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Srinivas\New Elements\"/>
    </mc:Choice>
  </mc:AlternateContent>
  <bookViews>
    <workbookView xWindow="0" yWindow="0" windowWidth="15450" windowHeight="7755"/>
  </bookViews>
  <sheets>
    <sheet name="Summary" sheetId="31" r:id="rId1"/>
    <sheet name="Summary 400 kV SS" sheetId="33" r:id="rId2"/>
    <sheet name="Summary 765 kV SS" sheetId="32" r:id="rId3"/>
    <sheet name="765kV Lines" sheetId="1" r:id="rId4"/>
    <sheet name="765kV BRs" sheetId="14" r:id="rId5"/>
    <sheet name="765 kV SS Res" sheetId="26" r:id="rId6"/>
    <sheet name="400 kV BRs" sheetId="20" r:id="rId7"/>
    <sheet name="400kV SS and BRs" sheetId="16" r:id="rId8"/>
    <sheet name="400kV Lines" sheetId="2" r:id="rId9"/>
    <sheet name="400 kV SS Res" sheetId="29" r:id="rId10"/>
    <sheet name="1200kV Lines" sheetId="37" r:id="rId11"/>
    <sheet name="1200kV ICTs" sheetId="36" r:id="rId12"/>
    <sheet name="765 ICTs" sheetId="21" r:id="rId13"/>
    <sheet name="400 ICTs" sheetId="22" r:id="rId14"/>
    <sheet name="765 SC MVA" sheetId="24" r:id="rId15"/>
    <sheet name="DD DNH ICTS" sheetId="23" r:id="rId16"/>
    <sheet name="220kV Lines" sheetId="7" r:id="rId17"/>
    <sheet name="RGMO FGMO_States" sheetId="8" r:id="rId18"/>
    <sheet name="RGMO FGMO_CS" sheetId="35" r:id="rId19"/>
    <sheet name="IR" sheetId="12" r:id="rId20"/>
    <sheet name="RGMO FGMO" sheetId="11" r:id="rId21"/>
    <sheet name="400 SC MVA" sheetId="25" r:id="rId22"/>
    <sheet name="500MVA ICTs" sheetId="5" r:id="rId23"/>
    <sheet name="New Elements" sheetId="34" r:id="rId24"/>
    <sheet name="1500MVA ICTs" sheetId="3" r:id="rId25"/>
    <sheet name="1000MVA ICTs" sheetId="4" r:id="rId26"/>
    <sheet name="MP" sheetId="13" r:id="rId27"/>
    <sheet name="315MVA ICTs" sheetId="6" r:id="rId28"/>
    <sheet name="FSC" sheetId="30" r:id="rId29"/>
  </sheets>
  <definedNames>
    <definedName name="_xlnm._FilterDatabase" localSheetId="24" hidden="1">'1500MVA ICTs'!$A$1:$F$46</definedName>
    <definedName name="_xlnm._FilterDatabase" localSheetId="16" hidden="1">'220kV Lines'!$A$1:$I$134</definedName>
    <definedName name="_xlnm._FilterDatabase" localSheetId="27" hidden="1">'315MVA ICTs'!$A$1:$G$161</definedName>
    <definedName name="_xlnm._FilterDatabase" localSheetId="13" hidden="1">'400 ICTs'!$A$1:$K$214</definedName>
    <definedName name="_xlnm._FilterDatabase" localSheetId="9" hidden="1">'400 kV SS Res'!$A$1:$X$940</definedName>
    <definedName name="_xlnm._FilterDatabase" localSheetId="21" hidden="1">'400 SC MVA'!$A$2:$E$150</definedName>
    <definedName name="_xlnm._FilterDatabase" localSheetId="8" hidden="1">'400kV Lines'!$A$2:$AI$402</definedName>
    <definedName name="_xlnm._FilterDatabase" localSheetId="7" hidden="1">'400kV SS and BRs'!$A$2:$K$157</definedName>
    <definedName name="_xlnm._FilterDatabase" localSheetId="22" hidden="1">'500MVA ICTs'!$A$1:$G$43</definedName>
    <definedName name="_xlnm._FilterDatabase" localSheetId="12" hidden="1">'765 ICTs'!$A$1:$K$56</definedName>
    <definedName name="_xlnm._FilterDatabase" localSheetId="5" hidden="1">'765 kV SS Res'!$A$1:$R$154</definedName>
    <definedName name="_xlnm._FilterDatabase" localSheetId="3" hidden="1">'765kV Lines'!$A$2:$AH$73</definedName>
    <definedName name="_xlnm._FilterDatabase" localSheetId="18" hidden="1">'RGMO FGMO_CS'!$A$2:$F$44</definedName>
    <definedName name="_xlnm._FilterDatabase" localSheetId="1" hidden="1">'Summary 400 kV SS'!$A$4:$Q$155</definedName>
    <definedName name="_xlnm._FilterDatabase" localSheetId="2" hidden="1">'Summary 765 kV SS'!$A$4:$M$31</definedName>
    <definedName name="_Toc436314276" localSheetId="28">FSC!$A$1</definedName>
    <definedName name="_Toc436314277" localSheetId="28">FSC!$A$14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33" l="1"/>
  <c r="N25" i="33"/>
  <c r="O25" i="33"/>
  <c r="P25" i="33"/>
  <c r="I25" i="33"/>
  <c r="J25" i="33"/>
  <c r="K25" i="33"/>
  <c r="L25" i="33"/>
  <c r="K8" i="32"/>
  <c r="I8" i="32"/>
  <c r="L8" i="32" s="1"/>
  <c r="C31" i="32"/>
  <c r="D31" i="32"/>
  <c r="E31" i="32"/>
  <c r="F31" i="32"/>
  <c r="Q27" i="26"/>
  <c r="Q28" i="26"/>
  <c r="Q29" i="26"/>
  <c r="Q30" i="26"/>
  <c r="Q31" i="26"/>
  <c r="Q32" i="26"/>
  <c r="Q33" i="26"/>
  <c r="Q34" i="26"/>
  <c r="Q35" i="26"/>
  <c r="Q36" i="26"/>
  <c r="P27" i="26"/>
  <c r="P28" i="26"/>
  <c r="P29" i="26"/>
  <c r="P30" i="26"/>
  <c r="P31" i="26"/>
  <c r="P32" i="26"/>
  <c r="P33" i="26"/>
  <c r="P34" i="26"/>
  <c r="P35" i="26"/>
  <c r="P36" i="26"/>
  <c r="O27" i="26"/>
  <c r="O28" i="26"/>
  <c r="O29" i="26"/>
  <c r="O30" i="26"/>
  <c r="O31" i="26"/>
  <c r="O32" i="26"/>
  <c r="O33" i="26"/>
  <c r="O34" i="26"/>
  <c r="O35" i="26"/>
  <c r="O36" i="26"/>
  <c r="N27" i="26"/>
  <c r="N28" i="26"/>
  <c r="N29" i="26"/>
  <c r="N30" i="26"/>
  <c r="N31" i="26"/>
  <c r="N32" i="26"/>
  <c r="N33" i="26"/>
  <c r="N34" i="26"/>
  <c r="N35" i="26"/>
  <c r="N36" i="26"/>
  <c r="O25" i="26"/>
  <c r="Q24" i="26"/>
  <c r="Q25" i="26" s="1"/>
  <c r="P24" i="26"/>
  <c r="P25" i="26" s="1"/>
  <c r="O24" i="26"/>
  <c r="N24" i="26"/>
  <c r="N25" i="26" s="1"/>
  <c r="N3" i="26"/>
  <c r="O3" i="26"/>
  <c r="P3" i="26"/>
  <c r="Q3" i="26"/>
  <c r="N4" i="26"/>
  <c r="O4" i="26"/>
  <c r="P4" i="26"/>
  <c r="Q4" i="26"/>
  <c r="N5" i="26"/>
  <c r="O5" i="26"/>
  <c r="P5" i="26"/>
  <c r="Q5" i="26"/>
  <c r="N7" i="26"/>
  <c r="O7" i="26"/>
  <c r="P7" i="26"/>
  <c r="Q7" i="26"/>
  <c r="N8" i="26"/>
  <c r="O8" i="26"/>
  <c r="P8" i="26"/>
  <c r="Q8" i="26"/>
  <c r="N9" i="26"/>
  <c r="O9" i="26"/>
  <c r="P9" i="26"/>
  <c r="Q9" i="26"/>
  <c r="N10" i="26"/>
  <c r="O10" i="26"/>
  <c r="P10" i="26"/>
  <c r="Q10" i="26"/>
  <c r="N11" i="26"/>
  <c r="O11" i="26"/>
  <c r="P11" i="26"/>
  <c r="Q11" i="26"/>
  <c r="N12" i="26"/>
  <c r="O12" i="26"/>
  <c r="P12" i="26"/>
  <c r="Q12" i="26"/>
  <c r="N13" i="26"/>
  <c r="N14" i="26" s="1"/>
  <c r="O13" i="26"/>
  <c r="P13" i="26"/>
  <c r="Q13" i="26"/>
  <c r="O14" i="26"/>
  <c r="P14" i="26"/>
  <c r="N15" i="26"/>
  <c r="O15" i="26"/>
  <c r="P15" i="26"/>
  <c r="Q15" i="26"/>
  <c r="N16" i="26"/>
  <c r="O16" i="26"/>
  <c r="P16" i="26"/>
  <c r="P17" i="26" s="1"/>
  <c r="Q16" i="26"/>
  <c r="N17" i="26"/>
  <c r="O17" i="26"/>
  <c r="Q17" i="26"/>
  <c r="N18" i="26"/>
  <c r="O18" i="26"/>
  <c r="P18" i="26"/>
  <c r="Q18" i="26"/>
  <c r="N19" i="26"/>
  <c r="O19" i="26"/>
  <c r="P19" i="26"/>
  <c r="Q19" i="26"/>
  <c r="N20" i="26"/>
  <c r="O20" i="26"/>
  <c r="P20" i="26"/>
  <c r="Q20" i="26"/>
  <c r="N21" i="26"/>
  <c r="O21" i="26"/>
  <c r="P21" i="26"/>
  <c r="Q21" i="26"/>
  <c r="N22" i="26"/>
  <c r="O22" i="26"/>
  <c r="P22" i="26"/>
  <c r="Q22" i="26"/>
  <c r="N23" i="26"/>
  <c r="O23" i="26"/>
  <c r="Q23" i="26"/>
  <c r="N26" i="26"/>
  <c r="O26" i="26"/>
  <c r="P26" i="26"/>
  <c r="Q26" i="26"/>
  <c r="Q37" i="26" s="1"/>
  <c r="N38" i="26"/>
  <c r="O38" i="26"/>
  <c r="P38" i="26"/>
  <c r="Q38" i="26"/>
  <c r="N39" i="26"/>
  <c r="O39" i="26"/>
  <c r="P39" i="26"/>
  <c r="Q39" i="26"/>
  <c r="Q40" i="26" s="1"/>
  <c r="N40" i="26"/>
  <c r="O40" i="26"/>
  <c r="P40" i="26"/>
  <c r="N41" i="26"/>
  <c r="O41" i="26"/>
  <c r="P41" i="26"/>
  <c r="Q41" i="26"/>
  <c r="Q51" i="26" s="1"/>
  <c r="N42" i="26"/>
  <c r="O42" i="26"/>
  <c r="P42" i="26"/>
  <c r="Q42" i="26"/>
  <c r="N43" i="26"/>
  <c r="O43" i="26"/>
  <c r="P43" i="26"/>
  <c r="Q43" i="26"/>
  <c r="N44" i="26"/>
  <c r="O44" i="26"/>
  <c r="P44" i="26"/>
  <c r="Q44" i="26"/>
  <c r="N45" i="26"/>
  <c r="O45" i="26"/>
  <c r="P45" i="26"/>
  <c r="Q45" i="26"/>
  <c r="N46" i="26"/>
  <c r="O46" i="26"/>
  <c r="P46" i="26"/>
  <c r="Q46" i="26"/>
  <c r="N47" i="26"/>
  <c r="O47" i="26"/>
  <c r="P47" i="26"/>
  <c r="Q47" i="26"/>
  <c r="N48" i="26"/>
  <c r="O48" i="26"/>
  <c r="P48" i="26"/>
  <c r="Q48" i="26"/>
  <c r="N49" i="26"/>
  <c r="O49" i="26"/>
  <c r="P49" i="26"/>
  <c r="Q49" i="26"/>
  <c r="N50" i="26"/>
  <c r="O50" i="26"/>
  <c r="P50" i="26"/>
  <c r="P51" i="26" s="1"/>
  <c r="Q50" i="26"/>
  <c r="N51" i="26"/>
  <c r="O51" i="26"/>
  <c r="N52" i="26"/>
  <c r="O52" i="26"/>
  <c r="P52" i="26"/>
  <c r="Q52" i="26"/>
  <c r="N53" i="26"/>
  <c r="O53" i="26"/>
  <c r="P53" i="26"/>
  <c r="P54" i="26" s="1"/>
  <c r="Q53" i="26"/>
  <c r="N54" i="26"/>
  <c r="O54" i="26"/>
  <c r="N55" i="26"/>
  <c r="O55" i="26"/>
  <c r="P55" i="26"/>
  <c r="Q55" i="26"/>
  <c r="N56" i="26"/>
  <c r="O56" i="26"/>
  <c r="P56" i="26"/>
  <c r="Q56" i="26"/>
  <c r="N57" i="26"/>
  <c r="O57" i="26"/>
  <c r="P57" i="26"/>
  <c r="N58" i="26"/>
  <c r="O58" i="26"/>
  <c r="P58" i="26"/>
  <c r="Q58" i="26"/>
  <c r="N59" i="26"/>
  <c r="O59" i="26"/>
  <c r="P59" i="26"/>
  <c r="Q59" i="26"/>
  <c r="N60" i="26"/>
  <c r="O60" i="26"/>
  <c r="P60" i="26"/>
  <c r="Q60" i="26"/>
  <c r="N61" i="26"/>
  <c r="O61" i="26"/>
  <c r="P61" i="26"/>
  <c r="Q61" i="26"/>
  <c r="N62" i="26"/>
  <c r="O62" i="26"/>
  <c r="P62" i="26"/>
  <c r="Q62" i="26"/>
  <c r="N63" i="26"/>
  <c r="O63" i="26"/>
  <c r="P63" i="26"/>
  <c r="Q63" i="26"/>
  <c r="N64" i="26"/>
  <c r="O64" i="26"/>
  <c r="P64" i="26"/>
  <c r="Q64" i="26"/>
  <c r="N65" i="26"/>
  <c r="O65" i="26"/>
  <c r="P65" i="26"/>
  <c r="Q65" i="26"/>
  <c r="N66" i="26"/>
  <c r="N67" i="26" s="1"/>
  <c r="O66" i="26"/>
  <c r="P66" i="26"/>
  <c r="Q66" i="26"/>
  <c r="N68" i="26"/>
  <c r="O68" i="26"/>
  <c r="P68" i="26"/>
  <c r="Q68" i="26"/>
  <c r="N69" i="26"/>
  <c r="O69" i="26"/>
  <c r="P69" i="26"/>
  <c r="Q69" i="26"/>
  <c r="N70" i="26"/>
  <c r="O70" i="26"/>
  <c r="P70" i="26"/>
  <c r="Q70" i="26"/>
  <c r="N71" i="26"/>
  <c r="O71" i="26"/>
  <c r="P71" i="26"/>
  <c r="N72" i="26"/>
  <c r="O72" i="26"/>
  <c r="P72" i="26"/>
  <c r="Q72" i="26"/>
  <c r="N73" i="26"/>
  <c r="O73" i="26"/>
  <c r="P73" i="26"/>
  <c r="Q73" i="26"/>
  <c r="N74" i="26"/>
  <c r="O74" i="26"/>
  <c r="P74" i="26"/>
  <c r="Q74" i="26"/>
  <c r="N75" i="26"/>
  <c r="O75" i="26"/>
  <c r="P75" i="26"/>
  <c r="Q75" i="26"/>
  <c r="N76" i="26"/>
  <c r="O76" i="26"/>
  <c r="P76" i="26"/>
  <c r="Q76" i="26"/>
  <c r="N77" i="26"/>
  <c r="O77" i="26"/>
  <c r="P77" i="26"/>
  <c r="Q77" i="26"/>
  <c r="N78" i="26"/>
  <c r="O78" i="26"/>
  <c r="P78" i="26"/>
  <c r="Q78" i="26"/>
  <c r="N79" i="26"/>
  <c r="N80" i="26" s="1"/>
  <c r="O79" i="26"/>
  <c r="P79" i="26"/>
  <c r="Q79" i="26"/>
  <c r="Q80" i="26" s="1"/>
  <c r="O80" i="26"/>
  <c r="P80" i="26"/>
  <c r="N81" i="26"/>
  <c r="O81" i="26"/>
  <c r="O83" i="26" s="1"/>
  <c r="P81" i="26"/>
  <c r="Q81" i="26"/>
  <c r="N82" i="26"/>
  <c r="O82" i="26"/>
  <c r="P82" i="26"/>
  <c r="Q82" i="26"/>
  <c r="P83" i="26"/>
  <c r="N84" i="26"/>
  <c r="O84" i="26"/>
  <c r="P84" i="26"/>
  <c r="Q84" i="26"/>
  <c r="N85" i="26"/>
  <c r="O85" i="26"/>
  <c r="P85" i="26"/>
  <c r="Q85" i="26"/>
  <c r="N86" i="26"/>
  <c r="O86" i="26"/>
  <c r="P86" i="26"/>
  <c r="Q86" i="26"/>
  <c r="N87" i="26"/>
  <c r="O87" i="26"/>
  <c r="O88" i="26" s="1"/>
  <c r="P87" i="26"/>
  <c r="Q87" i="26"/>
  <c r="Q88" i="26" s="1"/>
  <c r="N88" i="26"/>
  <c r="P88" i="26"/>
  <c r="N89" i="26"/>
  <c r="O89" i="26"/>
  <c r="O90" i="26" s="1"/>
  <c r="O96" i="26" s="1"/>
  <c r="P89" i="26"/>
  <c r="Q89" i="26"/>
  <c r="Q90" i="26" s="1"/>
  <c r="N90" i="26"/>
  <c r="N91" i="26"/>
  <c r="O91" i="26"/>
  <c r="P91" i="26"/>
  <c r="Q91" i="26"/>
  <c r="N92" i="26"/>
  <c r="O92" i="26"/>
  <c r="P92" i="26"/>
  <c r="Q92" i="26"/>
  <c r="N93" i="26"/>
  <c r="O93" i="26"/>
  <c r="P93" i="26"/>
  <c r="Q93" i="26"/>
  <c r="N94" i="26"/>
  <c r="O94" i="26"/>
  <c r="P94" i="26"/>
  <c r="Q94" i="26"/>
  <c r="N95" i="26"/>
  <c r="O95" i="26"/>
  <c r="P95" i="26"/>
  <c r="Q95" i="26"/>
  <c r="N96" i="26"/>
  <c r="N97" i="26"/>
  <c r="O97" i="26"/>
  <c r="P97" i="26"/>
  <c r="Q97" i="26"/>
  <c r="N98" i="26"/>
  <c r="O98" i="26"/>
  <c r="P98" i="26"/>
  <c r="Q98" i="26"/>
  <c r="N99" i="26"/>
  <c r="O99" i="26"/>
  <c r="P99" i="26"/>
  <c r="Q99" i="26"/>
  <c r="N100" i="26"/>
  <c r="O100" i="26"/>
  <c r="P100" i="26"/>
  <c r="Q100" i="26"/>
  <c r="N101" i="26"/>
  <c r="O101" i="26"/>
  <c r="P101" i="26"/>
  <c r="Q101" i="26"/>
  <c r="N102" i="26"/>
  <c r="O102" i="26"/>
  <c r="P102" i="26"/>
  <c r="Q102" i="26"/>
  <c r="Q103" i="26" s="1"/>
  <c r="N103" i="26"/>
  <c r="O103" i="26"/>
  <c r="P103" i="26"/>
  <c r="N104" i="26"/>
  <c r="O104" i="26"/>
  <c r="P104" i="26"/>
  <c r="Q104" i="26"/>
  <c r="N105" i="26"/>
  <c r="O105" i="26"/>
  <c r="P105" i="26"/>
  <c r="Q105" i="26"/>
  <c r="N106" i="26"/>
  <c r="O106" i="26"/>
  <c r="P106" i="26"/>
  <c r="Q106" i="26"/>
  <c r="N107" i="26"/>
  <c r="O107" i="26"/>
  <c r="P107" i="26"/>
  <c r="Q107" i="26"/>
  <c r="N108" i="26"/>
  <c r="O108" i="26"/>
  <c r="P108" i="26"/>
  <c r="Q108" i="26"/>
  <c r="N109" i="26"/>
  <c r="O109" i="26"/>
  <c r="P109" i="26"/>
  <c r="Q109" i="26"/>
  <c r="N110" i="26"/>
  <c r="O110" i="26"/>
  <c r="P110" i="26"/>
  <c r="Q110" i="26"/>
  <c r="N111" i="26"/>
  <c r="O111" i="26"/>
  <c r="P111" i="26"/>
  <c r="Q111" i="26"/>
  <c r="N112" i="26"/>
  <c r="O112" i="26"/>
  <c r="P112" i="26"/>
  <c r="Q112" i="26"/>
  <c r="N113" i="26"/>
  <c r="O113" i="26"/>
  <c r="P113" i="26"/>
  <c r="Q113" i="26"/>
  <c r="N114" i="26"/>
  <c r="O114" i="26"/>
  <c r="P114" i="26"/>
  <c r="Q114" i="26"/>
  <c r="N115" i="26"/>
  <c r="O115" i="26"/>
  <c r="P115" i="26"/>
  <c r="P116" i="26" s="1"/>
  <c r="Q115" i="26"/>
  <c r="N116" i="26"/>
  <c r="N117" i="26"/>
  <c r="O117" i="26"/>
  <c r="P117" i="26"/>
  <c r="Q117" i="26"/>
  <c r="N118" i="26"/>
  <c r="O118" i="26"/>
  <c r="P118" i="26"/>
  <c r="Q118" i="26"/>
  <c r="N119" i="26"/>
  <c r="O119" i="26"/>
  <c r="P119" i="26"/>
  <c r="Q119" i="26"/>
  <c r="N120" i="26"/>
  <c r="O120" i="26"/>
  <c r="P120" i="26"/>
  <c r="Q120" i="26"/>
  <c r="N121" i="26"/>
  <c r="O121" i="26"/>
  <c r="O122" i="26" s="1"/>
  <c r="P121" i="26"/>
  <c r="Q121" i="26"/>
  <c r="N122" i="26"/>
  <c r="N123" i="26"/>
  <c r="O123" i="26"/>
  <c r="P123" i="26"/>
  <c r="Q123" i="26"/>
  <c r="N124" i="26"/>
  <c r="O124" i="26"/>
  <c r="P124" i="26"/>
  <c r="Q124" i="26"/>
  <c r="N125" i="26"/>
  <c r="O125" i="26"/>
  <c r="P125" i="26"/>
  <c r="N126" i="26"/>
  <c r="O126" i="26"/>
  <c r="P126" i="26"/>
  <c r="Q126" i="26"/>
  <c r="N127" i="26"/>
  <c r="O127" i="26"/>
  <c r="P127" i="26"/>
  <c r="Q127" i="26"/>
  <c r="N128" i="26"/>
  <c r="O128" i="26"/>
  <c r="P128" i="26"/>
  <c r="Q128" i="26"/>
  <c r="N129" i="26"/>
  <c r="O129" i="26"/>
  <c r="P129" i="26"/>
  <c r="Q129" i="26"/>
  <c r="N130" i="26"/>
  <c r="N131" i="26" s="1"/>
  <c r="O130" i="26"/>
  <c r="P130" i="26"/>
  <c r="Q130" i="26"/>
  <c r="O131" i="26"/>
  <c r="P131" i="26"/>
  <c r="N132" i="26"/>
  <c r="O132" i="26"/>
  <c r="P132" i="26"/>
  <c r="Q132" i="26"/>
  <c r="N133" i="26"/>
  <c r="O133" i="26"/>
  <c r="P133" i="26"/>
  <c r="Q133" i="26"/>
  <c r="N134" i="26"/>
  <c r="P134" i="26"/>
  <c r="N135" i="26"/>
  <c r="O135" i="26"/>
  <c r="P135" i="26"/>
  <c r="Q135" i="26"/>
  <c r="N136" i="26"/>
  <c r="O136" i="26"/>
  <c r="P136" i="26"/>
  <c r="Q136" i="26"/>
  <c r="N137" i="26"/>
  <c r="O137" i="26"/>
  <c r="N138" i="26"/>
  <c r="O138" i="26"/>
  <c r="P138" i="26"/>
  <c r="Q138" i="26"/>
  <c r="N139" i="26"/>
  <c r="O139" i="26"/>
  <c r="O140" i="26" s="1"/>
  <c r="P139" i="26"/>
  <c r="Q139" i="26"/>
  <c r="Q140" i="26" s="1"/>
  <c r="N140" i="26"/>
  <c r="P140" i="26"/>
  <c r="N141" i="26"/>
  <c r="O141" i="26"/>
  <c r="P141" i="26"/>
  <c r="P144" i="26" s="1"/>
  <c r="Q141" i="26"/>
  <c r="N142" i="26"/>
  <c r="O142" i="26"/>
  <c r="P142" i="26"/>
  <c r="Q142" i="26"/>
  <c r="N143" i="26"/>
  <c r="N144" i="26" s="1"/>
  <c r="O143" i="26"/>
  <c r="O144" i="26" s="1"/>
  <c r="P143" i="26"/>
  <c r="Q143" i="26"/>
  <c r="N145" i="26"/>
  <c r="O145" i="26"/>
  <c r="P145" i="26"/>
  <c r="Q145" i="26"/>
  <c r="N146" i="26"/>
  <c r="O146" i="26"/>
  <c r="P146" i="26"/>
  <c r="Q146" i="26"/>
  <c r="N147" i="26"/>
  <c r="O147" i="26"/>
  <c r="P147" i="26"/>
  <c r="Q147" i="26"/>
  <c r="N148" i="26"/>
  <c r="O148" i="26"/>
  <c r="P148" i="26"/>
  <c r="Q148" i="26"/>
  <c r="N149" i="26"/>
  <c r="O149" i="26"/>
  <c r="P149" i="26"/>
  <c r="Q149" i="26"/>
  <c r="N150" i="26"/>
  <c r="O150" i="26"/>
  <c r="P150" i="26"/>
  <c r="Q150" i="26"/>
  <c r="N151" i="26"/>
  <c r="O151" i="26"/>
  <c r="P151" i="26"/>
  <c r="Q151" i="26"/>
  <c r="N152" i="26"/>
  <c r="O152" i="26"/>
  <c r="P152" i="26"/>
  <c r="Q152" i="26"/>
  <c r="O134" i="26" l="1"/>
  <c r="P23" i="26"/>
  <c r="P137" i="26"/>
  <c r="N83" i="26"/>
  <c r="P67" i="26"/>
  <c r="P37" i="26"/>
  <c r="O37" i="26"/>
  <c r="Q67" i="26"/>
  <c r="O116" i="26"/>
  <c r="O67" i="26"/>
  <c r="P122" i="26"/>
  <c r="N37" i="26"/>
  <c r="Q125" i="26"/>
  <c r="P90" i="26"/>
  <c r="P96" i="26" s="1"/>
  <c r="Q71" i="26"/>
  <c r="Q144" i="26"/>
  <c r="Q131" i="26"/>
  <c r="Q83" i="26"/>
  <c r="Q57" i="26"/>
  <c r="Q134" i="26"/>
  <c r="Q116" i="26"/>
  <c r="Q14" i="26"/>
  <c r="Q137" i="26"/>
  <c r="Q122" i="26"/>
  <c r="Q96" i="26"/>
  <c r="Q54" i="26"/>
  <c r="X160" i="29" l="1"/>
  <c r="X161" i="29" s="1"/>
  <c r="X162" i="29" s="1"/>
  <c r="X163" i="29"/>
  <c r="X164" i="29" s="1"/>
  <c r="X165" i="29"/>
  <c r="X166" i="29" s="1"/>
  <c r="X167" i="29"/>
  <c r="X168" i="29" s="1"/>
  <c r="X169" i="29" s="1"/>
  <c r="X170" i="29" s="1"/>
  <c r="X171" i="29" s="1"/>
  <c r="X172" i="29"/>
  <c r="X173" i="29"/>
  <c r="X174" i="29" s="1"/>
  <c r="X175" i="29"/>
  <c r="X176" i="29" s="1"/>
  <c r="X177" i="29" s="1"/>
  <c r="X178" i="29" s="1"/>
  <c r="X179" i="29"/>
  <c r="X180" i="29" s="1"/>
  <c r="X181" i="29" s="1"/>
  <c r="X182" i="29" s="1"/>
  <c r="X183" i="29" s="1"/>
  <c r="X184" i="29" s="1"/>
  <c r="X185" i="29" s="1"/>
  <c r="X186" i="29"/>
  <c r="X187" i="29"/>
  <c r="X188" i="29" s="1"/>
  <c r="X189" i="29"/>
  <c r="X190" i="29" s="1"/>
  <c r="X191" i="29"/>
  <c r="X192" i="29" s="1"/>
  <c r="X193" i="29" s="1"/>
  <c r="X194" i="29" s="1"/>
  <c r="X195" i="29" s="1"/>
  <c r="X196" i="29" s="1"/>
  <c r="X197" i="29" s="1"/>
  <c r="X198" i="29" s="1"/>
  <c r="X199" i="29" s="1"/>
  <c r="X200" i="29"/>
  <c r="X201" i="29"/>
  <c r="X202" i="29" s="1"/>
  <c r="X203" i="29" s="1"/>
  <c r="X204" i="29" s="1"/>
  <c r="X205" i="29" s="1"/>
  <c r="X206" i="29" s="1"/>
  <c r="X207" i="29"/>
  <c r="X208" i="29" s="1"/>
  <c r="X209" i="29"/>
  <c r="X210" i="29" s="1"/>
  <c r="X211" i="29"/>
  <c r="X212" i="29"/>
  <c r="X213" i="29"/>
  <c r="X214" i="29" s="1"/>
  <c r="X215" i="29" s="1"/>
  <c r="X216" i="29" s="1"/>
  <c r="X217" i="29" s="1"/>
  <c r="X218" i="29" s="1"/>
  <c r="X219" i="29" s="1"/>
  <c r="X220" i="29" s="1"/>
  <c r="X221" i="29" s="1"/>
  <c r="X222" i="29" s="1"/>
  <c r="X223" i="29" s="1"/>
  <c r="X224" i="29"/>
  <c r="X225" i="29"/>
  <c r="X226" i="29" s="1"/>
  <c r="X227" i="29"/>
  <c r="X228" i="29" s="1"/>
  <c r="X229" i="29" s="1"/>
  <c r="X230" i="29"/>
  <c r="X231" i="29"/>
  <c r="X232" i="29" s="1"/>
  <c r="X233" i="29"/>
  <c r="X234" i="29" s="1"/>
  <c r="X235" i="29"/>
  <c r="X236" i="29" s="1"/>
  <c r="X237" i="29" s="1"/>
  <c r="X238" i="29"/>
  <c r="X239" i="29"/>
  <c r="X240" i="29" s="1"/>
  <c r="X241" i="29" s="1"/>
  <c r="X242" i="29" s="1"/>
  <c r="X243" i="29" s="1"/>
  <c r="X244" i="29" s="1"/>
  <c r="X245" i="29" s="1"/>
  <c r="X246" i="29" s="1"/>
  <c r="X247" i="29" s="1"/>
  <c r="X248" i="29" s="1"/>
  <c r="X249" i="29" s="1"/>
  <c r="X250" i="29" s="1"/>
  <c r="X251" i="29"/>
  <c r="X252" i="29" s="1"/>
  <c r="X253" i="29" s="1"/>
  <c r="X254" i="29"/>
  <c r="X255" i="29"/>
  <c r="X256" i="29" s="1"/>
  <c r="X257" i="29"/>
  <c r="X258" i="29" s="1"/>
  <c r="X259" i="29" s="1"/>
  <c r="X260" i="29"/>
  <c r="X261" i="29"/>
  <c r="X262" i="29" s="1"/>
  <c r="X263" i="29"/>
  <c r="X264" i="29" s="1"/>
  <c r="X265" i="29" s="1"/>
  <c r="X266" i="29" s="1"/>
  <c r="X267" i="29" s="1"/>
  <c r="X268" i="29" s="1"/>
  <c r="X269" i="29" s="1"/>
  <c r="X270" i="29" s="1"/>
  <c r="X271" i="29" s="1"/>
  <c r="X272" i="29"/>
  <c r="X273" i="29"/>
  <c r="X274" i="29" s="1"/>
  <c r="X275" i="29"/>
  <c r="X276" i="29" s="1"/>
  <c r="X277" i="29" s="1"/>
  <c r="X278" i="29"/>
  <c r="X279" i="29"/>
  <c r="X280" i="29" s="1"/>
  <c r="X281" i="29" s="1"/>
  <c r="X282" i="29" s="1"/>
  <c r="X283" i="29"/>
  <c r="X284" i="29" s="1"/>
  <c r="X285" i="29" s="1"/>
  <c r="X286" i="29" s="1"/>
  <c r="X287" i="29"/>
  <c r="X288" i="29" s="1"/>
  <c r="X289" i="29" s="1"/>
  <c r="X290" i="29"/>
  <c r="X291" i="29"/>
  <c r="X292" i="29" s="1"/>
  <c r="X293" i="29"/>
  <c r="X294" i="29" s="1"/>
  <c r="X295" i="29"/>
  <c r="X296" i="29" s="1"/>
  <c r="X297" i="29" s="1"/>
  <c r="X298" i="29" s="1"/>
  <c r="X299" i="29"/>
  <c r="X300" i="29" s="1"/>
  <c r="X301" i="29" s="1"/>
  <c r="X302" i="29"/>
  <c r="X303" i="29"/>
  <c r="X304" i="29" s="1"/>
  <c r="X305" i="29"/>
  <c r="X306" i="29" s="1"/>
  <c r="X307" i="29"/>
  <c r="X308" i="29"/>
  <c r="X309" i="29"/>
  <c r="X310" i="29" s="1"/>
  <c r="X311" i="29" s="1"/>
  <c r="X312" i="29" s="1"/>
  <c r="X313" i="29"/>
  <c r="X314" i="29" s="1"/>
  <c r="X315" i="29" s="1"/>
  <c r="X316" i="29" s="1"/>
  <c r="X317" i="29" s="1"/>
  <c r="X318" i="29" s="1"/>
  <c r="X319" i="29" s="1"/>
  <c r="X320" i="29" s="1"/>
  <c r="X321" i="29" s="1"/>
  <c r="X322" i="29" s="1"/>
  <c r="X323" i="29"/>
  <c r="X324" i="29" s="1"/>
  <c r="X325" i="29" s="1"/>
  <c r="X326" i="29" s="1"/>
  <c r="X327" i="29"/>
  <c r="X328" i="29"/>
  <c r="X329" i="29"/>
  <c r="X330" i="29" s="1"/>
  <c r="X331" i="29" s="1"/>
  <c r="X332" i="29" s="1"/>
  <c r="X333" i="29" s="1"/>
  <c r="X334" i="29" s="1"/>
  <c r="X335" i="29" s="1"/>
  <c r="X336" i="29" s="1"/>
  <c r="X337" i="29" s="1"/>
  <c r="X338" i="29" s="1"/>
  <c r="X339" i="29" s="1"/>
  <c r="X340" i="29"/>
  <c r="X341" i="29" s="1"/>
  <c r="X342" i="29" s="1"/>
  <c r="X343" i="29" s="1"/>
  <c r="X344" i="29" s="1"/>
  <c r="X345" i="29" s="1"/>
  <c r="X346" i="29" s="1"/>
  <c r="X347" i="29"/>
  <c r="X348" i="29" s="1"/>
  <c r="X349" i="29" s="1"/>
  <c r="X350" i="29" s="1"/>
  <c r="X351" i="29"/>
  <c r="X352" i="29" s="1"/>
  <c r="X353" i="29" s="1"/>
  <c r="X354" i="29" s="1"/>
  <c r="X355" i="29"/>
  <c r="X356" i="29" s="1"/>
  <c r="X357" i="29" s="1"/>
  <c r="X358" i="29"/>
  <c r="X359" i="29"/>
  <c r="X360" i="29" s="1"/>
  <c r="X361" i="29" s="1"/>
  <c r="X362" i="29" s="1"/>
  <c r="X363" i="29"/>
  <c r="X364" i="29" s="1"/>
  <c r="X365" i="29" s="1"/>
  <c r="X366" i="29"/>
  <c r="X367" i="29"/>
  <c r="X368" i="29" s="1"/>
  <c r="X369" i="29" s="1"/>
  <c r="X370" i="29" s="1"/>
  <c r="X371" i="29"/>
  <c r="X372" i="29" s="1"/>
  <c r="X373" i="29" s="1"/>
  <c r="X374" i="29"/>
  <c r="X375" i="29"/>
  <c r="X376" i="29" s="1"/>
  <c r="X377" i="29"/>
  <c r="X378" i="29" s="1"/>
  <c r="X379" i="29"/>
  <c r="X380" i="29" s="1"/>
  <c r="X381" i="29"/>
  <c r="X382" i="29" s="1"/>
  <c r="X383" i="29"/>
  <c r="X384" i="29" s="1"/>
  <c r="X385" i="29" s="1"/>
  <c r="X386" i="29" s="1"/>
  <c r="X387" i="29"/>
  <c r="X388" i="29" s="1"/>
  <c r="X389" i="29" s="1"/>
  <c r="X390" i="29"/>
  <c r="X391" i="29"/>
  <c r="X392" i="29" s="1"/>
  <c r="X393" i="29"/>
  <c r="X394" i="29" s="1"/>
  <c r="X395" i="29" s="1"/>
  <c r="X396" i="29" s="1"/>
  <c r="X397" i="29" s="1"/>
  <c r="X398" i="29"/>
  <c r="X399" i="29"/>
  <c r="X400" i="29" s="1"/>
  <c r="X401" i="29" s="1"/>
  <c r="X402" i="29" s="1"/>
  <c r="X403" i="29"/>
  <c r="X404" i="29" s="1"/>
  <c r="X405" i="29" s="1"/>
  <c r="X406" i="29" s="1"/>
  <c r="X407" i="29" s="1"/>
  <c r="X408" i="29" s="1"/>
  <c r="X409" i="29" s="1"/>
  <c r="X410" i="29" s="1"/>
  <c r="X411" i="29" s="1"/>
  <c r="X412" i="29"/>
  <c r="X413" i="29" s="1"/>
  <c r="X414" i="29" s="1"/>
  <c r="X415" i="29"/>
  <c r="X416" i="29" s="1"/>
  <c r="X417" i="29" s="1"/>
  <c r="X418" i="29"/>
  <c r="X419" i="29"/>
  <c r="X420" i="29" s="1"/>
  <c r="X421" i="29" s="1"/>
  <c r="X422" i="29"/>
  <c r="X423" i="29"/>
  <c r="X424" i="29" s="1"/>
  <c r="X425" i="29" s="1"/>
  <c r="X426" i="29" s="1"/>
  <c r="X427" i="29" s="1"/>
  <c r="X428" i="29" s="1"/>
  <c r="X429" i="29" s="1"/>
  <c r="X430" i="29" s="1"/>
  <c r="X431" i="29"/>
  <c r="X432" i="29" s="1"/>
  <c r="X433" i="29" s="1"/>
  <c r="X434" i="29" s="1"/>
  <c r="X435" i="29"/>
  <c r="X436" i="29" s="1"/>
  <c r="X437" i="29" s="1"/>
  <c r="X438" i="29"/>
  <c r="X439" i="29"/>
  <c r="X440" i="29" s="1"/>
  <c r="X441" i="29" s="1"/>
  <c r="X442" i="29" s="1"/>
  <c r="X443" i="29"/>
  <c r="X444" i="29" s="1"/>
  <c r="X445" i="29"/>
  <c r="X446" i="29" s="1"/>
  <c r="X447" i="29"/>
  <c r="X448" i="29" s="1"/>
  <c r="X449" i="29" s="1"/>
  <c r="X450" i="29"/>
  <c r="X451" i="29"/>
  <c r="X452" i="29" s="1"/>
  <c r="X453" i="29" s="1"/>
  <c r="X454" i="29" s="1"/>
  <c r="X455" i="29" s="1"/>
  <c r="X456" i="29" s="1"/>
  <c r="X457" i="29"/>
  <c r="X458" i="29" s="1"/>
  <c r="X459" i="29" s="1"/>
  <c r="X460" i="29" s="1"/>
  <c r="X461" i="29"/>
  <c r="X462" i="29" s="1"/>
  <c r="X463" i="29" s="1"/>
  <c r="X464" i="29" s="1"/>
  <c r="X465" i="29"/>
  <c r="X466" i="29" s="1"/>
  <c r="X467" i="29" s="1"/>
  <c r="X468" i="29" s="1"/>
  <c r="X469" i="29"/>
  <c r="X470" i="29" s="1"/>
  <c r="X471" i="29" s="1"/>
  <c r="X472" i="29" s="1"/>
  <c r="X473" i="29" s="1"/>
  <c r="X474" i="29" s="1"/>
  <c r="X475" i="29" s="1"/>
  <c r="X476" i="29" s="1"/>
  <c r="X477" i="29" s="1"/>
  <c r="X478" i="29" s="1"/>
  <c r="X479" i="29" s="1"/>
  <c r="X480" i="29" s="1"/>
  <c r="X481" i="29"/>
  <c r="X482" i="29" s="1"/>
  <c r="X483" i="29" s="1"/>
  <c r="X484" i="29" s="1"/>
  <c r="X485" i="29" s="1"/>
  <c r="X486" i="29" s="1"/>
  <c r="X487" i="29" s="1"/>
  <c r="X488" i="29"/>
  <c r="X489" i="29" s="1"/>
  <c r="X490" i="29" s="1"/>
  <c r="X491" i="29"/>
  <c r="X492" i="29" s="1"/>
  <c r="X493" i="29"/>
  <c r="X494" i="29" s="1"/>
  <c r="X495" i="29"/>
  <c r="X496" i="29" s="1"/>
  <c r="X497" i="29" s="1"/>
  <c r="X498" i="29"/>
  <c r="X499" i="29"/>
  <c r="X500" i="29" s="1"/>
  <c r="X501" i="29"/>
  <c r="X502" i="29" s="1"/>
  <c r="X503" i="29"/>
  <c r="X504" i="29"/>
  <c r="X505" i="29" s="1"/>
  <c r="X506" i="29" s="1"/>
  <c r="X507" i="29"/>
  <c r="X508" i="29" s="1"/>
  <c r="X509" i="29" s="1"/>
  <c r="X510" i="29" s="1"/>
  <c r="X511" i="29" s="1"/>
  <c r="X512" i="29"/>
  <c r="X513" i="29" s="1"/>
  <c r="X514" i="29" s="1"/>
  <c r="X515" i="29" s="1"/>
  <c r="X516" i="29" s="1"/>
  <c r="X517" i="29"/>
  <c r="X518" i="29" s="1"/>
  <c r="X519" i="29" s="1"/>
  <c r="X520" i="29" s="1"/>
  <c r="X521" i="29" s="1"/>
  <c r="X522" i="29"/>
  <c r="X523" i="29"/>
  <c r="X524" i="29" s="1"/>
  <c r="X525" i="29" s="1"/>
  <c r="X526" i="29" s="1"/>
  <c r="X527" i="29"/>
  <c r="X528" i="29" s="1"/>
  <c r="X529" i="29" s="1"/>
  <c r="X530" i="29"/>
  <c r="X531" i="29"/>
  <c r="X532" i="29" s="1"/>
  <c r="X533" i="29"/>
  <c r="X534" i="29" s="1"/>
  <c r="X535" i="29"/>
  <c r="X536" i="29" s="1"/>
  <c r="X537" i="29"/>
  <c r="X538" i="29" s="1"/>
  <c r="X539" i="29"/>
  <c r="X540" i="29"/>
  <c r="X541" i="29" s="1"/>
  <c r="X542" i="29" s="1"/>
  <c r="X543" i="29"/>
  <c r="X544" i="29" s="1"/>
  <c r="X545" i="29" s="1"/>
  <c r="X546" i="29"/>
  <c r="X547" i="29"/>
  <c r="X548" i="29" s="1"/>
  <c r="X549" i="29" s="1"/>
  <c r="X550" i="29" s="1"/>
  <c r="X551" i="29" s="1"/>
  <c r="X552" i="29" s="1"/>
  <c r="X553" i="29" s="1"/>
  <c r="X554" i="29" s="1"/>
  <c r="X555" i="29"/>
  <c r="X556" i="29" s="1"/>
  <c r="X557" i="29" s="1"/>
  <c r="X558" i="29" s="1"/>
  <c r="X559" i="29" s="1"/>
  <c r="X560" i="29"/>
  <c r="X561" i="29" s="1"/>
  <c r="X562" i="29" s="1"/>
  <c r="X563" i="29"/>
  <c r="X564" i="29"/>
  <c r="X565" i="29" s="1"/>
  <c r="X566" i="29" s="1"/>
  <c r="X567" i="29" s="1"/>
  <c r="X568" i="29"/>
  <c r="X569" i="29"/>
  <c r="X570" i="29" s="1"/>
  <c r="X571" i="29" s="1"/>
  <c r="X572" i="29" s="1"/>
  <c r="X573" i="29" s="1"/>
  <c r="X574" i="29" s="1"/>
  <c r="X575" i="29"/>
  <c r="X576" i="29" s="1"/>
  <c r="X577" i="29" s="1"/>
  <c r="X578" i="29" s="1"/>
  <c r="X579" i="29" s="1"/>
  <c r="X580" i="29" s="1"/>
  <c r="X581" i="29" s="1"/>
  <c r="X582" i="29" s="1"/>
  <c r="X583" i="29" s="1"/>
  <c r="X584" i="29"/>
  <c r="X585" i="29" s="1"/>
  <c r="X586" i="29" s="1"/>
  <c r="X587" i="29"/>
  <c r="X588" i="29"/>
  <c r="X589" i="29" s="1"/>
  <c r="X590" i="29" s="1"/>
  <c r="X591" i="29" s="1"/>
  <c r="X592" i="29" s="1"/>
  <c r="X593" i="29" s="1"/>
  <c r="X594" i="29" s="1"/>
  <c r="X595" i="29" s="1"/>
  <c r="X596" i="29" s="1"/>
  <c r="X597" i="29" s="1"/>
  <c r="X598" i="29" s="1"/>
  <c r="X599" i="29"/>
  <c r="X600" i="29"/>
  <c r="X601" i="29" s="1"/>
  <c r="X602" i="29" s="1"/>
  <c r="X603" i="29" s="1"/>
  <c r="X604" i="29" s="1"/>
  <c r="X605" i="29" s="1"/>
  <c r="X606" i="29" s="1"/>
  <c r="X607" i="29" s="1"/>
  <c r="X608" i="29"/>
  <c r="X609" i="29" s="1"/>
  <c r="X610" i="29" s="1"/>
  <c r="X611" i="29" s="1"/>
  <c r="X612" i="29"/>
  <c r="X613" i="29" s="1"/>
  <c r="X614" i="29" s="1"/>
  <c r="X615" i="29" s="1"/>
  <c r="X616" i="29" s="1"/>
  <c r="X617" i="29" s="1"/>
  <c r="X618" i="29" s="1"/>
  <c r="X619" i="29"/>
  <c r="X620" i="29"/>
  <c r="X621" i="29" s="1"/>
  <c r="X622" i="29"/>
  <c r="X623" i="29" s="1"/>
  <c r="X624" i="29" s="1"/>
  <c r="X625" i="29" s="1"/>
  <c r="X626" i="29" s="1"/>
  <c r="X627" i="29" s="1"/>
  <c r="X628" i="29" s="1"/>
  <c r="X629" i="29"/>
  <c r="X630" i="29"/>
  <c r="X631" i="29" s="1"/>
  <c r="X632" i="29" s="1"/>
  <c r="X633" i="29" s="1"/>
  <c r="X634" i="29"/>
  <c r="X635" i="29" s="1"/>
  <c r="X636" i="29"/>
  <c r="X637" i="29" s="1"/>
  <c r="X638" i="29" s="1"/>
  <c r="X639" i="29"/>
  <c r="X640" i="29"/>
  <c r="X641" i="29" s="1"/>
  <c r="X642" i="29" s="1"/>
  <c r="X643" i="29" s="1"/>
  <c r="X644" i="29" s="1"/>
  <c r="X645" i="29" s="1"/>
  <c r="X646" i="29" s="1"/>
  <c r="X647" i="29" s="1"/>
  <c r="X648" i="29"/>
  <c r="X649" i="29" s="1"/>
  <c r="X650" i="29" s="1"/>
  <c r="X651" i="29" s="1"/>
  <c r="X652" i="29"/>
  <c r="X653" i="29" s="1"/>
  <c r="X654" i="29" s="1"/>
  <c r="X655" i="29" s="1"/>
  <c r="X656" i="29" s="1"/>
  <c r="X657" i="29"/>
  <c r="X658" i="29"/>
  <c r="X659" i="29" s="1"/>
  <c r="X660" i="29"/>
  <c r="X661" i="29" s="1"/>
  <c r="X662" i="29" s="1"/>
  <c r="X663" i="29" s="1"/>
  <c r="X664" i="29" s="1"/>
  <c r="X665" i="29" s="1"/>
  <c r="X666" i="29" s="1"/>
  <c r="X667" i="29" s="1"/>
  <c r="X668" i="29"/>
  <c r="X669" i="29" s="1"/>
  <c r="X670" i="29" s="1"/>
  <c r="X671" i="29" s="1"/>
  <c r="X672" i="29"/>
  <c r="X673" i="29" s="1"/>
  <c r="X674" i="29" s="1"/>
  <c r="X675" i="29" s="1"/>
  <c r="X676" i="29"/>
  <c r="X677" i="29" s="1"/>
  <c r="X678" i="29" s="1"/>
  <c r="X679" i="29" s="1"/>
  <c r="X680" i="29" s="1"/>
  <c r="X681" i="29"/>
  <c r="X682" i="29"/>
  <c r="X683" i="29" s="1"/>
  <c r="X684" i="29"/>
  <c r="X685" i="29" s="1"/>
  <c r="X686" i="29" s="1"/>
  <c r="X687" i="29" s="1"/>
  <c r="X688" i="29" s="1"/>
  <c r="X689" i="29" s="1"/>
  <c r="X690" i="29" s="1"/>
  <c r="X691" i="29" s="1"/>
  <c r="X692" i="29" s="1"/>
  <c r="X693" i="29" s="1"/>
  <c r="X694" i="29" s="1"/>
  <c r="X695" i="29" s="1"/>
  <c r="X696" i="29" s="1"/>
  <c r="X697" i="29" s="1"/>
  <c r="X698" i="29" s="1"/>
  <c r="X699" i="29" s="1"/>
  <c r="X700" i="29"/>
  <c r="X701" i="29" s="1"/>
  <c r="X702" i="29" s="1"/>
  <c r="X703" i="29" s="1"/>
  <c r="X704" i="29" s="1"/>
  <c r="X705" i="29"/>
  <c r="X706" i="29"/>
  <c r="X707" i="29" s="1"/>
  <c r="X708" i="29"/>
  <c r="X709" i="29" s="1"/>
  <c r="X710" i="29" s="1"/>
  <c r="X711" i="29" s="1"/>
  <c r="X712" i="29"/>
  <c r="X713" i="29" s="1"/>
  <c r="X714" i="29" s="1"/>
  <c r="X715" i="29" s="1"/>
  <c r="X716" i="29" s="1"/>
  <c r="X717" i="29" s="1"/>
  <c r="X718" i="29" s="1"/>
  <c r="X719" i="29" s="1"/>
  <c r="X720" i="29" s="1"/>
  <c r="X721" i="29"/>
  <c r="X722" i="29"/>
  <c r="X723" i="29" s="1"/>
  <c r="X724" i="29" s="1"/>
  <c r="X725" i="29" s="1"/>
  <c r="X726" i="29" s="1"/>
  <c r="X727" i="29" s="1"/>
  <c r="X728" i="29" s="1"/>
  <c r="X729" i="29" s="1"/>
  <c r="X730" i="29"/>
  <c r="X731" i="29" s="1"/>
  <c r="X732" i="29" s="1"/>
  <c r="X733" i="29" s="1"/>
  <c r="X734" i="29" s="1"/>
  <c r="X735" i="29"/>
  <c r="X736" i="29"/>
  <c r="X737" i="29" s="1"/>
  <c r="X738" i="29"/>
  <c r="X739" i="29" s="1"/>
  <c r="X740" i="29" s="1"/>
  <c r="X741" i="29" s="1"/>
  <c r="X742" i="29" s="1"/>
  <c r="X743" i="29"/>
  <c r="X744" i="29"/>
  <c r="X745" i="29" s="1"/>
  <c r="X746" i="29" s="1"/>
  <c r="X747" i="29" s="1"/>
  <c r="X748" i="29"/>
  <c r="X749" i="29" s="1"/>
  <c r="X750" i="29" s="1"/>
  <c r="X751" i="29" s="1"/>
  <c r="X752" i="29" s="1"/>
  <c r="X753" i="29" s="1"/>
  <c r="X754" i="29" s="1"/>
  <c r="X755" i="29" s="1"/>
  <c r="X756" i="29" s="1"/>
  <c r="X757" i="29" s="1"/>
  <c r="X758" i="29" s="1"/>
  <c r="X759" i="29"/>
  <c r="X760" i="29"/>
  <c r="X761" i="29" s="1"/>
  <c r="X762" i="29" s="1"/>
  <c r="X763" i="29" s="1"/>
  <c r="X764" i="29" s="1"/>
  <c r="X765" i="29" s="1"/>
  <c r="X766" i="29"/>
  <c r="X767" i="29" s="1"/>
  <c r="X768" i="29"/>
  <c r="X769" i="29" s="1"/>
  <c r="X770" i="29" s="1"/>
  <c r="X771" i="29"/>
  <c r="X772" i="29"/>
  <c r="X773" i="29" s="1"/>
  <c r="X774" i="29"/>
  <c r="X775" i="29" s="1"/>
  <c r="X776" i="29"/>
  <c r="X777" i="29" s="1"/>
  <c r="X778" i="29" s="1"/>
  <c r="X779" i="29" s="1"/>
  <c r="X780" i="29"/>
  <c r="X781" i="29"/>
  <c r="X782" i="29"/>
  <c r="X783" i="29" s="1"/>
  <c r="X784" i="29"/>
  <c r="X785" i="29" s="1"/>
  <c r="X786" i="29" s="1"/>
  <c r="X787" i="29" s="1"/>
  <c r="X788" i="29"/>
  <c r="X789" i="29" s="1"/>
  <c r="X790" i="29" s="1"/>
  <c r="X791" i="29"/>
  <c r="X792" i="29"/>
  <c r="X793" i="29" s="1"/>
  <c r="X794" i="29" s="1"/>
  <c r="X795" i="29"/>
  <c r="X796" i="29"/>
  <c r="X797" i="29" s="1"/>
  <c r="X798" i="29"/>
  <c r="X799" i="29" s="1"/>
  <c r="X800" i="29" s="1"/>
  <c r="X801" i="29" s="1"/>
  <c r="X802" i="29" s="1"/>
  <c r="X803" i="29" s="1"/>
  <c r="X804" i="29" s="1"/>
  <c r="X805" i="29" s="1"/>
  <c r="X806" i="29" s="1"/>
  <c r="X807" i="29"/>
  <c r="X808" i="29"/>
  <c r="X809" i="29" s="1"/>
  <c r="X810" i="29" s="1"/>
  <c r="X811" i="29" s="1"/>
  <c r="X812" i="29" s="1"/>
  <c r="X813" i="29" s="1"/>
  <c r="X814" i="29"/>
  <c r="X815" i="29" s="1"/>
  <c r="X816" i="29"/>
  <c r="X817" i="29" s="1"/>
  <c r="X818" i="29" s="1"/>
  <c r="X819" i="29" s="1"/>
  <c r="X820" i="29" s="1"/>
  <c r="X821" i="29"/>
  <c r="X822" i="29"/>
  <c r="X823" i="29" s="1"/>
  <c r="X824" i="29"/>
  <c r="X825" i="29" s="1"/>
  <c r="X826" i="29" s="1"/>
  <c r="X827" i="29" s="1"/>
  <c r="X828" i="29"/>
  <c r="X829" i="29" s="1"/>
  <c r="X830" i="29" s="1"/>
  <c r="X831" i="29" s="1"/>
  <c r="X832" i="29"/>
  <c r="X833" i="29" s="1"/>
  <c r="X834" i="29" s="1"/>
  <c r="X835" i="29" s="1"/>
  <c r="X836" i="29"/>
  <c r="X837" i="29"/>
  <c r="X838" i="29"/>
  <c r="X839" i="29" s="1"/>
  <c r="X840" i="29"/>
  <c r="X841" i="29" s="1"/>
  <c r="X842" i="29"/>
  <c r="X843" i="29"/>
  <c r="X844" i="29"/>
  <c r="X845" i="29" s="1"/>
  <c r="X846" i="29" s="1"/>
  <c r="X847" i="29"/>
  <c r="X848" i="29"/>
  <c r="X849" i="29" s="1"/>
  <c r="X850" i="29"/>
  <c r="X851" i="29" s="1"/>
  <c r="X852" i="29" s="1"/>
  <c r="X853" i="29" s="1"/>
  <c r="X854" i="29" s="1"/>
  <c r="X855" i="29"/>
  <c r="X856" i="29"/>
  <c r="X857" i="29" s="1"/>
  <c r="X858" i="29" s="1"/>
  <c r="X859" i="29" s="1"/>
  <c r="X860" i="29"/>
  <c r="X861" i="29" s="1"/>
  <c r="X862" i="29"/>
  <c r="X863" i="29"/>
  <c r="X864" i="29"/>
  <c r="X865" i="29" s="1"/>
  <c r="X866" i="29"/>
  <c r="X867" i="29" s="1"/>
  <c r="X868" i="29"/>
  <c r="X869" i="29" s="1"/>
  <c r="X870" i="29" s="1"/>
  <c r="X871" i="29" s="1"/>
  <c r="X872" i="29" s="1"/>
  <c r="X873" i="29" s="1"/>
  <c r="X874" i="29" s="1"/>
  <c r="X875" i="29"/>
  <c r="X876" i="29"/>
  <c r="X877" i="29" s="1"/>
  <c r="X878" i="29" s="1"/>
  <c r="X879" i="29" s="1"/>
  <c r="X880" i="29" s="1"/>
  <c r="X881" i="29" s="1"/>
  <c r="X882" i="29" s="1"/>
  <c r="X883" i="29" s="1"/>
  <c r="X884" i="29" s="1"/>
  <c r="X885" i="29" s="1"/>
  <c r="X886" i="29" s="1"/>
  <c r="X887" i="29" s="1"/>
  <c r="X888" i="29"/>
  <c r="X889" i="29" s="1"/>
  <c r="X890" i="29"/>
  <c r="X891" i="29" s="1"/>
  <c r="X892" i="29" s="1"/>
  <c r="X893" i="29"/>
  <c r="X894" i="29"/>
  <c r="X895" i="29" s="1"/>
  <c r="X896" i="29"/>
  <c r="X897" i="29" s="1"/>
  <c r="X898" i="29"/>
  <c r="X899" i="29" s="1"/>
  <c r="X900" i="29" s="1"/>
  <c r="X901" i="29" s="1"/>
  <c r="X902" i="29" s="1"/>
  <c r="X903" i="29" s="1"/>
  <c r="X904" i="29" s="1"/>
  <c r="X905" i="29"/>
  <c r="X906" i="29"/>
  <c r="X907" i="29" s="1"/>
  <c r="X908" i="29"/>
  <c r="X909" i="29" s="1"/>
  <c r="X910" i="29"/>
  <c r="X911" i="29" s="1"/>
  <c r="X912" i="29" s="1"/>
  <c r="X913" i="29" s="1"/>
  <c r="X914" i="29"/>
  <c r="X915" i="29"/>
  <c r="X916" i="29"/>
  <c r="X917" i="29" s="1"/>
  <c r="X918" i="29" s="1"/>
  <c r="X919" i="29" s="1"/>
  <c r="X920" i="29" s="1"/>
  <c r="X921" i="29" s="1"/>
  <c r="X922" i="29" s="1"/>
  <c r="X923" i="29" s="1"/>
  <c r="X924" i="29" s="1"/>
  <c r="X925" i="29"/>
  <c r="X926" i="29"/>
  <c r="X927" i="29" s="1"/>
  <c r="X928" i="29" s="1"/>
  <c r="X929" i="29" s="1"/>
  <c r="X930" i="29" s="1"/>
  <c r="X931" i="29" s="1"/>
  <c r="X932" i="29"/>
  <c r="X933" i="29"/>
  <c r="X934" i="29"/>
  <c r="X935" i="29" s="1"/>
  <c r="X936" i="29" s="1"/>
  <c r="X937" i="29" s="1"/>
  <c r="X938" i="29" s="1"/>
  <c r="X939" i="29" s="1"/>
  <c r="X940" i="29"/>
  <c r="X148" i="29"/>
  <c r="X149" i="29"/>
  <c r="X150" i="29"/>
  <c r="X151" i="29"/>
  <c r="X152" i="29"/>
  <c r="X153" i="29" s="1"/>
  <c r="X154" i="29" s="1"/>
  <c r="X155" i="29" s="1"/>
  <c r="X156" i="29" s="1"/>
  <c r="X157" i="29" s="1"/>
  <c r="X158" i="29" s="1"/>
  <c r="X159" i="29" s="1"/>
  <c r="W161" i="29"/>
  <c r="W162" i="29" s="1"/>
  <c r="W163" i="29" s="1"/>
  <c r="W164" i="29"/>
  <c r="W165" i="29"/>
  <c r="W166" i="29" s="1"/>
  <c r="W167" i="29" s="1"/>
  <c r="W168" i="29"/>
  <c r="W169" i="29" s="1"/>
  <c r="W170" i="29" s="1"/>
  <c r="W171" i="29" s="1"/>
  <c r="W172" i="29"/>
  <c r="W173" i="29" s="1"/>
  <c r="W174" i="29" s="1"/>
  <c r="W175" i="29" s="1"/>
  <c r="W176" i="29" s="1"/>
  <c r="W177" i="29" s="1"/>
  <c r="W178" i="29" s="1"/>
  <c r="W179" i="29"/>
  <c r="W180" i="29"/>
  <c r="W181" i="29" s="1"/>
  <c r="W182" i="29" s="1"/>
  <c r="W183" i="29" s="1"/>
  <c r="W184" i="29" s="1"/>
  <c r="W185" i="29" s="1"/>
  <c r="W186" i="29"/>
  <c r="W187" i="29" s="1"/>
  <c r="W188" i="29"/>
  <c r="W189" i="29"/>
  <c r="W190" i="29"/>
  <c r="W191" i="29"/>
  <c r="W192" i="29"/>
  <c r="W193" i="29" s="1"/>
  <c r="W194" i="29" s="1"/>
  <c r="W195" i="29" s="1"/>
  <c r="W196" i="29"/>
  <c r="W197" i="29" s="1"/>
  <c r="W198" i="29" s="1"/>
  <c r="W199" i="29" s="1"/>
  <c r="W200" i="29"/>
  <c r="W201" i="29" s="1"/>
  <c r="W202" i="29" s="1"/>
  <c r="W203" i="29" s="1"/>
  <c r="W204" i="29" s="1"/>
  <c r="W205" i="29" s="1"/>
  <c r="W206" i="29" s="1"/>
  <c r="W207" i="29" s="1"/>
  <c r="W208" i="29" s="1"/>
  <c r="W209" i="29"/>
  <c r="W210" i="29"/>
  <c r="W211" i="29" s="1"/>
  <c r="W212" i="29"/>
  <c r="W213" i="29" s="1"/>
  <c r="W214" i="29" s="1"/>
  <c r="W215" i="29" s="1"/>
  <c r="W216" i="29"/>
  <c r="W217" i="29" s="1"/>
  <c r="W218" i="29" s="1"/>
  <c r="W219" i="29" s="1"/>
  <c r="W220" i="29"/>
  <c r="W221" i="29" s="1"/>
  <c r="W222" i="29" s="1"/>
  <c r="W223" i="29" s="1"/>
  <c r="W224" i="29"/>
  <c r="W225" i="29" s="1"/>
  <c r="W226" i="29" s="1"/>
  <c r="W227" i="29" s="1"/>
  <c r="W228" i="29" s="1"/>
  <c r="W229" i="29" s="1"/>
  <c r="W230" i="29"/>
  <c r="W231" i="29" s="1"/>
  <c r="W232" i="29"/>
  <c r="W233" i="29"/>
  <c r="W234" i="29"/>
  <c r="W235" i="29" s="1"/>
  <c r="W236" i="29"/>
  <c r="W237" i="29" s="1"/>
  <c r="W238" i="29"/>
  <c r="W239" i="29" s="1"/>
  <c r="W240" i="29" s="1"/>
  <c r="W241" i="29" s="1"/>
  <c r="W242" i="29" s="1"/>
  <c r="W243" i="29" s="1"/>
  <c r="W244" i="29" s="1"/>
  <c r="W245" i="29" s="1"/>
  <c r="W246" i="29" s="1"/>
  <c r="W247" i="29" s="1"/>
  <c r="W248" i="29" s="1"/>
  <c r="W249" i="29" s="1"/>
  <c r="W250" i="29" s="1"/>
  <c r="W251" i="29"/>
  <c r="W252" i="29"/>
  <c r="W253" i="29" s="1"/>
  <c r="W254" i="29"/>
  <c r="W255" i="29" s="1"/>
  <c r="W256" i="29"/>
  <c r="W257" i="29"/>
  <c r="W258" i="29"/>
  <c r="W259" i="29" s="1"/>
  <c r="W260" i="29"/>
  <c r="W261" i="29" s="1"/>
  <c r="W262" i="29" s="1"/>
  <c r="W263" i="29"/>
  <c r="W264" i="29"/>
  <c r="W265" i="29" s="1"/>
  <c r="W266" i="29" s="1"/>
  <c r="W267" i="29" s="1"/>
  <c r="W268" i="29" s="1"/>
  <c r="W269" i="29" s="1"/>
  <c r="W270" i="29" s="1"/>
  <c r="W271" i="29" s="1"/>
  <c r="W272" i="29"/>
  <c r="W273" i="29" s="1"/>
  <c r="W274" i="29" s="1"/>
  <c r="W275" i="29"/>
  <c r="W276" i="29"/>
  <c r="W277" i="29" s="1"/>
  <c r="W278" i="29"/>
  <c r="W279" i="29" s="1"/>
  <c r="W280" i="29" s="1"/>
  <c r="W281" i="29" s="1"/>
  <c r="W282" i="29" s="1"/>
  <c r="W283" i="29" s="1"/>
  <c r="W284" i="29" s="1"/>
  <c r="W285" i="29" s="1"/>
  <c r="W286" i="29" s="1"/>
  <c r="W287" i="29"/>
  <c r="W288" i="29"/>
  <c r="W289" i="29" s="1"/>
  <c r="W290" i="29"/>
  <c r="W291" i="29" s="1"/>
  <c r="W292" i="29"/>
  <c r="W293" i="29"/>
  <c r="W294" i="29"/>
  <c r="W295" i="29"/>
  <c r="W296" i="29"/>
  <c r="W297" i="29" s="1"/>
  <c r="W298" i="29" s="1"/>
  <c r="W299" i="29" s="1"/>
  <c r="W300" i="29"/>
  <c r="W301" i="29" s="1"/>
  <c r="W302" i="29"/>
  <c r="W303" i="29" s="1"/>
  <c r="W304" i="29" s="1"/>
  <c r="W305" i="29"/>
  <c r="W306" i="29"/>
  <c r="W307" i="29" s="1"/>
  <c r="W308" i="29"/>
  <c r="W309" i="29" s="1"/>
  <c r="W310" i="29" s="1"/>
  <c r="W311" i="29" s="1"/>
  <c r="W312" i="29" s="1"/>
  <c r="W313" i="29"/>
  <c r="W314" i="29"/>
  <c r="W315" i="29" s="1"/>
  <c r="W316" i="29" s="1"/>
  <c r="W317" i="29" s="1"/>
  <c r="W318" i="29" s="1"/>
  <c r="W319" i="29" s="1"/>
  <c r="W320" i="29" s="1"/>
  <c r="W321" i="29" s="1"/>
  <c r="W322" i="29" s="1"/>
  <c r="W323" i="29"/>
  <c r="W324" i="29"/>
  <c r="W325" i="29" s="1"/>
  <c r="W326" i="29" s="1"/>
  <c r="W327" i="29" s="1"/>
  <c r="W328" i="29"/>
  <c r="W329" i="29" s="1"/>
  <c r="W330" i="29" s="1"/>
  <c r="W331" i="29" s="1"/>
  <c r="W332" i="29" s="1"/>
  <c r="W333" i="29" s="1"/>
  <c r="W334" i="29" s="1"/>
  <c r="W335" i="29" s="1"/>
  <c r="W336" i="29" s="1"/>
  <c r="W337" i="29" s="1"/>
  <c r="W338" i="29" s="1"/>
  <c r="W339" i="29" s="1"/>
  <c r="W340" i="29"/>
  <c r="W341" i="29" s="1"/>
  <c r="W342" i="29" s="1"/>
  <c r="W343" i="29" s="1"/>
  <c r="W344" i="29" s="1"/>
  <c r="W345" i="29" s="1"/>
  <c r="W346" i="29" s="1"/>
  <c r="W347" i="29" s="1"/>
  <c r="W348" i="29" s="1"/>
  <c r="W349" i="29" s="1"/>
  <c r="W350" i="29" s="1"/>
  <c r="W351" i="29"/>
  <c r="W352" i="29"/>
  <c r="W353" i="29" s="1"/>
  <c r="W354" i="29" s="1"/>
  <c r="W355" i="29" s="1"/>
  <c r="W356" i="29" s="1"/>
  <c r="W357" i="29" s="1"/>
  <c r="W358" i="29"/>
  <c r="W359" i="29" s="1"/>
  <c r="W360" i="29"/>
  <c r="W361" i="29" s="1"/>
  <c r="W362" i="29" s="1"/>
  <c r="W363" i="29"/>
  <c r="W364" i="29"/>
  <c r="W365" i="29" s="1"/>
  <c r="W366" i="29"/>
  <c r="W367" i="29" s="1"/>
  <c r="W368" i="29"/>
  <c r="W369" i="29" s="1"/>
  <c r="W370" i="29" s="1"/>
  <c r="W371" i="29"/>
  <c r="W372" i="29"/>
  <c r="W373" i="29" s="1"/>
  <c r="W374" i="29"/>
  <c r="W375" i="29" s="1"/>
  <c r="W376" i="29"/>
  <c r="W377" i="29"/>
  <c r="W378" i="29"/>
  <c r="W379" i="29" s="1"/>
  <c r="W380" i="29" s="1"/>
  <c r="W381" i="29"/>
  <c r="W382" i="29"/>
  <c r="W383" i="29" s="1"/>
  <c r="W384" i="29" s="1"/>
  <c r="W385" i="29" s="1"/>
  <c r="W386" i="29" s="1"/>
  <c r="W387" i="29"/>
  <c r="W388" i="29"/>
  <c r="W389" i="29" s="1"/>
  <c r="W390" i="29"/>
  <c r="W391" i="29" s="1"/>
  <c r="W392" i="29" s="1"/>
  <c r="W393" i="29"/>
  <c r="W394" i="29"/>
  <c r="W395" i="29" s="1"/>
  <c r="W396" i="29"/>
  <c r="W397" i="29" s="1"/>
  <c r="W398" i="29"/>
  <c r="W399" i="29" s="1"/>
  <c r="W400" i="29" s="1"/>
  <c r="W401" i="29" s="1"/>
  <c r="W402" i="29" s="1"/>
  <c r="W403" i="29"/>
  <c r="W404" i="29"/>
  <c r="W405" i="29" s="1"/>
  <c r="W406" i="29" s="1"/>
  <c r="W407" i="29" s="1"/>
  <c r="W408" i="29" s="1"/>
  <c r="W409" i="29" s="1"/>
  <c r="W410" i="29" s="1"/>
  <c r="W411" i="29" s="1"/>
  <c r="W412" i="29"/>
  <c r="W413" i="29" s="1"/>
  <c r="W414" i="29" s="1"/>
  <c r="W415" i="29" s="1"/>
  <c r="W416" i="29" s="1"/>
  <c r="W417" i="29" s="1"/>
  <c r="W418" i="29"/>
  <c r="W419" i="29" s="1"/>
  <c r="W420" i="29" s="1"/>
  <c r="W421" i="29" s="1"/>
  <c r="W422" i="29"/>
  <c r="W423" i="29" s="1"/>
  <c r="W424" i="29" s="1"/>
  <c r="W425" i="29" s="1"/>
  <c r="W426" i="29" s="1"/>
  <c r="W427" i="29" s="1"/>
  <c r="W428" i="29"/>
  <c r="W429" i="29" s="1"/>
  <c r="W430" i="29" s="1"/>
  <c r="W431" i="29"/>
  <c r="W432" i="29"/>
  <c r="W433" i="29" s="1"/>
  <c r="W434" i="29" s="1"/>
  <c r="W435" i="29"/>
  <c r="W436" i="29"/>
  <c r="W437" i="29" s="1"/>
  <c r="W438" i="29"/>
  <c r="W439" i="29" s="1"/>
  <c r="W440" i="29"/>
  <c r="W441" i="29" s="1"/>
  <c r="W442" i="29" s="1"/>
  <c r="W443" i="29" s="1"/>
  <c r="W444" i="29" s="1"/>
  <c r="W445" i="29"/>
  <c r="W446" i="29"/>
  <c r="W447" i="29" s="1"/>
  <c r="W448" i="29"/>
  <c r="W449" i="29" s="1"/>
  <c r="W450" i="29"/>
  <c r="W451" i="29" s="1"/>
  <c r="W452" i="29"/>
  <c r="W453" i="29" s="1"/>
  <c r="W454" i="29" s="1"/>
  <c r="W455" i="29" s="1"/>
  <c r="W456" i="29" s="1"/>
  <c r="W457" i="29"/>
  <c r="W458" i="29"/>
  <c r="W459" i="29" s="1"/>
  <c r="W460" i="29"/>
  <c r="W461" i="29"/>
  <c r="W462" i="29"/>
  <c r="W463" i="29" s="1"/>
  <c r="W464" i="29" s="1"/>
  <c r="W465" i="29"/>
  <c r="W466" i="29"/>
  <c r="W467" i="29" s="1"/>
  <c r="W468" i="29"/>
  <c r="W469" i="29"/>
  <c r="W470" i="29"/>
  <c r="W471" i="29" s="1"/>
  <c r="W472" i="29" s="1"/>
  <c r="W473" i="29" s="1"/>
  <c r="W474" i="29" s="1"/>
  <c r="W475" i="29" s="1"/>
  <c r="W476" i="29" s="1"/>
  <c r="W477" i="29" s="1"/>
  <c r="W478" i="29" s="1"/>
  <c r="W479" i="29" s="1"/>
  <c r="W480" i="29" s="1"/>
  <c r="W481" i="29"/>
  <c r="W482" i="29"/>
  <c r="W483" i="29" s="1"/>
  <c r="W484" i="29"/>
  <c r="W485" i="29" s="1"/>
  <c r="W486" i="29" s="1"/>
  <c r="W487" i="29" s="1"/>
  <c r="W488" i="29"/>
  <c r="W489" i="29" s="1"/>
  <c r="W490" i="29" s="1"/>
  <c r="W491" i="29" s="1"/>
  <c r="W492" i="29"/>
  <c r="W493" i="29"/>
  <c r="W494" i="29"/>
  <c r="W495" i="29" s="1"/>
  <c r="W496" i="29" s="1"/>
  <c r="W497" i="29" s="1"/>
  <c r="W498" i="29"/>
  <c r="W499" i="29" s="1"/>
  <c r="W500" i="29" s="1"/>
  <c r="W501" i="29"/>
  <c r="W502" i="29"/>
  <c r="W503" i="29" s="1"/>
  <c r="W504" i="29"/>
  <c r="W505" i="29" s="1"/>
  <c r="W506" i="29" s="1"/>
  <c r="W507" i="29" s="1"/>
  <c r="W508" i="29" s="1"/>
  <c r="W509" i="29" s="1"/>
  <c r="W510" i="29" s="1"/>
  <c r="W511" i="29" s="1"/>
  <c r="W512" i="29"/>
  <c r="W513" i="29" s="1"/>
  <c r="W514" i="29" s="1"/>
  <c r="W515" i="29" s="1"/>
  <c r="W516" i="29" s="1"/>
  <c r="W517" i="29"/>
  <c r="W518" i="29"/>
  <c r="W519" i="29" s="1"/>
  <c r="W520" i="29"/>
  <c r="W521" i="29" s="1"/>
  <c r="W522" i="29"/>
  <c r="W523" i="29" s="1"/>
  <c r="W524" i="29"/>
  <c r="W525" i="29" s="1"/>
  <c r="W526" i="29" s="1"/>
  <c r="W527" i="29"/>
  <c r="W528" i="29"/>
  <c r="W529" i="29" s="1"/>
  <c r="W530" i="29"/>
  <c r="W531" i="29" s="1"/>
  <c r="W532" i="29"/>
  <c r="W533" i="29"/>
  <c r="W534" i="29"/>
  <c r="W535" i="29" s="1"/>
  <c r="W536" i="29" s="1"/>
  <c r="W537" i="29"/>
  <c r="W538" i="29"/>
  <c r="W539" i="29" s="1"/>
  <c r="W540" i="29"/>
  <c r="W541" i="29" s="1"/>
  <c r="W542" i="29" s="1"/>
  <c r="W543" i="29"/>
  <c r="W544" i="29"/>
  <c r="W545" i="29" s="1"/>
  <c r="W546" i="29"/>
  <c r="W547" i="29" s="1"/>
  <c r="W548" i="29"/>
  <c r="W549" i="29" s="1"/>
  <c r="W550" i="29" s="1"/>
  <c r="W551" i="29" s="1"/>
  <c r="W552" i="29" s="1"/>
  <c r="W553" i="29" s="1"/>
  <c r="W554" i="29" s="1"/>
  <c r="W555" i="29"/>
  <c r="W556" i="29"/>
  <c r="W557" i="29" s="1"/>
  <c r="W558" i="29" s="1"/>
  <c r="W559" i="29" s="1"/>
  <c r="W560" i="29"/>
  <c r="W561" i="29" s="1"/>
  <c r="W562" i="29" s="1"/>
  <c r="W563" i="29"/>
  <c r="W564" i="29"/>
  <c r="W565" i="29" s="1"/>
  <c r="W566" i="29" s="1"/>
  <c r="W567" i="29" s="1"/>
  <c r="W568" i="29"/>
  <c r="W569" i="29" s="1"/>
  <c r="W570" i="29"/>
  <c r="W571" i="29" s="1"/>
  <c r="W572" i="29" s="1"/>
  <c r="W573" i="29" s="1"/>
  <c r="W574" i="29"/>
  <c r="W575" i="29"/>
  <c r="W576" i="29"/>
  <c r="W577" i="29" s="1"/>
  <c r="W578" i="29" s="1"/>
  <c r="W579" i="29" s="1"/>
  <c r="W580" i="29" s="1"/>
  <c r="W581" i="29" s="1"/>
  <c r="W582" i="29" s="1"/>
  <c r="W583" i="29" s="1"/>
  <c r="W584" i="29"/>
  <c r="W585" i="29"/>
  <c r="W586" i="29" s="1"/>
  <c r="W587" i="29"/>
  <c r="W588" i="29" s="1"/>
  <c r="W589" i="29" s="1"/>
  <c r="W590" i="29" s="1"/>
  <c r="W591" i="29" s="1"/>
  <c r="W592" i="29" s="1"/>
  <c r="W593" i="29" s="1"/>
  <c r="W594" i="29" s="1"/>
  <c r="W595" i="29" s="1"/>
  <c r="W596" i="29" s="1"/>
  <c r="W597" i="29" s="1"/>
  <c r="W598" i="29" s="1"/>
  <c r="W599" i="29"/>
  <c r="W600" i="29" s="1"/>
  <c r="W601" i="29" s="1"/>
  <c r="W602" i="29" s="1"/>
  <c r="W603" i="29" s="1"/>
  <c r="W604" i="29" s="1"/>
  <c r="W605" i="29" s="1"/>
  <c r="W606" i="29" s="1"/>
  <c r="W607" i="29" s="1"/>
  <c r="W608" i="29"/>
  <c r="W609" i="29"/>
  <c r="W610" i="29" s="1"/>
  <c r="W611" i="29" s="1"/>
  <c r="W612" i="29" s="1"/>
  <c r="W613" i="29" s="1"/>
  <c r="W614" i="29" s="1"/>
  <c r="W615" i="29" s="1"/>
  <c r="W616" i="29" s="1"/>
  <c r="W617" i="29" s="1"/>
  <c r="W618" i="29" s="1"/>
  <c r="W619" i="29"/>
  <c r="W620" i="29" s="1"/>
  <c r="W621" i="29" s="1"/>
  <c r="W622" i="29"/>
  <c r="W623" i="29"/>
  <c r="W624" i="29" s="1"/>
  <c r="W625" i="29"/>
  <c r="W626" i="29" s="1"/>
  <c r="W627" i="29" s="1"/>
  <c r="W628" i="29" s="1"/>
  <c r="W629" i="29"/>
  <c r="W630" i="29" s="1"/>
  <c r="W631" i="29" s="1"/>
  <c r="W632" i="29" s="1"/>
  <c r="W633" i="29" s="1"/>
  <c r="W634" i="29"/>
  <c r="W635" i="29"/>
  <c r="W636" i="29" s="1"/>
  <c r="W637" i="29" s="1"/>
  <c r="W638" i="29" s="1"/>
  <c r="W639" i="29"/>
  <c r="W640" i="29" s="1"/>
  <c r="W641" i="29"/>
  <c r="W642" i="29" s="1"/>
  <c r="W643" i="29" s="1"/>
  <c r="W644" i="29" s="1"/>
  <c r="W645" i="29"/>
  <c r="W646" i="29" s="1"/>
  <c r="W647" i="29" s="1"/>
  <c r="W648" i="29"/>
  <c r="W649" i="29"/>
  <c r="W650" i="29" s="1"/>
  <c r="W651" i="29" s="1"/>
  <c r="W652" i="29" s="1"/>
  <c r="W653" i="29"/>
  <c r="W654" i="29" s="1"/>
  <c r="W655" i="29" s="1"/>
  <c r="W656" i="29" s="1"/>
  <c r="W657" i="29"/>
  <c r="W658" i="29" s="1"/>
  <c r="W659" i="29" s="1"/>
  <c r="W660" i="29" s="1"/>
  <c r="W661" i="29" s="1"/>
  <c r="W662" i="29" s="1"/>
  <c r="W663" i="29" s="1"/>
  <c r="W664" i="29" s="1"/>
  <c r="W665" i="29" s="1"/>
  <c r="W666" i="29" s="1"/>
  <c r="W667" i="29" s="1"/>
  <c r="W668" i="29"/>
  <c r="W669" i="29"/>
  <c r="W670" i="29" s="1"/>
  <c r="W671" i="29" s="1"/>
  <c r="W672" i="29" s="1"/>
  <c r="W673" i="29" s="1"/>
  <c r="W674" i="29" s="1"/>
  <c r="W675" i="29" s="1"/>
  <c r="W676" i="29" s="1"/>
  <c r="W677" i="29" s="1"/>
  <c r="W678" i="29" s="1"/>
  <c r="W679" i="29" s="1"/>
  <c r="W680" i="29" s="1"/>
  <c r="W681" i="29"/>
  <c r="W682" i="29" s="1"/>
  <c r="W683" i="29" s="1"/>
  <c r="W684" i="29" s="1"/>
  <c r="W685" i="29"/>
  <c r="W686" i="29" s="1"/>
  <c r="W687" i="29" s="1"/>
  <c r="W688" i="29" s="1"/>
  <c r="W689" i="29" s="1"/>
  <c r="W690" i="29" s="1"/>
  <c r="W691" i="29" s="1"/>
  <c r="W692" i="29" s="1"/>
  <c r="W693" i="29" s="1"/>
  <c r="W694" i="29" s="1"/>
  <c r="W695" i="29" s="1"/>
  <c r="W696" i="29" s="1"/>
  <c r="W697" i="29" s="1"/>
  <c r="W698" i="29" s="1"/>
  <c r="W699" i="29" s="1"/>
  <c r="W700" i="29"/>
  <c r="W701" i="29"/>
  <c r="W702" i="29" s="1"/>
  <c r="W703" i="29" s="1"/>
  <c r="W704" i="29" s="1"/>
  <c r="W705" i="29"/>
  <c r="W706" i="29" s="1"/>
  <c r="W707" i="29" s="1"/>
  <c r="W708" i="29" s="1"/>
  <c r="W709" i="29"/>
  <c r="W710" i="29" s="1"/>
  <c r="W711" i="29" s="1"/>
  <c r="W712" i="29"/>
  <c r="W713" i="29"/>
  <c r="W714" i="29" s="1"/>
  <c r="W715" i="29" s="1"/>
  <c r="W716" i="29" s="1"/>
  <c r="W717" i="29" s="1"/>
  <c r="W718" i="29" s="1"/>
  <c r="W719" i="29" s="1"/>
  <c r="W720" i="29" s="1"/>
  <c r="W721" i="29"/>
  <c r="W722" i="29" s="1"/>
  <c r="W723" i="29" s="1"/>
  <c r="W724" i="29" s="1"/>
  <c r="W725" i="29"/>
  <c r="W726" i="29" s="1"/>
  <c r="W727" i="29" s="1"/>
  <c r="W728" i="29" s="1"/>
  <c r="W729" i="29" s="1"/>
  <c r="W730" i="29"/>
  <c r="W731" i="29"/>
  <c r="W732" i="29" s="1"/>
  <c r="W733" i="29"/>
  <c r="W734" i="29" s="1"/>
  <c r="W735" i="29"/>
  <c r="W736" i="29" s="1"/>
  <c r="W737" i="29" s="1"/>
  <c r="W738" i="29"/>
  <c r="W739" i="29"/>
  <c r="W740" i="29" s="1"/>
  <c r="W741" i="29" s="1"/>
  <c r="W742" i="29" s="1"/>
  <c r="W743" i="29"/>
  <c r="W744" i="29" s="1"/>
  <c r="W745" i="29"/>
  <c r="W746" i="29" s="1"/>
  <c r="W747" i="29" s="1"/>
  <c r="W748" i="29"/>
  <c r="W749" i="29"/>
  <c r="W750" i="29" s="1"/>
  <c r="W751" i="29" s="1"/>
  <c r="W752" i="29" s="1"/>
  <c r="W753" i="29" s="1"/>
  <c r="W754" i="29" s="1"/>
  <c r="W755" i="29" s="1"/>
  <c r="W756" i="29" s="1"/>
  <c r="W757" i="29" s="1"/>
  <c r="W758" i="29" s="1"/>
  <c r="W759" i="29"/>
  <c r="W760" i="29" s="1"/>
  <c r="W761" i="29" s="1"/>
  <c r="W762" i="29" s="1"/>
  <c r="W763" i="29" s="1"/>
  <c r="W764" i="29" s="1"/>
  <c r="W765" i="29" s="1"/>
  <c r="W766" i="29"/>
  <c r="W767" i="29"/>
  <c r="W768" i="29" s="1"/>
  <c r="W769" i="29" s="1"/>
  <c r="W770" i="29" s="1"/>
  <c r="W771" i="29"/>
  <c r="W772" i="29" s="1"/>
  <c r="W773" i="29"/>
  <c r="W774" i="29"/>
  <c r="W775" i="29"/>
  <c r="W776" i="29" s="1"/>
  <c r="W777" i="29" s="1"/>
  <c r="W778" i="29" s="1"/>
  <c r="W779" i="29" s="1"/>
  <c r="W780" i="29" s="1"/>
  <c r="W781" i="29"/>
  <c r="W782" i="29" s="1"/>
  <c r="W783" i="29" s="1"/>
  <c r="W784" i="29" s="1"/>
  <c r="W785" i="29"/>
  <c r="W786" i="29" s="1"/>
  <c r="W787" i="29" s="1"/>
  <c r="W788" i="29"/>
  <c r="W789" i="29"/>
  <c r="W790" i="29" s="1"/>
  <c r="W791" i="29"/>
  <c r="W792" i="29" s="1"/>
  <c r="W793" i="29"/>
  <c r="W794" i="29" s="1"/>
  <c r="W795" i="29"/>
  <c r="W796" i="29" s="1"/>
  <c r="W797" i="29" s="1"/>
  <c r="W798" i="29"/>
  <c r="W799" i="29"/>
  <c r="W800" i="29" s="1"/>
  <c r="W801" i="29" s="1"/>
  <c r="W802" i="29" s="1"/>
  <c r="W803" i="29" s="1"/>
  <c r="W804" i="29" s="1"/>
  <c r="W805" i="29" s="1"/>
  <c r="W806" i="29" s="1"/>
  <c r="W807" i="29"/>
  <c r="W808" i="29" s="1"/>
  <c r="W809" i="29"/>
  <c r="W810" i="29" s="1"/>
  <c r="W811" i="29" s="1"/>
  <c r="W812" i="29" s="1"/>
  <c r="W813" i="29" s="1"/>
  <c r="W814" i="29"/>
  <c r="W815" i="29"/>
  <c r="W816" i="29" s="1"/>
  <c r="W817" i="29"/>
  <c r="W818" i="29" s="1"/>
  <c r="W819" i="29" s="1"/>
  <c r="W820" i="29" s="1"/>
  <c r="W821" i="29"/>
  <c r="W822" i="29" s="1"/>
  <c r="W823" i="29" s="1"/>
  <c r="W824" i="29" s="1"/>
  <c r="W825" i="29" s="1"/>
  <c r="W826" i="29" s="1"/>
  <c r="W827" i="29" s="1"/>
  <c r="W828" i="29"/>
  <c r="W829" i="29"/>
  <c r="W830" i="29" s="1"/>
  <c r="W831" i="29" s="1"/>
  <c r="W832" i="29"/>
  <c r="W833" i="29"/>
  <c r="W834" i="29" s="1"/>
  <c r="W835" i="29" s="1"/>
  <c r="W836" i="29" s="1"/>
  <c r="W837" i="29"/>
  <c r="W838" i="29" s="1"/>
  <c r="W839" i="29" s="1"/>
  <c r="W840" i="29"/>
  <c r="W841" i="29"/>
  <c r="W842" i="29" s="1"/>
  <c r="W843" i="29"/>
  <c r="W844" i="29" s="1"/>
  <c r="W845" i="29"/>
  <c r="W846" i="29" s="1"/>
  <c r="W847" i="29"/>
  <c r="W848" i="29" s="1"/>
  <c r="W849" i="29" s="1"/>
  <c r="W850" i="29"/>
  <c r="W851" i="29"/>
  <c r="W852" i="29" s="1"/>
  <c r="W853" i="29"/>
  <c r="W854" i="29" s="1"/>
  <c r="W855" i="29"/>
  <c r="W856" i="29" s="1"/>
  <c r="W857" i="29" s="1"/>
  <c r="W858" i="29" s="1"/>
  <c r="W859" i="29" s="1"/>
  <c r="W860" i="29"/>
  <c r="W861" i="29"/>
  <c r="W862" i="29" s="1"/>
  <c r="W863" i="29"/>
  <c r="W864" i="29" s="1"/>
  <c r="W865" i="29" s="1"/>
  <c r="W866" i="29" s="1"/>
  <c r="W867" i="29" s="1"/>
  <c r="W868" i="29"/>
  <c r="W869" i="29"/>
  <c r="W870" i="29" s="1"/>
  <c r="W871" i="29" s="1"/>
  <c r="W872" i="29" s="1"/>
  <c r="W873" i="29" s="1"/>
  <c r="W874" i="29" s="1"/>
  <c r="W875" i="29"/>
  <c r="W876" i="29" s="1"/>
  <c r="W877" i="29"/>
  <c r="W878" i="29" s="1"/>
  <c r="W879" i="29"/>
  <c r="W880" i="29" s="1"/>
  <c r="W881" i="29" s="1"/>
  <c r="W882" i="29" s="1"/>
  <c r="W883" i="29" s="1"/>
  <c r="W884" i="29" s="1"/>
  <c r="W885" i="29" s="1"/>
  <c r="W886" i="29" s="1"/>
  <c r="W887" i="29" s="1"/>
  <c r="W888" i="29"/>
  <c r="W889" i="29"/>
  <c r="W890" i="29" s="1"/>
  <c r="W891" i="29"/>
  <c r="W892" i="29" s="1"/>
  <c r="W893" i="29"/>
  <c r="W894" i="29" s="1"/>
  <c r="W895" i="29" s="1"/>
  <c r="W896" i="29" s="1"/>
  <c r="W897" i="29" s="1"/>
  <c r="W898" i="29"/>
  <c r="W899" i="29"/>
  <c r="W900" i="29" s="1"/>
  <c r="W901" i="29" s="1"/>
  <c r="W902" i="29" s="1"/>
  <c r="W903" i="29" s="1"/>
  <c r="W904" i="29" s="1"/>
  <c r="W905" i="29"/>
  <c r="W906" i="29" s="1"/>
  <c r="W907" i="29" s="1"/>
  <c r="W908" i="29" s="1"/>
  <c r="W909" i="29" s="1"/>
  <c r="W910" i="29"/>
  <c r="W911" i="29"/>
  <c r="W912" i="29"/>
  <c r="W913" i="29" s="1"/>
  <c r="W914" i="29"/>
  <c r="W915" i="29"/>
  <c r="W916" i="29"/>
  <c r="W917" i="29" s="1"/>
  <c r="W918" i="29" s="1"/>
  <c r="W919" i="29" s="1"/>
  <c r="W920" i="29" s="1"/>
  <c r="W921" i="29" s="1"/>
  <c r="W922" i="29" s="1"/>
  <c r="W923" i="29" s="1"/>
  <c r="W924" i="29" s="1"/>
  <c r="W925" i="29"/>
  <c r="W926" i="29" s="1"/>
  <c r="W927" i="29" s="1"/>
  <c r="W928" i="29" s="1"/>
  <c r="W929" i="29" s="1"/>
  <c r="W930" i="29" s="1"/>
  <c r="W931" i="29" s="1"/>
  <c r="W932" i="29"/>
  <c r="W933" i="29" s="1"/>
  <c r="W934" i="29" s="1"/>
  <c r="W935" i="29" s="1"/>
  <c r="W936" i="29" s="1"/>
  <c r="W937" i="29" s="1"/>
  <c r="W938" i="29" s="1"/>
  <c r="W939" i="29" s="1"/>
  <c r="W940" i="29"/>
  <c r="W159" i="29"/>
  <c r="W160" i="29" s="1"/>
  <c r="W151" i="29"/>
  <c r="W152" i="29"/>
  <c r="W153" i="29" s="1"/>
  <c r="W154" i="29" s="1"/>
  <c r="W155" i="29" s="1"/>
  <c r="W156" i="29" s="1"/>
  <c r="W157" i="29" s="1"/>
  <c r="W158" i="29" s="1"/>
  <c r="W148" i="29"/>
  <c r="W149" i="29"/>
  <c r="W150" i="29" s="1"/>
  <c r="Z71" i="1"/>
  <c r="Z4" i="1"/>
  <c r="AA4" i="1"/>
  <c r="AB4" i="1"/>
  <c r="AC4" i="1"/>
  <c r="AD4" i="1"/>
  <c r="AE4" i="1"/>
  <c r="AF4" i="1"/>
  <c r="AG4" i="1"/>
  <c r="Z5" i="1"/>
  <c r="AA5" i="1"/>
  <c r="AB5" i="1"/>
  <c r="AC5" i="1"/>
  <c r="AD5" i="1"/>
  <c r="AE5" i="1"/>
  <c r="AF5" i="1"/>
  <c r="AG5" i="1"/>
  <c r="Z6" i="1"/>
  <c r="AA6" i="1"/>
  <c r="AB6" i="1"/>
  <c r="AC6" i="1"/>
  <c r="AD6" i="1"/>
  <c r="AE6" i="1"/>
  <c r="AF6" i="1"/>
  <c r="AG6" i="1"/>
  <c r="Z7" i="1"/>
  <c r="AA7" i="1"/>
  <c r="AB7" i="1"/>
  <c r="AC7" i="1"/>
  <c r="AD7" i="1"/>
  <c r="AE7" i="1"/>
  <c r="AF7" i="1"/>
  <c r="AG7" i="1"/>
  <c r="Z8" i="1"/>
  <c r="AA8" i="1"/>
  <c r="AB8" i="1"/>
  <c r="AC8" i="1"/>
  <c r="AD8" i="1"/>
  <c r="AE8" i="1"/>
  <c r="AF8" i="1"/>
  <c r="AG8" i="1"/>
  <c r="Z9" i="1"/>
  <c r="AA9" i="1"/>
  <c r="AB9" i="1"/>
  <c r="AC9" i="1"/>
  <c r="AD9" i="1"/>
  <c r="AE9" i="1"/>
  <c r="AF9" i="1"/>
  <c r="AG9" i="1"/>
  <c r="Z10" i="1"/>
  <c r="AA10" i="1"/>
  <c r="AB10" i="1"/>
  <c r="AC10" i="1"/>
  <c r="AD10" i="1"/>
  <c r="AE10" i="1"/>
  <c r="AF10" i="1"/>
  <c r="AG10" i="1"/>
  <c r="Z11" i="1"/>
  <c r="AA11" i="1"/>
  <c r="AB11" i="1"/>
  <c r="AC11" i="1"/>
  <c r="AD11" i="1"/>
  <c r="AE11" i="1"/>
  <c r="AF11" i="1"/>
  <c r="AG11" i="1"/>
  <c r="Z12" i="1"/>
  <c r="AA12" i="1"/>
  <c r="AB12" i="1"/>
  <c r="AC12" i="1"/>
  <c r="AD12" i="1"/>
  <c r="AE12" i="1"/>
  <c r="AF12" i="1"/>
  <c r="AG12" i="1"/>
  <c r="Z13" i="1"/>
  <c r="AA13" i="1"/>
  <c r="AB13" i="1"/>
  <c r="AC13" i="1"/>
  <c r="AD13" i="1"/>
  <c r="AE13" i="1"/>
  <c r="AF13" i="1"/>
  <c r="AG13" i="1"/>
  <c r="Z14" i="1"/>
  <c r="AA14" i="1"/>
  <c r="AB14" i="1"/>
  <c r="AC14" i="1"/>
  <c r="AD14" i="1"/>
  <c r="AE14" i="1"/>
  <c r="AF14" i="1"/>
  <c r="AG14" i="1"/>
  <c r="Z15" i="1"/>
  <c r="AA15" i="1"/>
  <c r="AB15" i="1"/>
  <c r="AC15" i="1"/>
  <c r="AD15" i="1"/>
  <c r="AE15" i="1"/>
  <c r="AF15" i="1"/>
  <c r="AG15" i="1"/>
  <c r="Z16" i="1"/>
  <c r="AA16" i="1"/>
  <c r="AB16" i="1"/>
  <c r="AC16" i="1"/>
  <c r="AD16" i="1"/>
  <c r="AE16" i="1"/>
  <c r="AF16" i="1"/>
  <c r="AG16" i="1"/>
  <c r="Z17" i="1"/>
  <c r="AA17" i="1"/>
  <c r="AB17" i="1"/>
  <c r="AC17" i="1"/>
  <c r="AD17" i="1"/>
  <c r="AE17" i="1"/>
  <c r="AF17" i="1"/>
  <c r="AG17" i="1"/>
  <c r="Z18" i="1"/>
  <c r="AA18" i="1"/>
  <c r="AB18" i="1"/>
  <c r="AC18" i="1"/>
  <c r="AD18" i="1"/>
  <c r="AE18" i="1"/>
  <c r="AF18" i="1"/>
  <c r="AG18" i="1"/>
  <c r="Z19" i="1"/>
  <c r="AA19" i="1"/>
  <c r="AB19" i="1"/>
  <c r="AC19" i="1"/>
  <c r="AD19" i="1"/>
  <c r="AE19" i="1"/>
  <c r="AF19" i="1"/>
  <c r="AG19" i="1"/>
  <c r="Z20" i="1"/>
  <c r="AA20" i="1"/>
  <c r="AB20" i="1"/>
  <c r="AC20" i="1"/>
  <c r="AD20" i="1"/>
  <c r="AE20" i="1"/>
  <c r="AF20" i="1"/>
  <c r="AG20" i="1"/>
  <c r="Z21" i="1"/>
  <c r="AA21" i="1"/>
  <c r="AB21" i="1"/>
  <c r="AC21" i="1"/>
  <c r="AD21" i="1"/>
  <c r="AE21" i="1"/>
  <c r="AF21" i="1"/>
  <c r="AG21" i="1"/>
  <c r="Z22" i="1"/>
  <c r="AA22" i="1"/>
  <c r="AB22" i="1"/>
  <c r="AC22" i="1"/>
  <c r="AD22" i="1"/>
  <c r="AE22" i="1"/>
  <c r="AF22" i="1"/>
  <c r="AG22" i="1"/>
  <c r="Z23" i="1"/>
  <c r="AA23" i="1"/>
  <c r="AB23" i="1"/>
  <c r="AC23" i="1"/>
  <c r="AD23" i="1"/>
  <c r="AE23" i="1"/>
  <c r="AF23" i="1"/>
  <c r="AG23" i="1"/>
  <c r="Z24" i="1"/>
  <c r="AA24" i="1"/>
  <c r="AB24" i="1"/>
  <c r="AC24" i="1"/>
  <c r="AD24" i="1"/>
  <c r="AE24" i="1"/>
  <c r="AF24" i="1"/>
  <c r="AG24" i="1"/>
  <c r="Z25" i="1"/>
  <c r="AA25" i="1"/>
  <c r="AB25" i="1"/>
  <c r="AC25" i="1"/>
  <c r="AD25" i="1"/>
  <c r="AE25" i="1"/>
  <c r="AF25" i="1"/>
  <c r="AG25" i="1"/>
  <c r="Z26" i="1"/>
  <c r="AA26" i="1"/>
  <c r="AB26" i="1"/>
  <c r="AC26" i="1"/>
  <c r="AD26" i="1"/>
  <c r="AE26" i="1"/>
  <c r="AF26" i="1"/>
  <c r="AG26" i="1"/>
  <c r="Z27" i="1"/>
  <c r="AA27" i="1"/>
  <c r="AB27" i="1"/>
  <c r="AC27" i="1"/>
  <c r="AD27" i="1"/>
  <c r="AE27" i="1"/>
  <c r="AF27" i="1"/>
  <c r="AG27" i="1"/>
  <c r="Z28" i="1"/>
  <c r="AA28" i="1"/>
  <c r="AB28" i="1"/>
  <c r="AC28" i="1"/>
  <c r="AD28" i="1"/>
  <c r="AE28" i="1"/>
  <c r="AF28" i="1"/>
  <c r="AG28" i="1"/>
  <c r="Z29" i="1"/>
  <c r="AA29" i="1"/>
  <c r="AB29" i="1"/>
  <c r="AC29" i="1"/>
  <c r="AD29" i="1"/>
  <c r="AE29" i="1"/>
  <c r="AF29" i="1"/>
  <c r="AG29" i="1"/>
  <c r="Z30" i="1"/>
  <c r="AA30" i="1"/>
  <c r="AB30" i="1"/>
  <c r="AC30" i="1"/>
  <c r="AD30" i="1"/>
  <c r="AE30" i="1"/>
  <c r="AF30" i="1"/>
  <c r="AG30" i="1"/>
  <c r="Z31" i="1"/>
  <c r="AA31" i="1"/>
  <c r="AB31" i="1"/>
  <c r="AC31" i="1"/>
  <c r="AD31" i="1"/>
  <c r="AE31" i="1"/>
  <c r="AF31" i="1"/>
  <c r="AG31" i="1"/>
  <c r="Z32" i="1"/>
  <c r="AA32" i="1"/>
  <c r="AB32" i="1"/>
  <c r="AC32" i="1"/>
  <c r="AD32" i="1"/>
  <c r="AE32" i="1"/>
  <c r="AF32" i="1"/>
  <c r="AG32" i="1"/>
  <c r="Z33" i="1"/>
  <c r="AA33" i="1"/>
  <c r="AB33" i="1"/>
  <c r="AC33" i="1"/>
  <c r="AD33" i="1"/>
  <c r="AE33" i="1"/>
  <c r="AF33" i="1"/>
  <c r="AG33" i="1"/>
  <c r="Z34" i="1"/>
  <c r="AA34" i="1"/>
  <c r="AB34" i="1"/>
  <c r="AC34" i="1"/>
  <c r="AD34" i="1"/>
  <c r="AE34" i="1"/>
  <c r="AF34" i="1"/>
  <c r="AG34" i="1"/>
  <c r="Z35" i="1"/>
  <c r="AA35" i="1"/>
  <c r="AB35" i="1"/>
  <c r="AC35" i="1"/>
  <c r="AD35" i="1"/>
  <c r="AE35" i="1"/>
  <c r="AF35" i="1"/>
  <c r="AG35" i="1"/>
  <c r="Z36" i="1"/>
  <c r="AA36" i="1"/>
  <c r="AB36" i="1"/>
  <c r="AC36" i="1"/>
  <c r="AD36" i="1"/>
  <c r="AE36" i="1"/>
  <c r="AF36" i="1"/>
  <c r="AG36" i="1"/>
  <c r="Z37" i="1"/>
  <c r="AA37" i="1"/>
  <c r="AB37" i="1"/>
  <c r="AC37" i="1"/>
  <c r="AD37" i="1"/>
  <c r="AE37" i="1"/>
  <c r="AF37" i="1"/>
  <c r="AG37" i="1"/>
  <c r="Z38" i="1"/>
  <c r="AA38" i="1"/>
  <c r="AB38" i="1"/>
  <c r="AC38" i="1"/>
  <c r="AD38" i="1"/>
  <c r="AE38" i="1"/>
  <c r="AF38" i="1"/>
  <c r="AG38" i="1"/>
  <c r="Z39" i="1"/>
  <c r="AA39" i="1"/>
  <c r="AB39" i="1"/>
  <c r="AC39" i="1"/>
  <c r="AD39" i="1"/>
  <c r="AE39" i="1"/>
  <c r="AF39" i="1"/>
  <c r="AG39" i="1"/>
  <c r="Z40" i="1"/>
  <c r="AA40" i="1"/>
  <c r="AB40" i="1"/>
  <c r="AC40" i="1"/>
  <c r="AD40" i="1"/>
  <c r="AE40" i="1"/>
  <c r="AF40" i="1"/>
  <c r="AG40" i="1"/>
  <c r="Z41" i="1"/>
  <c r="AA41" i="1"/>
  <c r="AB41" i="1"/>
  <c r="AC41" i="1"/>
  <c r="AD41" i="1"/>
  <c r="AE41" i="1"/>
  <c r="AF41" i="1"/>
  <c r="AG41" i="1"/>
  <c r="Z42" i="1"/>
  <c r="AA42" i="1"/>
  <c r="AB42" i="1"/>
  <c r="AC42" i="1"/>
  <c r="AD42" i="1"/>
  <c r="AE42" i="1"/>
  <c r="AF42" i="1"/>
  <c r="AG42" i="1"/>
  <c r="Z43" i="1"/>
  <c r="AA43" i="1"/>
  <c r="AB43" i="1"/>
  <c r="AC43" i="1"/>
  <c r="AD43" i="1"/>
  <c r="AE43" i="1"/>
  <c r="AF43" i="1"/>
  <c r="AG43" i="1"/>
  <c r="Z44" i="1"/>
  <c r="AA44" i="1"/>
  <c r="AB44" i="1"/>
  <c r="AC44" i="1"/>
  <c r="AD44" i="1"/>
  <c r="AE44" i="1"/>
  <c r="AF44" i="1"/>
  <c r="AG44" i="1"/>
  <c r="Z45" i="1"/>
  <c r="AA45" i="1"/>
  <c r="AB45" i="1"/>
  <c r="AC45" i="1"/>
  <c r="AD45" i="1"/>
  <c r="AE45" i="1"/>
  <c r="AF45" i="1"/>
  <c r="AG45" i="1"/>
  <c r="Z46" i="1"/>
  <c r="AA46" i="1"/>
  <c r="AB46" i="1"/>
  <c r="AC46" i="1"/>
  <c r="AD46" i="1"/>
  <c r="AE46" i="1"/>
  <c r="AF46" i="1"/>
  <c r="AG46" i="1"/>
  <c r="Z47" i="1"/>
  <c r="AA47" i="1"/>
  <c r="AB47" i="1"/>
  <c r="AC47" i="1"/>
  <c r="AD47" i="1"/>
  <c r="AE47" i="1"/>
  <c r="AF47" i="1"/>
  <c r="AG47" i="1"/>
  <c r="Z48" i="1"/>
  <c r="AA48" i="1"/>
  <c r="AB48" i="1"/>
  <c r="AC48" i="1"/>
  <c r="AD48" i="1"/>
  <c r="AE48" i="1"/>
  <c r="AF48" i="1"/>
  <c r="AG48" i="1"/>
  <c r="Z49" i="1"/>
  <c r="AA49" i="1"/>
  <c r="AB49" i="1"/>
  <c r="AC49" i="1"/>
  <c r="AD49" i="1"/>
  <c r="AE49" i="1"/>
  <c r="AF49" i="1"/>
  <c r="AG49" i="1"/>
  <c r="Z50" i="1"/>
  <c r="AA50" i="1"/>
  <c r="AB50" i="1"/>
  <c r="AC50" i="1"/>
  <c r="AD50" i="1"/>
  <c r="AE50" i="1"/>
  <c r="AF50" i="1"/>
  <c r="AG50" i="1"/>
  <c r="Z51" i="1"/>
  <c r="AA51" i="1"/>
  <c r="AB51" i="1"/>
  <c r="AC51" i="1"/>
  <c r="AD51" i="1"/>
  <c r="AE51" i="1"/>
  <c r="AF51" i="1"/>
  <c r="AG51" i="1"/>
  <c r="Z52" i="1"/>
  <c r="AA52" i="1"/>
  <c r="AB52" i="1"/>
  <c r="AC52" i="1"/>
  <c r="AD52" i="1"/>
  <c r="AE52" i="1"/>
  <c r="AF52" i="1"/>
  <c r="AG52" i="1"/>
  <c r="Z53" i="1"/>
  <c r="AA53" i="1"/>
  <c r="AB53" i="1"/>
  <c r="AC53" i="1"/>
  <c r="AD53" i="1"/>
  <c r="AE53" i="1"/>
  <c r="AF53" i="1"/>
  <c r="AG53" i="1"/>
  <c r="Z54" i="1"/>
  <c r="AA54" i="1"/>
  <c r="AB54" i="1"/>
  <c r="AC54" i="1"/>
  <c r="AD54" i="1"/>
  <c r="AE54" i="1"/>
  <c r="AF54" i="1"/>
  <c r="AG54" i="1"/>
  <c r="Z55" i="1"/>
  <c r="AA55" i="1"/>
  <c r="AB55" i="1"/>
  <c r="AC55" i="1"/>
  <c r="AD55" i="1"/>
  <c r="AE55" i="1"/>
  <c r="AF55" i="1"/>
  <c r="AG55" i="1"/>
  <c r="Z56" i="1"/>
  <c r="AA56" i="1"/>
  <c r="AB56" i="1"/>
  <c r="AC56" i="1"/>
  <c r="AD56" i="1"/>
  <c r="AE56" i="1"/>
  <c r="AF56" i="1"/>
  <c r="AG56" i="1"/>
  <c r="Z57" i="1"/>
  <c r="AA57" i="1"/>
  <c r="AB57" i="1"/>
  <c r="AC57" i="1"/>
  <c r="AD57" i="1"/>
  <c r="AE57" i="1"/>
  <c r="AF57" i="1"/>
  <c r="AG57" i="1"/>
  <c r="Z58" i="1"/>
  <c r="AA58" i="1"/>
  <c r="AB58" i="1"/>
  <c r="AC58" i="1"/>
  <c r="AD58" i="1"/>
  <c r="AE58" i="1"/>
  <c r="AF58" i="1"/>
  <c r="AG58" i="1"/>
  <c r="Z59" i="1"/>
  <c r="AA59" i="1"/>
  <c r="AB59" i="1"/>
  <c r="AC59" i="1"/>
  <c r="AD59" i="1"/>
  <c r="AE59" i="1"/>
  <c r="AF59" i="1"/>
  <c r="AG59" i="1"/>
  <c r="Z60" i="1"/>
  <c r="AA60" i="1"/>
  <c r="AB60" i="1"/>
  <c r="AC60" i="1"/>
  <c r="AD60" i="1"/>
  <c r="AE60" i="1"/>
  <c r="AF60" i="1"/>
  <c r="AG60" i="1"/>
  <c r="Z61" i="1"/>
  <c r="AA61" i="1"/>
  <c r="AB61" i="1"/>
  <c r="AC61" i="1"/>
  <c r="AD61" i="1"/>
  <c r="AE61" i="1"/>
  <c r="AF61" i="1"/>
  <c r="AG61" i="1"/>
  <c r="Z62" i="1"/>
  <c r="AA62" i="1"/>
  <c r="AB62" i="1"/>
  <c r="AC62" i="1"/>
  <c r="AD62" i="1"/>
  <c r="AE62" i="1"/>
  <c r="AF62" i="1"/>
  <c r="AG62" i="1"/>
  <c r="Z63" i="1"/>
  <c r="AA63" i="1"/>
  <c r="AB63" i="1"/>
  <c r="AC63" i="1"/>
  <c r="AD63" i="1"/>
  <c r="AE63" i="1"/>
  <c r="AF63" i="1"/>
  <c r="AG63" i="1"/>
  <c r="Z64" i="1"/>
  <c r="AA64" i="1"/>
  <c r="AB64" i="1"/>
  <c r="AC64" i="1"/>
  <c r="AD64" i="1"/>
  <c r="AE64" i="1"/>
  <c r="AF64" i="1"/>
  <c r="AG64" i="1"/>
  <c r="Z65" i="1"/>
  <c r="AA65" i="1"/>
  <c r="AB65" i="1"/>
  <c r="AC65" i="1"/>
  <c r="AD65" i="1"/>
  <c r="AE65" i="1"/>
  <c r="AF65" i="1"/>
  <c r="AG65" i="1"/>
  <c r="Z66" i="1"/>
  <c r="AA66" i="1"/>
  <c r="AB66" i="1"/>
  <c r="AC66" i="1"/>
  <c r="AD66" i="1"/>
  <c r="AE66" i="1"/>
  <c r="AF66" i="1"/>
  <c r="AG66" i="1"/>
  <c r="Z67" i="1"/>
  <c r="AA67" i="1"/>
  <c r="AB67" i="1"/>
  <c r="AC67" i="1"/>
  <c r="AD67" i="1"/>
  <c r="AE67" i="1"/>
  <c r="AF67" i="1"/>
  <c r="AG67" i="1"/>
  <c r="Z68" i="1"/>
  <c r="AA68" i="1"/>
  <c r="AB68" i="1"/>
  <c r="AC68" i="1"/>
  <c r="AD68" i="1"/>
  <c r="AE68" i="1"/>
  <c r="AF68" i="1"/>
  <c r="AG68" i="1"/>
  <c r="Z69" i="1"/>
  <c r="AA69" i="1"/>
  <c r="AB69" i="1"/>
  <c r="AC69" i="1"/>
  <c r="AD69" i="1"/>
  <c r="AE69" i="1"/>
  <c r="AF69" i="1"/>
  <c r="AG69" i="1"/>
  <c r="Z70" i="1"/>
  <c r="AA70" i="1"/>
  <c r="AB70" i="1"/>
  <c r="AC70" i="1"/>
  <c r="AD70" i="1"/>
  <c r="AE70" i="1"/>
  <c r="AF70" i="1"/>
  <c r="AG70" i="1"/>
  <c r="J105" i="8" l="1"/>
  <c r="D92" i="35" l="1"/>
  <c r="D232" i="8" l="1"/>
  <c r="D213" i="8"/>
  <c r="D148" i="8"/>
  <c r="D105" i="8"/>
  <c r="H29" i="14" l="1"/>
  <c r="H3" i="14"/>
  <c r="H4" i="14"/>
  <c r="H5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" i="14"/>
  <c r="J83" i="2"/>
  <c r="K83" i="2"/>
  <c r="J22" i="1"/>
  <c r="K22" i="1"/>
  <c r="K3" i="21" l="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2" i="21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21" i="22"/>
  <c r="K22" i="22"/>
  <c r="K23" i="22"/>
  <c r="K24" i="22"/>
  <c r="K25" i="22"/>
  <c r="K26" i="22"/>
  <c r="K27" i="22"/>
  <c r="K28" i="22"/>
  <c r="K29" i="22"/>
  <c r="K30" i="22"/>
  <c r="K31" i="22"/>
  <c r="K32" i="22"/>
  <c r="K33" i="22"/>
  <c r="K34" i="22"/>
  <c r="K35" i="22"/>
  <c r="K36" i="22"/>
  <c r="K37" i="22"/>
  <c r="K38" i="22"/>
  <c r="K39" i="22"/>
  <c r="K40" i="22"/>
  <c r="K41" i="22"/>
  <c r="K42" i="22"/>
  <c r="K43" i="22"/>
  <c r="K44" i="22"/>
  <c r="K45" i="22"/>
  <c r="K46" i="22"/>
  <c r="K47" i="22"/>
  <c r="K48" i="22"/>
  <c r="K49" i="22"/>
  <c r="K50" i="22"/>
  <c r="K51" i="22"/>
  <c r="K52" i="22"/>
  <c r="K53" i="22"/>
  <c r="K54" i="22"/>
  <c r="K55" i="22"/>
  <c r="K56" i="22"/>
  <c r="K57" i="22"/>
  <c r="K58" i="22"/>
  <c r="K59" i="22"/>
  <c r="K60" i="22"/>
  <c r="K61" i="22"/>
  <c r="K62" i="22"/>
  <c r="K63" i="22"/>
  <c r="K64" i="22"/>
  <c r="K65" i="22"/>
  <c r="K66" i="22"/>
  <c r="K67" i="22"/>
  <c r="K68" i="22"/>
  <c r="K69" i="22"/>
  <c r="K70" i="22"/>
  <c r="K71" i="22"/>
  <c r="K72" i="22"/>
  <c r="K73" i="22"/>
  <c r="K74" i="22"/>
  <c r="K75" i="22"/>
  <c r="K76" i="22"/>
  <c r="K77" i="22"/>
  <c r="K78" i="22"/>
  <c r="K79" i="22"/>
  <c r="K80" i="22"/>
  <c r="K81" i="22"/>
  <c r="K82" i="22"/>
  <c r="K83" i="22"/>
  <c r="K84" i="22"/>
  <c r="K85" i="22"/>
  <c r="K86" i="22"/>
  <c r="K87" i="22"/>
  <c r="K88" i="22"/>
  <c r="K89" i="22"/>
  <c r="K90" i="22"/>
  <c r="K91" i="22"/>
  <c r="K92" i="22"/>
  <c r="K93" i="22"/>
  <c r="K94" i="22"/>
  <c r="K95" i="22"/>
  <c r="K96" i="22"/>
  <c r="K97" i="22"/>
  <c r="K98" i="22"/>
  <c r="K99" i="22"/>
  <c r="K100" i="22"/>
  <c r="K101" i="22"/>
  <c r="K102" i="22"/>
  <c r="K103" i="22"/>
  <c r="K104" i="22"/>
  <c r="K105" i="22"/>
  <c r="K106" i="22"/>
  <c r="K107" i="22"/>
  <c r="K108" i="22"/>
  <c r="K109" i="22"/>
  <c r="K110" i="22"/>
  <c r="K111" i="22"/>
  <c r="K112" i="22"/>
  <c r="K113" i="22"/>
  <c r="K114" i="22"/>
  <c r="K115" i="22"/>
  <c r="K116" i="22"/>
  <c r="K117" i="22"/>
  <c r="K118" i="22"/>
  <c r="K119" i="22"/>
  <c r="K120" i="22"/>
  <c r="K121" i="22"/>
  <c r="K122" i="22"/>
  <c r="K123" i="22"/>
  <c r="K124" i="22"/>
  <c r="K125" i="22"/>
  <c r="K126" i="22"/>
  <c r="K127" i="22"/>
  <c r="K128" i="22"/>
  <c r="K129" i="22"/>
  <c r="K130" i="22"/>
  <c r="K131" i="22"/>
  <c r="K132" i="22"/>
  <c r="K133" i="22"/>
  <c r="K134" i="22"/>
  <c r="K135" i="22"/>
  <c r="K136" i="22"/>
  <c r="K137" i="22"/>
  <c r="K138" i="22"/>
  <c r="K139" i="22"/>
  <c r="K140" i="22"/>
  <c r="K141" i="22"/>
  <c r="K142" i="22"/>
  <c r="K143" i="22"/>
  <c r="K144" i="22"/>
  <c r="K145" i="22"/>
  <c r="K146" i="22"/>
  <c r="K147" i="22"/>
  <c r="K148" i="22"/>
  <c r="K149" i="22"/>
  <c r="K150" i="22"/>
  <c r="K151" i="22"/>
  <c r="K152" i="22"/>
  <c r="K153" i="22"/>
  <c r="K154" i="22"/>
  <c r="K155" i="22"/>
  <c r="K156" i="22"/>
  <c r="K157" i="22"/>
  <c r="K158" i="22"/>
  <c r="K159" i="22"/>
  <c r="K160" i="22"/>
  <c r="K161" i="22"/>
  <c r="K162" i="22"/>
  <c r="K163" i="22"/>
  <c r="K164" i="22"/>
  <c r="K165" i="22"/>
  <c r="K166" i="22"/>
  <c r="K167" i="22"/>
  <c r="K168" i="22"/>
  <c r="K169" i="22"/>
  <c r="K170" i="22"/>
  <c r="K171" i="22"/>
  <c r="K172" i="22"/>
  <c r="K173" i="22"/>
  <c r="K174" i="22"/>
  <c r="K175" i="22"/>
  <c r="K176" i="22"/>
  <c r="K177" i="22"/>
  <c r="K178" i="22"/>
  <c r="K179" i="22"/>
  <c r="K180" i="22"/>
  <c r="K181" i="22"/>
  <c r="K182" i="22"/>
  <c r="K183" i="22"/>
  <c r="K184" i="22"/>
  <c r="K185" i="22"/>
  <c r="K186" i="22"/>
  <c r="K187" i="22"/>
  <c r="K188" i="22"/>
  <c r="K189" i="22"/>
  <c r="K190" i="22"/>
  <c r="K191" i="22"/>
  <c r="K192" i="22"/>
  <c r="K193" i="22"/>
  <c r="K194" i="22"/>
  <c r="K195" i="22"/>
  <c r="K196" i="22"/>
  <c r="K197" i="22"/>
  <c r="K198" i="22"/>
  <c r="K199" i="22"/>
  <c r="K200" i="22"/>
  <c r="K201" i="22"/>
  <c r="K202" i="22"/>
  <c r="K203" i="22"/>
  <c r="K204" i="22"/>
  <c r="K205" i="22"/>
  <c r="K206" i="22"/>
  <c r="K207" i="22"/>
  <c r="K208" i="22"/>
  <c r="K209" i="22"/>
  <c r="K210" i="22"/>
  <c r="K211" i="22"/>
  <c r="K212" i="22"/>
  <c r="K213" i="22"/>
  <c r="K2" i="22"/>
  <c r="G29" i="14" l="1"/>
  <c r="P5" i="31"/>
  <c r="N71" i="1"/>
  <c r="L71" i="1"/>
  <c r="I17" i="32"/>
  <c r="H122" i="26"/>
  <c r="H116" i="26"/>
  <c r="H103" i="26"/>
  <c r="H67" i="26"/>
  <c r="H51" i="26"/>
  <c r="I5" i="32"/>
  <c r="I6" i="32"/>
  <c r="I7" i="32"/>
  <c r="I9" i="32"/>
  <c r="I10" i="32"/>
  <c r="I11" i="32"/>
  <c r="I12" i="32"/>
  <c r="I13" i="32"/>
  <c r="I14" i="32"/>
  <c r="I15" i="32"/>
  <c r="I16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4" i="32"/>
  <c r="H37" i="26"/>
  <c r="H14" i="26"/>
  <c r="H6" i="26"/>
  <c r="I31" i="32" l="1"/>
  <c r="R57" i="26"/>
  <c r="D160" i="33" l="1"/>
  <c r="E160" i="33"/>
  <c r="F160" i="33"/>
  <c r="G160" i="33"/>
  <c r="H160" i="33"/>
  <c r="C160" i="33"/>
  <c r="L156" i="33"/>
  <c r="L157" i="33"/>
  <c r="L158" i="33"/>
  <c r="L159" i="33"/>
  <c r="L5" i="33"/>
  <c r="L6" i="33"/>
  <c r="L7" i="33"/>
  <c r="L8" i="33"/>
  <c r="L9" i="33"/>
  <c r="L10" i="33"/>
  <c r="L11" i="33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61" i="33"/>
  <c r="L62" i="33"/>
  <c r="L63" i="33"/>
  <c r="L64" i="33"/>
  <c r="L65" i="33"/>
  <c r="L66" i="33"/>
  <c r="L67" i="33"/>
  <c r="L68" i="33"/>
  <c r="L69" i="33"/>
  <c r="L70" i="33"/>
  <c r="L71" i="33"/>
  <c r="L72" i="33"/>
  <c r="L73" i="33"/>
  <c r="L74" i="33"/>
  <c r="L75" i="33"/>
  <c r="L76" i="33"/>
  <c r="L77" i="33"/>
  <c r="L78" i="33"/>
  <c r="L79" i="33"/>
  <c r="L80" i="33"/>
  <c r="L81" i="33"/>
  <c r="L82" i="33"/>
  <c r="L83" i="33"/>
  <c r="L84" i="33"/>
  <c r="L85" i="33"/>
  <c r="L86" i="33"/>
  <c r="L87" i="33"/>
  <c r="L88" i="33"/>
  <c r="L89" i="33"/>
  <c r="L90" i="33"/>
  <c r="L91" i="33"/>
  <c r="L92" i="33"/>
  <c r="L93" i="33"/>
  <c r="L94" i="33"/>
  <c r="L95" i="33"/>
  <c r="L96" i="33"/>
  <c r="L97" i="33"/>
  <c r="L98" i="33"/>
  <c r="L99" i="33"/>
  <c r="L100" i="33"/>
  <c r="L101" i="33"/>
  <c r="L102" i="33"/>
  <c r="L103" i="33"/>
  <c r="L104" i="33"/>
  <c r="L105" i="33"/>
  <c r="L106" i="33"/>
  <c r="L107" i="33"/>
  <c r="L108" i="33"/>
  <c r="L109" i="33"/>
  <c r="L110" i="33"/>
  <c r="L111" i="33"/>
  <c r="L112" i="33"/>
  <c r="L113" i="33"/>
  <c r="L114" i="33"/>
  <c r="L115" i="33"/>
  <c r="L116" i="33"/>
  <c r="L117" i="33"/>
  <c r="L118" i="33"/>
  <c r="L119" i="33"/>
  <c r="L120" i="33"/>
  <c r="L121" i="33"/>
  <c r="L122" i="33"/>
  <c r="L123" i="33"/>
  <c r="L124" i="33"/>
  <c r="L125" i="33"/>
  <c r="L126" i="33"/>
  <c r="L127" i="33"/>
  <c r="L128" i="33"/>
  <c r="L129" i="33"/>
  <c r="L130" i="33"/>
  <c r="L131" i="33"/>
  <c r="L132" i="33"/>
  <c r="L133" i="33"/>
  <c r="L134" i="33"/>
  <c r="L135" i="33"/>
  <c r="L136" i="33"/>
  <c r="L137" i="33"/>
  <c r="L138" i="33"/>
  <c r="L139" i="33"/>
  <c r="L140" i="33"/>
  <c r="L141" i="33"/>
  <c r="L142" i="33"/>
  <c r="L143" i="33"/>
  <c r="L144" i="33"/>
  <c r="L145" i="33"/>
  <c r="L146" i="33"/>
  <c r="L147" i="33"/>
  <c r="L148" i="33"/>
  <c r="L149" i="33"/>
  <c r="L150" i="33"/>
  <c r="L151" i="33"/>
  <c r="L152" i="33"/>
  <c r="L153" i="33"/>
  <c r="L154" i="33"/>
  <c r="L155" i="33"/>
  <c r="K5" i="33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19" i="33"/>
  <c r="K20" i="33"/>
  <c r="K21" i="33"/>
  <c r="K22" i="33"/>
  <c r="K23" i="33"/>
  <c r="K24" i="33"/>
  <c r="K26" i="33"/>
  <c r="K27" i="33"/>
  <c r="K28" i="33"/>
  <c r="K29" i="33"/>
  <c r="K30" i="33"/>
  <c r="K31" i="33"/>
  <c r="K32" i="33"/>
  <c r="K33" i="33"/>
  <c r="K34" i="33"/>
  <c r="K35" i="33"/>
  <c r="K36" i="33"/>
  <c r="K37" i="33"/>
  <c r="K38" i="33"/>
  <c r="K39" i="33"/>
  <c r="K40" i="33"/>
  <c r="K41" i="33"/>
  <c r="K42" i="33"/>
  <c r="K43" i="33"/>
  <c r="K44" i="33"/>
  <c r="K45" i="33"/>
  <c r="K46" i="33"/>
  <c r="K47" i="33"/>
  <c r="K48" i="33"/>
  <c r="K49" i="33"/>
  <c r="K50" i="33"/>
  <c r="K51" i="33"/>
  <c r="K52" i="33"/>
  <c r="K53" i="33"/>
  <c r="K54" i="33"/>
  <c r="K55" i="33"/>
  <c r="K56" i="33"/>
  <c r="K57" i="33"/>
  <c r="K58" i="33"/>
  <c r="K59" i="33"/>
  <c r="K60" i="33"/>
  <c r="K61" i="33"/>
  <c r="K62" i="33"/>
  <c r="K63" i="33"/>
  <c r="K64" i="33"/>
  <c r="K65" i="33"/>
  <c r="K66" i="33"/>
  <c r="K67" i="33"/>
  <c r="K68" i="33"/>
  <c r="K69" i="33"/>
  <c r="K70" i="33"/>
  <c r="K71" i="33"/>
  <c r="K72" i="33"/>
  <c r="K73" i="33"/>
  <c r="K74" i="33"/>
  <c r="K75" i="33"/>
  <c r="K76" i="33"/>
  <c r="K77" i="33"/>
  <c r="K78" i="33"/>
  <c r="K79" i="33"/>
  <c r="K80" i="33"/>
  <c r="K81" i="33"/>
  <c r="K82" i="33"/>
  <c r="K83" i="33"/>
  <c r="K84" i="33"/>
  <c r="K85" i="33"/>
  <c r="K86" i="33"/>
  <c r="K87" i="33"/>
  <c r="K88" i="33"/>
  <c r="K89" i="33"/>
  <c r="K90" i="33"/>
  <c r="K91" i="33"/>
  <c r="K92" i="33"/>
  <c r="K93" i="33"/>
  <c r="K94" i="33"/>
  <c r="K95" i="33"/>
  <c r="K96" i="33"/>
  <c r="K97" i="33"/>
  <c r="K98" i="33"/>
  <c r="K99" i="33"/>
  <c r="K100" i="33"/>
  <c r="K101" i="33"/>
  <c r="K102" i="33"/>
  <c r="K103" i="33"/>
  <c r="K104" i="33"/>
  <c r="K105" i="33"/>
  <c r="K106" i="33"/>
  <c r="K107" i="33"/>
  <c r="K108" i="33"/>
  <c r="K109" i="33"/>
  <c r="K110" i="33"/>
  <c r="K111" i="33"/>
  <c r="K112" i="33"/>
  <c r="K113" i="33"/>
  <c r="K114" i="33"/>
  <c r="K115" i="33"/>
  <c r="K116" i="33"/>
  <c r="K117" i="33"/>
  <c r="K118" i="33"/>
  <c r="K119" i="33"/>
  <c r="K120" i="33"/>
  <c r="K121" i="33"/>
  <c r="K122" i="33"/>
  <c r="K123" i="33"/>
  <c r="K124" i="33"/>
  <c r="K125" i="33"/>
  <c r="K126" i="33"/>
  <c r="K127" i="33"/>
  <c r="K128" i="33"/>
  <c r="K129" i="33"/>
  <c r="K130" i="33"/>
  <c r="K131" i="33"/>
  <c r="K132" i="33"/>
  <c r="K133" i="33"/>
  <c r="K134" i="33"/>
  <c r="K135" i="33"/>
  <c r="K136" i="33"/>
  <c r="K137" i="33"/>
  <c r="K138" i="33"/>
  <c r="K139" i="33"/>
  <c r="K140" i="33"/>
  <c r="K141" i="33"/>
  <c r="K142" i="33"/>
  <c r="K143" i="33"/>
  <c r="K144" i="33"/>
  <c r="K145" i="33"/>
  <c r="K146" i="33"/>
  <c r="K147" i="33"/>
  <c r="K148" i="33"/>
  <c r="K149" i="33"/>
  <c r="K150" i="33"/>
  <c r="K151" i="33"/>
  <c r="K152" i="33"/>
  <c r="K153" i="33"/>
  <c r="K154" i="33"/>
  <c r="K155" i="33"/>
  <c r="K156" i="33"/>
  <c r="K157" i="33"/>
  <c r="K158" i="33"/>
  <c r="K159" i="33"/>
  <c r="J156" i="33"/>
  <c r="J157" i="33"/>
  <c r="J158" i="33"/>
  <c r="J159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J42" i="33"/>
  <c r="J43" i="33"/>
  <c r="J44" i="33"/>
  <c r="J45" i="33"/>
  <c r="J46" i="33"/>
  <c r="J47" i="33"/>
  <c r="J48" i="33"/>
  <c r="J49" i="33"/>
  <c r="J50" i="33"/>
  <c r="J51" i="33"/>
  <c r="J52" i="33"/>
  <c r="J53" i="33"/>
  <c r="J54" i="33"/>
  <c r="J55" i="33"/>
  <c r="J56" i="33"/>
  <c r="J57" i="33"/>
  <c r="J58" i="33"/>
  <c r="J59" i="33"/>
  <c r="J60" i="33"/>
  <c r="J61" i="33"/>
  <c r="J62" i="33"/>
  <c r="J63" i="33"/>
  <c r="J64" i="33"/>
  <c r="J65" i="33"/>
  <c r="J66" i="33"/>
  <c r="J67" i="33"/>
  <c r="J68" i="33"/>
  <c r="J69" i="33"/>
  <c r="J70" i="33"/>
  <c r="J71" i="33"/>
  <c r="J72" i="33"/>
  <c r="J73" i="33"/>
  <c r="J74" i="33"/>
  <c r="J75" i="33"/>
  <c r="J76" i="33"/>
  <c r="J77" i="33"/>
  <c r="J78" i="33"/>
  <c r="J79" i="33"/>
  <c r="J80" i="33"/>
  <c r="J81" i="33"/>
  <c r="J82" i="33"/>
  <c r="J83" i="33"/>
  <c r="J84" i="33"/>
  <c r="J85" i="33"/>
  <c r="J86" i="33"/>
  <c r="J87" i="33"/>
  <c r="J88" i="33"/>
  <c r="J89" i="33"/>
  <c r="J90" i="33"/>
  <c r="J91" i="33"/>
  <c r="J92" i="33"/>
  <c r="J93" i="33"/>
  <c r="J94" i="33"/>
  <c r="J95" i="33"/>
  <c r="J96" i="33"/>
  <c r="J97" i="33"/>
  <c r="J98" i="33"/>
  <c r="J99" i="33"/>
  <c r="J100" i="33"/>
  <c r="J101" i="33"/>
  <c r="J102" i="33"/>
  <c r="J103" i="33"/>
  <c r="J104" i="33"/>
  <c r="J105" i="33"/>
  <c r="J106" i="33"/>
  <c r="J107" i="33"/>
  <c r="J108" i="33"/>
  <c r="J109" i="33"/>
  <c r="J110" i="33"/>
  <c r="J111" i="33"/>
  <c r="J112" i="33"/>
  <c r="J113" i="33"/>
  <c r="J114" i="33"/>
  <c r="J115" i="33"/>
  <c r="J116" i="33"/>
  <c r="J117" i="33"/>
  <c r="J118" i="33"/>
  <c r="J119" i="33"/>
  <c r="J120" i="33"/>
  <c r="J121" i="33"/>
  <c r="J122" i="33"/>
  <c r="J123" i="33"/>
  <c r="J124" i="33"/>
  <c r="J125" i="33"/>
  <c r="J126" i="33"/>
  <c r="J127" i="33"/>
  <c r="J128" i="33"/>
  <c r="J129" i="33"/>
  <c r="J130" i="33"/>
  <c r="J131" i="33"/>
  <c r="J132" i="33"/>
  <c r="J133" i="33"/>
  <c r="J134" i="33"/>
  <c r="J135" i="33"/>
  <c r="J136" i="33"/>
  <c r="J137" i="33"/>
  <c r="J138" i="33"/>
  <c r="J139" i="33"/>
  <c r="J140" i="33"/>
  <c r="J141" i="33"/>
  <c r="J142" i="33"/>
  <c r="J143" i="33"/>
  <c r="J144" i="33"/>
  <c r="J145" i="33"/>
  <c r="J146" i="33"/>
  <c r="J147" i="33"/>
  <c r="J148" i="33"/>
  <c r="J149" i="33"/>
  <c r="J150" i="33"/>
  <c r="J151" i="33"/>
  <c r="J152" i="33"/>
  <c r="J153" i="33"/>
  <c r="J154" i="33"/>
  <c r="J155" i="33"/>
  <c r="I156" i="33"/>
  <c r="I157" i="33"/>
  <c r="I158" i="33"/>
  <c r="I159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46" i="33"/>
  <c r="I47" i="33"/>
  <c r="I48" i="33"/>
  <c r="I49" i="33"/>
  <c r="I50" i="33"/>
  <c r="I51" i="33"/>
  <c r="I52" i="33"/>
  <c r="I53" i="33"/>
  <c r="I54" i="33"/>
  <c r="I55" i="33"/>
  <c r="I56" i="33"/>
  <c r="I57" i="33"/>
  <c r="I58" i="33"/>
  <c r="I59" i="33"/>
  <c r="I60" i="33"/>
  <c r="I61" i="33"/>
  <c r="I62" i="33"/>
  <c r="I63" i="33"/>
  <c r="I64" i="33"/>
  <c r="I65" i="33"/>
  <c r="I66" i="33"/>
  <c r="I67" i="33"/>
  <c r="I68" i="33"/>
  <c r="I69" i="33"/>
  <c r="I70" i="33"/>
  <c r="I71" i="33"/>
  <c r="I72" i="33"/>
  <c r="I73" i="33"/>
  <c r="I74" i="33"/>
  <c r="I75" i="33"/>
  <c r="I76" i="33"/>
  <c r="I77" i="33"/>
  <c r="I78" i="33"/>
  <c r="I79" i="33"/>
  <c r="I80" i="33"/>
  <c r="I81" i="33"/>
  <c r="I82" i="33"/>
  <c r="I83" i="33"/>
  <c r="I84" i="33"/>
  <c r="I85" i="33"/>
  <c r="I86" i="33"/>
  <c r="I87" i="33"/>
  <c r="I88" i="33"/>
  <c r="I89" i="33"/>
  <c r="I90" i="33"/>
  <c r="I91" i="33"/>
  <c r="I92" i="33"/>
  <c r="I93" i="33"/>
  <c r="I94" i="33"/>
  <c r="I95" i="33"/>
  <c r="I96" i="33"/>
  <c r="I97" i="33"/>
  <c r="I98" i="33"/>
  <c r="I99" i="33"/>
  <c r="I100" i="33"/>
  <c r="I101" i="33"/>
  <c r="I102" i="33"/>
  <c r="I103" i="33"/>
  <c r="I104" i="33"/>
  <c r="I105" i="33"/>
  <c r="I106" i="33"/>
  <c r="I107" i="33"/>
  <c r="I108" i="33"/>
  <c r="I109" i="33"/>
  <c r="I110" i="33"/>
  <c r="I111" i="33"/>
  <c r="I112" i="33"/>
  <c r="I113" i="33"/>
  <c r="I114" i="33"/>
  <c r="I115" i="33"/>
  <c r="I116" i="33"/>
  <c r="I117" i="33"/>
  <c r="I118" i="33"/>
  <c r="I119" i="33"/>
  <c r="I120" i="33"/>
  <c r="I121" i="33"/>
  <c r="I122" i="33"/>
  <c r="I123" i="33"/>
  <c r="I124" i="33"/>
  <c r="I125" i="33"/>
  <c r="I126" i="33"/>
  <c r="I127" i="33"/>
  <c r="I128" i="33"/>
  <c r="I129" i="33"/>
  <c r="I130" i="33"/>
  <c r="I131" i="33"/>
  <c r="I132" i="33"/>
  <c r="I133" i="33"/>
  <c r="I134" i="33"/>
  <c r="I135" i="33"/>
  <c r="I136" i="33"/>
  <c r="I137" i="33"/>
  <c r="I138" i="33"/>
  <c r="I139" i="33"/>
  <c r="I140" i="33"/>
  <c r="I141" i="33"/>
  <c r="I142" i="33"/>
  <c r="I143" i="33"/>
  <c r="I144" i="33"/>
  <c r="I145" i="33"/>
  <c r="I146" i="33"/>
  <c r="I147" i="33"/>
  <c r="I148" i="33"/>
  <c r="I149" i="33"/>
  <c r="I150" i="33"/>
  <c r="I151" i="33"/>
  <c r="I152" i="33"/>
  <c r="I153" i="33"/>
  <c r="I154" i="33"/>
  <c r="I155" i="33"/>
  <c r="M155" i="33"/>
  <c r="M156" i="33"/>
  <c r="M157" i="33"/>
  <c r="M158" i="33"/>
  <c r="M159" i="33"/>
  <c r="O150" i="29"/>
  <c r="P150" i="29"/>
  <c r="Q150" i="29"/>
  <c r="R150" i="29"/>
  <c r="S150" i="29"/>
  <c r="T150" i="29"/>
  <c r="O151" i="29"/>
  <c r="P151" i="29"/>
  <c r="Q151" i="29"/>
  <c r="R151" i="29"/>
  <c r="S151" i="29"/>
  <c r="T151" i="29"/>
  <c r="O153" i="29"/>
  <c r="P153" i="29"/>
  <c r="Q153" i="29"/>
  <c r="R153" i="29"/>
  <c r="S153" i="29"/>
  <c r="T153" i="29"/>
  <c r="O154" i="29"/>
  <c r="P154" i="29"/>
  <c r="Q154" i="29"/>
  <c r="R154" i="29"/>
  <c r="S154" i="29"/>
  <c r="T154" i="29"/>
  <c r="O155" i="29"/>
  <c r="P155" i="29"/>
  <c r="Q155" i="29"/>
  <c r="R155" i="29"/>
  <c r="S155" i="29"/>
  <c r="T155" i="29"/>
  <c r="O156" i="29"/>
  <c r="P156" i="29"/>
  <c r="Q156" i="29"/>
  <c r="R156" i="29"/>
  <c r="S156" i="29"/>
  <c r="T156" i="29"/>
  <c r="O157" i="29"/>
  <c r="P157" i="29"/>
  <c r="Q157" i="29"/>
  <c r="R157" i="29"/>
  <c r="S157" i="29"/>
  <c r="T157" i="29"/>
  <c r="O158" i="29"/>
  <c r="P158" i="29"/>
  <c r="Q158" i="29"/>
  <c r="R158" i="29"/>
  <c r="S158" i="29"/>
  <c r="T158" i="29"/>
  <c r="O160" i="29"/>
  <c r="P160" i="29"/>
  <c r="Q160" i="29"/>
  <c r="R160" i="29"/>
  <c r="S160" i="29"/>
  <c r="T160" i="29"/>
  <c r="O161" i="29"/>
  <c r="P161" i="29"/>
  <c r="Q161" i="29"/>
  <c r="R161" i="29"/>
  <c r="S161" i="29"/>
  <c r="T161" i="29"/>
  <c r="O162" i="29"/>
  <c r="P162" i="29"/>
  <c r="Q162" i="29"/>
  <c r="R162" i="29"/>
  <c r="S162" i="29"/>
  <c r="T162" i="29"/>
  <c r="O163" i="29"/>
  <c r="P163" i="29"/>
  <c r="Q163" i="29"/>
  <c r="R163" i="29"/>
  <c r="S163" i="29"/>
  <c r="T163" i="29"/>
  <c r="O164" i="29"/>
  <c r="P164" i="29"/>
  <c r="Q164" i="29"/>
  <c r="R164" i="29"/>
  <c r="S164" i="29"/>
  <c r="T164" i="29"/>
  <c r="O166" i="29"/>
  <c r="P166" i="29"/>
  <c r="Q166" i="29"/>
  <c r="R166" i="29"/>
  <c r="S166" i="29"/>
  <c r="T166" i="29"/>
  <c r="O167" i="29"/>
  <c r="P167" i="29"/>
  <c r="Q167" i="29"/>
  <c r="R167" i="29"/>
  <c r="S167" i="29"/>
  <c r="T167" i="29"/>
  <c r="O168" i="29"/>
  <c r="P168" i="29"/>
  <c r="Q168" i="29"/>
  <c r="R168" i="29"/>
  <c r="S168" i="29"/>
  <c r="T168" i="29"/>
  <c r="O169" i="29"/>
  <c r="P169" i="29"/>
  <c r="Q169" i="29"/>
  <c r="R169" i="29"/>
  <c r="S169" i="29"/>
  <c r="T169" i="29"/>
  <c r="O170" i="29"/>
  <c r="P170" i="29"/>
  <c r="Q170" i="29"/>
  <c r="R170" i="29"/>
  <c r="S170" i="29"/>
  <c r="T170" i="29"/>
  <c r="O171" i="29"/>
  <c r="P171" i="29"/>
  <c r="Q171" i="29"/>
  <c r="R171" i="29"/>
  <c r="S171" i="29"/>
  <c r="T171" i="29"/>
  <c r="O173" i="29"/>
  <c r="P173" i="29"/>
  <c r="Q173" i="29"/>
  <c r="R173" i="29"/>
  <c r="S173" i="29"/>
  <c r="T173" i="29"/>
  <c r="O174" i="29"/>
  <c r="P174" i="29"/>
  <c r="Q174" i="29"/>
  <c r="R174" i="29"/>
  <c r="S174" i="29"/>
  <c r="T174" i="29"/>
  <c r="O175" i="29"/>
  <c r="P175" i="29"/>
  <c r="Q175" i="29"/>
  <c r="R175" i="29"/>
  <c r="S175" i="29"/>
  <c r="T175" i="29"/>
  <c r="O176" i="29"/>
  <c r="P176" i="29"/>
  <c r="Q176" i="29"/>
  <c r="R176" i="29"/>
  <c r="S176" i="29"/>
  <c r="T176" i="29"/>
  <c r="O177" i="29"/>
  <c r="P177" i="29"/>
  <c r="Q177" i="29"/>
  <c r="R177" i="29"/>
  <c r="S177" i="29"/>
  <c r="T177" i="29"/>
  <c r="O178" i="29"/>
  <c r="P178" i="29"/>
  <c r="Q178" i="29"/>
  <c r="R178" i="29"/>
  <c r="S178" i="29"/>
  <c r="T178" i="29"/>
  <c r="O180" i="29"/>
  <c r="P180" i="29"/>
  <c r="Q180" i="29"/>
  <c r="R180" i="29"/>
  <c r="S180" i="29"/>
  <c r="T180" i="29"/>
  <c r="O181" i="29"/>
  <c r="P181" i="29"/>
  <c r="Q181" i="29"/>
  <c r="R181" i="29"/>
  <c r="S181" i="29"/>
  <c r="T181" i="29"/>
  <c r="O182" i="29"/>
  <c r="P182" i="29"/>
  <c r="Q182" i="29"/>
  <c r="R182" i="29"/>
  <c r="S182" i="29"/>
  <c r="T182" i="29"/>
  <c r="O183" i="29"/>
  <c r="P183" i="29"/>
  <c r="Q183" i="29"/>
  <c r="R183" i="29"/>
  <c r="S183" i="29"/>
  <c r="T183" i="29"/>
  <c r="O184" i="29"/>
  <c r="P184" i="29"/>
  <c r="Q184" i="29"/>
  <c r="R184" i="29"/>
  <c r="S184" i="29"/>
  <c r="T184" i="29"/>
  <c r="O185" i="29"/>
  <c r="P185" i="29"/>
  <c r="Q185" i="29"/>
  <c r="R185" i="29"/>
  <c r="S185" i="29"/>
  <c r="T185" i="29"/>
  <c r="O187" i="29"/>
  <c r="P187" i="29"/>
  <c r="Q187" i="29"/>
  <c r="R187" i="29"/>
  <c r="S187" i="29"/>
  <c r="T187" i="29"/>
  <c r="O188" i="29"/>
  <c r="P188" i="29"/>
  <c r="Q188" i="29"/>
  <c r="R188" i="29"/>
  <c r="S188" i="29"/>
  <c r="T188" i="29"/>
  <c r="O190" i="29"/>
  <c r="P190" i="29"/>
  <c r="Q190" i="29"/>
  <c r="R190" i="29"/>
  <c r="S190" i="29"/>
  <c r="T190" i="29"/>
  <c r="O192" i="29"/>
  <c r="P192" i="29"/>
  <c r="Q192" i="29"/>
  <c r="R192" i="29"/>
  <c r="S192" i="29"/>
  <c r="T192" i="29"/>
  <c r="O193" i="29"/>
  <c r="P193" i="29"/>
  <c r="Q193" i="29"/>
  <c r="R193" i="29"/>
  <c r="S193" i="29"/>
  <c r="T193" i="29"/>
  <c r="O194" i="29"/>
  <c r="P194" i="29"/>
  <c r="Q194" i="29"/>
  <c r="R194" i="29"/>
  <c r="S194" i="29"/>
  <c r="T194" i="29"/>
  <c r="O195" i="29"/>
  <c r="P195" i="29"/>
  <c r="Q195" i="29"/>
  <c r="R195" i="29"/>
  <c r="S195" i="29"/>
  <c r="T195" i="29"/>
  <c r="O196" i="29"/>
  <c r="P196" i="29"/>
  <c r="Q196" i="29"/>
  <c r="R196" i="29"/>
  <c r="S196" i="29"/>
  <c r="T196" i="29"/>
  <c r="O197" i="29"/>
  <c r="P197" i="29"/>
  <c r="Q197" i="29"/>
  <c r="R197" i="29"/>
  <c r="S197" i="29"/>
  <c r="T197" i="29"/>
  <c r="O198" i="29"/>
  <c r="P198" i="29"/>
  <c r="Q198" i="29"/>
  <c r="R198" i="29"/>
  <c r="S198" i="29"/>
  <c r="T198" i="29"/>
  <c r="O199" i="29"/>
  <c r="P199" i="29"/>
  <c r="Q199" i="29"/>
  <c r="R199" i="29"/>
  <c r="S199" i="29"/>
  <c r="T199" i="29"/>
  <c r="O201" i="29"/>
  <c r="P201" i="29"/>
  <c r="Q201" i="29"/>
  <c r="R201" i="29"/>
  <c r="S201" i="29"/>
  <c r="T201" i="29"/>
  <c r="O202" i="29"/>
  <c r="P202" i="29"/>
  <c r="Q202" i="29"/>
  <c r="R202" i="29"/>
  <c r="S202" i="29"/>
  <c r="T202" i="29"/>
  <c r="O203" i="29"/>
  <c r="P203" i="29"/>
  <c r="Q203" i="29"/>
  <c r="R203" i="29"/>
  <c r="S203" i="29"/>
  <c r="T203" i="29"/>
  <c r="O204" i="29"/>
  <c r="P204" i="29"/>
  <c r="Q204" i="29"/>
  <c r="R204" i="29"/>
  <c r="S204" i="29"/>
  <c r="T204" i="29"/>
  <c r="O205" i="29"/>
  <c r="P205" i="29"/>
  <c r="Q205" i="29"/>
  <c r="R205" i="29"/>
  <c r="S205" i="29"/>
  <c r="T205" i="29"/>
  <c r="O206" i="29"/>
  <c r="P206" i="29"/>
  <c r="Q206" i="29"/>
  <c r="R206" i="29"/>
  <c r="S206" i="29"/>
  <c r="T206" i="29"/>
  <c r="O207" i="29"/>
  <c r="P207" i="29"/>
  <c r="Q207" i="29"/>
  <c r="R207" i="29"/>
  <c r="S207" i="29"/>
  <c r="T207" i="29"/>
  <c r="O208" i="29"/>
  <c r="P208" i="29"/>
  <c r="Q208" i="29"/>
  <c r="R208" i="29"/>
  <c r="S208" i="29"/>
  <c r="T208" i="29"/>
  <c r="O210" i="29"/>
  <c r="P210" i="29"/>
  <c r="Q210" i="29"/>
  <c r="R210" i="29"/>
  <c r="S210" i="29"/>
  <c r="T210" i="29"/>
  <c r="O211" i="29"/>
  <c r="P211" i="29"/>
  <c r="Q211" i="29"/>
  <c r="R211" i="29"/>
  <c r="S211" i="29"/>
  <c r="T211" i="29"/>
  <c r="O213" i="29"/>
  <c r="P213" i="29"/>
  <c r="Q213" i="29"/>
  <c r="R213" i="29"/>
  <c r="S213" i="29"/>
  <c r="T213" i="29"/>
  <c r="O214" i="29"/>
  <c r="P214" i="29"/>
  <c r="Q214" i="29"/>
  <c r="R214" i="29"/>
  <c r="S214" i="29"/>
  <c r="T214" i="29"/>
  <c r="O215" i="29"/>
  <c r="P215" i="29"/>
  <c r="Q215" i="29"/>
  <c r="R215" i="29"/>
  <c r="S215" i="29"/>
  <c r="T215" i="29"/>
  <c r="O216" i="29"/>
  <c r="P216" i="29"/>
  <c r="Q216" i="29"/>
  <c r="R216" i="29"/>
  <c r="S216" i="29"/>
  <c r="T216" i="29"/>
  <c r="O217" i="29"/>
  <c r="P217" i="29"/>
  <c r="Q217" i="29"/>
  <c r="R217" i="29"/>
  <c r="S217" i="29"/>
  <c r="T217" i="29"/>
  <c r="O218" i="29"/>
  <c r="P218" i="29"/>
  <c r="Q218" i="29"/>
  <c r="R218" i="29"/>
  <c r="S218" i="29"/>
  <c r="T218" i="29"/>
  <c r="O219" i="29"/>
  <c r="P219" i="29"/>
  <c r="Q219" i="29"/>
  <c r="R219" i="29"/>
  <c r="S219" i="29"/>
  <c r="T219" i="29"/>
  <c r="O220" i="29"/>
  <c r="P220" i="29"/>
  <c r="Q220" i="29"/>
  <c r="R220" i="29"/>
  <c r="S220" i="29"/>
  <c r="T220" i="29"/>
  <c r="O221" i="29"/>
  <c r="P221" i="29"/>
  <c r="Q221" i="29"/>
  <c r="R221" i="29"/>
  <c r="S221" i="29"/>
  <c r="T221" i="29"/>
  <c r="O222" i="29"/>
  <c r="P222" i="29"/>
  <c r="Q222" i="29"/>
  <c r="R222" i="29"/>
  <c r="S222" i="29"/>
  <c r="T222" i="29"/>
  <c r="O223" i="29"/>
  <c r="P223" i="29"/>
  <c r="Q223" i="29"/>
  <c r="R223" i="29"/>
  <c r="S223" i="29"/>
  <c r="T223" i="29"/>
  <c r="O225" i="29"/>
  <c r="P225" i="29"/>
  <c r="Q225" i="29"/>
  <c r="R225" i="29"/>
  <c r="S225" i="29"/>
  <c r="T225" i="29"/>
  <c r="O226" i="29"/>
  <c r="P226" i="29"/>
  <c r="Q226" i="29"/>
  <c r="R226" i="29"/>
  <c r="S226" i="29"/>
  <c r="T226" i="29"/>
  <c r="O227" i="29"/>
  <c r="P227" i="29"/>
  <c r="Q227" i="29"/>
  <c r="R227" i="29"/>
  <c r="S227" i="29"/>
  <c r="T227" i="29"/>
  <c r="O228" i="29"/>
  <c r="P228" i="29"/>
  <c r="Q228" i="29"/>
  <c r="R228" i="29"/>
  <c r="S228" i="29"/>
  <c r="T228" i="29"/>
  <c r="O229" i="29"/>
  <c r="P229" i="29"/>
  <c r="Q229" i="29"/>
  <c r="R229" i="29"/>
  <c r="S229" i="29"/>
  <c r="T229" i="29"/>
  <c r="O231" i="29"/>
  <c r="P231" i="29"/>
  <c r="Q231" i="29"/>
  <c r="R231" i="29"/>
  <c r="S231" i="29"/>
  <c r="T231" i="29"/>
  <c r="O232" i="29"/>
  <c r="P232" i="29"/>
  <c r="Q232" i="29"/>
  <c r="R232" i="29"/>
  <c r="S232" i="29"/>
  <c r="T232" i="29"/>
  <c r="O234" i="29"/>
  <c r="P234" i="29"/>
  <c r="Q234" i="29"/>
  <c r="R234" i="29"/>
  <c r="S234" i="29"/>
  <c r="T234" i="29"/>
  <c r="O235" i="29"/>
  <c r="P235" i="29"/>
  <c r="Q235" i="29"/>
  <c r="R235" i="29"/>
  <c r="S235" i="29"/>
  <c r="T235" i="29"/>
  <c r="O236" i="29"/>
  <c r="P236" i="29"/>
  <c r="Q236" i="29"/>
  <c r="R236" i="29"/>
  <c r="S236" i="29"/>
  <c r="T236" i="29"/>
  <c r="O237" i="29"/>
  <c r="P237" i="29"/>
  <c r="Q237" i="29"/>
  <c r="R237" i="29"/>
  <c r="S237" i="29"/>
  <c r="T237" i="29"/>
  <c r="O239" i="29"/>
  <c r="P239" i="29"/>
  <c r="Q239" i="29"/>
  <c r="R239" i="29"/>
  <c r="S239" i="29"/>
  <c r="T239" i="29"/>
  <c r="O240" i="29"/>
  <c r="P240" i="29"/>
  <c r="Q240" i="29"/>
  <c r="R240" i="29"/>
  <c r="S240" i="29"/>
  <c r="T240" i="29"/>
  <c r="O241" i="29"/>
  <c r="P241" i="29"/>
  <c r="Q241" i="29"/>
  <c r="R241" i="29"/>
  <c r="S241" i="29"/>
  <c r="T241" i="29"/>
  <c r="O242" i="29"/>
  <c r="P242" i="29"/>
  <c r="Q242" i="29"/>
  <c r="R242" i="29"/>
  <c r="S242" i="29"/>
  <c r="T242" i="29"/>
  <c r="O243" i="29"/>
  <c r="P243" i="29"/>
  <c r="Q243" i="29"/>
  <c r="R243" i="29"/>
  <c r="S243" i="29"/>
  <c r="T243" i="29"/>
  <c r="O244" i="29"/>
  <c r="P244" i="29"/>
  <c r="Q244" i="29"/>
  <c r="R244" i="29"/>
  <c r="S244" i="29"/>
  <c r="T244" i="29"/>
  <c r="O245" i="29"/>
  <c r="P245" i="29"/>
  <c r="Q245" i="29"/>
  <c r="R245" i="29"/>
  <c r="S245" i="29"/>
  <c r="T245" i="29"/>
  <c r="O246" i="29"/>
  <c r="P246" i="29"/>
  <c r="Q246" i="29"/>
  <c r="R246" i="29"/>
  <c r="S246" i="29"/>
  <c r="T246" i="29"/>
  <c r="O247" i="29"/>
  <c r="P247" i="29"/>
  <c r="Q247" i="29"/>
  <c r="R247" i="29"/>
  <c r="S247" i="29"/>
  <c r="T247" i="29"/>
  <c r="O248" i="29"/>
  <c r="P248" i="29"/>
  <c r="Q248" i="29"/>
  <c r="R248" i="29"/>
  <c r="S248" i="29"/>
  <c r="T248" i="29"/>
  <c r="O249" i="29"/>
  <c r="P249" i="29"/>
  <c r="Q249" i="29"/>
  <c r="R249" i="29"/>
  <c r="S249" i="29"/>
  <c r="T249" i="29"/>
  <c r="O250" i="29"/>
  <c r="P250" i="29"/>
  <c r="Q250" i="29"/>
  <c r="R250" i="29"/>
  <c r="S250" i="29"/>
  <c r="T250" i="29"/>
  <c r="O252" i="29"/>
  <c r="P252" i="29"/>
  <c r="Q252" i="29"/>
  <c r="R252" i="29"/>
  <c r="S252" i="29"/>
  <c r="T252" i="29"/>
  <c r="O253" i="29"/>
  <c r="P253" i="29"/>
  <c r="Q253" i="29"/>
  <c r="R253" i="29"/>
  <c r="S253" i="29"/>
  <c r="T253" i="29"/>
  <c r="O255" i="29"/>
  <c r="P255" i="29"/>
  <c r="Q255" i="29"/>
  <c r="R255" i="29"/>
  <c r="S255" i="29"/>
  <c r="T255" i="29"/>
  <c r="O256" i="29"/>
  <c r="P256" i="29"/>
  <c r="Q256" i="29"/>
  <c r="R256" i="29"/>
  <c r="S256" i="29"/>
  <c r="T256" i="29"/>
  <c r="O258" i="29"/>
  <c r="P258" i="29"/>
  <c r="Q258" i="29"/>
  <c r="R258" i="29"/>
  <c r="S258" i="29"/>
  <c r="T258" i="29"/>
  <c r="O259" i="29"/>
  <c r="P259" i="29"/>
  <c r="Q259" i="29"/>
  <c r="R259" i="29"/>
  <c r="S259" i="29"/>
  <c r="T259" i="29"/>
  <c r="O261" i="29"/>
  <c r="P261" i="29"/>
  <c r="Q261" i="29"/>
  <c r="R261" i="29"/>
  <c r="S261" i="29"/>
  <c r="T261" i="29"/>
  <c r="O262" i="29"/>
  <c r="P262" i="29"/>
  <c r="Q262" i="29"/>
  <c r="R262" i="29"/>
  <c r="S262" i="29"/>
  <c r="T262" i="29"/>
  <c r="O264" i="29"/>
  <c r="P264" i="29"/>
  <c r="Q264" i="29"/>
  <c r="R264" i="29"/>
  <c r="S264" i="29"/>
  <c r="T264" i="29"/>
  <c r="O265" i="29"/>
  <c r="P265" i="29"/>
  <c r="Q265" i="29"/>
  <c r="R265" i="29"/>
  <c r="S265" i="29"/>
  <c r="T265" i="29"/>
  <c r="O266" i="29"/>
  <c r="P266" i="29"/>
  <c r="Q266" i="29"/>
  <c r="R266" i="29"/>
  <c r="S266" i="29"/>
  <c r="T266" i="29"/>
  <c r="O267" i="29"/>
  <c r="P267" i="29"/>
  <c r="Q267" i="29"/>
  <c r="R267" i="29"/>
  <c r="S267" i="29"/>
  <c r="T267" i="29"/>
  <c r="O268" i="29"/>
  <c r="P268" i="29"/>
  <c r="Q268" i="29"/>
  <c r="R268" i="29"/>
  <c r="S268" i="29"/>
  <c r="T268" i="29"/>
  <c r="O269" i="29"/>
  <c r="P269" i="29"/>
  <c r="Q269" i="29"/>
  <c r="R269" i="29"/>
  <c r="S269" i="29"/>
  <c r="T269" i="29"/>
  <c r="O270" i="29"/>
  <c r="P270" i="29"/>
  <c r="Q270" i="29"/>
  <c r="R270" i="29"/>
  <c r="S270" i="29"/>
  <c r="T270" i="29"/>
  <c r="O271" i="29"/>
  <c r="P271" i="29"/>
  <c r="Q271" i="29"/>
  <c r="R271" i="29"/>
  <c r="S271" i="29"/>
  <c r="T271" i="29"/>
  <c r="O273" i="29"/>
  <c r="P273" i="29"/>
  <c r="Q273" i="29"/>
  <c r="R273" i="29"/>
  <c r="S273" i="29"/>
  <c r="T273" i="29"/>
  <c r="O274" i="29"/>
  <c r="P274" i="29"/>
  <c r="Q274" i="29"/>
  <c r="R274" i="29"/>
  <c r="S274" i="29"/>
  <c r="T274" i="29"/>
  <c r="O276" i="29"/>
  <c r="P276" i="29"/>
  <c r="Q276" i="29"/>
  <c r="R276" i="29"/>
  <c r="S276" i="29"/>
  <c r="T276" i="29"/>
  <c r="O277" i="29"/>
  <c r="P277" i="29"/>
  <c r="Q277" i="29"/>
  <c r="R277" i="29"/>
  <c r="S277" i="29"/>
  <c r="T277" i="29"/>
  <c r="O279" i="29"/>
  <c r="P279" i="29"/>
  <c r="Q279" i="29"/>
  <c r="R279" i="29"/>
  <c r="S279" i="29"/>
  <c r="T279" i="29"/>
  <c r="O280" i="29"/>
  <c r="P280" i="29"/>
  <c r="Q280" i="29"/>
  <c r="R280" i="29"/>
  <c r="S280" i="29"/>
  <c r="T280" i="29"/>
  <c r="O281" i="29"/>
  <c r="P281" i="29"/>
  <c r="Q281" i="29"/>
  <c r="R281" i="29"/>
  <c r="S281" i="29"/>
  <c r="T281" i="29"/>
  <c r="O282" i="29"/>
  <c r="P282" i="29"/>
  <c r="Q282" i="29"/>
  <c r="R282" i="29"/>
  <c r="S282" i="29"/>
  <c r="T282" i="29"/>
  <c r="O283" i="29"/>
  <c r="P283" i="29"/>
  <c r="Q283" i="29"/>
  <c r="R283" i="29"/>
  <c r="S283" i="29"/>
  <c r="T283" i="29"/>
  <c r="O284" i="29"/>
  <c r="P284" i="29"/>
  <c r="Q284" i="29"/>
  <c r="R284" i="29"/>
  <c r="S284" i="29"/>
  <c r="T284" i="29"/>
  <c r="O285" i="29"/>
  <c r="P285" i="29"/>
  <c r="Q285" i="29"/>
  <c r="R285" i="29"/>
  <c r="S285" i="29"/>
  <c r="T285" i="29"/>
  <c r="O286" i="29"/>
  <c r="P286" i="29"/>
  <c r="Q286" i="29"/>
  <c r="R286" i="29"/>
  <c r="S286" i="29"/>
  <c r="T286" i="29"/>
  <c r="O288" i="29"/>
  <c r="P288" i="29"/>
  <c r="Q288" i="29"/>
  <c r="R288" i="29"/>
  <c r="S288" i="29"/>
  <c r="T288" i="29"/>
  <c r="O289" i="29"/>
  <c r="P289" i="29"/>
  <c r="Q289" i="29"/>
  <c r="R289" i="29"/>
  <c r="S289" i="29"/>
  <c r="T289" i="29"/>
  <c r="O291" i="29"/>
  <c r="P291" i="29"/>
  <c r="Q291" i="29"/>
  <c r="R291" i="29"/>
  <c r="S291" i="29"/>
  <c r="T291" i="29"/>
  <c r="O292" i="29"/>
  <c r="P292" i="29"/>
  <c r="Q292" i="29"/>
  <c r="R292" i="29"/>
  <c r="S292" i="29"/>
  <c r="T292" i="29"/>
  <c r="O294" i="29"/>
  <c r="P294" i="29"/>
  <c r="Q294" i="29"/>
  <c r="R294" i="29"/>
  <c r="S294" i="29"/>
  <c r="T294" i="29"/>
  <c r="O296" i="29"/>
  <c r="P296" i="29"/>
  <c r="Q296" i="29"/>
  <c r="R296" i="29"/>
  <c r="S296" i="29"/>
  <c r="T296" i="29"/>
  <c r="O297" i="29"/>
  <c r="P297" i="29"/>
  <c r="Q297" i="29"/>
  <c r="R297" i="29"/>
  <c r="S297" i="29"/>
  <c r="T297" i="29"/>
  <c r="O298" i="29"/>
  <c r="P298" i="29"/>
  <c r="Q298" i="29"/>
  <c r="R298" i="29"/>
  <c r="S298" i="29"/>
  <c r="T298" i="29"/>
  <c r="O299" i="29"/>
  <c r="P299" i="29"/>
  <c r="Q299" i="29"/>
  <c r="R299" i="29"/>
  <c r="S299" i="29"/>
  <c r="T299" i="29"/>
  <c r="O300" i="29"/>
  <c r="P300" i="29"/>
  <c r="Q300" i="29"/>
  <c r="R300" i="29"/>
  <c r="S300" i="29"/>
  <c r="T300" i="29"/>
  <c r="O301" i="29"/>
  <c r="P301" i="29"/>
  <c r="Q301" i="29"/>
  <c r="R301" i="29"/>
  <c r="S301" i="29"/>
  <c r="T301" i="29"/>
  <c r="O303" i="29"/>
  <c r="P303" i="29"/>
  <c r="Q303" i="29"/>
  <c r="R303" i="29"/>
  <c r="S303" i="29"/>
  <c r="T303" i="29"/>
  <c r="O304" i="29"/>
  <c r="P304" i="29"/>
  <c r="Q304" i="29"/>
  <c r="R304" i="29"/>
  <c r="S304" i="29"/>
  <c r="T304" i="29"/>
  <c r="O306" i="29"/>
  <c r="P306" i="29"/>
  <c r="Q306" i="29"/>
  <c r="R306" i="29"/>
  <c r="S306" i="29"/>
  <c r="T306" i="29"/>
  <c r="O307" i="29"/>
  <c r="P307" i="29"/>
  <c r="Q307" i="29"/>
  <c r="R307" i="29"/>
  <c r="S307" i="29"/>
  <c r="T307" i="29"/>
  <c r="O309" i="29"/>
  <c r="P309" i="29"/>
  <c r="Q309" i="29"/>
  <c r="R309" i="29"/>
  <c r="S309" i="29"/>
  <c r="T309" i="29"/>
  <c r="O310" i="29"/>
  <c r="P310" i="29"/>
  <c r="Q310" i="29"/>
  <c r="R310" i="29"/>
  <c r="S310" i="29"/>
  <c r="T310" i="29"/>
  <c r="O311" i="29"/>
  <c r="P311" i="29"/>
  <c r="Q311" i="29"/>
  <c r="R311" i="29"/>
  <c r="S311" i="29"/>
  <c r="T311" i="29"/>
  <c r="O312" i="29"/>
  <c r="P312" i="29"/>
  <c r="Q312" i="29"/>
  <c r="R312" i="29"/>
  <c r="S312" i="29"/>
  <c r="T312" i="29"/>
  <c r="O314" i="29"/>
  <c r="P314" i="29"/>
  <c r="Q314" i="29"/>
  <c r="R314" i="29"/>
  <c r="S314" i="29"/>
  <c r="T314" i="29"/>
  <c r="O315" i="29"/>
  <c r="P315" i="29"/>
  <c r="Q315" i="29"/>
  <c r="R315" i="29"/>
  <c r="S315" i="29"/>
  <c r="T315" i="29"/>
  <c r="O316" i="29"/>
  <c r="P316" i="29"/>
  <c r="Q316" i="29"/>
  <c r="R316" i="29"/>
  <c r="S316" i="29"/>
  <c r="T316" i="29"/>
  <c r="O317" i="29"/>
  <c r="P317" i="29"/>
  <c r="Q317" i="29"/>
  <c r="R317" i="29"/>
  <c r="S317" i="29"/>
  <c r="T317" i="29"/>
  <c r="O318" i="29"/>
  <c r="P318" i="29"/>
  <c r="Q318" i="29"/>
  <c r="R318" i="29"/>
  <c r="S318" i="29"/>
  <c r="T318" i="29"/>
  <c r="O319" i="29"/>
  <c r="P319" i="29"/>
  <c r="Q319" i="29"/>
  <c r="R319" i="29"/>
  <c r="S319" i="29"/>
  <c r="T319" i="29"/>
  <c r="O320" i="29"/>
  <c r="P320" i="29"/>
  <c r="Q320" i="29"/>
  <c r="R320" i="29"/>
  <c r="S320" i="29"/>
  <c r="T320" i="29"/>
  <c r="O321" i="29"/>
  <c r="P321" i="29"/>
  <c r="Q321" i="29"/>
  <c r="R321" i="29"/>
  <c r="S321" i="29"/>
  <c r="T321" i="29"/>
  <c r="O322" i="29"/>
  <c r="P322" i="29"/>
  <c r="Q322" i="29"/>
  <c r="R322" i="29"/>
  <c r="S322" i="29"/>
  <c r="T322" i="29"/>
  <c r="O324" i="29"/>
  <c r="P324" i="29"/>
  <c r="Q324" i="29"/>
  <c r="R324" i="29"/>
  <c r="S324" i="29"/>
  <c r="T324" i="29"/>
  <c r="O325" i="29"/>
  <c r="P325" i="29"/>
  <c r="Q325" i="29"/>
  <c r="R325" i="29"/>
  <c r="S325" i="29"/>
  <c r="T325" i="29"/>
  <c r="O326" i="29"/>
  <c r="P326" i="29"/>
  <c r="Q326" i="29"/>
  <c r="R326" i="29"/>
  <c r="S326" i="29"/>
  <c r="T326" i="29"/>
  <c r="O327" i="29"/>
  <c r="P327" i="29"/>
  <c r="Q327" i="29"/>
  <c r="R327" i="29"/>
  <c r="S327" i="29"/>
  <c r="T327" i="29"/>
  <c r="O329" i="29"/>
  <c r="P329" i="29"/>
  <c r="Q329" i="29"/>
  <c r="R329" i="29"/>
  <c r="S329" i="29"/>
  <c r="T329" i="29"/>
  <c r="O330" i="29"/>
  <c r="P330" i="29"/>
  <c r="Q330" i="29"/>
  <c r="R330" i="29"/>
  <c r="S330" i="29"/>
  <c r="T330" i="29"/>
  <c r="O331" i="29"/>
  <c r="P331" i="29"/>
  <c r="Q331" i="29"/>
  <c r="R331" i="29"/>
  <c r="S331" i="29"/>
  <c r="T331" i="29"/>
  <c r="O332" i="29"/>
  <c r="P332" i="29"/>
  <c r="Q332" i="29"/>
  <c r="R332" i="29"/>
  <c r="S332" i="29"/>
  <c r="T332" i="29"/>
  <c r="O333" i="29"/>
  <c r="P333" i="29"/>
  <c r="Q333" i="29"/>
  <c r="R333" i="29"/>
  <c r="S333" i="29"/>
  <c r="T333" i="29"/>
  <c r="O334" i="29"/>
  <c r="P334" i="29"/>
  <c r="Q334" i="29"/>
  <c r="R334" i="29"/>
  <c r="S334" i="29"/>
  <c r="T334" i="29"/>
  <c r="O335" i="29"/>
  <c r="P335" i="29"/>
  <c r="Q335" i="29"/>
  <c r="R335" i="29"/>
  <c r="S335" i="29"/>
  <c r="T335" i="29"/>
  <c r="O336" i="29"/>
  <c r="P336" i="29"/>
  <c r="Q336" i="29"/>
  <c r="R336" i="29"/>
  <c r="S336" i="29"/>
  <c r="T336" i="29"/>
  <c r="O337" i="29"/>
  <c r="P337" i="29"/>
  <c r="Q337" i="29"/>
  <c r="R337" i="29"/>
  <c r="S337" i="29"/>
  <c r="T337" i="29"/>
  <c r="O338" i="29"/>
  <c r="P338" i="29"/>
  <c r="Q338" i="29"/>
  <c r="R338" i="29"/>
  <c r="S338" i="29"/>
  <c r="T338" i="29"/>
  <c r="O339" i="29"/>
  <c r="P339" i="29"/>
  <c r="Q339" i="29"/>
  <c r="R339" i="29"/>
  <c r="S339" i="29"/>
  <c r="T339" i="29"/>
  <c r="O341" i="29"/>
  <c r="P341" i="29"/>
  <c r="Q341" i="29"/>
  <c r="R341" i="29"/>
  <c r="S341" i="29"/>
  <c r="T341" i="29"/>
  <c r="O342" i="29"/>
  <c r="P342" i="29"/>
  <c r="Q342" i="29"/>
  <c r="R342" i="29"/>
  <c r="S342" i="29"/>
  <c r="T342" i="29"/>
  <c r="O343" i="29"/>
  <c r="P343" i="29"/>
  <c r="Q343" i="29"/>
  <c r="R343" i="29"/>
  <c r="S343" i="29"/>
  <c r="T343" i="29"/>
  <c r="O344" i="29"/>
  <c r="P344" i="29"/>
  <c r="Q344" i="29"/>
  <c r="R344" i="29"/>
  <c r="S344" i="29"/>
  <c r="T344" i="29"/>
  <c r="O345" i="29"/>
  <c r="P345" i="29"/>
  <c r="Q345" i="29"/>
  <c r="R345" i="29"/>
  <c r="S345" i="29"/>
  <c r="T345" i="29"/>
  <c r="O346" i="29"/>
  <c r="P346" i="29"/>
  <c r="Q346" i="29"/>
  <c r="R346" i="29"/>
  <c r="S346" i="29"/>
  <c r="T346" i="29"/>
  <c r="O347" i="29"/>
  <c r="P347" i="29"/>
  <c r="Q347" i="29"/>
  <c r="R347" i="29"/>
  <c r="S347" i="29"/>
  <c r="T347" i="29"/>
  <c r="O348" i="29"/>
  <c r="P348" i="29"/>
  <c r="Q348" i="29"/>
  <c r="R348" i="29"/>
  <c r="S348" i="29"/>
  <c r="T348" i="29"/>
  <c r="O349" i="29"/>
  <c r="P349" i="29"/>
  <c r="Q349" i="29"/>
  <c r="R349" i="29"/>
  <c r="S349" i="29"/>
  <c r="T349" i="29"/>
  <c r="O350" i="29"/>
  <c r="P350" i="29"/>
  <c r="Q350" i="29"/>
  <c r="R350" i="29"/>
  <c r="S350" i="29"/>
  <c r="T350" i="29"/>
  <c r="O352" i="29"/>
  <c r="P352" i="29"/>
  <c r="Q352" i="29"/>
  <c r="R352" i="29"/>
  <c r="S352" i="29"/>
  <c r="T352" i="29"/>
  <c r="O353" i="29"/>
  <c r="P353" i="29"/>
  <c r="Q353" i="29"/>
  <c r="R353" i="29"/>
  <c r="S353" i="29"/>
  <c r="T353" i="29"/>
  <c r="O354" i="29"/>
  <c r="P354" i="29"/>
  <c r="Q354" i="29"/>
  <c r="R354" i="29"/>
  <c r="S354" i="29"/>
  <c r="T354" i="29"/>
  <c r="O355" i="29"/>
  <c r="P355" i="29"/>
  <c r="Q355" i="29"/>
  <c r="R355" i="29"/>
  <c r="S355" i="29"/>
  <c r="T355" i="29"/>
  <c r="O356" i="29"/>
  <c r="P356" i="29"/>
  <c r="Q356" i="29"/>
  <c r="R356" i="29"/>
  <c r="S356" i="29"/>
  <c r="T356" i="29"/>
  <c r="O357" i="29"/>
  <c r="P357" i="29"/>
  <c r="Q357" i="29"/>
  <c r="R357" i="29"/>
  <c r="S357" i="29"/>
  <c r="T357" i="29"/>
  <c r="O359" i="29"/>
  <c r="P359" i="29"/>
  <c r="Q359" i="29"/>
  <c r="R359" i="29"/>
  <c r="S359" i="29"/>
  <c r="T359" i="29"/>
  <c r="O360" i="29"/>
  <c r="P360" i="29"/>
  <c r="Q360" i="29"/>
  <c r="R360" i="29"/>
  <c r="S360" i="29"/>
  <c r="T360" i="29"/>
  <c r="O361" i="29"/>
  <c r="P361" i="29"/>
  <c r="Q361" i="29"/>
  <c r="R361" i="29"/>
  <c r="S361" i="29"/>
  <c r="T361" i="29"/>
  <c r="O362" i="29"/>
  <c r="P362" i="29"/>
  <c r="Q362" i="29"/>
  <c r="R362" i="29"/>
  <c r="S362" i="29"/>
  <c r="T362" i="29"/>
  <c r="O364" i="29"/>
  <c r="P364" i="29"/>
  <c r="Q364" i="29"/>
  <c r="R364" i="29"/>
  <c r="S364" i="29"/>
  <c r="T364" i="29"/>
  <c r="O365" i="29"/>
  <c r="P365" i="29"/>
  <c r="Q365" i="29"/>
  <c r="R365" i="29"/>
  <c r="S365" i="29"/>
  <c r="T365" i="29"/>
  <c r="O367" i="29"/>
  <c r="P367" i="29"/>
  <c r="Q367" i="29"/>
  <c r="R367" i="29"/>
  <c r="S367" i="29"/>
  <c r="T367" i="29"/>
  <c r="O368" i="29"/>
  <c r="P368" i="29"/>
  <c r="Q368" i="29"/>
  <c r="R368" i="29"/>
  <c r="S368" i="29"/>
  <c r="T368" i="29"/>
  <c r="O369" i="29"/>
  <c r="P369" i="29"/>
  <c r="Q369" i="29"/>
  <c r="R369" i="29"/>
  <c r="S369" i="29"/>
  <c r="T369" i="29"/>
  <c r="O370" i="29"/>
  <c r="P370" i="29"/>
  <c r="Q370" i="29"/>
  <c r="R370" i="29"/>
  <c r="S370" i="29"/>
  <c r="T370" i="29"/>
  <c r="O372" i="29"/>
  <c r="P372" i="29"/>
  <c r="Q372" i="29"/>
  <c r="R372" i="29"/>
  <c r="S372" i="29"/>
  <c r="T372" i="29"/>
  <c r="O373" i="29"/>
  <c r="P373" i="29"/>
  <c r="Q373" i="29"/>
  <c r="R373" i="29"/>
  <c r="S373" i="29"/>
  <c r="T373" i="29"/>
  <c r="O375" i="29"/>
  <c r="P375" i="29"/>
  <c r="Q375" i="29"/>
  <c r="R375" i="29"/>
  <c r="S375" i="29"/>
  <c r="T375" i="29"/>
  <c r="O376" i="29"/>
  <c r="P376" i="29"/>
  <c r="Q376" i="29"/>
  <c r="R376" i="29"/>
  <c r="S376" i="29"/>
  <c r="T376" i="29"/>
  <c r="O378" i="29"/>
  <c r="P378" i="29"/>
  <c r="Q378" i="29"/>
  <c r="R378" i="29"/>
  <c r="S378" i="29"/>
  <c r="T378" i="29"/>
  <c r="O379" i="29"/>
  <c r="P379" i="29"/>
  <c r="Q379" i="29"/>
  <c r="R379" i="29"/>
  <c r="S379" i="29"/>
  <c r="T379" i="29"/>
  <c r="O380" i="29"/>
  <c r="P380" i="29"/>
  <c r="Q380" i="29"/>
  <c r="R380" i="29"/>
  <c r="S380" i="29"/>
  <c r="T380" i="29"/>
  <c r="O382" i="29"/>
  <c r="P382" i="29"/>
  <c r="Q382" i="29"/>
  <c r="R382" i="29"/>
  <c r="S382" i="29"/>
  <c r="T382" i="29"/>
  <c r="O383" i="29"/>
  <c r="P383" i="29"/>
  <c r="Q383" i="29"/>
  <c r="R383" i="29"/>
  <c r="S383" i="29"/>
  <c r="T383" i="29"/>
  <c r="O384" i="29"/>
  <c r="P384" i="29"/>
  <c r="Q384" i="29"/>
  <c r="R384" i="29"/>
  <c r="S384" i="29"/>
  <c r="T384" i="29"/>
  <c r="O385" i="29"/>
  <c r="P385" i="29"/>
  <c r="Q385" i="29"/>
  <c r="R385" i="29"/>
  <c r="S385" i="29"/>
  <c r="T385" i="29"/>
  <c r="O386" i="29"/>
  <c r="P386" i="29"/>
  <c r="Q386" i="29"/>
  <c r="R386" i="29"/>
  <c r="S386" i="29"/>
  <c r="T386" i="29"/>
  <c r="O388" i="29"/>
  <c r="P388" i="29"/>
  <c r="Q388" i="29"/>
  <c r="R388" i="29"/>
  <c r="S388" i="29"/>
  <c r="T388" i="29"/>
  <c r="O389" i="29"/>
  <c r="P389" i="29"/>
  <c r="Q389" i="29"/>
  <c r="R389" i="29"/>
  <c r="S389" i="29"/>
  <c r="T389" i="29"/>
  <c r="O391" i="29"/>
  <c r="P391" i="29"/>
  <c r="Q391" i="29"/>
  <c r="R391" i="29"/>
  <c r="S391" i="29"/>
  <c r="T391" i="29"/>
  <c r="O392" i="29"/>
  <c r="P392" i="29"/>
  <c r="Q392" i="29"/>
  <c r="R392" i="29"/>
  <c r="S392" i="29"/>
  <c r="T392" i="29"/>
  <c r="O394" i="29"/>
  <c r="P394" i="29"/>
  <c r="Q394" i="29"/>
  <c r="R394" i="29"/>
  <c r="S394" i="29"/>
  <c r="T394" i="29"/>
  <c r="O395" i="29"/>
  <c r="P395" i="29"/>
  <c r="Q395" i="29"/>
  <c r="R395" i="29"/>
  <c r="S395" i="29"/>
  <c r="T395" i="29"/>
  <c r="O396" i="29"/>
  <c r="P396" i="29"/>
  <c r="Q396" i="29"/>
  <c r="R396" i="29"/>
  <c r="S396" i="29"/>
  <c r="T396" i="29"/>
  <c r="O397" i="29"/>
  <c r="P397" i="29"/>
  <c r="Q397" i="29"/>
  <c r="R397" i="29"/>
  <c r="S397" i="29"/>
  <c r="T397" i="29"/>
  <c r="O399" i="29"/>
  <c r="P399" i="29"/>
  <c r="Q399" i="29"/>
  <c r="R399" i="29"/>
  <c r="S399" i="29"/>
  <c r="T399" i="29"/>
  <c r="O400" i="29"/>
  <c r="P400" i="29"/>
  <c r="Q400" i="29"/>
  <c r="R400" i="29"/>
  <c r="S400" i="29"/>
  <c r="T400" i="29"/>
  <c r="O401" i="29"/>
  <c r="P401" i="29"/>
  <c r="Q401" i="29"/>
  <c r="R401" i="29"/>
  <c r="S401" i="29"/>
  <c r="T401" i="29"/>
  <c r="O402" i="29"/>
  <c r="P402" i="29"/>
  <c r="Q402" i="29"/>
  <c r="R402" i="29"/>
  <c r="S402" i="29"/>
  <c r="T402" i="29"/>
  <c r="O404" i="29"/>
  <c r="P404" i="29"/>
  <c r="Q404" i="29"/>
  <c r="R404" i="29"/>
  <c r="S404" i="29"/>
  <c r="T404" i="29"/>
  <c r="O405" i="29"/>
  <c r="P405" i="29"/>
  <c r="Q405" i="29"/>
  <c r="R405" i="29"/>
  <c r="S405" i="29"/>
  <c r="T405" i="29"/>
  <c r="O406" i="29"/>
  <c r="P406" i="29"/>
  <c r="Q406" i="29"/>
  <c r="R406" i="29"/>
  <c r="S406" i="29"/>
  <c r="T406" i="29"/>
  <c r="O407" i="29"/>
  <c r="P407" i="29"/>
  <c r="Q407" i="29"/>
  <c r="R407" i="29"/>
  <c r="S407" i="29"/>
  <c r="T407" i="29"/>
  <c r="O408" i="29"/>
  <c r="P408" i="29"/>
  <c r="Q408" i="29"/>
  <c r="R408" i="29"/>
  <c r="S408" i="29"/>
  <c r="T408" i="29"/>
  <c r="O409" i="29"/>
  <c r="P409" i="29"/>
  <c r="Q409" i="29"/>
  <c r="R409" i="29"/>
  <c r="S409" i="29"/>
  <c r="T409" i="29"/>
  <c r="O410" i="29"/>
  <c r="P410" i="29"/>
  <c r="Q410" i="29"/>
  <c r="R410" i="29"/>
  <c r="S410" i="29"/>
  <c r="T410" i="29"/>
  <c r="O411" i="29"/>
  <c r="P411" i="29"/>
  <c r="Q411" i="29"/>
  <c r="R411" i="29"/>
  <c r="S411" i="29"/>
  <c r="T411" i="29"/>
  <c r="O413" i="29"/>
  <c r="P413" i="29"/>
  <c r="Q413" i="29"/>
  <c r="R413" i="29"/>
  <c r="S413" i="29"/>
  <c r="T413" i="29"/>
  <c r="O414" i="29"/>
  <c r="P414" i="29"/>
  <c r="Q414" i="29"/>
  <c r="R414" i="29"/>
  <c r="S414" i="29"/>
  <c r="T414" i="29"/>
  <c r="O415" i="29"/>
  <c r="P415" i="29"/>
  <c r="Q415" i="29"/>
  <c r="R415" i="29"/>
  <c r="S415" i="29"/>
  <c r="T415" i="29"/>
  <c r="O416" i="29"/>
  <c r="P416" i="29"/>
  <c r="Q416" i="29"/>
  <c r="R416" i="29"/>
  <c r="S416" i="29"/>
  <c r="T416" i="29"/>
  <c r="O417" i="29"/>
  <c r="P417" i="29"/>
  <c r="Q417" i="29"/>
  <c r="R417" i="29"/>
  <c r="S417" i="29"/>
  <c r="T417" i="29"/>
  <c r="O419" i="29"/>
  <c r="P419" i="29"/>
  <c r="Q419" i="29"/>
  <c r="R419" i="29"/>
  <c r="S419" i="29"/>
  <c r="T419" i="29"/>
  <c r="O420" i="29"/>
  <c r="P420" i="29"/>
  <c r="Q420" i="29"/>
  <c r="R420" i="29"/>
  <c r="S420" i="29"/>
  <c r="T420" i="29"/>
  <c r="O421" i="29"/>
  <c r="P421" i="29"/>
  <c r="Q421" i="29"/>
  <c r="R421" i="29"/>
  <c r="S421" i="29"/>
  <c r="T421" i="29"/>
  <c r="O423" i="29"/>
  <c r="P423" i="29"/>
  <c r="Q423" i="29"/>
  <c r="R423" i="29"/>
  <c r="S423" i="29"/>
  <c r="T423" i="29"/>
  <c r="O424" i="29"/>
  <c r="P424" i="29"/>
  <c r="Q424" i="29"/>
  <c r="R424" i="29"/>
  <c r="S424" i="29"/>
  <c r="T424" i="29"/>
  <c r="O425" i="29"/>
  <c r="P425" i="29"/>
  <c r="Q425" i="29"/>
  <c r="R425" i="29"/>
  <c r="S425" i="29"/>
  <c r="T425" i="29"/>
  <c r="O426" i="29"/>
  <c r="P426" i="29"/>
  <c r="Q426" i="29"/>
  <c r="R426" i="29"/>
  <c r="S426" i="29"/>
  <c r="T426" i="29"/>
  <c r="O427" i="29"/>
  <c r="P427" i="29"/>
  <c r="Q427" i="29"/>
  <c r="R427" i="29"/>
  <c r="S427" i="29"/>
  <c r="T427" i="29"/>
  <c r="O428" i="29"/>
  <c r="P428" i="29"/>
  <c r="Q428" i="29"/>
  <c r="R428" i="29"/>
  <c r="S428" i="29"/>
  <c r="T428" i="29"/>
  <c r="O429" i="29"/>
  <c r="P429" i="29"/>
  <c r="Q429" i="29"/>
  <c r="R429" i="29"/>
  <c r="S429" i="29"/>
  <c r="T429" i="29"/>
  <c r="O430" i="29"/>
  <c r="P430" i="29"/>
  <c r="Q430" i="29"/>
  <c r="R430" i="29"/>
  <c r="S430" i="29"/>
  <c r="T430" i="29"/>
  <c r="O432" i="29"/>
  <c r="P432" i="29"/>
  <c r="Q432" i="29"/>
  <c r="R432" i="29"/>
  <c r="S432" i="29"/>
  <c r="T432" i="29"/>
  <c r="O433" i="29"/>
  <c r="P433" i="29"/>
  <c r="Q433" i="29"/>
  <c r="R433" i="29"/>
  <c r="S433" i="29"/>
  <c r="T433" i="29"/>
  <c r="O434" i="29"/>
  <c r="P434" i="29"/>
  <c r="Q434" i="29"/>
  <c r="R434" i="29"/>
  <c r="S434" i="29"/>
  <c r="T434" i="29"/>
  <c r="O436" i="29"/>
  <c r="P436" i="29"/>
  <c r="Q436" i="29"/>
  <c r="R436" i="29"/>
  <c r="S436" i="29"/>
  <c r="T436" i="29"/>
  <c r="O437" i="29"/>
  <c r="P437" i="29"/>
  <c r="Q437" i="29"/>
  <c r="R437" i="29"/>
  <c r="S437" i="29"/>
  <c r="T437" i="29"/>
  <c r="O439" i="29"/>
  <c r="P439" i="29"/>
  <c r="Q439" i="29"/>
  <c r="R439" i="29"/>
  <c r="S439" i="29"/>
  <c r="T439" i="29"/>
  <c r="O440" i="29"/>
  <c r="P440" i="29"/>
  <c r="Q440" i="29"/>
  <c r="R440" i="29"/>
  <c r="S440" i="29"/>
  <c r="T440" i="29"/>
  <c r="O441" i="29"/>
  <c r="P441" i="29"/>
  <c r="Q441" i="29"/>
  <c r="R441" i="29"/>
  <c r="S441" i="29"/>
  <c r="T441" i="29"/>
  <c r="O442" i="29"/>
  <c r="P442" i="29"/>
  <c r="Q442" i="29"/>
  <c r="R442" i="29"/>
  <c r="S442" i="29"/>
  <c r="T442" i="29"/>
  <c r="O443" i="29"/>
  <c r="P443" i="29"/>
  <c r="Q443" i="29"/>
  <c r="R443" i="29"/>
  <c r="S443" i="29"/>
  <c r="T443" i="29"/>
  <c r="O444" i="29"/>
  <c r="P444" i="29"/>
  <c r="Q444" i="29"/>
  <c r="R444" i="29"/>
  <c r="S444" i="29"/>
  <c r="T444" i="29"/>
  <c r="O446" i="29"/>
  <c r="P446" i="29"/>
  <c r="Q446" i="29"/>
  <c r="R446" i="29"/>
  <c r="S446" i="29"/>
  <c r="T446" i="29"/>
  <c r="O447" i="29"/>
  <c r="P447" i="29"/>
  <c r="Q447" i="29"/>
  <c r="R447" i="29"/>
  <c r="S447" i="29"/>
  <c r="T447" i="29"/>
  <c r="O448" i="29"/>
  <c r="P448" i="29"/>
  <c r="Q448" i="29"/>
  <c r="R448" i="29"/>
  <c r="S448" i="29"/>
  <c r="T448" i="29"/>
  <c r="O449" i="29"/>
  <c r="P449" i="29"/>
  <c r="Q449" i="29"/>
  <c r="R449" i="29"/>
  <c r="S449" i="29"/>
  <c r="T449" i="29"/>
  <c r="O451" i="29"/>
  <c r="P451" i="29"/>
  <c r="Q451" i="29"/>
  <c r="R451" i="29"/>
  <c r="S451" i="29"/>
  <c r="T451" i="29"/>
  <c r="O452" i="29"/>
  <c r="P452" i="29"/>
  <c r="Q452" i="29"/>
  <c r="R452" i="29"/>
  <c r="S452" i="29"/>
  <c r="T452" i="29"/>
  <c r="O453" i="29"/>
  <c r="P453" i="29"/>
  <c r="Q453" i="29"/>
  <c r="R453" i="29"/>
  <c r="S453" i="29"/>
  <c r="T453" i="29"/>
  <c r="O454" i="29"/>
  <c r="P454" i="29"/>
  <c r="Q454" i="29"/>
  <c r="R454" i="29"/>
  <c r="S454" i="29"/>
  <c r="T454" i="29"/>
  <c r="O455" i="29"/>
  <c r="P455" i="29"/>
  <c r="Q455" i="29"/>
  <c r="R455" i="29"/>
  <c r="S455" i="29"/>
  <c r="T455" i="29"/>
  <c r="O456" i="29"/>
  <c r="P456" i="29"/>
  <c r="Q456" i="29"/>
  <c r="R456" i="29"/>
  <c r="S456" i="29"/>
  <c r="T456" i="29"/>
  <c r="O458" i="29"/>
  <c r="P458" i="29"/>
  <c r="Q458" i="29"/>
  <c r="R458" i="29"/>
  <c r="S458" i="29"/>
  <c r="T458" i="29"/>
  <c r="O459" i="29"/>
  <c r="P459" i="29"/>
  <c r="Q459" i="29"/>
  <c r="R459" i="29"/>
  <c r="S459" i="29"/>
  <c r="T459" i="29"/>
  <c r="O460" i="29"/>
  <c r="P460" i="29"/>
  <c r="Q460" i="29"/>
  <c r="R460" i="29"/>
  <c r="S460" i="29"/>
  <c r="T460" i="29"/>
  <c r="O462" i="29"/>
  <c r="P462" i="29"/>
  <c r="Q462" i="29"/>
  <c r="R462" i="29"/>
  <c r="S462" i="29"/>
  <c r="T462" i="29"/>
  <c r="O463" i="29"/>
  <c r="P463" i="29"/>
  <c r="Q463" i="29"/>
  <c r="R463" i="29"/>
  <c r="S463" i="29"/>
  <c r="T463" i="29"/>
  <c r="O464" i="29"/>
  <c r="P464" i="29"/>
  <c r="Q464" i="29"/>
  <c r="R464" i="29"/>
  <c r="S464" i="29"/>
  <c r="T464" i="29"/>
  <c r="O466" i="29"/>
  <c r="P466" i="29"/>
  <c r="Q466" i="29"/>
  <c r="R466" i="29"/>
  <c r="S466" i="29"/>
  <c r="T466" i="29"/>
  <c r="O467" i="29"/>
  <c r="P467" i="29"/>
  <c r="Q467" i="29"/>
  <c r="R467" i="29"/>
  <c r="S467" i="29"/>
  <c r="T467" i="29"/>
  <c r="O468" i="29"/>
  <c r="P468" i="29"/>
  <c r="Q468" i="29"/>
  <c r="R468" i="29"/>
  <c r="S468" i="29"/>
  <c r="T468" i="29"/>
  <c r="O470" i="29"/>
  <c r="P470" i="29"/>
  <c r="Q470" i="29"/>
  <c r="R470" i="29"/>
  <c r="S470" i="29"/>
  <c r="T470" i="29"/>
  <c r="O471" i="29"/>
  <c r="P471" i="29"/>
  <c r="Q471" i="29"/>
  <c r="R471" i="29"/>
  <c r="S471" i="29"/>
  <c r="T471" i="29"/>
  <c r="O472" i="29"/>
  <c r="P472" i="29"/>
  <c r="Q472" i="29"/>
  <c r="R472" i="29"/>
  <c r="S472" i="29"/>
  <c r="T472" i="29"/>
  <c r="O473" i="29"/>
  <c r="P473" i="29"/>
  <c r="Q473" i="29"/>
  <c r="R473" i="29"/>
  <c r="S473" i="29"/>
  <c r="T473" i="29"/>
  <c r="O474" i="29"/>
  <c r="P474" i="29"/>
  <c r="Q474" i="29"/>
  <c r="R474" i="29"/>
  <c r="S474" i="29"/>
  <c r="T474" i="29"/>
  <c r="O475" i="29"/>
  <c r="P475" i="29"/>
  <c r="Q475" i="29"/>
  <c r="R475" i="29"/>
  <c r="S475" i="29"/>
  <c r="T475" i="29"/>
  <c r="O476" i="29"/>
  <c r="P476" i="29"/>
  <c r="Q476" i="29"/>
  <c r="R476" i="29"/>
  <c r="S476" i="29"/>
  <c r="T476" i="29"/>
  <c r="O477" i="29"/>
  <c r="P477" i="29"/>
  <c r="Q477" i="29"/>
  <c r="R477" i="29"/>
  <c r="S477" i="29"/>
  <c r="T477" i="29"/>
  <c r="O478" i="29"/>
  <c r="P478" i="29"/>
  <c r="Q478" i="29"/>
  <c r="R478" i="29"/>
  <c r="S478" i="29"/>
  <c r="T478" i="29"/>
  <c r="O479" i="29"/>
  <c r="P479" i="29"/>
  <c r="Q479" i="29"/>
  <c r="R479" i="29"/>
  <c r="S479" i="29"/>
  <c r="T479" i="29"/>
  <c r="O480" i="29"/>
  <c r="P480" i="29"/>
  <c r="Q480" i="29"/>
  <c r="R480" i="29"/>
  <c r="S480" i="29"/>
  <c r="T480" i="29"/>
  <c r="O482" i="29"/>
  <c r="P482" i="29"/>
  <c r="Q482" i="29"/>
  <c r="R482" i="29"/>
  <c r="S482" i="29"/>
  <c r="T482" i="29"/>
  <c r="O483" i="29"/>
  <c r="P483" i="29"/>
  <c r="Q483" i="29"/>
  <c r="R483" i="29"/>
  <c r="S483" i="29"/>
  <c r="T483" i="29"/>
  <c r="O484" i="29"/>
  <c r="P484" i="29"/>
  <c r="Q484" i="29"/>
  <c r="R484" i="29"/>
  <c r="S484" i="29"/>
  <c r="T484" i="29"/>
  <c r="O485" i="29"/>
  <c r="P485" i="29"/>
  <c r="Q485" i="29"/>
  <c r="R485" i="29"/>
  <c r="S485" i="29"/>
  <c r="T485" i="29"/>
  <c r="O486" i="29"/>
  <c r="P486" i="29"/>
  <c r="Q486" i="29"/>
  <c r="R486" i="29"/>
  <c r="S486" i="29"/>
  <c r="T486" i="29"/>
  <c r="O487" i="29"/>
  <c r="P487" i="29"/>
  <c r="Q487" i="29"/>
  <c r="R487" i="29"/>
  <c r="S487" i="29"/>
  <c r="T487" i="29"/>
  <c r="O489" i="29"/>
  <c r="P489" i="29"/>
  <c r="Q489" i="29"/>
  <c r="R489" i="29"/>
  <c r="S489" i="29"/>
  <c r="T489" i="29"/>
  <c r="O490" i="29"/>
  <c r="P490" i="29"/>
  <c r="Q490" i="29"/>
  <c r="R490" i="29"/>
  <c r="S490" i="29"/>
  <c r="T490" i="29"/>
  <c r="O491" i="29"/>
  <c r="P491" i="29"/>
  <c r="Q491" i="29"/>
  <c r="R491" i="29"/>
  <c r="S491" i="29"/>
  <c r="T491" i="29"/>
  <c r="O492" i="29"/>
  <c r="P492" i="29"/>
  <c r="Q492" i="29"/>
  <c r="R492" i="29"/>
  <c r="S492" i="29"/>
  <c r="T492" i="29"/>
  <c r="O494" i="29"/>
  <c r="P494" i="29"/>
  <c r="Q494" i="29"/>
  <c r="R494" i="29"/>
  <c r="S494" i="29"/>
  <c r="T494" i="29"/>
  <c r="O495" i="29"/>
  <c r="P495" i="29"/>
  <c r="Q495" i="29"/>
  <c r="R495" i="29"/>
  <c r="S495" i="29"/>
  <c r="T495" i="29"/>
  <c r="O496" i="29"/>
  <c r="P496" i="29"/>
  <c r="Q496" i="29"/>
  <c r="R496" i="29"/>
  <c r="S496" i="29"/>
  <c r="T496" i="29"/>
  <c r="O497" i="29"/>
  <c r="P497" i="29"/>
  <c r="Q497" i="29"/>
  <c r="R497" i="29"/>
  <c r="S497" i="29"/>
  <c r="T497" i="29"/>
  <c r="O499" i="29"/>
  <c r="P499" i="29"/>
  <c r="Q499" i="29"/>
  <c r="R499" i="29"/>
  <c r="S499" i="29"/>
  <c r="T499" i="29"/>
  <c r="O500" i="29"/>
  <c r="P500" i="29"/>
  <c r="Q500" i="29"/>
  <c r="R500" i="29"/>
  <c r="S500" i="29"/>
  <c r="T500" i="29"/>
  <c r="O502" i="29"/>
  <c r="P502" i="29"/>
  <c r="Q502" i="29"/>
  <c r="R502" i="29"/>
  <c r="S502" i="29"/>
  <c r="T502" i="29"/>
  <c r="O503" i="29"/>
  <c r="P503" i="29"/>
  <c r="Q503" i="29"/>
  <c r="R503" i="29"/>
  <c r="S503" i="29"/>
  <c r="T503" i="29"/>
  <c r="O505" i="29"/>
  <c r="P505" i="29"/>
  <c r="Q505" i="29"/>
  <c r="R505" i="29"/>
  <c r="S505" i="29"/>
  <c r="T505" i="29"/>
  <c r="O506" i="29"/>
  <c r="P506" i="29"/>
  <c r="Q506" i="29"/>
  <c r="R506" i="29"/>
  <c r="S506" i="29"/>
  <c r="T506" i="29"/>
  <c r="O507" i="29"/>
  <c r="P507" i="29"/>
  <c r="Q507" i="29"/>
  <c r="R507" i="29"/>
  <c r="S507" i="29"/>
  <c r="T507" i="29"/>
  <c r="O508" i="29"/>
  <c r="P508" i="29"/>
  <c r="Q508" i="29"/>
  <c r="R508" i="29"/>
  <c r="S508" i="29"/>
  <c r="T508" i="29"/>
  <c r="O509" i="29"/>
  <c r="P509" i="29"/>
  <c r="Q509" i="29"/>
  <c r="R509" i="29"/>
  <c r="S509" i="29"/>
  <c r="T509" i="29"/>
  <c r="O510" i="29"/>
  <c r="P510" i="29"/>
  <c r="Q510" i="29"/>
  <c r="R510" i="29"/>
  <c r="S510" i="29"/>
  <c r="T510" i="29"/>
  <c r="O511" i="29"/>
  <c r="P511" i="29"/>
  <c r="Q511" i="29"/>
  <c r="R511" i="29"/>
  <c r="S511" i="29"/>
  <c r="T511" i="29"/>
  <c r="O513" i="29"/>
  <c r="P513" i="29"/>
  <c r="Q513" i="29"/>
  <c r="R513" i="29"/>
  <c r="S513" i="29"/>
  <c r="T513" i="29"/>
  <c r="O514" i="29"/>
  <c r="P514" i="29"/>
  <c r="Q514" i="29"/>
  <c r="R514" i="29"/>
  <c r="S514" i="29"/>
  <c r="T514" i="29"/>
  <c r="O515" i="29"/>
  <c r="P515" i="29"/>
  <c r="Q515" i="29"/>
  <c r="R515" i="29"/>
  <c r="S515" i="29"/>
  <c r="T515" i="29"/>
  <c r="O516" i="29"/>
  <c r="P516" i="29"/>
  <c r="Q516" i="29"/>
  <c r="R516" i="29"/>
  <c r="S516" i="29"/>
  <c r="T516" i="29"/>
  <c r="O518" i="29"/>
  <c r="P518" i="29"/>
  <c r="Q518" i="29"/>
  <c r="R518" i="29"/>
  <c r="S518" i="29"/>
  <c r="T518" i="29"/>
  <c r="O519" i="29"/>
  <c r="P519" i="29"/>
  <c r="Q519" i="29"/>
  <c r="R519" i="29"/>
  <c r="S519" i="29"/>
  <c r="T519" i="29"/>
  <c r="O520" i="29"/>
  <c r="P520" i="29"/>
  <c r="Q520" i="29"/>
  <c r="R520" i="29"/>
  <c r="S520" i="29"/>
  <c r="T520" i="29"/>
  <c r="O521" i="29"/>
  <c r="P521" i="29"/>
  <c r="Q521" i="29"/>
  <c r="R521" i="29"/>
  <c r="S521" i="29"/>
  <c r="T521" i="29"/>
  <c r="O523" i="29"/>
  <c r="P523" i="29"/>
  <c r="Q523" i="29"/>
  <c r="R523" i="29"/>
  <c r="S523" i="29"/>
  <c r="T523" i="29"/>
  <c r="O524" i="29"/>
  <c r="P524" i="29"/>
  <c r="Q524" i="29"/>
  <c r="R524" i="29"/>
  <c r="S524" i="29"/>
  <c r="T524" i="29"/>
  <c r="O525" i="29"/>
  <c r="P525" i="29"/>
  <c r="Q525" i="29"/>
  <c r="R525" i="29"/>
  <c r="S525" i="29"/>
  <c r="T525" i="29"/>
  <c r="O526" i="29"/>
  <c r="P526" i="29"/>
  <c r="Q526" i="29"/>
  <c r="R526" i="29"/>
  <c r="S526" i="29"/>
  <c r="T526" i="29"/>
  <c r="O528" i="29"/>
  <c r="P528" i="29"/>
  <c r="Q528" i="29"/>
  <c r="R528" i="29"/>
  <c r="S528" i="29"/>
  <c r="T528" i="29"/>
  <c r="O529" i="29"/>
  <c r="P529" i="29"/>
  <c r="Q529" i="29"/>
  <c r="R529" i="29"/>
  <c r="S529" i="29"/>
  <c r="T529" i="29"/>
  <c r="O531" i="29"/>
  <c r="P531" i="29"/>
  <c r="Q531" i="29"/>
  <c r="R531" i="29"/>
  <c r="S531" i="29"/>
  <c r="T531" i="29"/>
  <c r="O532" i="29"/>
  <c r="P532" i="29"/>
  <c r="Q532" i="29"/>
  <c r="R532" i="29"/>
  <c r="S532" i="29"/>
  <c r="T532" i="29"/>
  <c r="O534" i="29"/>
  <c r="P534" i="29"/>
  <c r="Q534" i="29"/>
  <c r="R534" i="29"/>
  <c r="S534" i="29"/>
  <c r="T534" i="29"/>
  <c r="O535" i="29"/>
  <c r="P535" i="29"/>
  <c r="Q535" i="29"/>
  <c r="R535" i="29"/>
  <c r="S535" i="29"/>
  <c r="T535" i="29"/>
  <c r="O536" i="29"/>
  <c r="P536" i="29"/>
  <c r="Q536" i="29"/>
  <c r="R536" i="29"/>
  <c r="S536" i="29"/>
  <c r="T536" i="29"/>
  <c r="O538" i="29"/>
  <c r="P538" i="29"/>
  <c r="Q538" i="29"/>
  <c r="R538" i="29"/>
  <c r="S538" i="29"/>
  <c r="T538" i="29"/>
  <c r="O539" i="29"/>
  <c r="P539" i="29"/>
  <c r="Q539" i="29"/>
  <c r="R539" i="29"/>
  <c r="S539" i="29"/>
  <c r="T539" i="29"/>
  <c r="O541" i="29"/>
  <c r="P541" i="29"/>
  <c r="Q541" i="29"/>
  <c r="R541" i="29"/>
  <c r="S541" i="29"/>
  <c r="T541" i="29"/>
  <c r="O542" i="29"/>
  <c r="P542" i="29"/>
  <c r="Q542" i="29"/>
  <c r="R542" i="29"/>
  <c r="S542" i="29"/>
  <c r="T542" i="29"/>
  <c r="O544" i="29"/>
  <c r="P544" i="29"/>
  <c r="Q544" i="29"/>
  <c r="R544" i="29"/>
  <c r="S544" i="29"/>
  <c r="T544" i="29"/>
  <c r="O545" i="29"/>
  <c r="P545" i="29"/>
  <c r="Q545" i="29"/>
  <c r="R545" i="29"/>
  <c r="S545" i="29"/>
  <c r="T545" i="29"/>
  <c r="O547" i="29"/>
  <c r="P547" i="29"/>
  <c r="Q547" i="29"/>
  <c r="R547" i="29"/>
  <c r="S547" i="29"/>
  <c r="T547" i="29"/>
  <c r="O548" i="29"/>
  <c r="P548" i="29"/>
  <c r="Q548" i="29"/>
  <c r="R548" i="29"/>
  <c r="S548" i="29"/>
  <c r="T548" i="29"/>
  <c r="O549" i="29"/>
  <c r="P549" i="29"/>
  <c r="Q549" i="29"/>
  <c r="R549" i="29"/>
  <c r="S549" i="29"/>
  <c r="T549" i="29"/>
  <c r="O550" i="29"/>
  <c r="P550" i="29"/>
  <c r="Q550" i="29"/>
  <c r="R550" i="29"/>
  <c r="S550" i="29"/>
  <c r="T550" i="29"/>
  <c r="O551" i="29"/>
  <c r="P551" i="29"/>
  <c r="Q551" i="29"/>
  <c r="R551" i="29"/>
  <c r="S551" i="29"/>
  <c r="T551" i="29"/>
  <c r="O552" i="29"/>
  <c r="P552" i="29"/>
  <c r="Q552" i="29"/>
  <c r="R552" i="29"/>
  <c r="S552" i="29"/>
  <c r="T552" i="29"/>
  <c r="O553" i="29"/>
  <c r="P553" i="29"/>
  <c r="Q553" i="29"/>
  <c r="R553" i="29"/>
  <c r="S553" i="29"/>
  <c r="T553" i="29"/>
  <c r="O554" i="29"/>
  <c r="P554" i="29"/>
  <c r="Q554" i="29"/>
  <c r="R554" i="29"/>
  <c r="S554" i="29"/>
  <c r="T554" i="29"/>
  <c r="O556" i="29"/>
  <c r="P556" i="29"/>
  <c r="Q556" i="29"/>
  <c r="R556" i="29"/>
  <c r="S556" i="29"/>
  <c r="T556" i="29"/>
  <c r="O557" i="29"/>
  <c r="P557" i="29"/>
  <c r="Q557" i="29"/>
  <c r="R557" i="29"/>
  <c r="S557" i="29"/>
  <c r="T557" i="29"/>
  <c r="O558" i="29"/>
  <c r="P558" i="29"/>
  <c r="Q558" i="29"/>
  <c r="R558" i="29"/>
  <c r="S558" i="29"/>
  <c r="T558" i="29"/>
  <c r="O559" i="29"/>
  <c r="P559" i="29"/>
  <c r="Q559" i="29"/>
  <c r="R559" i="29"/>
  <c r="S559" i="29"/>
  <c r="T559" i="29"/>
  <c r="O561" i="29"/>
  <c r="P561" i="29"/>
  <c r="Q561" i="29"/>
  <c r="R561" i="29"/>
  <c r="S561" i="29"/>
  <c r="T561" i="29"/>
  <c r="O562" i="29"/>
  <c r="P562" i="29"/>
  <c r="Q562" i="29"/>
  <c r="R562" i="29"/>
  <c r="S562" i="29"/>
  <c r="T562" i="29"/>
  <c r="O564" i="29"/>
  <c r="P564" i="29"/>
  <c r="Q564" i="29"/>
  <c r="R564" i="29"/>
  <c r="S564" i="29"/>
  <c r="T564" i="29"/>
  <c r="O565" i="29"/>
  <c r="P565" i="29"/>
  <c r="Q565" i="29"/>
  <c r="R565" i="29"/>
  <c r="S565" i="29"/>
  <c r="T565" i="29"/>
  <c r="O566" i="29"/>
  <c r="P566" i="29"/>
  <c r="Q566" i="29"/>
  <c r="R566" i="29"/>
  <c r="S566" i="29"/>
  <c r="T566" i="29"/>
  <c r="O567" i="29"/>
  <c r="P567" i="29"/>
  <c r="Q567" i="29"/>
  <c r="R567" i="29"/>
  <c r="S567" i="29"/>
  <c r="T567" i="29"/>
  <c r="O569" i="29"/>
  <c r="P569" i="29"/>
  <c r="Q569" i="29"/>
  <c r="R569" i="29"/>
  <c r="S569" i="29"/>
  <c r="T569" i="29"/>
  <c r="O570" i="29"/>
  <c r="P570" i="29"/>
  <c r="Q570" i="29"/>
  <c r="R570" i="29"/>
  <c r="S570" i="29"/>
  <c r="T570" i="29"/>
  <c r="O571" i="29"/>
  <c r="P571" i="29"/>
  <c r="Q571" i="29"/>
  <c r="R571" i="29"/>
  <c r="S571" i="29"/>
  <c r="T571" i="29"/>
  <c r="O572" i="29"/>
  <c r="P572" i="29"/>
  <c r="Q572" i="29"/>
  <c r="R572" i="29"/>
  <c r="S572" i="29"/>
  <c r="T572" i="29"/>
  <c r="O573" i="29"/>
  <c r="P573" i="29"/>
  <c r="Q573" i="29"/>
  <c r="R573" i="29"/>
  <c r="S573" i="29"/>
  <c r="T573" i="29"/>
  <c r="O574" i="29"/>
  <c r="P574" i="29"/>
  <c r="Q574" i="29"/>
  <c r="R574" i="29"/>
  <c r="S574" i="29"/>
  <c r="T574" i="29"/>
  <c r="O576" i="29"/>
  <c r="P576" i="29"/>
  <c r="Q576" i="29"/>
  <c r="R576" i="29"/>
  <c r="S576" i="29"/>
  <c r="T576" i="29"/>
  <c r="O577" i="29"/>
  <c r="P577" i="29"/>
  <c r="Q577" i="29"/>
  <c r="R577" i="29"/>
  <c r="S577" i="29"/>
  <c r="T577" i="29"/>
  <c r="O578" i="29"/>
  <c r="P578" i="29"/>
  <c r="Q578" i="29"/>
  <c r="R578" i="29"/>
  <c r="S578" i="29"/>
  <c r="T578" i="29"/>
  <c r="O579" i="29"/>
  <c r="P579" i="29"/>
  <c r="Q579" i="29"/>
  <c r="R579" i="29"/>
  <c r="S579" i="29"/>
  <c r="T579" i="29"/>
  <c r="O580" i="29"/>
  <c r="P580" i="29"/>
  <c r="Q580" i="29"/>
  <c r="R580" i="29"/>
  <c r="S580" i="29"/>
  <c r="T580" i="29"/>
  <c r="O581" i="29"/>
  <c r="P581" i="29"/>
  <c r="Q581" i="29"/>
  <c r="R581" i="29"/>
  <c r="S581" i="29"/>
  <c r="T581" i="29"/>
  <c r="O582" i="29"/>
  <c r="P582" i="29"/>
  <c r="Q582" i="29"/>
  <c r="R582" i="29"/>
  <c r="S582" i="29"/>
  <c r="T582" i="29"/>
  <c r="O583" i="29"/>
  <c r="P583" i="29"/>
  <c r="Q583" i="29"/>
  <c r="R583" i="29"/>
  <c r="S583" i="29"/>
  <c r="T583" i="29"/>
  <c r="O585" i="29"/>
  <c r="P585" i="29"/>
  <c r="Q585" i="29"/>
  <c r="R585" i="29"/>
  <c r="S585" i="29"/>
  <c r="T585" i="29"/>
  <c r="O586" i="29"/>
  <c r="P586" i="29"/>
  <c r="Q586" i="29"/>
  <c r="R586" i="29"/>
  <c r="S586" i="29"/>
  <c r="T586" i="29"/>
  <c r="O588" i="29"/>
  <c r="P588" i="29"/>
  <c r="Q588" i="29"/>
  <c r="R588" i="29"/>
  <c r="S588" i="29"/>
  <c r="T588" i="29"/>
  <c r="O589" i="29"/>
  <c r="P589" i="29"/>
  <c r="Q589" i="29"/>
  <c r="R589" i="29"/>
  <c r="S589" i="29"/>
  <c r="T589" i="29"/>
  <c r="O590" i="29"/>
  <c r="P590" i="29"/>
  <c r="Q590" i="29"/>
  <c r="R590" i="29"/>
  <c r="S590" i="29"/>
  <c r="T590" i="29"/>
  <c r="O591" i="29"/>
  <c r="P591" i="29"/>
  <c r="Q591" i="29"/>
  <c r="R591" i="29"/>
  <c r="S591" i="29"/>
  <c r="T591" i="29"/>
  <c r="O592" i="29"/>
  <c r="P592" i="29"/>
  <c r="Q592" i="29"/>
  <c r="R592" i="29"/>
  <c r="S592" i="29"/>
  <c r="T592" i="29"/>
  <c r="O593" i="29"/>
  <c r="P593" i="29"/>
  <c r="Q593" i="29"/>
  <c r="R593" i="29"/>
  <c r="S593" i="29"/>
  <c r="T593" i="29"/>
  <c r="O594" i="29"/>
  <c r="P594" i="29"/>
  <c r="Q594" i="29"/>
  <c r="R594" i="29"/>
  <c r="S594" i="29"/>
  <c r="T594" i="29"/>
  <c r="O595" i="29"/>
  <c r="P595" i="29"/>
  <c r="Q595" i="29"/>
  <c r="R595" i="29"/>
  <c r="S595" i="29"/>
  <c r="T595" i="29"/>
  <c r="O596" i="29"/>
  <c r="P596" i="29"/>
  <c r="Q596" i="29"/>
  <c r="R596" i="29"/>
  <c r="S596" i="29"/>
  <c r="T596" i="29"/>
  <c r="O597" i="29"/>
  <c r="P597" i="29"/>
  <c r="Q597" i="29"/>
  <c r="R597" i="29"/>
  <c r="S597" i="29"/>
  <c r="T597" i="29"/>
  <c r="O598" i="29"/>
  <c r="P598" i="29"/>
  <c r="Q598" i="29"/>
  <c r="R598" i="29"/>
  <c r="S598" i="29"/>
  <c r="T598" i="29"/>
  <c r="O600" i="29"/>
  <c r="P600" i="29"/>
  <c r="Q600" i="29"/>
  <c r="R600" i="29"/>
  <c r="S600" i="29"/>
  <c r="T600" i="29"/>
  <c r="O601" i="29"/>
  <c r="P601" i="29"/>
  <c r="Q601" i="29"/>
  <c r="R601" i="29"/>
  <c r="S601" i="29"/>
  <c r="T601" i="29"/>
  <c r="O602" i="29"/>
  <c r="P602" i="29"/>
  <c r="Q602" i="29"/>
  <c r="R602" i="29"/>
  <c r="S602" i="29"/>
  <c r="T602" i="29"/>
  <c r="O603" i="29"/>
  <c r="P603" i="29"/>
  <c r="Q603" i="29"/>
  <c r="R603" i="29"/>
  <c r="S603" i="29"/>
  <c r="T603" i="29"/>
  <c r="O604" i="29"/>
  <c r="P604" i="29"/>
  <c r="Q604" i="29"/>
  <c r="R604" i="29"/>
  <c r="S604" i="29"/>
  <c r="T604" i="29"/>
  <c r="O605" i="29"/>
  <c r="P605" i="29"/>
  <c r="Q605" i="29"/>
  <c r="R605" i="29"/>
  <c r="S605" i="29"/>
  <c r="T605" i="29"/>
  <c r="O606" i="29"/>
  <c r="P606" i="29"/>
  <c r="Q606" i="29"/>
  <c r="R606" i="29"/>
  <c r="S606" i="29"/>
  <c r="T606" i="29"/>
  <c r="O607" i="29"/>
  <c r="P607" i="29"/>
  <c r="Q607" i="29"/>
  <c r="R607" i="29"/>
  <c r="S607" i="29"/>
  <c r="T607" i="29"/>
  <c r="O609" i="29"/>
  <c r="P609" i="29"/>
  <c r="Q609" i="29"/>
  <c r="R609" i="29"/>
  <c r="S609" i="29"/>
  <c r="T609" i="29"/>
  <c r="O610" i="29"/>
  <c r="P610" i="29"/>
  <c r="Q610" i="29"/>
  <c r="R610" i="29"/>
  <c r="S610" i="29"/>
  <c r="T610" i="29"/>
  <c r="O611" i="29"/>
  <c r="P611" i="29"/>
  <c r="Q611" i="29"/>
  <c r="R611" i="29"/>
  <c r="S611" i="29"/>
  <c r="T611" i="29"/>
  <c r="O612" i="29"/>
  <c r="P612" i="29"/>
  <c r="Q612" i="29"/>
  <c r="R612" i="29"/>
  <c r="S612" i="29"/>
  <c r="T612" i="29"/>
  <c r="O613" i="29"/>
  <c r="P613" i="29"/>
  <c r="Q613" i="29"/>
  <c r="R613" i="29"/>
  <c r="S613" i="29"/>
  <c r="T613" i="29"/>
  <c r="O614" i="29"/>
  <c r="P614" i="29"/>
  <c r="Q614" i="29"/>
  <c r="R614" i="29"/>
  <c r="S614" i="29"/>
  <c r="T614" i="29"/>
  <c r="O615" i="29"/>
  <c r="P615" i="29"/>
  <c r="Q615" i="29"/>
  <c r="R615" i="29"/>
  <c r="S615" i="29"/>
  <c r="T615" i="29"/>
  <c r="O616" i="29"/>
  <c r="P616" i="29"/>
  <c r="Q616" i="29"/>
  <c r="R616" i="29"/>
  <c r="S616" i="29"/>
  <c r="T616" i="29"/>
  <c r="O617" i="29"/>
  <c r="P617" i="29"/>
  <c r="Q617" i="29"/>
  <c r="R617" i="29"/>
  <c r="S617" i="29"/>
  <c r="T617" i="29"/>
  <c r="O618" i="29"/>
  <c r="P618" i="29"/>
  <c r="Q618" i="29"/>
  <c r="R618" i="29"/>
  <c r="S618" i="29"/>
  <c r="T618" i="29"/>
  <c r="O620" i="29"/>
  <c r="P620" i="29"/>
  <c r="Q620" i="29"/>
  <c r="R620" i="29"/>
  <c r="S620" i="29"/>
  <c r="T620" i="29"/>
  <c r="O621" i="29"/>
  <c r="P621" i="29"/>
  <c r="Q621" i="29"/>
  <c r="R621" i="29"/>
  <c r="S621" i="29"/>
  <c r="T621" i="29"/>
  <c r="O623" i="29"/>
  <c r="P623" i="29"/>
  <c r="Q623" i="29"/>
  <c r="R623" i="29"/>
  <c r="S623" i="29"/>
  <c r="T623" i="29"/>
  <c r="O624" i="29"/>
  <c r="P624" i="29"/>
  <c r="Q624" i="29"/>
  <c r="R624" i="29"/>
  <c r="S624" i="29"/>
  <c r="T624" i="29"/>
  <c r="O625" i="29"/>
  <c r="P625" i="29"/>
  <c r="Q625" i="29"/>
  <c r="R625" i="29"/>
  <c r="S625" i="29"/>
  <c r="T625" i="29"/>
  <c r="O626" i="29"/>
  <c r="P626" i="29"/>
  <c r="Q626" i="29"/>
  <c r="R626" i="29"/>
  <c r="S626" i="29"/>
  <c r="T626" i="29"/>
  <c r="O627" i="29"/>
  <c r="P627" i="29"/>
  <c r="Q627" i="29"/>
  <c r="R627" i="29"/>
  <c r="S627" i="29"/>
  <c r="T627" i="29"/>
  <c r="O628" i="29"/>
  <c r="P628" i="29"/>
  <c r="Q628" i="29"/>
  <c r="R628" i="29"/>
  <c r="S628" i="29"/>
  <c r="T628" i="29"/>
  <c r="O630" i="29"/>
  <c r="P630" i="29"/>
  <c r="Q630" i="29"/>
  <c r="R630" i="29"/>
  <c r="S630" i="29"/>
  <c r="T630" i="29"/>
  <c r="O631" i="29"/>
  <c r="P631" i="29"/>
  <c r="Q631" i="29"/>
  <c r="R631" i="29"/>
  <c r="S631" i="29"/>
  <c r="T631" i="29"/>
  <c r="O632" i="29"/>
  <c r="P632" i="29"/>
  <c r="Q632" i="29"/>
  <c r="R632" i="29"/>
  <c r="S632" i="29"/>
  <c r="T632" i="29"/>
  <c r="O633" i="29"/>
  <c r="P633" i="29"/>
  <c r="Q633" i="29"/>
  <c r="R633" i="29"/>
  <c r="S633" i="29"/>
  <c r="T633" i="29"/>
  <c r="O635" i="29"/>
  <c r="P635" i="29"/>
  <c r="Q635" i="29"/>
  <c r="R635" i="29"/>
  <c r="S635" i="29"/>
  <c r="T635" i="29"/>
  <c r="O636" i="29"/>
  <c r="P636" i="29"/>
  <c r="Q636" i="29"/>
  <c r="R636" i="29"/>
  <c r="S636" i="29"/>
  <c r="T636" i="29"/>
  <c r="O637" i="29"/>
  <c r="P637" i="29"/>
  <c r="Q637" i="29"/>
  <c r="R637" i="29"/>
  <c r="S637" i="29"/>
  <c r="T637" i="29"/>
  <c r="O638" i="29"/>
  <c r="P638" i="29"/>
  <c r="Q638" i="29"/>
  <c r="R638" i="29"/>
  <c r="S638" i="29"/>
  <c r="T638" i="29"/>
  <c r="O640" i="29"/>
  <c r="P640" i="29"/>
  <c r="Q640" i="29"/>
  <c r="R640" i="29"/>
  <c r="S640" i="29"/>
  <c r="T640" i="29"/>
  <c r="O641" i="29"/>
  <c r="P641" i="29"/>
  <c r="Q641" i="29"/>
  <c r="R641" i="29"/>
  <c r="S641" i="29"/>
  <c r="T641" i="29"/>
  <c r="O642" i="29"/>
  <c r="P642" i="29"/>
  <c r="Q642" i="29"/>
  <c r="R642" i="29"/>
  <c r="S642" i="29"/>
  <c r="T642" i="29"/>
  <c r="O643" i="29"/>
  <c r="P643" i="29"/>
  <c r="Q643" i="29"/>
  <c r="R643" i="29"/>
  <c r="S643" i="29"/>
  <c r="T643" i="29"/>
  <c r="O644" i="29"/>
  <c r="P644" i="29"/>
  <c r="Q644" i="29"/>
  <c r="R644" i="29"/>
  <c r="S644" i="29"/>
  <c r="T644" i="29"/>
  <c r="O645" i="29"/>
  <c r="P645" i="29"/>
  <c r="Q645" i="29"/>
  <c r="R645" i="29"/>
  <c r="S645" i="29"/>
  <c r="T645" i="29"/>
  <c r="O646" i="29"/>
  <c r="P646" i="29"/>
  <c r="Q646" i="29"/>
  <c r="R646" i="29"/>
  <c r="S646" i="29"/>
  <c r="T646" i="29"/>
  <c r="O647" i="29"/>
  <c r="P647" i="29"/>
  <c r="Q647" i="29"/>
  <c r="R647" i="29"/>
  <c r="S647" i="29"/>
  <c r="T647" i="29"/>
  <c r="O649" i="29"/>
  <c r="P649" i="29"/>
  <c r="Q649" i="29"/>
  <c r="R649" i="29"/>
  <c r="S649" i="29"/>
  <c r="T649" i="29"/>
  <c r="O650" i="29"/>
  <c r="P650" i="29"/>
  <c r="Q650" i="29"/>
  <c r="R650" i="29"/>
  <c r="S650" i="29"/>
  <c r="T650" i="29"/>
  <c r="O651" i="29"/>
  <c r="P651" i="29"/>
  <c r="Q651" i="29"/>
  <c r="R651" i="29"/>
  <c r="S651" i="29"/>
  <c r="T651" i="29"/>
  <c r="O652" i="29"/>
  <c r="P652" i="29"/>
  <c r="Q652" i="29"/>
  <c r="R652" i="29"/>
  <c r="S652" i="29"/>
  <c r="T652" i="29"/>
  <c r="O653" i="29"/>
  <c r="P653" i="29"/>
  <c r="Q653" i="29"/>
  <c r="R653" i="29"/>
  <c r="S653" i="29"/>
  <c r="T653" i="29"/>
  <c r="O654" i="29"/>
  <c r="P654" i="29"/>
  <c r="Q654" i="29"/>
  <c r="R654" i="29"/>
  <c r="S654" i="29"/>
  <c r="T654" i="29"/>
  <c r="O655" i="29"/>
  <c r="P655" i="29"/>
  <c r="Q655" i="29"/>
  <c r="R655" i="29"/>
  <c r="S655" i="29"/>
  <c r="T655" i="29"/>
  <c r="O656" i="29"/>
  <c r="P656" i="29"/>
  <c r="Q656" i="29"/>
  <c r="R656" i="29"/>
  <c r="S656" i="29"/>
  <c r="T656" i="29"/>
  <c r="O658" i="29"/>
  <c r="P658" i="29"/>
  <c r="Q658" i="29"/>
  <c r="R658" i="29"/>
  <c r="S658" i="29"/>
  <c r="T658" i="29"/>
  <c r="O659" i="29"/>
  <c r="P659" i="29"/>
  <c r="Q659" i="29"/>
  <c r="R659" i="29"/>
  <c r="S659" i="29"/>
  <c r="T659" i="29"/>
  <c r="O660" i="29"/>
  <c r="P660" i="29"/>
  <c r="Q660" i="29"/>
  <c r="R660" i="29"/>
  <c r="S660" i="29"/>
  <c r="T660" i="29"/>
  <c r="O661" i="29"/>
  <c r="P661" i="29"/>
  <c r="Q661" i="29"/>
  <c r="R661" i="29"/>
  <c r="S661" i="29"/>
  <c r="T661" i="29"/>
  <c r="O662" i="29"/>
  <c r="P662" i="29"/>
  <c r="Q662" i="29"/>
  <c r="R662" i="29"/>
  <c r="S662" i="29"/>
  <c r="T662" i="29"/>
  <c r="O663" i="29"/>
  <c r="P663" i="29"/>
  <c r="Q663" i="29"/>
  <c r="R663" i="29"/>
  <c r="S663" i="29"/>
  <c r="T663" i="29"/>
  <c r="O664" i="29"/>
  <c r="P664" i="29"/>
  <c r="Q664" i="29"/>
  <c r="R664" i="29"/>
  <c r="S664" i="29"/>
  <c r="T664" i="29"/>
  <c r="O665" i="29"/>
  <c r="P665" i="29"/>
  <c r="Q665" i="29"/>
  <c r="R665" i="29"/>
  <c r="S665" i="29"/>
  <c r="T665" i="29"/>
  <c r="O666" i="29"/>
  <c r="P666" i="29"/>
  <c r="Q666" i="29"/>
  <c r="R666" i="29"/>
  <c r="S666" i="29"/>
  <c r="T666" i="29"/>
  <c r="O667" i="29"/>
  <c r="P667" i="29"/>
  <c r="Q667" i="29"/>
  <c r="R667" i="29"/>
  <c r="S667" i="29"/>
  <c r="T667" i="29"/>
  <c r="O669" i="29"/>
  <c r="P669" i="29"/>
  <c r="Q669" i="29"/>
  <c r="R669" i="29"/>
  <c r="S669" i="29"/>
  <c r="T669" i="29"/>
  <c r="O670" i="29"/>
  <c r="P670" i="29"/>
  <c r="Q670" i="29"/>
  <c r="R670" i="29"/>
  <c r="S670" i="29"/>
  <c r="T670" i="29"/>
  <c r="O671" i="29"/>
  <c r="P671" i="29"/>
  <c r="Q671" i="29"/>
  <c r="R671" i="29"/>
  <c r="S671" i="29"/>
  <c r="T671" i="29"/>
  <c r="O672" i="29"/>
  <c r="P672" i="29"/>
  <c r="Q672" i="29"/>
  <c r="R672" i="29"/>
  <c r="S672" i="29"/>
  <c r="T672" i="29"/>
  <c r="O673" i="29"/>
  <c r="P673" i="29"/>
  <c r="Q673" i="29"/>
  <c r="R673" i="29"/>
  <c r="S673" i="29"/>
  <c r="T673" i="29"/>
  <c r="O674" i="29"/>
  <c r="P674" i="29"/>
  <c r="Q674" i="29"/>
  <c r="R674" i="29"/>
  <c r="S674" i="29"/>
  <c r="T674" i="29"/>
  <c r="O675" i="29"/>
  <c r="P675" i="29"/>
  <c r="Q675" i="29"/>
  <c r="R675" i="29"/>
  <c r="S675" i="29"/>
  <c r="T675" i="29"/>
  <c r="O676" i="29"/>
  <c r="P676" i="29"/>
  <c r="Q676" i="29"/>
  <c r="R676" i="29"/>
  <c r="S676" i="29"/>
  <c r="T676" i="29"/>
  <c r="O677" i="29"/>
  <c r="P677" i="29"/>
  <c r="Q677" i="29"/>
  <c r="R677" i="29"/>
  <c r="S677" i="29"/>
  <c r="T677" i="29"/>
  <c r="O678" i="29"/>
  <c r="P678" i="29"/>
  <c r="Q678" i="29"/>
  <c r="R678" i="29"/>
  <c r="S678" i="29"/>
  <c r="T678" i="29"/>
  <c r="O679" i="29"/>
  <c r="P679" i="29"/>
  <c r="Q679" i="29"/>
  <c r="R679" i="29"/>
  <c r="S679" i="29"/>
  <c r="T679" i="29"/>
  <c r="O680" i="29"/>
  <c r="P680" i="29"/>
  <c r="Q680" i="29"/>
  <c r="R680" i="29"/>
  <c r="S680" i="29"/>
  <c r="T680" i="29"/>
  <c r="O682" i="29"/>
  <c r="P682" i="29"/>
  <c r="Q682" i="29"/>
  <c r="R682" i="29"/>
  <c r="S682" i="29"/>
  <c r="T682" i="29"/>
  <c r="O683" i="29"/>
  <c r="P683" i="29"/>
  <c r="Q683" i="29"/>
  <c r="R683" i="29"/>
  <c r="S683" i="29"/>
  <c r="T683" i="29"/>
  <c r="O684" i="29"/>
  <c r="P684" i="29"/>
  <c r="Q684" i="29"/>
  <c r="R684" i="29"/>
  <c r="S684" i="29"/>
  <c r="T684" i="29"/>
  <c r="O685" i="29"/>
  <c r="P685" i="29"/>
  <c r="Q685" i="29"/>
  <c r="R685" i="29"/>
  <c r="S685" i="29"/>
  <c r="T685" i="29"/>
  <c r="O686" i="29"/>
  <c r="P686" i="29"/>
  <c r="Q686" i="29"/>
  <c r="R686" i="29"/>
  <c r="S686" i="29"/>
  <c r="T686" i="29"/>
  <c r="O687" i="29"/>
  <c r="P687" i="29"/>
  <c r="Q687" i="29"/>
  <c r="R687" i="29"/>
  <c r="S687" i="29"/>
  <c r="T687" i="29"/>
  <c r="O688" i="29"/>
  <c r="P688" i="29"/>
  <c r="Q688" i="29"/>
  <c r="R688" i="29"/>
  <c r="S688" i="29"/>
  <c r="T688" i="29"/>
  <c r="O689" i="29"/>
  <c r="P689" i="29"/>
  <c r="Q689" i="29"/>
  <c r="R689" i="29"/>
  <c r="S689" i="29"/>
  <c r="T689" i="29"/>
  <c r="O690" i="29"/>
  <c r="P690" i="29"/>
  <c r="Q690" i="29"/>
  <c r="R690" i="29"/>
  <c r="S690" i="29"/>
  <c r="T690" i="29"/>
  <c r="O691" i="29"/>
  <c r="P691" i="29"/>
  <c r="Q691" i="29"/>
  <c r="R691" i="29"/>
  <c r="S691" i="29"/>
  <c r="T691" i="29"/>
  <c r="O692" i="29"/>
  <c r="P692" i="29"/>
  <c r="Q692" i="29"/>
  <c r="R692" i="29"/>
  <c r="S692" i="29"/>
  <c r="T692" i="29"/>
  <c r="O693" i="29"/>
  <c r="P693" i="29"/>
  <c r="Q693" i="29"/>
  <c r="R693" i="29"/>
  <c r="S693" i="29"/>
  <c r="T693" i="29"/>
  <c r="O694" i="29"/>
  <c r="P694" i="29"/>
  <c r="Q694" i="29"/>
  <c r="R694" i="29"/>
  <c r="S694" i="29"/>
  <c r="T694" i="29"/>
  <c r="O695" i="29"/>
  <c r="P695" i="29"/>
  <c r="Q695" i="29"/>
  <c r="R695" i="29"/>
  <c r="S695" i="29"/>
  <c r="T695" i="29"/>
  <c r="O696" i="29"/>
  <c r="P696" i="29"/>
  <c r="Q696" i="29"/>
  <c r="R696" i="29"/>
  <c r="S696" i="29"/>
  <c r="T696" i="29"/>
  <c r="O697" i="29"/>
  <c r="P697" i="29"/>
  <c r="Q697" i="29"/>
  <c r="R697" i="29"/>
  <c r="S697" i="29"/>
  <c r="T697" i="29"/>
  <c r="O698" i="29"/>
  <c r="P698" i="29"/>
  <c r="Q698" i="29"/>
  <c r="R698" i="29"/>
  <c r="S698" i="29"/>
  <c r="T698" i="29"/>
  <c r="O699" i="29"/>
  <c r="P699" i="29"/>
  <c r="Q699" i="29"/>
  <c r="R699" i="29"/>
  <c r="S699" i="29"/>
  <c r="T699" i="29"/>
  <c r="O701" i="29"/>
  <c r="P701" i="29"/>
  <c r="Q701" i="29"/>
  <c r="R701" i="29"/>
  <c r="S701" i="29"/>
  <c r="T701" i="29"/>
  <c r="O702" i="29"/>
  <c r="P702" i="29"/>
  <c r="Q702" i="29"/>
  <c r="R702" i="29"/>
  <c r="S702" i="29"/>
  <c r="T702" i="29"/>
  <c r="O703" i="29"/>
  <c r="P703" i="29"/>
  <c r="Q703" i="29"/>
  <c r="R703" i="29"/>
  <c r="S703" i="29"/>
  <c r="T703" i="29"/>
  <c r="O704" i="29"/>
  <c r="P704" i="29"/>
  <c r="Q704" i="29"/>
  <c r="R704" i="29"/>
  <c r="S704" i="29"/>
  <c r="T704" i="29"/>
  <c r="O706" i="29"/>
  <c r="P706" i="29"/>
  <c r="Q706" i="29"/>
  <c r="R706" i="29"/>
  <c r="S706" i="29"/>
  <c r="T706" i="29"/>
  <c r="O707" i="29"/>
  <c r="P707" i="29"/>
  <c r="Q707" i="29"/>
  <c r="R707" i="29"/>
  <c r="S707" i="29"/>
  <c r="T707" i="29"/>
  <c r="O708" i="29"/>
  <c r="P708" i="29"/>
  <c r="Q708" i="29"/>
  <c r="R708" i="29"/>
  <c r="S708" i="29"/>
  <c r="T708" i="29"/>
  <c r="O709" i="29"/>
  <c r="P709" i="29"/>
  <c r="Q709" i="29"/>
  <c r="R709" i="29"/>
  <c r="S709" i="29"/>
  <c r="T709" i="29"/>
  <c r="O710" i="29"/>
  <c r="P710" i="29"/>
  <c r="Q710" i="29"/>
  <c r="R710" i="29"/>
  <c r="S710" i="29"/>
  <c r="T710" i="29"/>
  <c r="O711" i="29"/>
  <c r="P711" i="29"/>
  <c r="Q711" i="29"/>
  <c r="R711" i="29"/>
  <c r="S711" i="29"/>
  <c r="T711" i="29"/>
  <c r="O713" i="29"/>
  <c r="P713" i="29"/>
  <c r="Q713" i="29"/>
  <c r="R713" i="29"/>
  <c r="S713" i="29"/>
  <c r="T713" i="29"/>
  <c r="O714" i="29"/>
  <c r="P714" i="29"/>
  <c r="Q714" i="29"/>
  <c r="R714" i="29"/>
  <c r="S714" i="29"/>
  <c r="T714" i="29"/>
  <c r="O715" i="29"/>
  <c r="P715" i="29"/>
  <c r="Q715" i="29"/>
  <c r="R715" i="29"/>
  <c r="S715" i="29"/>
  <c r="T715" i="29"/>
  <c r="O716" i="29"/>
  <c r="P716" i="29"/>
  <c r="Q716" i="29"/>
  <c r="R716" i="29"/>
  <c r="S716" i="29"/>
  <c r="T716" i="29"/>
  <c r="O717" i="29"/>
  <c r="P717" i="29"/>
  <c r="Q717" i="29"/>
  <c r="R717" i="29"/>
  <c r="S717" i="29"/>
  <c r="T717" i="29"/>
  <c r="O718" i="29"/>
  <c r="P718" i="29"/>
  <c r="Q718" i="29"/>
  <c r="R718" i="29"/>
  <c r="S718" i="29"/>
  <c r="T718" i="29"/>
  <c r="O719" i="29"/>
  <c r="P719" i="29"/>
  <c r="Q719" i="29"/>
  <c r="R719" i="29"/>
  <c r="S719" i="29"/>
  <c r="T719" i="29"/>
  <c r="O720" i="29"/>
  <c r="P720" i="29"/>
  <c r="Q720" i="29"/>
  <c r="R720" i="29"/>
  <c r="S720" i="29"/>
  <c r="T720" i="29"/>
  <c r="O722" i="29"/>
  <c r="P722" i="29"/>
  <c r="Q722" i="29"/>
  <c r="R722" i="29"/>
  <c r="S722" i="29"/>
  <c r="T722" i="29"/>
  <c r="O723" i="29"/>
  <c r="P723" i="29"/>
  <c r="Q723" i="29"/>
  <c r="R723" i="29"/>
  <c r="S723" i="29"/>
  <c r="T723" i="29"/>
  <c r="O724" i="29"/>
  <c r="P724" i="29"/>
  <c r="Q724" i="29"/>
  <c r="R724" i="29"/>
  <c r="S724" i="29"/>
  <c r="T724" i="29"/>
  <c r="O725" i="29"/>
  <c r="P725" i="29"/>
  <c r="Q725" i="29"/>
  <c r="R725" i="29"/>
  <c r="S725" i="29"/>
  <c r="T725" i="29"/>
  <c r="O726" i="29"/>
  <c r="P726" i="29"/>
  <c r="Q726" i="29"/>
  <c r="R726" i="29"/>
  <c r="S726" i="29"/>
  <c r="T726" i="29"/>
  <c r="O727" i="29"/>
  <c r="P727" i="29"/>
  <c r="Q727" i="29"/>
  <c r="R727" i="29"/>
  <c r="S727" i="29"/>
  <c r="T727" i="29"/>
  <c r="O728" i="29"/>
  <c r="P728" i="29"/>
  <c r="Q728" i="29"/>
  <c r="R728" i="29"/>
  <c r="S728" i="29"/>
  <c r="T728" i="29"/>
  <c r="O729" i="29"/>
  <c r="P729" i="29"/>
  <c r="Q729" i="29"/>
  <c r="R729" i="29"/>
  <c r="S729" i="29"/>
  <c r="T729" i="29"/>
  <c r="O731" i="29"/>
  <c r="P731" i="29"/>
  <c r="Q731" i="29"/>
  <c r="R731" i="29"/>
  <c r="S731" i="29"/>
  <c r="T731" i="29"/>
  <c r="O732" i="29"/>
  <c r="P732" i="29"/>
  <c r="Q732" i="29"/>
  <c r="R732" i="29"/>
  <c r="S732" i="29"/>
  <c r="T732" i="29"/>
  <c r="O733" i="29"/>
  <c r="P733" i="29"/>
  <c r="Q733" i="29"/>
  <c r="R733" i="29"/>
  <c r="S733" i="29"/>
  <c r="T733" i="29"/>
  <c r="O734" i="29"/>
  <c r="P734" i="29"/>
  <c r="Q734" i="29"/>
  <c r="R734" i="29"/>
  <c r="S734" i="29"/>
  <c r="T734" i="29"/>
  <c r="O736" i="29"/>
  <c r="P736" i="29"/>
  <c r="Q736" i="29"/>
  <c r="R736" i="29"/>
  <c r="S736" i="29"/>
  <c r="T736" i="29"/>
  <c r="O737" i="29"/>
  <c r="P737" i="29"/>
  <c r="Q737" i="29"/>
  <c r="R737" i="29"/>
  <c r="S737" i="29"/>
  <c r="T737" i="29"/>
  <c r="O739" i="29"/>
  <c r="P739" i="29"/>
  <c r="Q739" i="29"/>
  <c r="R739" i="29"/>
  <c r="S739" i="29"/>
  <c r="T739" i="29"/>
  <c r="O740" i="29"/>
  <c r="P740" i="29"/>
  <c r="Q740" i="29"/>
  <c r="R740" i="29"/>
  <c r="S740" i="29"/>
  <c r="T740" i="29"/>
  <c r="O741" i="29"/>
  <c r="P741" i="29"/>
  <c r="Q741" i="29"/>
  <c r="R741" i="29"/>
  <c r="S741" i="29"/>
  <c r="T741" i="29"/>
  <c r="O742" i="29"/>
  <c r="P742" i="29"/>
  <c r="Q742" i="29"/>
  <c r="R742" i="29"/>
  <c r="S742" i="29"/>
  <c r="T742" i="29"/>
  <c r="O744" i="29"/>
  <c r="P744" i="29"/>
  <c r="Q744" i="29"/>
  <c r="R744" i="29"/>
  <c r="S744" i="29"/>
  <c r="T744" i="29"/>
  <c r="O745" i="29"/>
  <c r="P745" i="29"/>
  <c r="Q745" i="29"/>
  <c r="R745" i="29"/>
  <c r="S745" i="29"/>
  <c r="T745" i="29"/>
  <c r="O746" i="29"/>
  <c r="P746" i="29"/>
  <c r="Q746" i="29"/>
  <c r="R746" i="29"/>
  <c r="S746" i="29"/>
  <c r="T746" i="29"/>
  <c r="O747" i="29"/>
  <c r="P747" i="29"/>
  <c r="Q747" i="29"/>
  <c r="R747" i="29"/>
  <c r="S747" i="29"/>
  <c r="T747" i="29"/>
  <c r="O749" i="29"/>
  <c r="P749" i="29"/>
  <c r="Q749" i="29"/>
  <c r="R749" i="29"/>
  <c r="S749" i="29"/>
  <c r="T749" i="29"/>
  <c r="O750" i="29"/>
  <c r="P750" i="29"/>
  <c r="Q750" i="29"/>
  <c r="R750" i="29"/>
  <c r="S750" i="29"/>
  <c r="T750" i="29"/>
  <c r="O751" i="29"/>
  <c r="P751" i="29"/>
  <c r="Q751" i="29"/>
  <c r="R751" i="29"/>
  <c r="S751" i="29"/>
  <c r="T751" i="29"/>
  <c r="O752" i="29"/>
  <c r="P752" i="29"/>
  <c r="Q752" i="29"/>
  <c r="R752" i="29"/>
  <c r="S752" i="29"/>
  <c r="T752" i="29"/>
  <c r="O753" i="29"/>
  <c r="P753" i="29"/>
  <c r="Q753" i="29"/>
  <c r="R753" i="29"/>
  <c r="S753" i="29"/>
  <c r="T753" i="29"/>
  <c r="O754" i="29"/>
  <c r="P754" i="29"/>
  <c r="Q754" i="29"/>
  <c r="R754" i="29"/>
  <c r="S754" i="29"/>
  <c r="T754" i="29"/>
  <c r="O755" i="29"/>
  <c r="P755" i="29"/>
  <c r="Q755" i="29"/>
  <c r="R755" i="29"/>
  <c r="S755" i="29"/>
  <c r="T755" i="29"/>
  <c r="O756" i="29"/>
  <c r="P756" i="29"/>
  <c r="Q756" i="29"/>
  <c r="R756" i="29"/>
  <c r="S756" i="29"/>
  <c r="T756" i="29"/>
  <c r="O757" i="29"/>
  <c r="P757" i="29"/>
  <c r="Q757" i="29"/>
  <c r="R757" i="29"/>
  <c r="S757" i="29"/>
  <c r="T757" i="29"/>
  <c r="O758" i="29"/>
  <c r="P758" i="29"/>
  <c r="Q758" i="29"/>
  <c r="R758" i="29"/>
  <c r="S758" i="29"/>
  <c r="T758" i="29"/>
  <c r="O760" i="29"/>
  <c r="P760" i="29"/>
  <c r="Q760" i="29"/>
  <c r="R760" i="29"/>
  <c r="S760" i="29"/>
  <c r="T760" i="29"/>
  <c r="O761" i="29"/>
  <c r="P761" i="29"/>
  <c r="Q761" i="29"/>
  <c r="R761" i="29"/>
  <c r="S761" i="29"/>
  <c r="T761" i="29"/>
  <c r="O762" i="29"/>
  <c r="P762" i="29"/>
  <c r="Q762" i="29"/>
  <c r="R762" i="29"/>
  <c r="S762" i="29"/>
  <c r="T762" i="29"/>
  <c r="O763" i="29"/>
  <c r="P763" i="29"/>
  <c r="Q763" i="29"/>
  <c r="R763" i="29"/>
  <c r="S763" i="29"/>
  <c r="T763" i="29"/>
  <c r="O764" i="29"/>
  <c r="P764" i="29"/>
  <c r="Q764" i="29"/>
  <c r="R764" i="29"/>
  <c r="S764" i="29"/>
  <c r="T764" i="29"/>
  <c r="O765" i="29"/>
  <c r="P765" i="29"/>
  <c r="Q765" i="29"/>
  <c r="R765" i="29"/>
  <c r="S765" i="29"/>
  <c r="T765" i="29"/>
  <c r="O767" i="29"/>
  <c r="P767" i="29"/>
  <c r="Q767" i="29"/>
  <c r="R767" i="29"/>
  <c r="S767" i="29"/>
  <c r="T767" i="29"/>
  <c r="O768" i="29"/>
  <c r="P768" i="29"/>
  <c r="Q768" i="29"/>
  <c r="R768" i="29"/>
  <c r="S768" i="29"/>
  <c r="T768" i="29"/>
  <c r="O769" i="29"/>
  <c r="P769" i="29"/>
  <c r="Q769" i="29"/>
  <c r="R769" i="29"/>
  <c r="S769" i="29"/>
  <c r="T769" i="29"/>
  <c r="O770" i="29"/>
  <c r="P770" i="29"/>
  <c r="Q770" i="29"/>
  <c r="R770" i="29"/>
  <c r="S770" i="29"/>
  <c r="T770" i="29"/>
  <c r="O772" i="29"/>
  <c r="P772" i="29"/>
  <c r="Q772" i="29"/>
  <c r="R772" i="29"/>
  <c r="S772" i="29"/>
  <c r="T772" i="29"/>
  <c r="O773" i="29"/>
  <c r="P773" i="29"/>
  <c r="Q773" i="29"/>
  <c r="R773" i="29"/>
  <c r="S773" i="29"/>
  <c r="T773" i="29"/>
  <c r="O775" i="29"/>
  <c r="P775" i="29"/>
  <c r="Q775" i="29"/>
  <c r="R775" i="29"/>
  <c r="S775" i="29"/>
  <c r="T775" i="29"/>
  <c r="O776" i="29"/>
  <c r="P776" i="29"/>
  <c r="Q776" i="29"/>
  <c r="R776" i="29"/>
  <c r="S776" i="29"/>
  <c r="T776" i="29"/>
  <c r="O777" i="29"/>
  <c r="P777" i="29"/>
  <c r="Q777" i="29"/>
  <c r="R777" i="29"/>
  <c r="S777" i="29"/>
  <c r="T777" i="29"/>
  <c r="O778" i="29"/>
  <c r="P778" i="29"/>
  <c r="Q778" i="29"/>
  <c r="R778" i="29"/>
  <c r="S778" i="29"/>
  <c r="T778" i="29"/>
  <c r="O779" i="29"/>
  <c r="P779" i="29"/>
  <c r="Q779" i="29"/>
  <c r="R779" i="29"/>
  <c r="S779" i="29"/>
  <c r="T779" i="29"/>
  <c r="O780" i="29"/>
  <c r="P780" i="29"/>
  <c r="Q780" i="29"/>
  <c r="R780" i="29"/>
  <c r="S780" i="29"/>
  <c r="T780" i="29"/>
  <c r="O782" i="29"/>
  <c r="P782" i="29"/>
  <c r="Q782" i="29"/>
  <c r="R782" i="29"/>
  <c r="S782" i="29"/>
  <c r="T782" i="29"/>
  <c r="O783" i="29"/>
  <c r="P783" i="29"/>
  <c r="Q783" i="29"/>
  <c r="R783" i="29"/>
  <c r="S783" i="29"/>
  <c r="T783" i="29"/>
  <c r="O784" i="29"/>
  <c r="P784" i="29"/>
  <c r="Q784" i="29"/>
  <c r="R784" i="29"/>
  <c r="S784" i="29"/>
  <c r="T784" i="29"/>
  <c r="O785" i="29"/>
  <c r="P785" i="29"/>
  <c r="Q785" i="29"/>
  <c r="R785" i="29"/>
  <c r="S785" i="29"/>
  <c r="T785" i="29"/>
  <c r="O786" i="29"/>
  <c r="P786" i="29"/>
  <c r="Q786" i="29"/>
  <c r="R786" i="29"/>
  <c r="S786" i="29"/>
  <c r="T786" i="29"/>
  <c r="O787" i="29"/>
  <c r="P787" i="29"/>
  <c r="Q787" i="29"/>
  <c r="R787" i="29"/>
  <c r="S787" i="29"/>
  <c r="T787" i="29"/>
  <c r="O789" i="29"/>
  <c r="P789" i="29"/>
  <c r="Q789" i="29"/>
  <c r="R789" i="29"/>
  <c r="S789" i="29"/>
  <c r="T789" i="29"/>
  <c r="O790" i="29"/>
  <c r="P790" i="29"/>
  <c r="Q790" i="29"/>
  <c r="R790" i="29"/>
  <c r="S790" i="29"/>
  <c r="T790" i="29"/>
  <c r="O792" i="29"/>
  <c r="P792" i="29"/>
  <c r="Q792" i="29"/>
  <c r="R792" i="29"/>
  <c r="S792" i="29"/>
  <c r="T792" i="29"/>
  <c r="O793" i="29"/>
  <c r="P793" i="29"/>
  <c r="Q793" i="29"/>
  <c r="R793" i="29"/>
  <c r="S793" i="29"/>
  <c r="T793" i="29"/>
  <c r="O794" i="29"/>
  <c r="P794" i="29"/>
  <c r="Q794" i="29"/>
  <c r="R794" i="29"/>
  <c r="S794" i="29"/>
  <c r="T794" i="29"/>
  <c r="O796" i="29"/>
  <c r="P796" i="29"/>
  <c r="Q796" i="29"/>
  <c r="R796" i="29"/>
  <c r="S796" i="29"/>
  <c r="T796" i="29"/>
  <c r="O797" i="29"/>
  <c r="P797" i="29"/>
  <c r="Q797" i="29"/>
  <c r="R797" i="29"/>
  <c r="S797" i="29"/>
  <c r="T797" i="29"/>
  <c r="O799" i="29"/>
  <c r="P799" i="29"/>
  <c r="Q799" i="29"/>
  <c r="R799" i="29"/>
  <c r="S799" i="29"/>
  <c r="T799" i="29"/>
  <c r="O800" i="29"/>
  <c r="P800" i="29"/>
  <c r="Q800" i="29"/>
  <c r="R800" i="29"/>
  <c r="S800" i="29"/>
  <c r="T800" i="29"/>
  <c r="O801" i="29"/>
  <c r="P801" i="29"/>
  <c r="Q801" i="29"/>
  <c r="R801" i="29"/>
  <c r="S801" i="29"/>
  <c r="T801" i="29"/>
  <c r="O802" i="29"/>
  <c r="P802" i="29"/>
  <c r="Q802" i="29"/>
  <c r="R802" i="29"/>
  <c r="S802" i="29"/>
  <c r="T802" i="29"/>
  <c r="O803" i="29"/>
  <c r="P803" i="29"/>
  <c r="Q803" i="29"/>
  <c r="R803" i="29"/>
  <c r="S803" i="29"/>
  <c r="T803" i="29"/>
  <c r="O804" i="29"/>
  <c r="P804" i="29"/>
  <c r="Q804" i="29"/>
  <c r="R804" i="29"/>
  <c r="S804" i="29"/>
  <c r="T804" i="29"/>
  <c r="O805" i="29"/>
  <c r="P805" i="29"/>
  <c r="Q805" i="29"/>
  <c r="R805" i="29"/>
  <c r="S805" i="29"/>
  <c r="T805" i="29"/>
  <c r="O806" i="29"/>
  <c r="P806" i="29"/>
  <c r="Q806" i="29"/>
  <c r="R806" i="29"/>
  <c r="S806" i="29"/>
  <c r="T806" i="29"/>
  <c r="O808" i="29"/>
  <c r="P808" i="29"/>
  <c r="Q808" i="29"/>
  <c r="R808" i="29"/>
  <c r="S808" i="29"/>
  <c r="T808" i="29"/>
  <c r="O809" i="29"/>
  <c r="P809" i="29"/>
  <c r="Q809" i="29"/>
  <c r="R809" i="29"/>
  <c r="S809" i="29"/>
  <c r="T809" i="29"/>
  <c r="O810" i="29"/>
  <c r="P810" i="29"/>
  <c r="Q810" i="29"/>
  <c r="R810" i="29"/>
  <c r="S810" i="29"/>
  <c r="T810" i="29"/>
  <c r="O811" i="29"/>
  <c r="P811" i="29"/>
  <c r="Q811" i="29"/>
  <c r="R811" i="29"/>
  <c r="S811" i="29"/>
  <c r="T811" i="29"/>
  <c r="O812" i="29"/>
  <c r="P812" i="29"/>
  <c r="Q812" i="29"/>
  <c r="R812" i="29"/>
  <c r="S812" i="29"/>
  <c r="T812" i="29"/>
  <c r="O813" i="29"/>
  <c r="P813" i="29"/>
  <c r="Q813" i="29"/>
  <c r="R813" i="29"/>
  <c r="S813" i="29"/>
  <c r="T813" i="29"/>
  <c r="O815" i="29"/>
  <c r="P815" i="29"/>
  <c r="Q815" i="29"/>
  <c r="R815" i="29"/>
  <c r="S815" i="29"/>
  <c r="T815" i="29"/>
  <c r="O816" i="29"/>
  <c r="P816" i="29"/>
  <c r="Q816" i="29"/>
  <c r="R816" i="29"/>
  <c r="S816" i="29"/>
  <c r="T816" i="29"/>
  <c r="O817" i="29"/>
  <c r="P817" i="29"/>
  <c r="Q817" i="29"/>
  <c r="R817" i="29"/>
  <c r="S817" i="29"/>
  <c r="T817" i="29"/>
  <c r="O818" i="29"/>
  <c r="P818" i="29"/>
  <c r="Q818" i="29"/>
  <c r="R818" i="29"/>
  <c r="S818" i="29"/>
  <c r="T818" i="29"/>
  <c r="O819" i="29"/>
  <c r="P819" i="29"/>
  <c r="Q819" i="29"/>
  <c r="R819" i="29"/>
  <c r="S819" i="29"/>
  <c r="T819" i="29"/>
  <c r="O820" i="29"/>
  <c r="P820" i="29"/>
  <c r="Q820" i="29"/>
  <c r="R820" i="29"/>
  <c r="S820" i="29"/>
  <c r="T820" i="29"/>
  <c r="O822" i="29"/>
  <c r="P822" i="29"/>
  <c r="Q822" i="29"/>
  <c r="R822" i="29"/>
  <c r="S822" i="29"/>
  <c r="T822" i="29"/>
  <c r="O823" i="29"/>
  <c r="P823" i="29"/>
  <c r="Q823" i="29"/>
  <c r="R823" i="29"/>
  <c r="S823" i="29"/>
  <c r="T823" i="29"/>
  <c r="O824" i="29"/>
  <c r="P824" i="29"/>
  <c r="Q824" i="29"/>
  <c r="R824" i="29"/>
  <c r="S824" i="29"/>
  <c r="T824" i="29"/>
  <c r="O825" i="29"/>
  <c r="P825" i="29"/>
  <c r="Q825" i="29"/>
  <c r="R825" i="29"/>
  <c r="S825" i="29"/>
  <c r="T825" i="29"/>
  <c r="O826" i="29"/>
  <c r="P826" i="29"/>
  <c r="Q826" i="29"/>
  <c r="R826" i="29"/>
  <c r="S826" i="29"/>
  <c r="T826" i="29"/>
  <c r="O827" i="29"/>
  <c r="P827" i="29"/>
  <c r="Q827" i="29"/>
  <c r="R827" i="29"/>
  <c r="S827" i="29"/>
  <c r="T827" i="29"/>
  <c r="O829" i="29"/>
  <c r="P829" i="29"/>
  <c r="Q829" i="29"/>
  <c r="R829" i="29"/>
  <c r="S829" i="29"/>
  <c r="T829" i="29"/>
  <c r="O830" i="29"/>
  <c r="P830" i="29"/>
  <c r="Q830" i="29"/>
  <c r="R830" i="29"/>
  <c r="S830" i="29"/>
  <c r="T830" i="29"/>
  <c r="O831" i="29"/>
  <c r="P831" i="29"/>
  <c r="Q831" i="29"/>
  <c r="R831" i="29"/>
  <c r="S831" i="29"/>
  <c r="T831" i="29"/>
  <c r="O833" i="29"/>
  <c r="P833" i="29"/>
  <c r="Q833" i="29"/>
  <c r="R833" i="29"/>
  <c r="S833" i="29"/>
  <c r="T833" i="29"/>
  <c r="O834" i="29"/>
  <c r="P834" i="29"/>
  <c r="Q834" i="29"/>
  <c r="R834" i="29"/>
  <c r="S834" i="29"/>
  <c r="T834" i="29"/>
  <c r="O835" i="29"/>
  <c r="P835" i="29"/>
  <c r="Q835" i="29"/>
  <c r="R835" i="29"/>
  <c r="S835" i="29"/>
  <c r="T835" i="29"/>
  <c r="O836" i="29"/>
  <c r="P836" i="29"/>
  <c r="Q836" i="29"/>
  <c r="R836" i="29"/>
  <c r="S836" i="29"/>
  <c r="T836" i="29"/>
  <c r="O838" i="29"/>
  <c r="P838" i="29"/>
  <c r="Q838" i="29"/>
  <c r="R838" i="29"/>
  <c r="S838" i="29"/>
  <c r="T838" i="29"/>
  <c r="O839" i="29"/>
  <c r="P839" i="29"/>
  <c r="Q839" i="29"/>
  <c r="R839" i="29"/>
  <c r="S839" i="29"/>
  <c r="T839" i="29"/>
  <c r="O841" i="29"/>
  <c r="P841" i="29"/>
  <c r="Q841" i="29"/>
  <c r="R841" i="29"/>
  <c r="S841" i="29"/>
  <c r="T841" i="29"/>
  <c r="O842" i="29"/>
  <c r="P842" i="29"/>
  <c r="Q842" i="29"/>
  <c r="R842" i="29"/>
  <c r="S842" i="29"/>
  <c r="T842" i="29"/>
  <c r="O844" i="29"/>
  <c r="P844" i="29"/>
  <c r="Q844" i="29"/>
  <c r="R844" i="29"/>
  <c r="S844" i="29"/>
  <c r="T844" i="29"/>
  <c r="O845" i="29"/>
  <c r="P845" i="29"/>
  <c r="Q845" i="29"/>
  <c r="R845" i="29"/>
  <c r="S845" i="29"/>
  <c r="T845" i="29"/>
  <c r="O846" i="29"/>
  <c r="P846" i="29"/>
  <c r="Q846" i="29"/>
  <c r="R846" i="29"/>
  <c r="S846" i="29"/>
  <c r="T846" i="29"/>
  <c r="O848" i="29"/>
  <c r="P848" i="29"/>
  <c r="Q848" i="29"/>
  <c r="R848" i="29"/>
  <c r="S848" i="29"/>
  <c r="T848" i="29"/>
  <c r="O849" i="29"/>
  <c r="P849" i="29"/>
  <c r="Q849" i="29"/>
  <c r="R849" i="29"/>
  <c r="S849" i="29"/>
  <c r="T849" i="29"/>
  <c r="O851" i="29"/>
  <c r="P851" i="29"/>
  <c r="Q851" i="29"/>
  <c r="R851" i="29"/>
  <c r="S851" i="29"/>
  <c r="T851" i="29"/>
  <c r="O852" i="29"/>
  <c r="P852" i="29"/>
  <c r="Q852" i="29"/>
  <c r="R852" i="29"/>
  <c r="S852" i="29"/>
  <c r="T852" i="29"/>
  <c r="O853" i="29"/>
  <c r="P853" i="29"/>
  <c r="Q853" i="29"/>
  <c r="R853" i="29"/>
  <c r="S853" i="29"/>
  <c r="T853" i="29"/>
  <c r="O854" i="29"/>
  <c r="P854" i="29"/>
  <c r="Q854" i="29"/>
  <c r="R854" i="29"/>
  <c r="S854" i="29"/>
  <c r="T854" i="29"/>
  <c r="O856" i="29"/>
  <c r="P856" i="29"/>
  <c r="Q856" i="29"/>
  <c r="R856" i="29"/>
  <c r="S856" i="29"/>
  <c r="T856" i="29"/>
  <c r="O857" i="29"/>
  <c r="P857" i="29"/>
  <c r="Q857" i="29"/>
  <c r="R857" i="29"/>
  <c r="S857" i="29"/>
  <c r="T857" i="29"/>
  <c r="O858" i="29"/>
  <c r="P858" i="29"/>
  <c r="Q858" i="29"/>
  <c r="R858" i="29"/>
  <c r="S858" i="29"/>
  <c r="T858" i="29"/>
  <c r="O859" i="29"/>
  <c r="P859" i="29"/>
  <c r="Q859" i="29"/>
  <c r="R859" i="29"/>
  <c r="S859" i="29"/>
  <c r="T859" i="29"/>
  <c r="O861" i="29"/>
  <c r="P861" i="29"/>
  <c r="Q861" i="29"/>
  <c r="R861" i="29"/>
  <c r="S861" i="29"/>
  <c r="T861" i="29"/>
  <c r="O862" i="29"/>
  <c r="P862" i="29"/>
  <c r="Q862" i="29"/>
  <c r="R862" i="29"/>
  <c r="S862" i="29"/>
  <c r="T862" i="29"/>
  <c r="O864" i="29"/>
  <c r="P864" i="29"/>
  <c r="Q864" i="29"/>
  <c r="R864" i="29"/>
  <c r="S864" i="29"/>
  <c r="T864" i="29"/>
  <c r="O865" i="29"/>
  <c r="P865" i="29"/>
  <c r="Q865" i="29"/>
  <c r="R865" i="29"/>
  <c r="S865" i="29"/>
  <c r="T865" i="29"/>
  <c r="O866" i="29"/>
  <c r="P866" i="29"/>
  <c r="Q866" i="29"/>
  <c r="R866" i="29"/>
  <c r="S866" i="29"/>
  <c r="T866" i="29"/>
  <c r="O867" i="29"/>
  <c r="P867" i="29"/>
  <c r="Q867" i="29"/>
  <c r="R867" i="29"/>
  <c r="S867" i="29"/>
  <c r="T867" i="29"/>
  <c r="O869" i="29"/>
  <c r="P869" i="29"/>
  <c r="Q869" i="29"/>
  <c r="R869" i="29"/>
  <c r="S869" i="29"/>
  <c r="T869" i="29"/>
  <c r="O870" i="29"/>
  <c r="P870" i="29"/>
  <c r="Q870" i="29"/>
  <c r="R870" i="29"/>
  <c r="S870" i="29"/>
  <c r="T870" i="29"/>
  <c r="O871" i="29"/>
  <c r="P871" i="29"/>
  <c r="Q871" i="29"/>
  <c r="R871" i="29"/>
  <c r="S871" i="29"/>
  <c r="T871" i="29"/>
  <c r="O872" i="29"/>
  <c r="P872" i="29"/>
  <c r="Q872" i="29"/>
  <c r="R872" i="29"/>
  <c r="S872" i="29"/>
  <c r="T872" i="29"/>
  <c r="O873" i="29"/>
  <c r="P873" i="29"/>
  <c r="Q873" i="29"/>
  <c r="R873" i="29"/>
  <c r="S873" i="29"/>
  <c r="T873" i="29"/>
  <c r="O874" i="29"/>
  <c r="P874" i="29"/>
  <c r="Q874" i="29"/>
  <c r="R874" i="29"/>
  <c r="S874" i="29"/>
  <c r="T874" i="29"/>
  <c r="O876" i="29"/>
  <c r="P876" i="29"/>
  <c r="Q876" i="29"/>
  <c r="R876" i="29"/>
  <c r="S876" i="29"/>
  <c r="T876" i="29"/>
  <c r="O877" i="29"/>
  <c r="P877" i="29"/>
  <c r="Q877" i="29"/>
  <c r="R877" i="29"/>
  <c r="S877" i="29"/>
  <c r="T877" i="29"/>
  <c r="O878" i="29"/>
  <c r="P878" i="29"/>
  <c r="Q878" i="29"/>
  <c r="R878" i="29"/>
  <c r="S878" i="29"/>
  <c r="T878" i="29"/>
  <c r="O879" i="29"/>
  <c r="P879" i="29"/>
  <c r="Q879" i="29"/>
  <c r="R879" i="29"/>
  <c r="S879" i="29"/>
  <c r="T879" i="29"/>
  <c r="O880" i="29"/>
  <c r="P880" i="29"/>
  <c r="Q880" i="29"/>
  <c r="R880" i="29"/>
  <c r="S880" i="29"/>
  <c r="T880" i="29"/>
  <c r="O881" i="29"/>
  <c r="P881" i="29"/>
  <c r="Q881" i="29"/>
  <c r="R881" i="29"/>
  <c r="S881" i="29"/>
  <c r="T881" i="29"/>
  <c r="O882" i="29"/>
  <c r="P882" i="29"/>
  <c r="Q882" i="29"/>
  <c r="R882" i="29"/>
  <c r="S882" i="29"/>
  <c r="T882" i="29"/>
  <c r="O883" i="29"/>
  <c r="P883" i="29"/>
  <c r="Q883" i="29"/>
  <c r="R883" i="29"/>
  <c r="S883" i="29"/>
  <c r="T883" i="29"/>
  <c r="O884" i="29"/>
  <c r="P884" i="29"/>
  <c r="Q884" i="29"/>
  <c r="R884" i="29"/>
  <c r="S884" i="29"/>
  <c r="T884" i="29"/>
  <c r="O885" i="29"/>
  <c r="P885" i="29"/>
  <c r="Q885" i="29"/>
  <c r="R885" i="29"/>
  <c r="S885" i="29"/>
  <c r="T885" i="29"/>
  <c r="O886" i="29"/>
  <c r="P886" i="29"/>
  <c r="Q886" i="29"/>
  <c r="R886" i="29"/>
  <c r="S886" i="29"/>
  <c r="T886" i="29"/>
  <c r="O887" i="29"/>
  <c r="P887" i="29"/>
  <c r="Q887" i="29"/>
  <c r="R887" i="29"/>
  <c r="S887" i="29"/>
  <c r="T887" i="29"/>
  <c r="O889" i="29"/>
  <c r="P889" i="29"/>
  <c r="Q889" i="29"/>
  <c r="R889" i="29"/>
  <c r="S889" i="29"/>
  <c r="T889" i="29"/>
  <c r="O890" i="29"/>
  <c r="P890" i="29"/>
  <c r="Q890" i="29"/>
  <c r="R890" i="29"/>
  <c r="S890" i="29"/>
  <c r="T890" i="29"/>
  <c r="O891" i="29"/>
  <c r="P891" i="29"/>
  <c r="Q891" i="29"/>
  <c r="R891" i="29"/>
  <c r="S891" i="29"/>
  <c r="T891" i="29"/>
  <c r="O892" i="29"/>
  <c r="P892" i="29"/>
  <c r="Q892" i="29"/>
  <c r="R892" i="29"/>
  <c r="S892" i="29"/>
  <c r="T892" i="29"/>
  <c r="O894" i="29"/>
  <c r="P894" i="29"/>
  <c r="Q894" i="29"/>
  <c r="R894" i="29"/>
  <c r="S894" i="29"/>
  <c r="T894" i="29"/>
  <c r="O895" i="29"/>
  <c r="P895" i="29"/>
  <c r="Q895" i="29"/>
  <c r="R895" i="29"/>
  <c r="S895" i="29"/>
  <c r="T895" i="29"/>
  <c r="O896" i="29"/>
  <c r="P896" i="29"/>
  <c r="Q896" i="29"/>
  <c r="R896" i="29"/>
  <c r="S896" i="29"/>
  <c r="T896" i="29"/>
  <c r="O897" i="29"/>
  <c r="P897" i="29"/>
  <c r="Q897" i="29"/>
  <c r="R897" i="29"/>
  <c r="S897" i="29"/>
  <c r="T897" i="29"/>
  <c r="O899" i="29"/>
  <c r="P899" i="29"/>
  <c r="Q899" i="29"/>
  <c r="R899" i="29"/>
  <c r="S899" i="29"/>
  <c r="T899" i="29"/>
  <c r="O900" i="29"/>
  <c r="P900" i="29"/>
  <c r="Q900" i="29"/>
  <c r="R900" i="29"/>
  <c r="S900" i="29"/>
  <c r="T900" i="29"/>
  <c r="O901" i="29"/>
  <c r="P901" i="29"/>
  <c r="Q901" i="29"/>
  <c r="R901" i="29"/>
  <c r="S901" i="29"/>
  <c r="T901" i="29"/>
  <c r="O902" i="29"/>
  <c r="P902" i="29"/>
  <c r="Q902" i="29"/>
  <c r="R902" i="29"/>
  <c r="S902" i="29"/>
  <c r="T902" i="29"/>
  <c r="O903" i="29"/>
  <c r="P903" i="29"/>
  <c r="Q903" i="29"/>
  <c r="R903" i="29"/>
  <c r="S903" i="29"/>
  <c r="T903" i="29"/>
  <c r="O904" i="29"/>
  <c r="P904" i="29"/>
  <c r="Q904" i="29"/>
  <c r="R904" i="29"/>
  <c r="S904" i="29"/>
  <c r="T904" i="29"/>
  <c r="O906" i="29"/>
  <c r="P906" i="29"/>
  <c r="Q906" i="29"/>
  <c r="R906" i="29"/>
  <c r="S906" i="29"/>
  <c r="T906" i="29"/>
  <c r="O907" i="29"/>
  <c r="P907" i="29"/>
  <c r="Q907" i="29"/>
  <c r="R907" i="29"/>
  <c r="S907" i="29"/>
  <c r="T907" i="29"/>
  <c r="O908" i="29"/>
  <c r="P908" i="29"/>
  <c r="Q908" i="29"/>
  <c r="R908" i="29"/>
  <c r="S908" i="29"/>
  <c r="T908" i="29"/>
  <c r="O909" i="29"/>
  <c r="P909" i="29"/>
  <c r="Q909" i="29"/>
  <c r="R909" i="29"/>
  <c r="S909" i="29"/>
  <c r="T909" i="29"/>
  <c r="O911" i="29"/>
  <c r="P911" i="29"/>
  <c r="Q911" i="29"/>
  <c r="R911" i="29"/>
  <c r="S911" i="29"/>
  <c r="T911" i="29"/>
  <c r="O912" i="29"/>
  <c r="P912" i="29"/>
  <c r="Q912" i="29"/>
  <c r="R912" i="29"/>
  <c r="S912" i="29"/>
  <c r="T912" i="29"/>
  <c r="O913" i="29"/>
  <c r="P913" i="29"/>
  <c r="Q913" i="29"/>
  <c r="R913" i="29"/>
  <c r="S913" i="29"/>
  <c r="T913" i="29"/>
  <c r="O915" i="29"/>
  <c r="P915" i="29"/>
  <c r="Q915" i="29"/>
  <c r="R915" i="29"/>
  <c r="S915" i="29"/>
  <c r="T915" i="29"/>
  <c r="O916" i="29"/>
  <c r="P916" i="29"/>
  <c r="Q916" i="29"/>
  <c r="R916" i="29"/>
  <c r="S916" i="29"/>
  <c r="T916" i="29"/>
  <c r="O917" i="29"/>
  <c r="P917" i="29"/>
  <c r="Q917" i="29"/>
  <c r="R917" i="29"/>
  <c r="S917" i="29"/>
  <c r="T917" i="29"/>
  <c r="O918" i="29"/>
  <c r="P918" i="29"/>
  <c r="Q918" i="29"/>
  <c r="R918" i="29"/>
  <c r="S918" i="29"/>
  <c r="T918" i="29"/>
  <c r="O919" i="29"/>
  <c r="P919" i="29"/>
  <c r="Q919" i="29"/>
  <c r="R919" i="29"/>
  <c r="S919" i="29"/>
  <c r="T919" i="29"/>
  <c r="O920" i="29"/>
  <c r="P920" i="29"/>
  <c r="Q920" i="29"/>
  <c r="R920" i="29"/>
  <c r="S920" i="29"/>
  <c r="T920" i="29"/>
  <c r="O921" i="29"/>
  <c r="P921" i="29"/>
  <c r="Q921" i="29"/>
  <c r="R921" i="29"/>
  <c r="S921" i="29"/>
  <c r="T921" i="29"/>
  <c r="O922" i="29"/>
  <c r="P922" i="29"/>
  <c r="Q922" i="29"/>
  <c r="R922" i="29"/>
  <c r="S922" i="29"/>
  <c r="T922" i="29"/>
  <c r="O923" i="29"/>
  <c r="P923" i="29"/>
  <c r="Q923" i="29"/>
  <c r="R923" i="29"/>
  <c r="S923" i="29"/>
  <c r="T923" i="29"/>
  <c r="O924" i="29"/>
  <c r="P924" i="29"/>
  <c r="Q924" i="29"/>
  <c r="R924" i="29"/>
  <c r="S924" i="29"/>
  <c r="T924" i="29"/>
  <c r="O926" i="29"/>
  <c r="P926" i="29"/>
  <c r="Q926" i="29"/>
  <c r="R926" i="29"/>
  <c r="S926" i="29"/>
  <c r="T926" i="29"/>
  <c r="O927" i="29"/>
  <c r="P927" i="29"/>
  <c r="Q927" i="29"/>
  <c r="R927" i="29"/>
  <c r="S927" i="29"/>
  <c r="T927" i="29"/>
  <c r="O928" i="29"/>
  <c r="P928" i="29"/>
  <c r="Q928" i="29"/>
  <c r="R928" i="29"/>
  <c r="S928" i="29"/>
  <c r="T928" i="29"/>
  <c r="O929" i="29"/>
  <c r="P929" i="29"/>
  <c r="Q929" i="29"/>
  <c r="R929" i="29"/>
  <c r="S929" i="29"/>
  <c r="T929" i="29"/>
  <c r="O930" i="29"/>
  <c r="P930" i="29"/>
  <c r="Q930" i="29"/>
  <c r="R930" i="29"/>
  <c r="S930" i="29"/>
  <c r="T930" i="29"/>
  <c r="O931" i="29"/>
  <c r="P931" i="29"/>
  <c r="Q931" i="29"/>
  <c r="R931" i="29"/>
  <c r="S931" i="29"/>
  <c r="T931" i="29"/>
  <c r="O933" i="29"/>
  <c r="P933" i="29"/>
  <c r="Q933" i="29"/>
  <c r="R933" i="29"/>
  <c r="S933" i="29"/>
  <c r="T933" i="29"/>
  <c r="O934" i="29"/>
  <c r="P934" i="29"/>
  <c r="Q934" i="29"/>
  <c r="R934" i="29"/>
  <c r="S934" i="29"/>
  <c r="T934" i="29"/>
  <c r="O935" i="29"/>
  <c r="P935" i="29"/>
  <c r="Q935" i="29"/>
  <c r="R935" i="29"/>
  <c r="S935" i="29"/>
  <c r="T935" i="29"/>
  <c r="O936" i="29"/>
  <c r="P936" i="29"/>
  <c r="Q936" i="29"/>
  <c r="R936" i="29"/>
  <c r="S936" i="29"/>
  <c r="T936" i="29"/>
  <c r="O937" i="29"/>
  <c r="P937" i="29"/>
  <c r="Q937" i="29"/>
  <c r="R937" i="29"/>
  <c r="S937" i="29"/>
  <c r="T937" i="29"/>
  <c r="O938" i="29"/>
  <c r="P938" i="29"/>
  <c r="Q938" i="29"/>
  <c r="R938" i="29"/>
  <c r="S938" i="29"/>
  <c r="T938" i="29"/>
  <c r="O939" i="29"/>
  <c r="P939" i="29"/>
  <c r="Q939" i="29"/>
  <c r="R939" i="29"/>
  <c r="S939" i="29"/>
  <c r="T939" i="29"/>
  <c r="O19" i="29"/>
  <c r="P19" i="29"/>
  <c r="Q19" i="29"/>
  <c r="R19" i="29"/>
  <c r="S19" i="29"/>
  <c r="T19" i="29"/>
  <c r="O20" i="29"/>
  <c r="P20" i="29"/>
  <c r="Q20" i="29"/>
  <c r="R20" i="29"/>
  <c r="S20" i="29"/>
  <c r="T20" i="29"/>
  <c r="O21" i="29"/>
  <c r="P21" i="29"/>
  <c r="Q21" i="29"/>
  <c r="R21" i="29"/>
  <c r="S21" i="29"/>
  <c r="T21" i="29"/>
  <c r="O22" i="29"/>
  <c r="P22" i="29"/>
  <c r="Q22" i="29"/>
  <c r="R22" i="29"/>
  <c r="S22" i="29"/>
  <c r="T22" i="29"/>
  <c r="O24" i="29"/>
  <c r="P24" i="29"/>
  <c r="Q24" i="29"/>
  <c r="R24" i="29"/>
  <c r="S24" i="29"/>
  <c r="T24" i="29"/>
  <c r="O25" i="29"/>
  <c r="P25" i="29"/>
  <c r="Q25" i="29"/>
  <c r="R25" i="29"/>
  <c r="S25" i="29"/>
  <c r="T25" i="29"/>
  <c r="O26" i="29"/>
  <c r="P26" i="29"/>
  <c r="Q26" i="29"/>
  <c r="R26" i="29"/>
  <c r="S26" i="29"/>
  <c r="T26" i="29"/>
  <c r="O27" i="29"/>
  <c r="P27" i="29"/>
  <c r="Q27" i="29"/>
  <c r="R27" i="29"/>
  <c r="S27" i="29"/>
  <c r="T27" i="29"/>
  <c r="O28" i="29"/>
  <c r="P28" i="29"/>
  <c r="Q28" i="29"/>
  <c r="R28" i="29"/>
  <c r="S28" i="29"/>
  <c r="T28" i="29"/>
  <c r="O29" i="29"/>
  <c r="P29" i="29"/>
  <c r="Q29" i="29"/>
  <c r="R29" i="29"/>
  <c r="S29" i="29"/>
  <c r="T29" i="29"/>
  <c r="O31" i="29"/>
  <c r="P31" i="29"/>
  <c r="Q31" i="29"/>
  <c r="R31" i="29"/>
  <c r="S31" i="29"/>
  <c r="T31" i="29"/>
  <c r="O32" i="29"/>
  <c r="P32" i="29"/>
  <c r="Q32" i="29"/>
  <c r="R32" i="29"/>
  <c r="S32" i="29"/>
  <c r="T32" i="29"/>
  <c r="O33" i="29"/>
  <c r="P33" i="29"/>
  <c r="Q33" i="29"/>
  <c r="R33" i="29"/>
  <c r="S33" i="29"/>
  <c r="T33" i="29"/>
  <c r="O34" i="29"/>
  <c r="P34" i="29"/>
  <c r="Q34" i="29"/>
  <c r="R34" i="29"/>
  <c r="S34" i="29"/>
  <c r="T34" i="29"/>
  <c r="O35" i="29"/>
  <c r="P35" i="29"/>
  <c r="Q35" i="29"/>
  <c r="R35" i="29"/>
  <c r="S35" i="29"/>
  <c r="T35" i="29"/>
  <c r="O36" i="29"/>
  <c r="P36" i="29"/>
  <c r="Q36" i="29"/>
  <c r="R36" i="29"/>
  <c r="S36" i="29"/>
  <c r="T36" i="29"/>
  <c r="O37" i="29"/>
  <c r="P37" i="29"/>
  <c r="Q37" i="29"/>
  <c r="R37" i="29"/>
  <c r="S37" i="29"/>
  <c r="T37" i="29"/>
  <c r="O38" i="29"/>
  <c r="P38" i="29"/>
  <c r="Q38" i="29"/>
  <c r="R38" i="29"/>
  <c r="S38" i="29"/>
  <c r="T38" i="29"/>
  <c r="O39" i="29"/>
  <c r="P39" i="29"/>
  <c r="Q39" i="29"/>
  <c r="R39" i="29"/>
  <c r="S39" i="29"/>
  <c r="T39" i="29"/>
  <c r="O41" i="29"/>
  <c r="P41" i="29"/>
  <c r="Q41" i="29"/>
  <c r="R41" i="29"/>
  <c r="S41" i="29"/>
  <c r="T41" i="29"/>
  <c r="O42" i="29"/>
  <c r="P42" i="29"/>
  <c r="Q42" i="29"/>
  <c r="R42" i="29"/>
  <c r="S42" i="29"/>
  <c r="T42" i="29"/>
  <c r="O44" i="29"/>
  <c r="P44" i="29"/>
  <c r="Q44" i="29"/>
  <c r="R44" i="29"/>
  <c r="S44" i="29"/>
  <c r="T44" i="29"/>
  <c r="O45" i="29"/>
  <c r="P45" i="29"/>
  <c r="Q45" i="29"/>
  <c r="R45" i="29"/>
  <c r="S45" i="29"/>
  <c r="T45" i="29"/>
  <c r="O47" i="29"/>
  <c r="P47" i="29"/>
  <c r="Q47" i="29"/>
  <c r="R47" i="29"/>
  <c r="S47" i="29"/>
  <c r="T47" i="29"/>
  <c r="O48" i="29"/>
  <c r="P48" i="29"/>
  <c r="Q48" i="29"/>
  <c r="R48" i="29"/>
  <c r="S48" i="29"/>
  <c r="T48" i="29"/>
  <c r="O49" i="29"/>
  <c r="P49" i="29"/>
  <c r="Q49" i="29"/>
  <c r="R49" i="29"/>
  <c r="S49" i="29"/>
  <c r="T49" i="29"/>
  <c r="O50" i="29"/>
  <c r="P50" i="29"/>
  <c r="Q50" i="29"/>
  <c r="R50" i="29"/>
  <c r="S50" i="29"/>
  <c r="T50" i="29"/>
  <c r="O51" i="29"/>
  <c r="P51" i="29"/>
  <c r="Q51" i="29"/>
  <c r="R51" i="29"/>
  <c r="S51" i="29"/>
  <c r="T51" i="29"/>
  <c r="O52" i="29"/>
  <c r="P52" i="29"/>
  <c r="Q52" i="29"/>
  <c r="R52" i="29"/>
  <c r="S52" i="29"/>
  <c r="T52" i="29"/>
  <c r="O53" i="29"/>
  <c r="P53" i="29"/>
  <c r="Q53" i="29"/>
  <c r="R53" i="29"/>
  <c r="S53" i="29"/>
  <c r="T53" i="29"/>
  <c r="O54" i="29"/>
  <c r="P54" i="29"/>
  <c r="Q54" i="29"/>
  <c r="R54" i="29"/>
  <c r="S54" i="29"/>
  <c r="T54" i="29"/>
  <c r="O56" i="29"/>
  <c r="P56" i="29"/>
  <c r="Q56" i="29"/>
  <c r="R56" i="29"/>
  <c r="S56" i="29"/>
  <c r="T56" i="29"/>
  <c r="O57" i="29"/>
  <c r="P57" i="29"/>
  <c r="Q57" i="29"/>
  <c r="R57" i="29"/>
  <c r="S57" i="29"/>
  <c r="T57" i="29"/>
  <c r="O58" i="29"/>
  <c r="P58" i="29"/>
  <c r="Q58" i="29"/>
  <c r="R58" i="29"/>
  <c r="S58" i="29"/>
  <c r="T58" i="29"/>
  <c r="O59" i="29"/>
  <c r="P59" i="29"/>
  <c r="Q59" i="29"/>
  <c r="R59" i="29"/>
  <c r="S59" i="29"/>
  <c r="T59" i="29"/>
  <c r="O60" i="29"/>
  <c r="P60" i="29"/>
  <c r="Q60" i="29"/>
  <c r="R60" i="29"/>
  <c r="S60" i="29"/>
  <c r="T60" i="29"/>
  <c r="O61" i="29"/>
  <c r="P61" i="29"/>
  <c r="Q61" i="29"/>
  <c r="R61" i="29"/>
  <c r="S61" i="29"/>
  <c r="T61" i="29"/>
  <c r="O63" i="29"/>
  <c r="P63" i="29"/>
  <c r="Q63" i="29"/>
  <c r="R63" i="29"/>
  <c r="S63" i="29"/>
  <c r="T63" i="29"/>
  <c r="O64" i="29"/>
  <c r="P64" i="29"/>
  <c r="Q64" i="29"/>
  <c r="R64" i="29"/>
  <c r="S64" i="29"/>
  <c r="T64" i="29"/>
  <c r="O65" i="29"/>
  <c r="P65" i="29"/>
  <c r="Q65" i="29"/>
  <c r="R65" i="29"/>
  <c r="S65" i="29"/>
  <c r="T65" i="29"/>
  <c r="O66" i="29"/>
  <c r="P66" i="29"/>
  <c r="Q66" i="29"/>
  <c r="R66" i="29"/>
  <c r="S66" i="29"/>
  <c r="T66" i="29"/>
  <c r="O67" i="29"/>
  <c r="P67" i="29"/>
  <c r="Q67" i="29"/>
  <c r="R67" i="29"/>
  <c r="S67" i="29"/>
  <c r="T67" i="29"/>
  <c r="O68" i="29"/>
  <c r="P68" i="29"/>
  <c r="Q68" i="29"/>
  <c r="R68" i="29"/>
  <c r="S68" i="29"/>
  <c r="T68" i="29"/>
  <c r="O69" i="29"/>
  <c r="P69" i="29"/>
  <c r="Q69" i="29"/>
  <c r="R69" i="29"/>
  <c r="S69" i="29"/>
  <c r="T69" i="29"/>
  <c r="O70" i="29"/>
  <c r="P70" i="29"/>
  <c r="Q70" i="29"/>
  <c r="R70" i="29"/>
  <c r="S70" i="29"/>
  <c r="T70" i="29"/>
  <c r="O71" i="29"/>
  <c r="P71" i="29"/>
  <c r="Q71" i="29"/>
  <c r="R71" i="29"/>
  <c r="S71" i="29"/>
  <c r="T71" i="29"/>
  <c r="O72" i="29"/>
  <c r="P72" i="29"/>
  <c r="Q72" i="29"/>
  <c r="R72" i="29"/>
  <c r="S72" i="29"/>
  <c r="T72" i="29"/>
  <c r="O74" i="29"/>
  <c r="P74" i="29"/>
  <c r="Q74" i="29"/>
  <c r="R74" i="29"/>
  <c r="S74" i="29"/>
  <c r="T74" i="29"/>
  <c r="O75" i="29"/>
  <c r="P75" i="29"/>
  <c r="Q75" i="29"/>
  <c r="R75" i="29"/>
  <c r="S75" i="29"/>
  <c r="T75" i="29"/>
  <c r="O76" i="29"/>
  <c r="P76" i="29"/>
  <c r="Q76" i="29"/>
  <c r="R76" i="29"/>
  <c r="S76" i="29"/>
  <c r="T76" i="29"/>
  <c r="O77" i="29"/>
  <c r="P77" i="29"/>
  <c r="Q77" i="29"/>
  <c r="R77" i="29"/>
  <c r="S77" i="29"/>
  <c r="T77" i="29"/>
  <c r="O78" i="29"/>
  <c r="P78" i="29"/>
  <c r="Q78" i="29"/>
  <c r="R78" i="29"/>
  <c r="S78" i="29"/>
  <c r="T78" i="29"/>
  <c r="O79" i="29"/>
  <c r="P79" i="29"/>
  <c r="Q79" i="29"/>
  <c r="R79" i="29"/>
  <c r="S79" i="29"/>
  <c r="T79" i="29"/>
  <c r="O80" i="29"/>
  <c r="P80" i="29"/>
  <c r="Q80" i="29"/>
  <c r="R80" i="29"/>
  <c r="S80" i="29"/>
  <c r="T80" i="29"/>
  <c r="O81" i="29"/>
  <c r="P81" i="29"/>
  <c r="Q81" i="29"/>
  <c r="R81" i="29"/>
  <c r="S81" i="29"/>
  <c r="T81" i="29"/>
  <c r="O83" i="29"/>
  <c r="P83" i="29"/>
  <c r="Q83" i="29"/>
  <c r="R83" i="29"/>
  <c r="S83" i="29"/>
  <c r="T83" i="29"/>
  <c r="O84" i="29"/>
  <c r="P84" i="29"/>
  <c r="Q84" i="29"/>
  <c r="R84" i="29"/>
  <c r="S84" i="29"/>
  <c r="T84" i="29"/>
  <c r="O86" i="29"/>
  <c r="P86" i="29"/>
  <c r="Q86" i="29"/>
  <c r="R86" i="29"/>
  <c r="S86" i="29"/>
  <c r="T86" i="29"/>
  <c r="O87" i="29"/>
  <c r="P87" i="29"/>
  <c r="Q87" i="29"/>
  <c r="R87" i="29"/>
  <c r="S87" i="29"/>
  <c r="T87" i="29"/>
  <c r="O88" i="29"/>
  <c r="P88" i="29"/>
  <c r="Q88" i="29"/>
  <c r="R88" i="29"/>
  <c r="S88" i="29"/>
  <c r="T88" i="29"/>
  <c r="O89" i="29"/>
  <c r="P89" i="29"/>
  <c r="Q89" i="29"/>
  <c r="R89" i="29"/>
  <c r="S89" i="29"/>
  <c r="T89" i="29"/>
  <c r="O90" i="29"/>
  <c r="P90" i="29"/>
  <c r="Q90" i="29"/>
  <c r="R90" i="29"/>
  <c r="S90" i="29"/>
  <c r="T90" i="29"/>
  <c r="O91" i="29"/>
  <c r="P91" i="29"/>
  <c r="Q91" i="29"/>
  <c r="R91" i="29"/>
  <c r="S91" i="29"/>
  <c r="T91" i="29"/>
  <c r="O92" i="29"/>
  <c r="P92" i="29"/>
  <c r="Q92" i="29"/>
  <c r="R92" i="29"/>
  <c r="S92" i="29"/>
  <c r="T92" i="29"/>
  <c r="O93" i="29"/>
  <c r="P93" i="29"/>
  <c r="Q93" i="29"/>
  <c r="R93" i="29"/>
  <c r="S93" i="29"/>
  <c r="T93" i="29"/>
  <c r="O94" i="29"/>
  <c r="P94" i="29"/>
  <c r="Q94" i="29"/>
  <c r="R94" i="29"/>
  <c r="S94" i="29"/>
  <c r="T94" i="29"/>
  <c r="O95" i="29"/>
  <c r="P95" i="29"/>
  <c r="Q95" i="29"/>
  <c r="R95" i="29"/>
  <c r="S95" i="29"/>
  <c r="T95" i="29"/>
  <c r="O96" i="29"/>
  <c r="P96" i="29"/>
  <c r="Q96" i="29"/>
  <c r="R96" i="29"/>
  <c r="S96" i="29"/>
  <c r="T96" i="29"/>
  <c r="O97" i="29"/>
  <c r="P97" i="29"/>
  <c r="Q97" i="29"/>
  <c r="R97" i="29"/>
  <c r="S97" i="29"/>
  <c r="T97" i="29"/>
  <c r="O98" i="29"/>
  <c r="P98" i="29"/>
  <c r="Q98" i="29"/>
  <c r="R98" i="29"/>
  <c r="S98" i="29"/>
  <c r="T98" i="29"/>
  <c r="O99" i="29"/>
  <c r="P99" i="29"/>
  <c r="Q99" i="29"/>
  <c r="R99" i="29"/>
  <c r="S99" i="29"/>
  <c r="T99" i="29"/>
  <c r="O101" i="29"/>
  <c r="P101" i="29"/>
  <c r="Q101" i="29"/>
  <c r="R101" i="29"/>
  <c r="S101" i="29"/>
  <c r="T101" i="29"/>
  <c r="O102" i="29"/>
  <c r="P102" i="29"/>
  <c r="Q102" i="29"/>
  <c r="R102" i="29"/>
  <c r="S102" i="29"/>
  <c r="T102" i="29"/>
  <c r="O104" i="29"/>
  <c r="P104" i="29"/>
  <c r="Q104" i="29"/>
  <c r="R104" i="29"/>
  <c r="S104" i="29"/>
  <c r="T104" i="29"/>
  <c r="O105" i="29"/>
  <c r="P105" i="29"/>
  <c r="Q105" i="29"/>
  <c r="R105" i="29"/>
  <c r="S105" i="29"/>
  <c r="T105" i="29"/>
  <c r="O106" i="29"/>
  <c r="P106" i="29"/>
  <c r="Q106" i="29"/>
  <c r="R106" i="29"/>
  <c r="S106" i="29"/>
  <c r="T106" i="29"/>
  <c r="O107" i="29"/>
  <c r="P107" i="29"/>
  <c r="Q107" i="29"/>
  <c r="R107" i="29"/>
  <c r="S107" i="29"/>
  <c r="T107" i="29"/>
  <c r="O108" i="29"/>
  <c r="P108" i="29"/>
  <c r="Q108" i="29"/>
  <c r="R108" i="29"/>
  <c r="S108" i="29"/>
  <c r="T108" i="29"/>
  <c r="O109" i="29"/>
  <c r="P109" i="29"/>
  <c r="Q109" i="29"/>
  <c r="R109" i="29"/>
  <c r="S109" i="29"/>
  <c r="T109" i="29"/>
  <c r="O110" i="29"/>
  <c r="P110" i="29"/>
  <c r="Q110" i="29"/>
  <c r="R110" i="29"/>
  <c r="S110" i="29"/>
  <c r="T110" i="29"/>
  <c r="O111" i="29"/>
  <c r="P111" i="29"/>
  <c r="Q111" i="29"/>
  <c r="R111" i="29"/>
  <c r="S111" i="29"/>
  <c r="T111" i="29"/>
  <c r="O112" i="29"/>
  <c r="P112" i="29"/>
  <c r="Q112" i="29"/>
  <c r="R112" i="29"/>
  <c r="S112" i="29"/>
  <c r="T112" i="29"/>
  <c r="O113" i="29"/>
  <c r="P113" i="29"/>
  <c r="Q113" i="29"/>
  <c r="R113" i="29"/>
  <c r="S113" i="29"/>
  <c r="T113" i="29"/>
  <c r="O114" i="29"/>
  <c r="P114" i="29"/>
  <c r="Q114" i="29"/>
  <c r="R114" i="29"/>
  <c r="S114" i="29"/>
  <c r="T114" i="29"/>
  <c r="O116" i="29"/>
  <c r="P116" i="29"/>
  <c r="Q116" i="29"/>
  <c r="R116" i="29"/>
  <c r="S116" i="29"/>
  <c r="T116" i="29"/>
  <c r="O117" i="29"/>
  <c r="P117" i="29"/>
  <c r="Q117" i="29"/>
  <c r="R117" i="29"/>
  <c r="S117" i="29"/>
  <c r="T117" i="29"/>
  <c r="O119" i="29"/>
  <c r="P119" i="29"/>
  <c r="Q119" i="29"/>
  <c r="R119" i="29"/>
  <c r="S119" i="29"/>
  <c r="T119" i="29"/>
  <c r="O120" i="29"/>
  <c r="P120" i="29"/>
  <c r="Q120" i="29"/>
  <c r="R120" i="29"/>
  <c r="S120" i="29"/>
  <c r="T120" i="29"/>
  <c r="O121" i="29"/>
  <c r="P121" i="29"/>
  <c r="Q121" i="29"/>
  <c r="R121" i="29"/>
  <c r="S121" i="29"/>
  <c r="T121" i="29"/>
  <c r="O122" i="29"/>
  <c r="P122" i="29"/>
  <c r="Q122" i="29"/>
  <c r="R122" i="29"/>
  <c r="S122" i="29"/>
  <c r="T122" i="29"/>
  <c r="O123" i="29"/>
  <c r="P123" i="29"/>
  <c r="Q123" i="29"/>
  <c r="R123" i="29"/>
  <c r="S123" i="29"/>
  <c r="T123" i="29"/>
  <c r="O124" i="29"/>
  <c r="P124" i="29"/>
  <c r="Q124" i="29"/>
  <c r="R124" i="29"/>
  <c r="S124" i="29"/>
  <c r="T124" i="29"/>
  <c r="O125" i="29"/>
  <c r="P125" i="29"/>
  <c r="Q125" i="29"/>
  <c r="R125" i="29"/>
  <c r="S125" i="29"/>
  <c r="T125" i="29"/>
  <c r="O126" i="29"/>
  <c r="P126" i="29"/>
  <c r="Q126" i="29"/>
  <c r="R126" i="29"/>
  <c r="S126" i="29"/>
  <c r="T126" i="29"/>
  <c r="O128" i="29"/>
  <c r="P128" i="29"/>
  <c r="Q128" i="29"/>
  <c r="R128" i="29"/>
  <c r="S128" i="29"/>
  <c r="T128" i="29"/>
  <c r="O129" i="29"/>
  <c r="P129" i="29"/>
  <c r="Q129" i="29"/>
  <c r="R129" i="29"/>
  <c r="S129" i="29"/>
  <c r="T129" i="29"/>
  <c r="O130" i="29"/>
  <c r="P130" i="29"/>
  <c r="Q130" i="29"/>
  <c r="R130" i="29"/>
  <c r="S130" i="29"/>
  <c r="T130" i="29"/>
  <c r="O131" i="29"/>
  <c r="P131" i="29"/>
  <c r="Q131" i="29"/>
  <c r="R131" i="29"/>
  <c r="S131" i="29"/>
  <c r="T131" i="29"/>
  <c r="O132" i="29"/>
  <c r="P132" i="29"/>
  <c r="Q132" i="29"/>
  <c r="R132" i="29"/>
  <c r="S132" i="29"/>
  <c r="T132" i="29"/>
  <c r="O133" i="29"/>
  <c r="P133" i="29"/>
  <c r="Q133" i="29"/>
  <c r="R133" i="29"/>
  <c r="S133" i="29"/>
  <c r="T133" i="29"/>
  <c r="O135" i="29"/>
  <c r="P135" i="29"/>
  <c r="Q135" i="29"/>
  <c r="R135" i="29"/>
  <c r="S135" i="29"/>
  <c r="T135" i="29"/>
  <c r="O136" i="29"/>
  <c r="P136" i="29"/>
  <c r="Q136" i="29"/>
  <c r="R136" i="29"/>
  <c r="S136" i="29"/>
  <c r="T136" i="29"/>
  <c r="O137" i="29"/>
  <c r="P137" i="29"/>
  <c r="Q137" i="29"/>
  <c r="R137" i="29"/>
  <c r="S137" i="29"/>
  <c r="T137" i="29"/>
  <c r="O138" i="29"/>
  <c r="P138" i="29"/>
  <c r="Q138" i="29"/>
  <c r="R138" i="29"/>
  <c r="S138" i="29"/>
  <c r="T138" i="29"/>
  <c r="O140" i="29"/>
  <c r="P140" i="29"/>
  <c r="Q140" i="29"/>
  <c r="R140" i="29"/>
  <c r="S140" i="29"/>
  <c r="T140" i="29"/>
  <c r="O141" i="29"/>
  <c r="P141" i="29"/>
  <c r="Q141" i="29"/>
  <c r="R141" i="29"/>
  <c r="S141" i="29"/>
  <c r="T141" i="29"/>
  <c r="O142" i="29"/>
  <c r="P142" i="29"/>
  <c r="Q142" i="29"/>
  <c r="R142" i="29"/>
  <c r="S142" i="29"/>
  <c r="T142" i="29"/>
  <c r="O143" i="29"/>
  <c r="P143" i="29"/>
  <c r="Q143" i="29"/>
  <c r="R143" i="29"/>
  <c r="S143" i="29"/>
  <c r="T143" i="29"/>
  <c r="O144" i="29"/>
  <c r="P144" i="29"/>
  <c r="Q144" i="29"/>
  <c r="R144" i="29"/>
  <c r="S144" i="29"/>
  <c r="T144" i="29"/>
  <c r="O145" i="29"/>
  <c r="P145" i="29"/>
  <c r="Q145" i="29"/>
  <c r="R145" i="29"/>
  <c r="S145" i="29"/>
  <c r="T145" i="29"/>
  <c r="O146" i="29"/>
  <c r="P146" i="29"/>
  <c r="Q146" i="29"/>
  <c r="R146" i="29"/>
  <c r="S146" i="29"/>
  <c r="T146" i="29"/>
  <c r="O6" i="29"/>
  <c r="P6" i="29"/>
  <c r="Q6" i="29"/>
  <c r="R6" i="29"/>
  <c r="S6" i="29"/>
  <c r="T6" i="29"/>
  <c r="O7" i="29"/>
  <c r="P7" i="29"/>
  <c r="Q7" i="29"/>
  <c r="R7" i="29"/>
  <c r="S7" i="29"/>
  <c r="T7" i="29"/>
  <c r="O8" i="29"/>
  <c r="P8" i="29"/>
  <c r="Q8" i="29"/>
  <c r="R8" i="29"/>
  <c r="S8" i="29"/>
  <c r="T8" i="29"/>
  <c r="O9" i="29"/>
  <c r="P9" i="29"/>
  <c r="Q9" i="29"/>
  <c r="R9" i="29"/>
  <c r="S9" i="29"/>
  <c r="T9" i="29"/>
  <c r="O10" i="29"/>
  <c r="P10" i="29"/>
  <c r="Q10" i="29"/>
  <c r="R10" i="29"/>
  <c r="S10" i="29"/>
  <c r="T10" i="29"/>
  <c r="O11" i="29"/>
  <c r="P11" i="29"/>
  <c r="Q11" i="29"/>
  <c r="R11" i="29"/>
  <c r="S11" i="29"/>
  <c r="T11" i="29"/>
  <c r="O12" i="29"/>
  <c r="P12" i="29"/>
  <c r="Q12" i="29"/>
  <c r="R12" i="29"/>
  <c r="S12" i="29"/>
  <c r="T12" i="29"/>
  <c r="O14" i="29"/>
  <c r="P14" i="29"/>
  <c r="Q14" i="29"/>
  <c r="R14" i="29"/>
  <c r="S14" i="29"/>
  <c r="T14" i="29"/>
  <c r="O15" i="29"/>
  <c r="P15" i="29"/>
  <c r="Q15" i="29"/>
  <c r="R15" i="29"/>
  <c r="S15" i="29"/>
  <c r="T15" i="29"/>
  <c r="O16" i="29"/>
  <c r="P16" i="29"/>
  <c r="Q16" i="29"/>
  <c r="R16" i="29"/>
  <c r="S16" i="29"/>
  <c r="T16" i="29"/>
  <c r="O17" i="29"/>
  <c r="P17" i="29"/>
  <c r="Q17" i="29"/>
  <c r="R17" i="29"/>
  <c r="S17" i="29"/>
  <c r="T17" i="29"/>
  <c r="W13" i="29"/>
  <c r="W14" i="29" s="1"/>
  <c r="W15" i="29" s="1"/>
  <c r="W16" i="29" s="1"/>
  <c r="W17" i="29" s="1"/>
  <c r="W18" i="29"/>
  <c r="W19" i="29" s="1"/>
  <c r="W20" i="29" s="1"/>
  <c r="W21" i="29" s="1"/>
  <c r="W22" i="29" s="1"/>
  <c r="W23" i="29"/>
  <c r="W24" i="29" s="1"/>
  <c r="W25" i="29" s="1"/>
  <c r="W26" i="29" s="1"/>
  <c r="W27" i="29" s="1"/>
  <c r="W28" i="29" s="1"/>
  <c r="W29" i="29" s="1"/>
  <c r="W30" i="29"/>
  <c r="W31" i="29" s="1"/>
  <c r="W32" i="29" s="1"/>
  <c r="W33" i="29" s="1"/>
  <c r="W34" i="29" s="1"/>
  <c r="W35" i="29" s="1"/>
  <c r="W36" i="29" s="1"/>
  <c r="W37" i="29" s="1"/>
  <c r="W38" i="29" s="1"/>
  <c r="W39" i="29" s="1"/>
  <c r="W40" i="29"/>
  <c r="X40" i="29" s="1"/>
  <c r="X41" i="29" s="1"/>
  <c r="X42" i="29" s="1"/>
  <c r="W43" i="29"/>
  <c r="W44" i="29" s="1"/>
  <c r="W45" i="29" s="1"/>
  <c r="W46" i="29"/>
  <c r="W55" i="29"/>
  <c r="W56" i="29" s="1"/>
  <c r="W57" i="29" s="1"/>
  <c r="W58" i="29" s="1"/>
  <c r="W59" i="29" s="1"/>
  <c r="W60" i="29" s="1"/>
  <c r="W61" i="29" s="1"/>
  <c r="W62" i="29"/>
  <c r="W73" i="29"/>
  <c r="W74" i="29" s="1"/>
  <c r="W75" i="29" s="1"/>
  <c r="W76" i="29" s="1"/>
  <c r="W77" i="29" s="1"/>
  <c r="W78" i="29" s="1"/>
  <c r="W79" i="29" s="1"/>
  <c r="W80" i="29" s="1"/>
  <c r="W81" i="29" s="1"/>
  <c r="W82" i="29"/>
  <c r="W83" i="29" s="1"/>
  <c r="W84" i="29" s="1"/>
  <c r="W85" i="29"/>
  <c r="W100" i="29"/>
  <c r="X100" i="29" s="1"/>
  <c r="X101" i="29" s="1"/>
  <c r="X102" i="29" s="1"/>
  <c r="W103" i="29"/>
  <c r="W104" i="29" s="1"/>
  <c r="W105" i="29" s="1"/>
  <c r="W106" i="29" s="1"/>
  <c r="W107" i="29" s="1"/>
  <c r="W108" i="29" s="1"/>
  <c r="W109" i="29" s="1"/>
  <c r="W110" i="29" s="1"/>
  <c r="W111" i="29" s="1"/>
  <c r="W112" i="29" s="1"/>
  <c r="W113" i="29" s="1"/>
  <c r="W114" i="29" s="1"/>
  <c r="W115" i="29"/>
  <c r="X115" i="29" s="1"/>
  <c r="X116" i="29" s="1"/>
  <c r="X117" i="29" s="1"/>
  <c r="W118" i="29"/>
  <c r="W119" i="29" s="1"/>
  <c r="W120" i="29" s="1"/>
  <c r="W121" i="29" s="1"/>
  <c r="W122" i="29" s="1"/>
  <c r="W123" i="29" s="1"/>
  <c r="W124" i="29" s="1"/>
  <c r="W125" i="29" s="1"/>
  <c r="W126" i="29" s="1"/>
  <c r="W127" i="29"/>
  <c r="W128" i="29" s="1"/>
  <c r="W129" i="29" s="1"/>
  <c r="W130" i="29" s="1"/>
  <c r="W131" i="29" s="1"/>
  <c r="W132" i="29" s="1"/>
  <c r="W133" i="29" s="1"/>
  <c r="W134" i="29"/>
  <c r="W139" i="29"/>
  <c r="W140" i="29" s="1"/>
  <c r="W141" i="29" s="1"/>
  <c r="W142" i="29" s="1"/>
  <c r="W143" i="29" s="1"/>
  <c r="W144" i="29" s="1"/>
  <c r="W145" i="29" s="1"/>
  <c r="W146" i="29" s="1"/>
  <c r="W147" i="29"/>
  <c r="H940" i="29"/>
  <c r="H781" i="29"/>
  <c r="W4" i="2"/>
  <c r="X4" i="2"/>
  <c r="Y4" i="2"/>
  <c r="Z4" i="2"/>
  <c r="AA4" i="2"/>
  <c r="AB4" i="2"/>
  <c r="AD4" i="2"/>
  <c r="AE4" i="2"/>
  <c r="AF4" i="2"/>
  <c r="AG4" i="2"/>
  <c r="AH4" i="2"/>
  <c r="AI4" i="2"/>
  <c r="W5" i="2"/>
  <c r="X5" i="2"/>
  <c r="Y5" i="2"/>
  <c r="Z5" i="2"/>
  <c r="AA5" i="2"/>
  <c r="AB5" i="2"/>
  <c r="AD5" i="2"/>
  <c r="AE5" i="2"/>
  <c r="AF5" i="2"/>
  <c r="AG5" i="2"/>
  <c r="AH5" i="2"/>
  <c r="AI5" i="2"/>
  <c r="W6" i="2"/>
  <c r="X6" i="2"/>
  <c r="Y6" i="2"/>
  <c r="Z6" i="2"/>
  <c r="AA6" i="2"/>
  <c r="AB6" i="2"/>
  <c r="AD6" i="2"/>
  <c r="AE6" i="2"/>
  <c r="AF6" i="2"/>
  <c r="AG6" i="2"/>
  <c r="AH6" i="2"/>
  <c r="AI6" i="2"/>
  <c r="W7" i="2"/>
  <c r="X7" i="2"/>
  <c r="Y7" i="2"/>
  <c r="Z7" i="2"/>
  <c r="AA7" i="2"/>
  <c r="AB7" i="2"/>
  <c r="AD7" i="2"/>
  <c r="AE7" i="2"/>
  <c r="AF7" i="2"/>
  <c r="AG7" i="2"/>
  <c r="AH7" i="2"/>
  <c r="AI7" i="2"/>
  <c r="W8" i="2"/>
  <c r="X8" i="2"/>
  <c r="Y8" i="2"/>
  <c r="Z8" i="2"/>
  <c r="AA8" i="2"/>
  <c r="AB8" i="2"/>
  <c r="AD8" i="2"/>
  <c r="AE8" i="2"/>
  <c r="AF8" i="2"/>
  <c r="AG8" i="2"/>
  <c r="AH8" i="2"/>
  <c r="AI8" i="2"/>
  <c r="W9" i="2"/>
  <c r="X9" i="2"/>
  <c r="Y9" i="2"/>
  <c r="Z9" i="2"/>
  <c r="AA9" i="2"/>
  <c r="AB9" i="2"/>
  <c r="AD9" i="2"/>
  <c r="AE9" i="2"/>
  <c r="AF9" i="2"/>
  <c r="AG9" i="2"/>
  <c r="AH9" i="2"/>
  <c r="AI9" i="2"/>
  <c r="W10" i="2"/>
  <c r="X10" i="2"/>
  <c r="Y10" i="2"/>
  <c r="Z10" i="2"/>
  <c r="AA10" i="2"/>
  <c r="AB10" i="2"/>
  <c r="AD10" i="2"/>
  <c r="AE10" i="2"/>
  <c r="AF10" i="2"/>
  <c r="AG10" i="2"/>
  <c r="AH10" i="2"/>
  <c r="AI10" i="2"/>
  <c r="W11" i="2"/>
  <c r="X11" i="2"/>
  <c r="Y11" i="2"/>
  <c r="Z11" i="2"/>
  <c r="AA11" i="2"/>
  <c r="AB11" i="2"/>
  <c r="AD11" i="2"/>
  <c r="AE11" i="2"/>
  <c r="AF11" i="2"/>
  <c r="AG11" i="2"/>
  <c r="AH11" i="2"/>
  <c r="AI11" i="2"/>
  <c r="W12" i="2"/>
  <c r="X12" i="2"/>
  <c r="Y12" i="2"/>
  <c r="Z12" i="2"/>
  <c r="AA12" i="2"/>
  <c r="AB12" i="2"/>
  <c r="AD12" i="2"/>
  <c r="AE12" i="2"/>
  <c r="AF12" i="2"/>
  <c r="AG12" i="2"/>
  <c r="AH12" i="2"/>
  <c r="AI12" i="2"/>
  <c r="W13" i="2"/>
  <c r="X13" i="2"/>
  <c r="Y13" i="2"/>
  <c r="Z13" i="2"/>
  <c r="AA13" i="2"/>
  <c r="AB13" i="2"/>
  <c r="AD13" i="2"/>
  <c r="AE13" i="2"/>
  <c r="AF13" i="2"/>
  <c r="AG13" i="2"/>
  <c r="AH13" i="2"/>
  <c r="AI13" i="2"/>
  <c r="W14" i="2"/>
  <c r="X14" i="2"/>
  <c r="Y14" i="2"/>
  <c r="Z14" i="2"/>
  <c r="AA14" i="2"/>
  <c r="AB14" i="2"/>
  <c r="AD14" i="2"/>
  <c r="AE14" i="2"/>
  <c r="AF14" i="2"/>
  <c r="AG14" i="2"/>
  <c r="AH14" i="2"/>
  <c r="AI14" i="2"/>
  <c r="W15" i="2"/>
  <c r="X15" i="2"/>
  <c r="Y15" i="2"/>
  <c r="Z15" i="2"/>
  <c r="AA15" i="2"/>
  <c r="AB15" i="2"/>
  <c r="AD15" i="2"/>
  <c r="AE15" i="2"/>
  <c r="AF15" i="2"/>
  <c r="AG15" i="2"/>
  <c r="AH15" i="2"/>
  <c r="AI15" i="2"/>
  <c r="W16" i="2"/>
  <c r="X16" i="2"/>
  <c r="Y16" i="2"/>
  <c r="Z16" i="2"/>
  <c r="AA16" i="2"/>
  <c r="AB16" i="2"/>
  <c r="AD16" i="2"/>
  <c r="AE16" i="2"/>
  <c r="AF16" i="2"/>
  <c r="AG16" i="2"/>
  <c r="AH16" i="2"/>
  <c r="AI16" i="2"/>
  <c r="W17" i="2"/>
  <c r="X17" i="2"/>
  <c r="Y17" i="2"/>
  <c r="Z17" i="2"/>
  <c r="AA17" i="2"/>
  <c r="AB17" i="2"/>
  <c r="AD17" i="2"/>
  <c r="AE17" i="2"/>
  <c r="AF17" i="2"/>
  <c r="AG17" i="2"/>
  <c r="AH17" i="2"/>
  <c r="AI17" i="2"/>
  <c r="W18" i="2"/>
  <c r="X18" i="2"/>
  <c r="Y18" i="2"/>
  <c r="Z18" i="2"/>
  <c r="AA18" i="2"/>
  <c r="AB18" i="2"/>
  <c r="AD18" i="2"/>
  <c r="AE18" i="2"/>
  <c r="AF18" i="2"/>
  <c r="AG18" i="2"/>
  <c r="AH18" i="2"/>
  <c r="AI18" i="2"/>
  <c r="W19" i="2"/>
  <c r="X19" i="2"/>
  <c r="Y19" i="2"/>
  <c r="Z19" i="2"/>
  <c r="AA19" i="2"/>
  <c r="AB19" i="2"/>
  <c r="AD19" i="2"/>
  <c r="AE19" i="2"/>
  <c r="AF19" i="2"/>
  <c r="AG19" i="2"/>
  <c r="AH19" i="2"/>
  <c r="AI19" i="2"/>
  <c r="W20" i="2"/>
  <c r="X20" i="2"/>
  <c r="Y20" i="2"/>
  <c r="Z20" i="2"/>
  <c r="AA20" i="2"/>
  <c r="AB20" i="2"/>
  <c r="AD20" i="2"/>
  <c r="AE20" i="2"/>
  <c r="AF20" i="2"/>
  <c r="AG20" i="2"/>
  <c r="AH20" i="2"/>
  <c r="AI20" i="2"/>
  <c r="W21" i="2"/>
  <c r="X21" i="2"/>
  <c r="Y21" i="2"/>
  <c r="Z21" i="2"/>
  <c r="AA21" i="2"/>
  <c r="AB21" i="2"/>
  <c r="AD21" i="2"/>
  <c r="AE21" i="2"/>
  <c r="AF21" i="2"/>
  <c r="AG21" i="2"/>
  <c r="AH21" i="2"/>
  <c r="AI21" i="2"/>
  <c r="W22" i="2"/>
  <c r="X22" i="2"/>
  <c r="Y22" i="2"/>
  <c r="Z22" i="2"/>
  <c r="AA22" i="2"/>
  <c r="AB22" i="2"/>
  <c r="AD22" i="2"/>
  <c r="AE22" i="2"/>
  <c r="AF22" i="2"/>
  <c r="AG22" i="2"/>
  <c r="AH22" i="2"/>
  <c r="AI22" i="2"/>
  <c r="W23" i="2"/>
  <c r="X23" i="2"/>
  <c r="Y23" i="2"/>
  <c r="Z23" i="2"/>
  <c r="AA23" i="2"/>
  <c r="AB23" i="2"/>
  <c r="AD23" i="2"/>
  <c r="AE23" i="2"/>
  <c r="AF23" i="2"/>
  <c r="AG23" i="2"/>
  <c r="AH23" i="2"/>
  <c r="AI23" i="2"/>
  <c r="W24" i="2"/>
  <c r="X24" i="2"/>
  <c r="Y24" i="2"/>
  <c r="Z24" i="2"/>
  <c r="AA24" i="2"/>
  <c r="AB24" i="2"/>
  <c r="AD24" i="2"/>
  <c r="AE24" i="2"/>
  <c r="AF24" i="2"/>
  <c r="AG24" i="2"/>
  <c r="AH24" i="2"/>
  <c r="AI24" i="2"/>
  <c r="W25" i="2"/>
  <c r="X25" i="2"/>
  <c r="Y25" i="2"/>
  <c r="Z25" i="2"/>
  <c r="AA25" i="2"/>
  <c r="AB25" i="2"/>
  <c r="AD25" i="2"/>
  <c r="AE25" i="2"/>
  <c r="AF25" i="2"/>
  <c r="AG25" i="2"/>
  <c r="AH25" i="2"/>
  <c r="AI25" i="2"/>
  <c r="W26" i="2"/>
  <c r="X26" i="2"/>
  <c r="Y26" i="2"/>
  <c r="Z26" i="2"/>
  <c r="AA26" i="2"/>
  <c r="AB26" i="2"/>
  <c r="AD26" i="2"/>
  <c r="AE26" i="2"/>
  <c r="AF26" i="2"/>
  <c r="AG26" i="2"/>
  <c r="AH26" i="2"/>
  <c r="AI26" i="2"/>
  <c r="W27" i="2"/>
  <c r="X27" i="2"/>
  <c r="Y27" i="2"/>
  <c r="Z27" i="2"/>
  <c r="AA27" i="2"/>
  <c r="AB27" i="2"/>
  <c r="AD27" i="2"/>
  <c r="AE27" i="2"/>
  <c r="AF27" i="2"/>
  <c r="AG27" i="2"/>
  <c r="AH27" i="2"/>
  <c r="AI27" i="2"/>
  <c r="W28" i="2"/>
  <c r="X28" i="2"/>
  <c r="Y28" i="2"/>
  <c r="Z28" i="2"/>
  <c r="AA28" i="2"/>
  <c r="AB28" i="2"/>
  <c r="AD28" i="2"/>
  <c r="AE28" i="2"/>
  <c r="AF28" i="2"/>
  <c r="AG28" i="2"/>
  <c r="AH28" i="2"/>
  <c r="AI28" i="2"/>
  <c r="W29" i="2"/>
  <c r="X29" i="2"/>
  <c r="Y29" i="2"/>
  <c r="Z29" i="2"/>
  <c r="AA29" i="2"/>
  <c r="AB29" i="2"/>
  <c r="AD29" i="2"/>
  <c r="AE29" i="2"/>
  <c r="AF29" i="2"/>
  <c r="AG29" i="2"/>
  <c r="AH29" i="2"/>
  <c r="AI29" i="2"/>
  <c r="W30" i="2"/>
  <c r="X30" i="2"/>
  <c r="Y30" i="2"/>
  <c r="Z30" i="2"/>
  <c r="AA30" i="2"/>
  <c r="AB30" i="2"/>
  <c r="AD30" i="2"/>
  <c r="AE30" i="2"/>
  <c r="AF30" i="2"/>
  <c r="AG30" i="2"/>
  <c r="AH30" i="2"/>
  <c r="AI30" i="2"/>
  <c r="W31" i="2"/>
  <c r="X31" i="2"/>
  <c r="Y31" i="2"/>
  <c r="Z31" i="2"/>
  <c r="AA31" i="2"/>
  <c r="AB31" i="2"/>
  <c r="AD31" i="2"/>
  <c r="AE31" i="2"/>
  <c r="AF31" i="2"/>
  <c r="AG31" i="2"/>
  <c r="AH31" i="2"/>
  <c r="AI31" i="2"/>
  <c r="W32" i="2"/>
  <c r="X32" i="2"/>
  <c r="Y32" i="2"/>
  <c r="Z32" i="2"/>
  <c r="AA32" i="2"/>
  <c r="AB32" i="2"/>
  <c r="AD32" i="2"/>
  <c r="AE32" i="2"/>
  <c r="AF32" i="2"/>
  <c r="AG32" i="2"/>
  <c r="AH32" i="2"/>
  <c r="AI32" i="2"/>
  <c r="W33" i="2"/>
  <c r="X33" i="2"/>
  <c r="Y33" i="2"/>
  <c r="Z33" i="2"/>
  <c r="AA33" i="2"/>
  <c r="AB33" i="2"/>
  <c r="AD33" i="2"/>
  <c r="AE33" i="2"/>
  <c r="AF33" i="2"/>
  <c r="AG33" i="2"/>
  <c r="AH33" i="2"/>
  <c r="AI33" i="2"/>
  <c r="W34" i="2"/>
  <c r="X34" i="2"/>
  <c r="Y34" i="2"/>
  <c r="Z34" i="2"/>
  <c r="AA34" i="2"/>
  <c r="AB34" i="2"/>
  <c r="AD34" i="2"/>
  <c r="AE34" i="2"/>
  <c r="AF34" i="2"/>
  <c r="AG34" i="2"/>
  <c r="AH34" i="2"/>
  <c r="AI34" i="2"/>
  <c r="W35" i="2"/>
  <c r="X35" i="2"/>
  <c r="Y35" i="2"/>
  <c r="Z35" i="2"/>
  <c r="AA35" i="2"/>
  <c r="AB35" i="2"/>
  <c r="AD35" i="2"/>
  <c r="AE35" i="2"/>
  <c r="AF35" i="2"/>
  <c r="AG35" i="2"/>
  <c r="AH35" i="2"/>
  <c r="AI35" i="2"/>
  <c r="W36" i="2"/>
  <c r="X36" i="2"/>
  <c r="Y36" i="2"/>
  <c r="Z36" i="2"/>
  <c r="AA36" i="2"/>
  <c r="AB36" i="2"/>
  <c r="AD36" i="2"/>
  <c r="AE36" i="2"/>
  <c r="AF36" i="2"/>
  <c r="AG36" i="2"/>
  <c r="AH36" i="2"/>
  <c r="AI36" i="2"/>
  <c r="W37" i="2"/>
  <c r="X37" i="2"/>
  <c r="Y37" i="2"/>
  <c r="Z37" i="2"/>
  <c r="AA37" i="2"/>
  <c r="AB37" i="2"/>
  <c r="AD37" i="2"/>
  <c r="AE37" i="2"/>
  <c r="AF37" i="2"/>
  <c r="AG37" i="2"/>
  <c r="AH37" i="2"/>
  <c r="AI37" i="2"/>
  <c r="W38" i="2"/>
  <c r="X38" i="2"/>
  <c r="Y38" i="2"/>
  <c r="Z38" i="2"/>
  <c r="AA38" i="2"/>
  <c r="AB38" i="2"/>
  <c r="AD38" i="2"/>
  <c r="AE38" i="2"/>
  <c r="AF38" i="2"/>
  <c r="AG38" i="2"/>
  <c r="AH38" i="2"/>
  <c r="AI38" i="2"/>
  <c r="W39" i="2"/>
  <c r="X39" i="2"/>
  <c r="Y39" i="2"/>
  <c r="Z39" i="2"/>
  <c r="AA39" i="2"/>
  <c r="AB39" i="2"/>
  <c r="AD39" i="2"/>
  <c r="AE39" i="2"/>
  <c r="AF39" i="2"/>
  <c r="AG39" i="2"/>
  <c r="AH39" i="2"/>
  <c r="AI39" i="2"/>
  <c r="W40" i="2"/>
  <c r="X40" i="2"/>
  <c r="Y40" i="2"/>
  <c r="Z40" i="2"/>
  <c r="AA40" i="2"/>
  <c r="AB40" i="2"/>
  <c r="AD40" i="2"/>
  <c r="AE40" i="2"/>
  <c r="AF40" i="2"/>
  <c r="AG40" i="2"/>
  <c r="AH40" i="2"/>
  <c r="AI40" i="2"/>
  <c r="W41" i="2"/>
  <c r="X41" i="2"/>
  <c r="Y41" i="2"/>
  <c r="Z41" i="2"/>
  <c r="AA41" i="2"/>
  <c r="AB41" i="2"/>
  <c r="AD41" i="2"/>
  <c r="AE41" i="2"/>
  <c r="AF41" i="2"/>
  <c r="AG41" i="2"/>
  <c r="AH41" i="2"/>
  <c r="AI41" i="2"/>
  <c r="W42" i="2"/>
  <c r="X42" i="2"/>
  <c r="Y42" i="2"/>
  <c r="Z42" i="2"/>
  <c r="AA42" i="2"/>
  <c r="AB42" i="2"/>
  <c r="AD42" i="2"/>
  <c r="AE42" i="2"/>
  <c r="AF42" i="2"/>
  <c r="AG42" i="2"/>
  <c r="AH42" i="2"/>
  <c r="AI42" i="2"/>
  <c r="W43" i="2"/>
  <c r="X43" i="2"/>
  <c r="Y43" i="2"/>
  <c r="Z43" i="2"/>
  <c r="AA43" i="2"/>
  <c r="AB43" i="2"/>
  <c r="AD43" i="2"/>
  <c r="AE43" i="2"/>
  <c r="AF43" i="2"/>
  <c r="AG43" i="2"/>
  <c r="AH43" i="2"/>
  <c r="AI43" i="2"/>
  <c r="W44" i="2"/>
  <c r="X44" i="2"/>
  <c r="Y44" i="2"/>
  <c r="Z44" i="2"/>
  <c r="AA44" i="2"/>
  <c r="AB44" i="2"/>
  <c r="AD44" i="2"/>
  <c r="AE44" i="2"/>
  <c r="AF44" i="2"/>
  <c r="AG44" i="2"/>
  <c r="AH44" i="2"/>
  <c r="AI44" i="2"/>
  <c r="W45" i="2"/>
  <c r="X45" i="2"/>
  <c r="Y45" i="2"/>
  <c r="Z45" i="2"/>
  <c r="AA45" i="2"/>
  <c r="AB45" i="2"/>
  <c r="AD45" i="2"/>
  <c r="AE45" i="2"/>
  <c r="AF45" i="2"/>
  <c r="AG45" i="2"/>
  <c r="AH45" i="2"/>
  <c r="AI45" i="2"/>
  <c r="W46" i="2"/>
  <c r="X46" i="2"/>
  <c r="Y46" i="2"/>
  <c r="Z46" i="2"/>
  <c r="AA46" i="2"/>
  <c r="AB46" i="2"/>
  <c r="AD46" i="2"/>
  <c r="AE46" i="2"/>
  <c r="AF46" i="2"/>
  <c r="AG46" i="2"/>
  <c r="AH46" i="2"/>
  <c r="AI46" i="2"/>
  <c r="W47" i="2"/>
  <c r="X47" i="2"/>
  <c r="Y47" i="2"/>
  <c r="Z47" i="2"/>
  <c r="AA47" i="2"/>
  <c r="AB47" i="2"/>
  <c r="AD47" i="2"/>
  <c r="AE47" i="2"/>
  <c r="AF47" i="2"/>
  <c r="AG47" i="2"/>
  <c r="AH47" i="2"/>
  <c r="AI47" i="2"/>
  <c r="W48" i="2"/>
  <c r="X48" i="2"/>
  <c r="Y48" i="2"/>
  <c r="Z48" i="2"/>
  <c r="AA48" i="2"/>
  <c r="AB48" i="2"/>
  <c r="AD48" i="2"/>
  <c r="AE48" i="2"/>
  <c r="AF48" i="2"/>
  <c r="AG48" i="2"/>
  <c r="AH48" i="2"/>
  <c r="AI48" i="2"/>
  <c r="W49" i="2"/>
  <c r="X49" i="2"/>
  <c r="Y49" i="2"/>
  <c r="Z49" i="2"/>
  <c r="AA49" i="2"/>
  <c r="AB49" i="2"/>
  <c r="AD49" i="2"/>
  <c r="AE49" i="2"/>
  <c r="AF49" i="2"/>
  <c r="AG49" i="2"/>
  <c r="AH49" i="2"/>
  <c r="AI49" i="2"/>
  <c r="W50" i="2"/>
  <c r="X50" i="2"/>
  <c r="Y50" i="2"/>
  <c r="Z50" i="2"/>
  <c r="AA50" i="2"/>
  <c r="AB50" i="2"/>
  <c r="AD50" i="2"/>
  <c r="AE50" i="2"/>
  <c r="AF50" i="2"/>
  <c r="AG50" i="2"/>
  <c r="AH50" i="2"/>
  <c r="AI50" i="2"/>
  <c r="W51" i="2"/>
  <c r="X51" i="2"/>
  <c r="Y51" i="2"/>
  <c r="Z51" i="2"/>
  <c r="AA51" i="2"/>
  <c r="AB51" i="2"/>
  <c r="AD51" i="2"/>
  <c r="AE51" i="2"/>
  <c r="AF51" i="2"/>
  <c r="AG51" i="2"/>
  <c r="AH51" i="2"/>
  <c r="AI51" i="2"/>
  <c r="W52" i="2"/>
  <c r="X52" i="2"/>
  <c r="Y52" i="2"/>
  <c r="Z52" i="2"/>
  <c r="AA52" i="2"/>
  <c r="AB52" i="2"/>
  <c r="AD52" i="2"/>
  <c r="AE52" i="2"/>
  <c r="AF52" i="2"/>
  <c r="AG52" i="2"/>
  <c r="AH52" i="2"/>
  <c r="AI52" i="2"/>
  <c r="W53" i="2"/>
  <c r="X53" i="2"/>
  <c r="Y53" i="2"/>
  <c r="Z53" i="2"/>
  <c r="AA53" i="2"/>
  <c r="AB53" i="2"/>
  <c r="AD53" i="2"/>
  <c r="AE53" i="2"/>
  <c r="AF53" i="2"/>
  <c r="AG53" i="2"/>
  <c r="AH53" i="2"/>
  <c r="AI53" i="2"/>
  <c r="W54" i="2"/>
  <c r="X54" i="2"/>
  <c r="Y54" i="2"/>
  <c r="Z54" i="2"/>
  <c r="AA54" i="2"/>
  <c r="AB54" i="2"/>
  <c r="AD54" i="2"/>
  <c r="AE54" i="2"/>
  <c r="AF54" i="2"/>
  <c r="AG54" i="2"/>
  <c r="AH54" i="2"/>
  <c r="AI54" i="2"/>
  <c r="W55" i="2"/>
  <c r="X55" i="2"/>
  <c r="Y55" i="2"/>
  <c r="Z55" i="2"/>
  <c r="AA55" i="2"/>
  <c r="AB55" i="2"/>
  <c r="AD55" i="2"/>
  <c r="AE55" i="2"/>
  <c r="AF55" i="2"/>
  <c r="AG55" i="2"/>
  <c r="AH55" i="2"/>
  <c r="AI55" i="2"/>
  <c r="W56" i="2"/>
  <c r="X56" i="2"/>
  <c r="Y56" i="2"/>
  <c r="Z56" i="2"/>
  <c r="AA56" i="2"/>
  <c r="AB56" i="2"/>
  <c r="AD56" i="2"/>
  <c r="AE56" i="2"/>
  <c r="AF56" i="2"/>
  <c r="AG56" i="2"/>
  <c r="AH56" i="2"/>
  <c r="AI56" i="2"/>
  <c r="W57" i="2"/>
  <c r="X57" i="2"/>
  <c r="Y57" i="2"/>
  <c r="Z57" i="2"/>
  <c r="AA57" i="2"/>
  <c r="AB57" i="2"/>
  <c r="AD57" i="2"/>
  <c r="AE57" i="2"/>
  <c r="AF57" i="2"/>
  <c r="AG57" i="2"/>
  <c r="AH57" i="2"/>
  <c r="AI57" i="2"/>
  <c r="W58" i="2"/>
  <c r="X58" i="2"/>
  <c r="Y58" i="2"/>
  <c r="Z58" i="2"/>
  <c r="AA58" i="2"/>
  <c r="AB58" i="2"/>
  <c r="AD58" i="2"/>
  <c r="AE58" i="2"/>
  <c r="AF58" i="2"/>
  <c r="AG58" i="2"/>
  <c r="AH58" i="2"/>
  <c r="AI58" i="2"/>
  <c r="W59" i="2"/>
  <c r="X59" i="2"/>
  <c r="Y59" i="2"/>
  <c r="Z59" i="2"/>
  <c r="AA59" i="2"/>
  <c r="AB59" i="2"/>
  <c r="AD59" i="2"/>
  <c r="AE59" i="2"/>
  <c r="AF59" i="2"/>
  <c r="AG59" i="2"/>
  <c r="AH59" i="2"/>
  <c r="AI59" i="2"/>
  <c r="W60" i="2"/>
  <c r="X60" i="2"/>
  <c r="Y60" i="2"/>
  <c r="Z60" i="2"/>
  <c r="AA60" i="2"/>
  <c r="AB60" i="2"/>
  <c r="AD60" i="2"/>
  <c r="AE60" i="2"/>
  <c r="AF60" i="2"/>
  <c r="AG60" i="2"/>
  <c r="AH60" i="2"/>
  <c r="AI60" i="2"/>
  <c r="W61" i="2"/>
  <c r="X61" i="2"/>
  <c r="Y61" i="2"/>
  <c r="Z61" i="2"/>
  <c r="AA61" i="2"/>
  <c r="AB61" i="2"/>
  <c r="AD61" i="2"/>
  <c r="AE61" i="2"/>
  <c r="AF61" i="2"/>
  <c r="AG61" i="2"/>
  <c r="AH61" i="2"/>
  <c r="AI61" i="2"/>
  <c r="W62" i="2"/>
  <c r="X62" i="2"/>
  <c r="Y62" i="2"/>
  <c r="Z62" i="2"/>
  <c r="AA62" i="2"/>
  <c r="AB62" i="2"/>
  <c r="AD62" i="2"/>
  <c r="AE62" i="2"/>
  <c r="AF62" i="2"/>
  <c r="AG62" i="2"/>
  <c r="AH62" i="2"/>
  <c r="AI62" i="2"/>
  <c r="W63" i="2"/>
  <c r="X63" i="2"/>
  <c r="Y63" i="2"/>
  <c r="Z63" i="2"/>
  <c r="AA63" i="2"/>
  <c r="AB63" i="2"/>
  <c r="AD63" i="2"/>
  <c r="AE63" i="2"/>
  <c r="AF63" i="2"/>
  <c r="AG63" i="2"/>
  <c r="AH63" i="2"/>
  <c r="AI63" i="2"/>
  <c r="W64" i="2"/>
  <c r="X64" i="2"/>
  <c r="Y64" i="2"/>
  <c r="Z64" i="2"/>
  <c r="AA64" i="2"/>
  <c r="AB64" i="2"/>
  <c r="AD64" i="2"/>
  <c r="AE64" i="2"/>
  <c r="AF64" i="2"/>
  <c r="AG64" i="2"/>
  <c r="AH64" i="2"/>
  <c r="AI64" i="2"/>
  <c r="W65" i="2"/>
  <c r="X65" i="2"/>
  <c r="Y65" i="2"/>
  <c r="Z65" i="2"/>
  <c r="AA65" i="2"/>
  <c r="AB65" i="2"/>
  <c r="AD65" i="2"/>
  <c r="AE65" i="2"/>
  <c r="AF65" i="2"/>
  <c r="AG65" i="2"/>
  <c r="AH65" i="2"/>
  <c r="AI65" i="2"/>
  <c r="W66" i="2"/>
  <c r="X66" i="2"/>
  <c r="Y66" i="2"/>
  <c r="Z66" i="2"/>
  <c r="AA66" i="2"/>
  <c r="AB66" i="2"/>
  <c r="AD66" i="2"/>
  <c r="AE66" i="2"/>
  <c r="AF66" i="2"/>
  <c r="AG66" i="2"/>
  <c r="AH66" i="2"/>
  <c r="AI66" i="2"/>
  <c r="W67" i="2"/>
  <c r="X67" i="2"/>
  <c r="Y67" i="2"/>
  <c r="Z67" i="2"/>
  <c r="AA67" i="2"/>
  <c r="AB67" i="2"/>
  <c r="AD67" i="2"/>
  <c r="AE67" i="2"/>
  <c r="AF67" i="2"/>
  <c r="AG67" i="2"/>
  <c r="AH67" i="2"/>
  <c r="AI67" i="2"/>
  <c r="W68" i="2"/>
  <c r="X68" i="2"/>
  <c r="Y68" i="2"/>
  <c r="Z68" i="2"/>
  <c r="AA68" i="2"/>
  <c r="AB68" i="2"/>
  <c r="AD68" i="2"/>
  <c r="AE68" i="2"/>
  <c r="AF68" i="2"/>
  <c r="AG68" i="2"/>
  <c r="AH68" i="2"/>
  <c r="AI68" i="2"/>
  <c r="W69" i="2"/>
  <c r="X69" i="2"/>
  <c r="Y69" i="2"/>
  <c r="Z69" i="2"/>
  <c r="AA69" i="2"/>
  <c r="AB69" i="2"/>
  <c r="AD69" i="2"/>
  <c r="AE69" i="2"/>
  <c r="AF69" i="2"/>
  <c r="AG69" i="2"/>
  <c r="AH69" i="2"/>
  <c r="AI69" i="2"/>
  <c r="W70" i="2"/>
  <c r="X70" i="2"/>
  <c r="Y70" i="2"/>
  <c r="Z70" i="2"/>
  <c r="AA70" i="2"/>
  <c r="AB70" i="2"/>
  <c r="AD70" i="2"/>
  <c r="AE70" i="2"/>
  <c r="AF70" i="2"/>
  <c r="AG70" i="2"/>
  <c r="AH70" i="2"/>
  <c r="AI70" i="2"/>
  <c r="W71" i="2"/>
  <c r="X71" i="2"/>
  <c r="Y71" i="2"/>
  <c r="Z71" i="2"/>
  <c r="AA71" i="2"/>
  <c r="AB71" i="2"/>
  <c r="AD71" i="2"/>
  <c r="AE71" i="2"/>
  <c r="AF71" i="2"/>
  <c r="AG71" i="2"/>
  <c r="AH71" i="2"/>
  <c r="AI71" i="2"/>
  <c r="W72" i="2"/>
  <c r="X72" i="2"/>
  <c r="Y72" i="2"/>
  <c r="Z72" i="2"/>
  <c r="AA72" i="2"/>
  <c r="AB72" i="2"/>
  <c r="AD72" i="2"/>
  <c r="AE72" i="2"/>
  <c r="AF72" i="2"/>
  <c r="AG72" i="2"/>
  <c r="AH72" i="2"/>
  <c r="AI72" i="2"/>
  <c r="W73" i="2"/>
  <c r="X73" i="2"/>
  <c r="Y73" i="2"/>
  <c r="Z73" i="2"/>
  <c r="AA73" i="2"/>
  <c r="AB73" i="2"/>
  <c r="AD73" i="2"/>
  <c r="AE73" i="2"/>
  <c r="AF73" i="2"/>
  <c r="AG73" i="2"/>
  <c r="AH73" i="2"/>
  <c r="AI73" i="2"/>
  <c r="W74" i="2"/>
  <c r="X74" i="2"/>
  <c r="Y74" i="2"/>
  <c r="Z74" i="2"/>
  <c r="AA74" i="2"/>
  <c r="AB74" i="2"/>
  <c r="AD74" i="2"/>
  <c r="AE74" i="2"/>
  <c r="AF74" i="2"/>
  <c r="AG74" i="2"/>
  <c r="AH74" i="2"/>
  <c r="AI74" i="2"/>
  <c r="W75" i="2"/>
  <c r="X75" i="2"/>
  <c r="Y75" i="2"/>
  <c r="Z75" i="2"/>
  <c r="AA75" i="2"/>
  <c r="AB75" i="2"/>
  <c r="AD75" i="2"/>
  <c r="AE75" i="2"/>
  <c r="AF75" i="2"/>
  <c r="AG75" i="2"/>
  <c r="AH75" i="2"/>
  <c r="AI75" i="2"/>
  <c r="W76" i="2"/>
  <c r="X76" i="2"/>
  <c r="Y76" i="2"/>
  <c r="Z76" i="2"/>
  <c r="AA76" i="2"/>
  <c r="AB76" i="2"/>
  <c r="AD76" i="2"/>
  <c r="AE76" i="2"/>
  <c r="AF76" i="2"/>
  <c r="AG76" i="2"/>
  <c r="AH76" i="2"/>
  <c r="AI76" i="2"/>
  <c r="W77" i="2"/>
  <c r="X77" i="2"/>
  <c r="Y77" i="2"/>
  <c r="Z77" i="2"/>
  <c r="AA77" i="2"/>
  <c r="AB77" i="2"/>
  <c r="AD77" i="2"/>
  <c r="AE77" i="2"/>
  <c r="AF77" i="2"/>
  <c r="AG77" i="2"/>
  <c r="AH77" i="2"/>
  <c r="AI77" i="2"/>
  <c r="W78" i="2"/>
  <c r="X78" i="2"/>
  <c r="Y78" i="2"/>
  <c r="Z78" i="2"/>
  <c r="AA78" i="2"/>
  <c r="AB78" i="2"/>
  <c r="AD78" i="2"/>
  <c r="AE78" i="2"/>
  <c r="AF78" i="2"/>
  <c r="AG78" i="2"/>
  <c r="AH78" i="2"/>
  <c r="AI78" i="2"/>
  <c r="W79" i="2"/>
  <c r="X79" i="2"/>
  <c r="Y79" i="2"/>
  <c r="Z79" i="2"/>
  <c r="AA79" i="2"/>
  <c r="AB79" i="2"/>
  <c r="AD79" i="2"/>
  <c r="AE79" i="2"/>
  <c r="AF79" i="2"/>
  <c r="AG79" i="2"/>
  <c r="AH79" i="2"/>
  <c r="AI79" i="2"/>
  <c r="W80" i="2"/>
  <c r="X80" i="2"/>
  <c r="Y80" i="2"/>
  <c r="Z80" i="2"/>
  <c r="AA80" i="2"/>
  <c r="AB80" i="2"/>
  <c r="AD80" i="2"/>
  <c r="AE80" i="2"/>
  <c r="AF80" i="2"/>
  <c r="AG80" i="2"/>
  <c r="AH80" i="2"/>
  <c r="AI80" i="2"/>
  <c r="W81" i="2"/>
  <c r="X81" i="2"/>
  <c r="Y81" i="2"/>
  <c r="Z81" i="2"/>
  <c r="AA81" i="2"/>
  <c r="AB81" i="2"/>
  <c r="AD81" i="2"/>
  <c r="AE81" i="2"/>
  <c r="AF81" i="2"/>
  <c r="AG81" i="2"/>
  <c r="AH81" i="2"/>
  <c r="AI81" i="2"/>
  <c r="W82" i="2"/>
  <c r="X82" i="2"/>
  <c r="Y82" i="2"/>
  <c r="Z82" i="2"/>
  <c r="AA82" i="2"/>
  <c r="AB82" i="2"/>
  <c r="AD82" i="2"/>
  <c r="AE82" i="2"/>
  <c r="AF82" i="2"/>
  <c r="AG82" i="2"/>
  <c r="AH82" i="2"/>
  <c r="AI82" i="2"/>
  <c r="W84" i="2"/>
  <c r="X84" i="2"/>
  <c r="Y84" i="2"/>
  <c r="Z84" i="2"/>
  <c r="AA84" i="2"/>
  <c r="AB84" i="2"/>
  <c r="AD84" i="2"/>
  <c r="AE84" i="2"/>
  <c r="AF84" i="2"/>
  <c r="AG84" i="2"/>
  <c r="AH84" i="2"/>
  <c r="AI84" i="2"/>
  <c r="W85" i="2"/>
  <c r="X85" i="2"/>
  <c r="Y85" i="2"/>
  <c r="Z85" i="2"/>
  <c r="AA85" i="2"/>
  <c r="AB85" i="2"/>
  <c r="AD85" i="2"/>
  <c r="AE85" i="2"/>
  <c r="AF85" i="2"/>
  <c r="AG85" i="2"/>
  <c r="AH85" i="2"/>
  <c r="AI85" i="2"/>
  <c r="W86" i="2"/>
  <c r="X86" i="2"/>
  <c r="Y86" i="2"/>
  <c r="Z86" i="2"/>
  <c r="AA86" i="2"/>
  <c r="AB86" i="2"/>
  <c r="AD86" i="2"/>
  <c r="AE86" i="2"/>
  <c r="AF86" i="2"/>
  <c r="AG86" i="2"/>
  <c r="AH86" i="2"/>
  <c r="AI86" i="2"/>
  <c r="W87" i="2"/>
  <c r="X87" i="2"/>
  <c r="Y87" i="2"/>
  <c r="Z87" i="2"/>
  <c r="AA87" i="2"/>
  <c r="AB87" i="2"/>
  <c r="AD87" i="2"/>
  <c r="AE87" i="2"/>
  <c r="AF87" i="2"/>
  <c r="AG87" i="2"/>
  <c r="AH87" i="2"/>
  <c r="AI87" i="2"/>
  <c r="W88" i="2"/>
  <c r="X88" i="2"/>
  <c r="Y88" i="2"/>
  <c r="Z88" i="2"/>
  <c r="AA88" i="2"/>
  <c r="AB88" i="2"/>
  <c r="AD88" i="2"/>
  <c r="AE88" i="2"/>
  <c r="AF88" i="2"/>
  <c r="AG88" i="2"/>
  <c r="AH88" i="2"/>
  <c r="AI88" i="2"/>
  <c r="W89" i="2"/>
  <c r="X89" i="2"/>
  <c r="Y89" i="2"/>
  <c r="Z89" i="2"/>
  <c r="AA89" i="2"/>
  <c r="AB89" i="2"/>
  <c r="AD89" i="2"/>
  <c r="AE89" i="2"/>
  <c r="AF89" i="2"/>
  <c r="AG89" i="2"/>
  <c r="AH89" i="2"/>
  <c r="AI89" i="2"/>
  <c r="W90" i="2"/>
  <c r="X90" i="2"/>
  <c r="Y90" i="2"/>
  <c r="Z90" i="2"/>
  <c r="AA90" i="2"/>
  <c r="AB90" i="2"/>
  <c r="AD90" i="2"/>
  <c r="AE90" i="2"/>
  <c r="AF90" i="2"/>
  <c r="AG90" i="2"/>
  <c r="AH90" i="2"/>
  <c r="AI90" i="2"/>
  <c r="W91" i="2"/>
  <c r="X91" i="2"/>
  <c r="Y91" i="2"/>
  <c r="Z91" i="2"/>
  <c r="AA91" i="2"/>
  <c r="AB91" i="2"/>
  <c r="AD91" i="2"/>
  <c r="AE91" i="2"/>
  <c r="AF91" i="2"/>
  <c r="AG91" i="2"/>
  <c r="AH91" i="2"/>
  <c r="AI91" i="2"/>
  <c r="W92" i="2"/>
  <c r="X92" i="2"/>
  <c r="Y92" i="2"/>
  <c r="Z92" i="2"/>
  <c r="AA92" i="2"/>
  <c r="AB92" i="2"/>
  <c r="AD92" i="2"/>
  <c r="AE92" i="2"/>
  <c r="AF92" i="2"/>
  <c r="AG92" i="2"/>
  <c r="AH92" i="2"/>
  <c r="AI92" i="2"/>
  <c r="W93" i="2"/>
  <c r="X93" i="2"/>
  <c r="Y93" i="2"/>
  <c r="Z93" i="2"/>
  <c r="AA93" i="2"/>
  <c r="AB93" i="2"/>
  <c r="AD93" i="2"/>
  <c r="AE93" i="2"/>
  <c r="AF93" i="2"/>
  <c r="AG93" i="2"/>
  <c r="AH93" i="2"/>
  <c r="AI93" i="2"/>
  <c r="W94" i="2"/>
  <c r="X94" i="2"/>
  <c r="Y94" i="2"/>
  <c r="Z94" i="2"/>
  <c r="AA94" i="2"/>
  <c r="AB94" i="2"/>
  <c r="AD94" i="2"/>
  <c r="AE94" i="2"/>
  <c r="AF94" i="2"/>
  <c r="AG94" i="2"/>
  <c r="AH94" i="2"/>
  <c r="AI94" i="2"/>
  <c r="W95" i="2"/>
  <c r="X95" i="2"/>
  <c r="Y95" i="2"/>
  <c r="Z95" i="2"/>
  <c r="AA95" i="2"/>
  <c r="AB95" i="2"/>
  <c r="AD95" i="2"/>
  <c r="AE95" i="2"/>
  <c r="AF95" i="2"/>
  <c r="AG95" i="2"/>
  <c r="AH95" i="2"/>
  <c r="AI95" i="2"/>
  <c r="W96" i="2"/>
  <c r="X96" i="2"/>
  <c r="Y96" i="2"/>
  <c r="Z96" i="2"/>
  <c r="AA96" i="2"/>
  <c r="AB96" i="2"/>
  <c r="AD96" i="2"/>
  <c r="AE96" i="2"/>
  <c r="AF96" i="2"/>
  <c r="AG96" i="2"/>
  <c r="AH96" i="2"/>
  <c r="AI96" i="2"/>
  <c r="W97" i="2"/>
  <c r="X97" i="2"/>
  <c r="Y97" i="2"/>
  <c r="Z97" i="2"/>
  <c r="AA97" i="2"/>
  <c r="AB97" i="2"/>
  <c r="AD97" i="2"/>
  <c r="AE97" i="2"/>
  <c r="AF97" i="2"/>
  <c r="AG97" i="2"/>
  <c r="AH97" i="2"/>
  <c r="AI97" i="2"/>
  <c r="W98" i="2"/>
  <c r="X98" i="2"/>
  <c r="Y98" i="2"/>
  <c r="Z98" i="2"/>
  <c r="AA98" i="2"/>
  <c r="AB98" i="2"/>
  <c r="AD98" i="2"/>
  <c r="AE98" i="2"/>
  <c r="AF98" i="2"/>
  <c r="AG98" i="2"/>
  <c r="AH98" i="2"/>
  <c r="AI98" i="2"/>
  <c r="W99" i="2"/>
  <c r="X99" i="2"/>
  <c r="Y99" i="2"/>
  <c r="Z99" i="2"/>
  <c r="AA99" i="2"/>
  <c r="AB99" i="2"/>
  <c r="AD99" i="2"/>
  <c r="AE99" i="2"/>
  <c r="AF99" i="2"/>
  <c r="AG99" i="2"/>
  <c r="AH99" i="2"/>
  <c r="AI99" i="2"/>
  <c r="W100" i="2"/>
  <c r="X100" i="2"/>
  <c r="Y100" i="2"/>
  <c r="Z100" i="2"/>
  <c r="AA100" i="2"/>
  <c r="AB100" i="2"/>
  <c r="AD100" i="2"/>
  <c r="AE100" i="2"/>
  <c r="AF100" i="2"/>
  <c r="AG100" i="2"/>
  <c r="AH100" i="2"/>
  <c r="AI100" i="2"/>
  <c r="W101" i="2"/>
  <c r="X101" i="2"/>
  <c r="Y101" i="2"/>
  <c r="Z101" i="2"/>
  <c r="AA101" i="2"/>
  <c r="AB101" i="2"/>
  <c r="AD101" i="2"/>
  <c r="AE101" i="2"/>
  <c r="AF101" i="2"/>
  <c r="AG101" i="2"/>
  <c r="AH101" i="2"/>
  <c r="AI101" i="2"/>
  <c r="W102" i="2"/>
  <c r="X102" i="2"/>
  <c r="Y102" i="2"/>
  <c r="Z102" i="2"/>
  <c r="AA102" i="2"/>
  <c r="AB102" i="2"/>
  <c r="AD102" i="2"/>
  <c r="AE102" i="2"/>
  <c r="AF102" i="2"/>
  <c r="AG102" i="2"/>
  <c r="AH102" i="2"/>
  <c r="AI102" i="2"/>
  <c r="W103" i="2"/>
  <c r="X103" i="2"/>
  <c r="Y103" i="2"/>
  <c r="Z103" i="2"/>
  <c r="AA103" i="2"/>
  <c r="AB103" i="2"/>
  <c r="AD103" i="2"/>
  <c r="AE103" i="2"/>
  <c r="AF103" i="2"/>
  <c r="AG103" i="2"/>
  <c r="AH103" i="2"/>
  <c r="AI103" i="2"/>
  <c r="W104" i="2"/>
  <c r="X104" i="2"/>
  <c r="Y104" i="2"/>
  <c r="Z104" i="2"/>
  <c r="AA104" i="2"/>
  <c r="AB104" i="2"/>
  <c r="AD104" i="2"/>
  <c r="AE104" i="2"/>
  <c r="AF104" i="2"/>
  <c r="AG104" i="2"/>
  <c r="AH104" i="2"/>
  <c r="AI104" i="2"/>
  <c r="W105" i="2"/>
  <c r="X105" i="2"/>
  <c r="Y105" i="2"/>
  <c r="Z105" i="2"/>
  <c r="AA105" i="2"/>
  <c r="AB105" i="2"/>
  <c r="AD105" i="2"/>
  <c r="AE105" i="2"/>
  <c r="AF105" i="2"/>
  <c r="AG105" i="2"/>
  <c r="AH105" i="2"/>
  <c r="AI105" i="2"/>
  <c r="W106" i="2"/>
  <c r="X106" i="2"/>
  <c r="Y106" i="2"/>
  <c r="Z106" i="2"/>
  <c r="AA106" i="2"/>
  <c r="AB106" i="2"/>
  <c r="AD106" i="2"/>
  <c r="AE106" i="2"/>
  <c r="AF106" i="2"/>
  <c r="AG106" i="2"/>
  <c r="AH106" i="2"/>
  <c r="AI106" i="2"/>
  <c r="W107" i="2"/>
  <c r="X107" i="2"/>
  <c r="Y107" i="2"/>
  <c r="Z107" i="2"/>
  <c r="AA107" i="2"/>
  <c r="AB107" i="2"/>
  <c r="AD107" i="2"/>
  <c r="AE107" i="2"/>
  <c r="AF107" i="2"/>
  <c r="AG107" i="2"/>
  <c r="AH107" i="2"/>
  <c r="AI107" i="2"/>
  <c r="W108" i="2"/>
  <c r="X108" i="2"/>
  <c r="Y108" i="2"/>
  <c r="Z108" i="2"/>
  <c r="AA108" i="2"/>
  <c r="AB108" i="2"/>
  <c r="AD108" i="2"/>
  <c r="AE108" i="2"/>
  <c r="AF108" i="2"/>
  <c r="AG108" i="2"/>
  <c r="AH108" i="2"/>
  <c r="AI108" i="2"/>
  <c r="W109" i="2"/>
  <c r="X109" i="2"/>
  <c r="Y109" i="2"/>
  <c r="Z109" i="2"/>
  <c r="AA109" i="2"/>
  <c r="AB109" i="2"/>
  <c r="AD109" i="2"/>
  <c r="AE109" i="2"/>
  <c r="AF109" i="2"/>
  <c r="AG109" i="2"/>
  <c r="AH109" i="2"/>
  <c r="AI109" i="2"/>
  <c r="W110" i="2"/>
  <c r="X110" i="2"/>
  <c r="Y110" i="2"/>
  <c r="Z110" i="2"/>
  <c r="AA110" i="2"/>
  <c r="AB110" i="2"/>
  <c r="AD110" i="2"/>
  <c r="AE110" i="2"/>
  <c r="AF110" i="2"/>
  <c r="AG110" i="2"/>
  <c r="AH110" i="2"/>
  <c r="AI110" i="2"/>
  <c r="W111" i="2"/>
  <c r="X111" i="2"/>
  <c r="Y111" i="2"/>
  <c r="Z111" i="2"/>
  <c r="AA111" i="2"/>
  <c r="AB111" i="2"/>
  <c r="AD111" i="2"/>
  <c r="AE111" i="2"/>
  <c r="AF111" i="2"/>
  <c r="AG111" i="2"/>
  <c r="AH111" i="2"/>
  <c r="AI111" i="2"/>
  <c r="W112" i="2"/>
  <c r="X112" i="2"/>
  <c r="Y112" i="2"/>
  <c r="Z112" i="2"/>
  <c r="AA112" i="2"/>
  <c r="AB112" i="2"/>
  <c r="AD112" i="2"/>
  <c r="AE112" i="2"/>
  <c r="AF112" i="2"/>
  <c r="AG112" i="2"/>
  <c r="AH112" i="2"/>
  <c r="AI112" i="2"/>
  <c r="W113" i="2"/>
  <c r="X113" i="2"/>
  <c r="Y113" i="2"/>
  <c r="Z113" i="2"/>
  <c r="AA113" i="2"/>
  <c r="AB113" i="2"/>
  <c r="AD113" i="2"/>
  <c r="AE113" i="2"/>
  <c r="AF113" i="2"/>
  <c r="AG113" i="2"/>
  <c r="AH113" i="2"/>
  <c r="AI113" i="2"/>
  <c r="W114" i="2"/>
  <c r="X114" i="2"/>
  <c r="Y114" i="2"/>
  <c r="Z114" i="2"/>
  <c r="AA114" i="2"/>
  <c r="AB114" i="2"/>
  <c r="AD114" i="2"/>
  <c r="AE114" i="2"/>
  <c r="AF114" i="2"/>
  <c r="AG114" i="2"/>
  <c r="AH114" i="2"/>
  <c r="AI114" i="2"/>
  <c r="W115" i="2"/>
  <c r="X115" i="2"/>
  <c r="Y115" i="2"/>
  <c r="Z115" i="2"/>
  <c r="AA115" i="2"/>
  <c r="AB115" i="2"/>
  <c r="AD115" i="2"/>
  <c r="AE115" i="2"/>
  <c r="AF115" i="2"/>
  <c r="AG115" i="2"/>
  <c r="AH115" i="2"/>
  <c r="AI115" i="2"/>
  <c r="W116" i="2"/>
  <c r="X116" i="2"/>
  <c r="Y116" i="2"/>
  <c r="Z116" i="2"/>
  <c r="AA116" i="2"/>
  <c r="AB116" i="2"/>
  <c r="AD116" i="2"/>
  <c r="AE116" i="2"/>
  <c r="AF116" i="2"/>
  <c r="AG116" i="2"/>
  <c r="AH116" i="2"/>
  <c r="AI116" i="2"/>
  <c r="W117" i="2"/>
  <c r="X117" i="2"/>
  <c r="Y117" i="2"/>
  <c r="Z117" i="2"/>
  <c r="AA117" i="2"/>
  <c r="AB117" i="2"/>
  <c r="AD117" i="2"/>
  <c r="AE117" i="2"/>
  <c r="AF117" i="2"/>
  <c r="AG117" i="2"/>
  <c r="AH117" i="2"/>
  <c r="AI117" i="2"/>
  <c r="W118" i="2"/>
  <c r="X118" i="2"/>
  <c r="Y118" i="2"/>
  <c r="Z118" i="2"/>
  <c r="AA118" i="2"/>
  <c r="AB118" i="2"/>
  <c r="AD118" i="2"/>
  <c r="AE118" i="2"/>
  <c r="AF118" i="2"/>
  <c r="AG118" i="2"/>
  <c r="AH118" i="2"/>
  <c r="AI118" i="2"/>
  <c r="W119" i="2"/>
  <c r="X119" i="2"/>
  <c r="Y119" i="2"/>
  <c r="Z119" i="2"/>
  <c r="AA119" i="2"/>
  <c r="AB119" i="2"/>
  <c r="AD119" i="2"/>
  <c r="AE119" i="2"/>
  <c r="AF119" i="2"/>
  <c r="AG119" i="2"/>
  <c r="AH119" i="2"/>
  <c r="AI119" i="2"/>
  <c r="W120" i="2"/>
  <c r="X120" i="2"/>
  <c r="Y120" i="2"/>
  <c r="Z120" i="2"/>
  <c r="AA120" i="2"/>
  <c r="AB120" i="2"/>
  <c r="AD120" i="2"/>
  <c r="AE120" i="2"/>
  <c r="AF120" i="2"/>
  <c r="AG120" i="2"/>
  <c r="AH120" i="2"/>
  <c r="AI120" i="2"/>
  <c r="W121" i="2"/>
  <c r="X121" i="2"/>
  <c r="Y121" i="2"/>
  <c r="Z121" i="2"/>
  <c r="AA121" i="2"/>
  <c r="AB121" i="2"/>
  <c r="AD121" i="2"/>
  <c r="AE121" i="2"/>
  <c r="AF121" i="2"/>
  <c r="AG121" i="2"/>
  <c r="AH121" i="2"/>
  <c r="AI121" i="2"/>
  <c r="W122" i="2"/>
  <c r="X122" i="2"/>
  <c r="Y122" i="2"/>
  <c r="Z122" i="2"/>
  <c r="AA122" i="2"/>
  <c r="AB122" i="2"/>
  <c r="AD122" i="2"/>
  <c r="AE122" i="2"/>
  <c r="AF122" i="2"/>
  <c r="AG122" i="2"/>
  <c r="AH122" i="2"/>
  <c r="AI122" i="2"/>
  <c r="W123" i="2"/>
  <c r="X123" i="2"/>
  <c r="Y123" i="2"/>
  <c r="Z123" i="2"/>
  <c r="AA123" i="2"/>
  <c r="AB123" i="2"/>
  <c r="AD123" i="2"/>
  <c r="AE123" i="2"/>
  <c r="AF123" i="2"/>
  <c r="AG123" i="2"/>
  <c r="AH123" i="2"/>
  <c r="AI123" i="2"/>
  <c r="W124" i="2"/>
  <c r="X124" i="2"/>
  <c r="Y124" i="2"/>
  <c r="Z124" i="2"/>
  <c r="AA124" i="2"/>
  <c r="AB124" i="2"/>
  <c r="AD124" i="2"/>
  <c r="AE124" i="2"/>
  <c r="AF124" i="2"/>
  <c r="AG124" i="2"/>
  <c r="AH124" i="2"/>
  <c r="AI124" i="2"/>
  <c r="W125" i="2"/>
  <c r="X125" i="2"/>
  <c r="Y125" i="2"/>
  <c r="Z125" i="2"/>
  <c r="AA125" i="2"/>
  <c r="AB125" i="2"/>
  <c r="AD125" i="2"/>
  <c r="AE125" i="2"/>
  <c r="AF125" i="2"/>
  <c r="AG125" i="2"/>
  <c r="AH125" i="2"/>
  <c r="AI125" i="2"/>
  <c r="W126" i="2"/>
  <c r="X126" i="2"/>
  <c r="Y126" i="2"/>
  <c r="Z126" i="2"/>
  <c r="AA126" i="2"/>
  <c r="AB126" i="2"/>
  <c r="AD126" i="2"/>
  <c r="AE126" i="2"/>
  <c r="AF126" i="2"/>
  <c r="AG126" i="2"/>
  <c r="AH126" i="2"/>
  <c r="AI126" i="2"/>
  <c r="W127" i="2"/>
  <c r="X127" i="2"/>
  <c r="Y127" i="2"/>
  <c r="Z127" i="2"/>
  <c r="AA127" i="2"/>
  <c r="AB127" i="2"/>
  <c r="AD127" i="2"/>
  <c r="AE127" i="2"/>
  <c r="AF127" i="2"/>
  <c r="AG127" i="2"/>
  <c r="AH127" i="2"/>
  <c r="AI127" i="2"/>
  <c r="W128" i="2"/>
  <c r="X128" i="2"/>
  <c r="Y128" i="2"/>
  <c r="Z128" i="2"/>
  <c r="AA128" i="2"/>
  <c r="AB128" i="2"/>
  <c r="AD128" i="2"/>
  <c r="AE128" i="2"/>
  <c r="AF128" i="2"/>
  <c r="AG128" i="2"/>
  <c r="AH128" i="2"/>
  <c r="AI128" i="2"/>
  <c r="W129" i="2"/>
  <c r="X129" i="2"/>
  <c r="Y129" i="2"/>
  <c r="Z129" i="2"/>
  <c r="AA129" i="2"/>
  <c r="AB129" i="2"/>
  <c r="AD129" i="2"/>
  <c r="AE129" i="2"/>
  <c r="AF129" i="2"/>
  <c r="AG129" i="2"/>
  <c r="AH129" i="2"/>
  <c r="AI129" i="2"/>
  <c r="W130" i="2"/>
  <c r="X130" i="2"/>
  <c r="Y130" i="2"/>
  <c r="Z130" i="2"/>
  <c r="AA130" i="2"/>
  <c r="AB130" i="2"/>
  <c r="AD130" i="2"/>
  <c r="AE130" i="2"/>
  <c r="AF130" i="2"/>
  <c r="AG130" i="2"/>
  <c r="AH130" i="2"/>
  <c r="AI130" i="2"/>
  <c r="W131" i="2"/>
  <c r="X131" i="2"/>
  <c r="Y131" i="2"/>
  <c r="Z131" i="2"/>
  <c r="AA131" i="2"/>
  <c r="AB131" i="2"/>
  <c r="AD131" i="2"/>
  <c r="AE131" i="2"/>
  <c r="AF131" i="2"/>
  <c r="AG131" i="2"/>
  <c r="AH131" i="2"/>
  <c r="AI131" i="2"/>
  <c r="W132" i="2"/>
  <c r="X132" i="2"/>
  <c r="Y132" i="2"/>
  <c r="Z132" i="2"/>
  <c r="AA132" i="2"/>
  <c r="AB132" i="2"/>
  <c r="AD132" i="2"/>
  <c r="AE132" i="2"/>
  <c r="AF132" i="2"/>
  <c r="AG132" i="2"/>
  <c r="AH132" i="2"/>
  <c r="AI132" i="2"/>
  <c r="W133" i="2"/>
  <c r="X133" i="2"/>
  <c r="Y133" i="2"/>
  <c r="Z133" i="2"/>
  <c r="AA133" i="2"/>
  <c r="AB133" i="2"/>
  <c r="AD133" i="2"/>
  <c r="AE133" i="2"/>
  <c r="AF133" i="2"/>
  <c r="AG133" i="2"/>
  <c r="AH133" i="2"/>
  <c r="AI133" i="2"/>
  <c r="W134" i="2"/>
  <c r="X134" i="2"/>
  <c r="Y134" i="2"/>
  <c r="Z134" i="2"/>
  <c r="AA134" i="2"/>
  <c r="AB134" i="2"/>
  <c r="AD134" i="2"/>
  <c r="AE134" i="2"/>
  <c r="AF134" i="2"/>
  <c r="AG134" i="2"/>
  <c r="AH134" i="2"/>
  <c r="AI134" i="2"/>
  <c r="W135" i="2"/>
  <c r="X135" i="2"/>
  <c r="Y135" i="2"/>
  <c r="Z135" i="2"/>
  <c r="AA135" i="2"/>
  <c r="AB135" i="2"/>
  <c r="AD135" i="2"/>
  <c r="AE135" i="2"/>
  <c r="AF135" i="2"/>
  <c r="AG135" i="2"/>
  <c r="AH135" i="2"/>
  <c r="AI135" i="2"/>
  <c r="W136" i="2"/>
  <c r="X136" i="2"/>
  <c r="Y136" i="2"/>
  <c r="Z136" i="2"/>
  <c r="AA136" i="2"/>
  <c r="AB136" i="2"/>
  <c r="AD136" i="2"/>
  <c r="AE136" i="2"/>
  <c r="AF136" i="2"/>
  <c r="AG136" i="2"/>
  <c r="AH136" i="2"/>
  <c r="AI136" i="2"/>
  <c r="W137" i="2"/>
  <c r="X137" i="2"/>
  <c r="Y137" i="2"/>
  <c r="Z137" i="2"/>
  <c r="AA137" i="2"/>
  <c r="AB137" i="2"/>
  <c r="AD137" i="2"/>
  <c r="AE137" i="2"/>
  <c r="AF137" i="2"/>
  <c r="AG137" i="2"/>
  <c r="AH137" i="2"/>
  <c r="AI137" i="2"/>
  <c r="W138" i="2"/>
  <c r="X138" i="2"/>
  <c r="Y138" i="2"/>
  <c r="Z138" i="2"/>
  <c r="AA138" i="2"/>
  <c r="AB138" i="2"/>
  <c r="AD138" i="2"/>
  <c r="AE138" i="2"/>
  <c r="AF138" i="2"/>
  <c r="AG138" i="2"/>
  <c r="AH138" i="2"/>
  <c r="AI138" i="2"/>
  <c r="W139" i="2"/>
  <c r="X139" i="2"/>
  <c r="Y139" i="2"/>
  <c r="Z139" i="2"/>
  <c r="AA139" i="2"/>
  <c r="AB139" i="2"/>
  <c r="AD139" i="2"/>
  <c r="AE139" i="2"/>
  <c r="AF139" i="2"/>
  <c r="AG139" i="2"/>
  <c r="AH139" i="2"/>
  <c r="AI139" i="2"/>
  <c r="W140" i="2"/>
  <c r="X140" i="2"/>
  <c r="Y140" i="2"/>
  <c r="Z140" i="2"/>
  <c r="AA140" i="2"/>
  <c r="AB140" i="2"/>
  <c r="AD140" i="2"/>
  <c r="AE140" i="2"/>
  <c r="AF140" i="2"/>
  <c r="AG140" i="2"/>
  <c r="AH140" i="2"/>
  <c r="AI140" i="2"/>
  <c r="W141" i="2"/>
  <c r="X141" i="2"/>
  <c r="Y141" i="2"/>
  <c r="Z141" i="2"/>
  <c r="AA141" i="2"/>
  <c r="AB141" i="2"/>
  <c r="AD141" i="2"/>
  <c r="AE141" i="2"/>
  <c r="AF141" i="2"/>
  <c r="AG141" i="2"/>
  <c r="AH141" i="2"/>
  <c r="AI141" i="2"/>
  <c r="W142" i="2"/>
  <c r="X142" i="2"/>
  <c r="Y142" i="2"/>
  <c r="Z142" i="2"/>
  <c r="AA142" i="2"/>
  <c r="AB142" i="2"/>
  <c r="AD142" i="2"/>
  <c r="AE142" i="2"/>
  <c r="AF142" i="2"/>
  <c r="AG142" i="2"/>
  <c r="AH142" i="2"/>
  <c r="AI142" i="2"/>
  <c r="W143" i="2"/>
  <c r="X143" i="2"/>
  <c r="Y143" i="2"/>
  <c r="Z143" i="2"/>
  <c r="AA143" i="2"/>
  <c r="AB143" i="2"/>
  <c r="AD143" i="2"/>
  <c r="AE143" i="2"/>
  <c r="AF143" i="2"/>
  <c r="AG143" i="2"/>
  <c r="AH143" i="2"/>
  <c r="AI143" i="2"/>
  <c r="W144" i="2"/>
  <c r="X144" i="2"/>
  <c r="Y144" i="2"/>
  <c r="Z144" i="2"/>
  <c r="AA144" i="2"/>
  <c r="AB144" i="2"/>
  <c r="AD144" i="2"/>
  <c r="AE144" i="2"/>
  <c r="AF144" i="2"/>
  <c r="AG144" i="2"/>
  <c r="AH144" i="2"/>
  <c r="AI144" i="2"/>
  <c r="W145" i="2"/>
  <c r="X145" i="2"/>
  <c r="Y145" i="2"/>
  <c r="Z145" i="2"/>
  <c r="AA145" i="2"/>
  <c r="AB145" i="2"/>
  <c r="AD145" i="2"/>
  <c r="AE145" i="2"/>
  <c r="AF145" i="2"/>
  <c r="AG145" i="2"/>
  <c r="AH145" i="2"/>
  <c r="AI145" i="2"/>
  <c r="W146" i="2"/>
  <c r="X146" i="2"/>
  <c r="Y146" i="2"/>
  <c r="Z146" i="2"/>
  <c r="AA146" i="2"/>
  <c r="AB146" i="2"/>
  <c r="AD146" i="2"/>
  <c r="AE146" i="2"/>
  <c r="AF146" i="2"/>
  <c r="AG146" i="2"/>
  <c r="AH146" i="2"/>
  <c r="AI146" i="2"/>
  <c r="W147" i="2"/>
  <c r="X147" i="2"/>
  <c r="Y147" i="2"/>
  <c r="Z147" i="2"/>
  <c r="AA147" i="2"/>
  <c r="AB147" i="2"/>
  <c r="AD147" i="2"/>
  <c r="AE147" i="2"/>
  <c r="AF147" i="2"/>
  <c r="AG147" i="2"/>
  <c r="AH147" i="2"/>
  <c r="AI147" i="2"/>
  <c r="W148" i="2"/>
  <c r="X148" i="2"/>
  <c r="Y148" i="2"/>
  <c r="Z148" i="2"/>
  <c r="AA148" i="2"/>
  <c r="AB148" i="2"/>
  <c r="AD148" i="2"/>
  <c r="AE148" i="2"/>
  <c r="AF148" i="2"/>
  <c r="AG148" i="2"/>
  <c r="AH148" i="2"/>
  <c r="AI148" i="2"/>
  <c r="W149" i="2"/>
  <c r="X149" i="2"/>
  <c r="Y149" i="2"/>
  <c r="Z149" i="2"/>
  <c r="AA149" i="2"/>
  <c r="AB149" i="2"/>
  <c r="AD149" i="2"/>
  <c r="AE149" i="2"/>
  <c r="AF149" i="2"/>
  <c r="AG149" i="2"/>
  <c r="AH149" i="2"/>
  <c r="AI149" i="2"/>
  <c r="W150" i="2"/>
  <c r="X150" i="2"/>
  <c r="Y150" i="2"/>
  <c r="Z150" i="2"/>
  <c r="AA150" i="2"/>
  <c r="AB150" i="2"/>
  <c r="AD150" i="2"/>
  <c r="AE150" i="2"/>
  <c r="AF150" i="2"/>
  <c r="AG150" i="2"/>
  <c r="AH150" i="2"/>
  <c r="AI150" i="2"/>
  <c r="W151" i="2"/>
  <c r="X151" i="2"/>
  <c r="Y151" i="2"/>
  <c r="Z151" i="2"/>
  <c r="AA151" i="2"/>
  <c r="AB151" i="2"/>
  <c r="AD151" i="2"/>
  <c r="AE151" i="2"/>
  <c r="AF151" i="2"/>
  <c r="AG151" i="2"/>
  <c r="AH151" i="2"/>
  <c r="AI151" i="2"/>
  <c r="W152" i="2"/>
  <c r="X152" i="2"/>
  <c r="Y152" i="2"/>
  <c r="Z152" i="2"/>
  <c r="AA152" i="2"/>
  <c r="AB152" i="2"/>
  <c r="AD152" i="2"/>
  <c r="AE152" i="2"/>
  <c r="AF152" i="2"/>
  <c r="AG152" i="2"/>
  <c r="AH152" i="2"/>
  <c r="AI152" i="2"/>
  <c r="W153" i="2"/>
  <c r="X153" i="2"/>
  <c r="Y153" i="2"/>
  <c r="Z153" i="2"/>
  <c r="AA153" i="2"/>
  <c r="AB153" i="2"/>
  <c r="AD153" i="2"/>
  <c r="AE153" i="2"/>
  <c r="AF153" i="2"/>
  <c r="AG153" i="2"/>
  <c r="AH153" i="2"/>
  <c r="AI153" i="2"/>
  <c r="W154" i="2"/>
  <c r="X154" i="2"/>
  <c r="Y154" i="2"/>
  <c r="Z154" i="2"/>
  <c r="AA154" i="2"/>
  <c r="AB154" i="2"/>
  <c r="AD154" i="2"/>
  <c r="AE154" i="2"/>
  <c r="AF154" i="2"/>
  <c r="AG154" i="2"/>
  <c r="AH154" i="2"/>
  <c r="AI154" i="2"/>
  <c r="W155" i="2"/>
  <c r="X155" i="2"/>
  <c r="Y155" i="2"/>
  <c r="Z155" i="2"/>
  <c r="AA155" i="2"/>
  <c r="AB155" i="2"/>
  <c r="AD155" i="2"/>
  <c r="AE155" i="2"/>
  <c r="AF155" i="2"/>
  <c r="AG155" i="2"/>
  <c r="AH155" i="2"/>
  <c r="AI155" i="2"/>
  <c r="W156" i="2"/>
  <c r="X156" i="2"/>
  <c r="Y156" i="2"/>
  <c r="Z156" i="2"/>
  <c r="AA156" i="2"/>
  <c r="AB156" i="2"/>
  <c r="AD156" i="2"/>
  <c r="AE156" i="2"/>
  <c r="AF156" i="2"/>
  <c r="AG156" i="2"/>
  <c r="AH156" i="2"/>
  <c r="AI156" i="2"/>
  <c r="W157" i="2"/>
  <c r="X157" i="2"/>
  <c r="Y157" i="2"/>
  <c r="Z157" i="2"/>
  <c r="AA157" i="2"/>
  <c r="AB157" i="2"/>
  <c r="AD157" i="2"/>
  <c r="AE157" i="2"/>
  <c r="AF157" i="2"/>
  <c r="AG157" i="2"/>
  <c r="AH157" i="2"/>
  <c r="AI157" i="2"/>
  <c r="W158" i="2"/>
  <c r="X158" i="2"/>
  <c r="Y158" i="2"/>
  <c r="Z158" i="2"/>
  <c r="AA158" i="2"/>
  <c r="AB158" i="2"/>
  <c r="AD158" i="2"/>
  <c r="AE158" i="2"/>
  <c r="AF158" i="2"/>
  <c r="AG158" i="2"/>
  <c r="AH158" i="2"/>
  <c r="AI158" i="2"/>
  <c r="W159" i="2"/>
  <c r="X159" i="2"/>
  <c r="Y159" i="2"/>
  <c r="Z159" i="2"/>
  <c r="AA159" i="2"/>
  <c r="AB159" i="2"/>
  <c r="AD159" i="2"/>
  <c r="AE159" i="2"/>
  <c r="AF159" i="2"/>
  <c r="AG159" i="2"/>
  <c r="AH159" i="2"/>
  <c r="AI159" i="2"/>
  <c r="W160" i="2"/>
  <c r="X160" i="2"/>
  <c r="Y160" i="2"/>
  <c r="Z160" i="2"/>
  <c r="AA160" i="2"/>
  <c r="AB160" i="2"/>
  <c r="AD160" i="2"/>
  <c r="AE160" i="2"/>
  <c r="AF160" i="2"/>
  <c r="AG160" i="2"/>
  <c r="AH160" i="2"/>
  <c r="AI160" i="2"/>
  <c r="W161" i="2"/>
  <c r="X161" i="2"/>
  <c r="Y161" i="2"/>
  <c r="Z161" i="2"/>
  <c r="AA161" i="2"/>
  <c r="AB161" i="2"/>
  <c r="AD161" i="2"/>
  <c r="AE161" i="2"/>
  <c r="AF161" i="2"/>
  <c r="AG161" i="2"/>
  <c r="AH161" i="2"/>
  <c r="AI161" i="2"/>
  <c r="W162" i="2"/>
  <c r="X162" i="2"/>
  <c r="Y162" i="2"/>
  <c r="Z162" i="2"/>
  <c r="AA162" i="2"/>
  <c r="AB162" i="2"/>
  <c r="AD162" i="2"/>
  <c r="AE162" i="2"/>
  <c r="AF162" i="2"/>
  <c r="AG162" i="2"/>
  <c r="AH162" i="2"/>
  <c r="AI162" i="2"/>
  <c r="W163" i="2"/>
  <c r="X163" i="2"/>
  <c r="Y163" i="2"/>
  <c r="Z163" i="2"/>
  <c r="AA163" i="2"/>
  <c r="AB163" i="2"/>
  <c r="AD163" i="2"/>
  <c r="AE163" i="2"/>
  <c r="AF163" i="2"/>
  <c r="AG163" i="2"/>
  <c r="AH163" i="2"/>
  <c r="AI163" i="2"/>
  <c r="W164" i="2"/>
  <c r="X164" i="2"/>
  <c r="Y164" i="2"/>
  <c r="Z164" i="2"/>
  <c r="AA164" i="2"/>
  <c r="AB164" i="2"/>
  <c r="AD164" i="2"/>
  <c r="AE164" i="2"/>
  <c r="AF164" i="2"/>
  <c r="AG164" i="2"/>
  <c r="AH164" i="2"/>
  <c r="AI164" i="2"/>
  <c r="W165" i="2"/>
  <c r="X165" i="2"/>
  <c r="Y165" i="2"/>
  <c r="Z165" i="2"/>
  <c r="AA165" i="2"/>
  <c r="AB165" i="2"/>
  <c r="AD165" i="2"/>
  <c r="AE165" i="2"/>
  <c r="AF165" i="2"/>
  <c r="AG165" i="2"/>
  <c r="AH165" i="2"/>
  <c r="AI165" i="2"/>
  <c r="W166" i="2"/>
  <c r="X166" i="2"/>
  <c r="Y166" i="2"/>
  <c r="Z166" i="2"/>
  <c r="AA166" i="2"/>
  <c r="AB166" i="2"/>
  <c r="AD166" i="2"/>
  <c r="AE166" i="2"/>
  <c r="AF166" i="2"/>
  <c r="AG166" i="2"/>
  <c r="AH166" i="2"/>
  <c r="AI166" i="2"/>
  <c r="W167" i="2"/>
  <c r="X167" i="2"/>
  <c r="Y167" i="2"/>
  <c r="Z167" i="2"/>
  <c r="AA167" i="2"/>
  <c r="AB167" i="2"/>
  <c r="AD167" i="2"/>
  <c r="AE167" i="2"/>
  <c r="AF167" i="2"/>
  <c r="AG167" i="2"/>
  <c r="AH167" i="2"/>
  <c r="AI167" i="2"/>
  <c r="W168" i="2"/>
  <c r="X168" i="2"/>
  <c r="Y168" i="2"/>
  <c r="Z168" i="2"/>
  <c r="AA168" i="2"/>
  <c r="AB168" i="2"/>
  <c r="AD168" i="2"/>
  <c r="AE168" i="2"/>
  <c r="AF168" i="2"/>
  <c r="AG168" i="2"/>
  <c r="AH168" i="2"/>
  <c r="AI168" i="2"/>
  <c r="W169" i="2"/>
  <c r="X169" i="2"/>
  <c r="Y169" i="2"/>
  <c r="Z169" i="2"/>
  <c r="AA169" i="2"/>
  <c r="AB169" i="2"/>
  <c r="AD169" i="2"/>
  <c r="AE169" i="2"/>
  <c r="AF169" i="2"/>
  <c r="AG169" i="2"/>
  <c r="AH169" i="2"/>
  <c r="AI169" i="2"/>
  <c r="W170" i="2"/>
  <c r="X170" i="2"/>
  <c r="Y170" i="2"/>
  <c r="Z170" i="2"/>
  <c r="AA170" i="2"/>
  <c r="AB170" i="2"/>
  <c r="AD170" i="2"/>
  <c r="AE170" i="2"/>
  <c r="AF170" i="2"/>
  <c r="AG170" i="2"/>
  <c r="AH170" i="2"/>
  <c r="AI170" i="2"/>
  <c r="W171" i="2"/>
  <c r="X171" i="2"/>
  <c r="Y171" i="2"/>
  <c r="Z171" i="2"/>
  <c r="AA171" i="2"/>
  <c r="AB171" i="2"/>
  <c r="AD171" i="2"/>
  <c r="AE171" i="2"/>
  <c r="AF171" i="2"/>
  <c r="AG171" i="2"/>
  <c r="AH171" i="2"/>
  <c r="AI171" i="2"/>
  <c r="W172" i="2"/>
  <c r="X172" i="2"/>
  <c r="Y172" i="2"/>
  <c r="Z172" i="2"/>
  <c r="AA172" i="2"/>
  <c r="AB172" i="2"/>
  <c r="AD172" i="2"/>
  <c r="AE172" i="2"/>
  <c r="AF172" i="2"/>
  <c r="AG172" i="2"/>
  <c r="AH172" i="2"/>
  <c r="AI172" i="2"/>
  <c r="W173" i="2"/>
  <c r="X173" i="2"/>
  <c r="Y173" i="2"/>
  <c r="Z173" i="2"/>
  <c r="AA173" i="2"/>
  <c r="AB173" i="2"/>
  <c r="AD173" i="2"/>
  <c r="AE173" i="2"/>
  <c r="AF173" i="2"/>
  <c r="AG173" i="2"/>
  <c r="AH173" i="2"/>
  <c r="AI173" i="2"/>
  <c r="W174" i="2"/>
  <c r="X174" i="2"/>
  <c r="Y174" i="2"/>
  <c r="Z174" i="2"/>
  <c r="AA174" i="2"/>
  <c r="AB174" i="2"/>
  <c r="AD174" i="2"/>
  <c r="AE174" i="2"/>
  <c r="AF174" i="2"/>
  <c r="AG174" i="2"/>
  <c r="AH174" i="2"/>
  <c r="AI174" i="2"/>
  <c r="W175" i="2"/>
  <c r="X175" i="2"/>
  <c r="Y175" i="2"/>
  <c r="Z175" i="2"/>
  <c r="AA175" i="2"/>
  <c r="AB175" i="2"/>
  <c r="AD175" i="2"/>
  <c r="AE175" i="2"/>
  <c r="AF175" i="2"/>
  <c r="AG175" i="2"/>
  <c r="AH175" i="2"/>
  <c r="AI175" i="2"/>
  <c r="W176" i="2"/>
  <c r="X176" i="2"/>
  <c r="Y176" i="2"/>
  <c r="Z176" i="2"/>
  <c r="AA176" i="2"/>
  <c r="AB176" i="2"/>
  <c r="AD176" i="2"/>
  <c r="AE176" i="2"/>
  <c r="AF176" i="2"/>
  <c r="AG176" i="2"/>
  <c r="AH176" i="2"/>
  <c r="AI176" i="2"/>
  <c r="W177" i="2"/>
  <c r="X177" i="2"/>
  <c r="Y177" i="2"/>
  <c r="Z177" i="2"/>
  <c r="AA177" i="2"/>
  <c r="AB177" i="2"/>
  <c r="AD177" i="2"/>
  <c r="AE177" i="2"/>
  <c r="AF177" i="2"/>
  <c r="AG177" i="2"/>
  <c r="AH177" i="2"/>
  <c r="AI177" i="2"/>
  <c r="W178" i="2"/>
  <c r="X178" i="2"/>
  <c r="Y178" i="2"/>
  <c r="Z178" i="2"/>
  <c r="AA178" i="2"/>
  <c r="AB178" i="2"/>
  <c r="AD178" i="2"/>
  <c r="AE178" i="2"/>
  <c r="AF178" i="2"/>
  <c r="AG178" i="2"/>
  <c r="AH178" i="2"/>
  <c r="AI178" i="2"/>
  <c r="W179" i="2"/>
  <c r="X179" i="2"/>
  <c r="Y179" i="2"/>
  <c r="Z179" i="2"/>
  <c r="AA179" i="2"/>
  <c r="AB179" i="2"/>
  <c r="AD179" i="2"/>
  <c r="AE179" i="2"/>
  <c r="AF179" i="2"/>
  <c r="AG179" i="2"/>
  <c r="AH179" i="2"/>
  <c r="AI179" i="2"/>
  <c r="W180" i="2"/>
  <c r="X180" i="2"/>
  <c r="Y180" i="2"/>
  <c r="Z180" i="2"/>
  <c r="AA180" i="2"/>
  <c r="AB180" i="2"/>
  <c r="AD180" i="2"/>
  <c r="AE180" i="2"/>
  <c r="AF180" i="2"/>
  <c r="AG180" i="2"/>
  <c r="AH180" i="2"/>
  <c r="AI180" i="2"/>
  <c r="W181" i="2"/>
  <c r="X181" i="2"/>
  <c r="Y181" i="2"/>
  <c r="Z181" i="2"/>
  <c r="AA181" i="2"/>
  <c r="AB181" i="2"/>
  <c r="AD181" i="2"/>
  <c r="AE181" i="2"/>
  <c r="AF181" i="2"/>
  <c r="AG181" i="2"/>
  <c r="AH181" i="2"/>
  <c r="AI181" i="2"/>
  <c r="W182" i="2"/>
  <c r="X182" i="2"/>
  <c r="Y182" i="2"/>
  <c r="Z182" i="2"/>
  <c r="AA182" i="2"/>
  <c r="AB182" i="2"/>
  <c r="AD182" i="2"/>
  <c r="AE182" i="2"/>
  <c r="AF182" i="2"/>
  <c r="AG182" i="2"/>
  <c r="AH182" i="2"/>
  <c r="AI182" i="2"/>
  <c r="W183" i="2"/>
  <c r="X183" i="2"/>
  <c r="Y183" i="2"/>
  <c r="Z183" i="2"/>
  <c r="AA183" i="2"/>
  <c r="AB183" i="2"/>
  <c r="AD183" i="2"/>
  <c r="AE183" i="2"/>
  <c r="AF183" i="2"/>
  <c r="AG183" i="2"/>
  <c r="AH183" i="2"/>
  <c r="AI183" i="2"/>
  <c r="W184" i="2"/>
  <c r="X184" i="2"/>
  <c r="Y184" i="2"/>
  <c r="Z184" i="2"/>
  <c r="AA184" i="2"/>
  <c r="AB184" i="2"/>
  <c r="AD184" i="2"/>
  <c r="AE184" i="2"/>
  <c r="AF184" i="2"/>
  <c r="AG184" i="2"/>
  <c r="AH184" i="2"/>
  <c r="AI184" i="2"/>
  <c r="W185" i="2"/>
  <c r="X185" i="2"/>
  <c r="Y185" i="2"/>
  <c r="Z185" i="2"/>
  <c r="AA185" i="2"/>
  <c r="AB185" i="2"/>
  <c r="AD185" i="2"/>
  <c r="AE185" i="2"/>
  <c r="AF185" i="2"/>
  <c r="AG185" i="2"/>
  <c r="AH185" i="2"/>
  <c r="AI185" i="2"/>
  <c r="W186" i="2"/>
  <c r="X186" i="2"/>
  <c r="Y186" i="2"/>
  <c r="Z186" i="2"/>
  <c r="AA186" i="2"/>
  <c r="AB186" i="2"/>
  <c r="AD186" i="2"/>
  <c r="AE186" i="2"/>
  <c r="AF186" i="2"/>
  <c r="AG186" i="2"/>
  <c r="AH186" i="2"/>
  <c r="AI186" i="2"/>
  <c r="W187" i="2"/>
  <c r="X187" i="2"/>
  <c r="Y187" i="2"/>
  <c r="Z187" i="2"/>
  <c r="AA187" i="2"/>
  <c r="AB187" i="2"/>
  <c r="AD187" i="2"/>
  <c r="AE187" i="2"/>
  <c r="AF187" i="2"/>
  <c r="AG187" i="2"/>
  <c r="AH187" i="2"/>
  <c r="AI187" i="2"/>
  <c r="W188" i="2"/>
  <c r="X188" i="2"/>
  <c r="Y188" i="2"/>
  <c r="Z188" i="2"/>
  <c r="AA188" i="2"/>
  <c r="AB188" i="2"/>
  <c r="AD188" i="2"/>
  <c r="AE188" i="2"/>
  <c r="AF188" i="2"/>
  <c r="AG188" i="2"/>
  <c r="AH188" i="2"/>
  <c r="AI188" i="2"/>
  <c r="W189" i="2"/>
  <c r="X189" i="2"/>
  <c r="Y189" i="2"/>
  <c r="Z189" i="2"/>
  <c r="AA189" i="2"/>
  <c r="AB189" i="2"/>
  <c r="AD189" i="2"/>
  <c r="AE189" i="2"/>
  <c r="AF189" i="2"/>
  <c r="AG189" i="2"/>
  <c r="AH189" i="2"/>
  <c r="AI189" i="2"/>
  <c r="W190" i="2"/>
  <c r="X190" i="2"/>
  <c r="Y190" i="2"/>
  <c r="Z190" i="2"/>
  <c r="AA190" i="2"/>
  <c r="AB190" i="2"/>
  <c r="AD190" i="2"/>
  <c r="AE190" i="2"/>
  <c r="AF190" i="2"/>
  <c r="AG190" i="2"/>
  <c r="AH190" i="2"/>
  <c r="AI190" i="2"/>
  <c r="W191" i="2"/>
  <c r="X191" i="2"/>
  <c r="Y191" i="2"/>
  <c r="Z191" i="2"/>
  <c r="AA191" i="2"/>
  <c r="AB191" i="2"/>
  <c r="AD191" i="2"/>
  <c r="AE191" i="2"/>
  <c r="AF191" i="2"/>
  <c r="AG191" i="2"/>
  <c r="AH191" i="2"/>
  <c r="AI191" i="2"/>
  <c r="W192" i="2"/>
  <c r="X192" i="2"/>
  <c r="Y192" i="2"/>
  <c r="Z192" i="2"/>
  <c r="AA192" i="2"/>
  <c r="AB192" i="2"/>
  <c r="AD192" i="2"/>
  <c r="AE192" i="2"/>
  <c r="AF192" i="2"/>
  <c r="AG192" i="2"/>
  <c r="AH192" i="2"/>
  <c r="AI192" i="2"/>
  <c r="W193" i="2"/>
  <c r="X193" i="2"/>
  <c r="Y193" i="2"/>
  <c r="Z193" i="2"/>
  <c r="AA193" i="2"/>
  <c r="AB193" i="2"/>
  <c r="AD193" i="2"/>
  <c r="AE193" i="2"/>
  <c r="AF193" i="2"/>
  <c r="AG193" i="2"/>
  <c r="AH193" i="2"/>
  <c r="AI193" i="2"/>
  <c r="W194" i="2"/>
  <c r="X194" i="2"/>
  <c r="Y194" i="2"/>
  <c r="Z194" i="2"/>
  <c r="AA194" i="2"/>
  <c r="AB194" i="2"/>
  <c r="AD194" i="2"/>
  <c r="AE194" i="2"/>
  <c r="AF194" i="2"/>
  <c r="AG194" i="2"/>
  <c r="AH194" i="2"/>
  <c r="AI194" i="2"/>
  <c r="W195" i="2"/>
  <c r="X195" i="2"/>
  <c r="Y195" i="2"/>
  <c r="Z195" i="2"/>
  <c r="AA195" i="2"/>
  <c r="AB195" i="2"/>
  <c r="AD195" i="2"/>
  <c r="AE195" i="2"/>
  <c r="AF195" i="2"/>
  <c r="AG195" i="2"/>
  <c r="AH195" i="2"/>
  <c r="AI195" i="2"/>
  <c r="W196" i="2"/>
  <c r="X196" i="2"/>
  <c r="Y196" i="2"/>
  <c r="Z196" i="2"/>
  <c r="AA196" i="2"/>
  <c r="AB196" i="2"/>
  <c r="AD196" i="2"/>
  <c r="AE196" i="2"/>
  <c r="AF196" i="2"/>
  <c r="AG196" i="2"/>
  <c r="AH196" i="2"/>
  <c r="AI196" i="2"/>
  <c r="W197" i="2"/>
  <c r="X197" i="2"/>
  <c r="Y197" i="2"/>
  <c r="Z197" i="2"/>
  <c r="AA197" i="2"/>
  <c r="AB197" i="2"/>
  <c r="AD197" i="2"/>
  <c r="AE197" i="2"/>
  <c r="AF197" i="2"/>
  <c r="AG197" i="2"/>
  <c r="AH197" i="2"/>
  <c r="AI197" i="2"/>
  <c r="W198" i="2"/>
  <c r="X198" i="2"/>
  <c r="Y198" i="2"/>
  <c r="Z198" i="2"/>
  <c r="AA198" i="2"/>
  <c r="AB198" i="2"/>
  <c r="AD198" i="2"/>
  <c r="AE198" i="2"/>
  <c r="AF198" i="2"/>
  <c r="AG198" i="2"/>
  <c r="AH198" i="2"/>
  <c r="AI198" i="2"/>
  <c r="W199" i="2"/>
  <c r="X199" i="2"/>
  <c r="Y199" i="2"/>
  <c r="Z199" i="2"/>
  <c r="AA199" i="2"/>
  <c r="AB199" i="2"/>
  <c r="AD199" i="2"/>
  <c r="AE199" i="2"/>
  <c r="AF199" i="2"/>
  <c r="AG199" i="2"/>
  <c r="AH199" i="2"/>
  <c r="AI199" i="2"/>
  <c r="W200" i="2"/>
  <c r="X200" i="2"/>
  <c r="Y200" i="2"/>
  <c r="Z200" i="2"/>
  <c r="AA200" i="2"/>
  <c r="AB200" i="2"/>
  <c r="AD200" i="2"/>
  <c r="AE200" i="2"/>
  <c r="AF200" i="2"/>
  <c r="AG200" i="2"/>
  <c r="AH200" i="2"/>
  <c r="AI200" i="2"/>
  <c r="W201" i="2"/>
  <c r="X201" i="2"/>
  <c r="Y201" i="2"/>
  <c r="Z201" i="2"/>
  <c r="AA201" i="2"/>
  <c r="AB201" i="2"/>
  <c r="AD201" i="2"/>
  <c r="AE201" i="2"/>
  <c r="AF201" i="2"/>
  <c r="AG201" i="2"/>
  <c r="AH201" i="2"/>
  <c r="AI201" i="2"/>
  <c r="W202" i="2"/>
  <c r="X202" i="2"/>
  <c r="Y202" i="2"/>
  <c r="Z202" i="2"/>
  <c r="AA202" i="2"/>
  <c r="AB202" i="2"/>
  <c r="AD202" i="2"/>
  <c r="AE202" i="2"/>
  <c r="AF202" i="2"/>
  <c r="AG202" i="2"/>
  <c r="AH202" i="2"/>
  <c r="AI202" i="2"/>
  <c r="W203" i="2"/>
  <c r="X203" i="2"/>
  <c r="Y203" i="2"/>
  <c r="Z203" i="2"/>
  <c r="AA203" i="2"/>
  <c r="AB203" i="2"/>
  <c r="AD203" i="2"/>
  <c r="AE203" i="2"/>
  <c r="AF203" i="2"/>
  <c r="AG203" i="2"/>
  <c r="AH203" i="2"/>
  <c r="AI203" i="2"/>
  <c r="W204" i="2"/>
  <c r="X204" i="2"/>
  <c r="Y204" i="2"/>
  <c r="Z204" i="2"/>
  <c r="AA204" i="2"/>
  <c r="AB204" i="2"/>
  <c r="AD204" i="2"/>
  <c r="AE204" i="2"/>
  <c r="AF204" i="2"/>
  <c r="AG204" i="2"/>
  <c r="AH204" i="2"/>
  <c r="AI204" i="2"/>
  <c r="W205" i="2"/>
  <c r="X205" i="2"/>
  <c r="Y205" i="2"/>
  <c r="Z205" i="2"/>
  <c r="AA205" i="2"/>
  <c r="AB205" i="2"/>
  <c r="AD205" i="2"/>
  <c r="AE205" i="2"/>
  <c r="AF205" i="2"/>
  <c r="AG205" i="2"/>
  <c r="AH205" i="2"/>
  <c r="AI205" i="2"/>
  <c r="W206" i="2"/>
  <c r="X206" i="2"/>
  <c r="Y206" i="2"/>
  <c r="Z206" i="2"/>
  <c r="AA206" i="2"/>
  <c r="AB206" i="2"/>
  <c r="AD206" i="2"/>
  <c r="AE206" i="2"/>
  <c r="AF206" i="2"/>
  <c r="AG206" i="2"/>
  <c r="AH206" i="2"/>
  <c r="AI206" i="2"/>
  <c r="W207" i="2"/>
  <c r="X207" i="2"/>
  <c r="Y207" i="2"/>
  <c r="Z207" i="2"/>
  <c r="AA207" i="2"/>
  <c r="AB207" i="2"/>
  <c r="AD207" i="2"/>
  <c r="AE207" i="2"/>
  <c r="AF207" i="2"/>
  <c r="AG207" i="2"/>
  <c r="AH207" i="2"/>
  <c r="AI207" i="2"/>
  <c r="W208" i="2"/>
  <c r="X208" i="2"/>
  <c r="Y208" i="2"/>
  <c r="Z208" i="2"/>
  <c r="AA208" i="2"/>
  <c r="AB208" i="2"/>
  <c r="AD208" i="2"/>
  <c r="AE208" i="2"/>
  <c r="AF208" i="2"/>
  <c r="AG208" i="2"/>
  <c r="AH208" i="2"/>
  <c r="AI208" i="2"/>
  <c r="W209" i="2"/>
  <c r="X209" i="2"/>
  <c r="Y209" i="2"/>
  <c r="Z209" i="2"/>
  <c r="AA209" i="2"/>
  <c r="AB209" i="2"/>
  <c r="AD209" i="2"/>
  <c r="AE209" i="2"/>
  <c r="AF209" i="2"/>
  <c r="AG209" i="2"/>
  <c r="AH209" i="2"/>
  <c r="AI209" i="2"/>
  <c r="W210" i="2"/>
  <c r="X210" i="2"/>
  <c r="Y210" i="2"/>
  <c r="Z210" i="2"/>
  <c r="AA210" i="2"/>
  <c r="AB210" i="2"/>
  <c r="AD210" i="2"/>
  <c r="AE210" i="2"/>
  <c r="AF210" i="2"/>
  <c r="AG210" i="2"/>
  <c r="AH210" i="2"/>
  <c r="AI210" i="2"/>
  <c r="W211" i="2"/>
  <c r="X211" i="2"/>
  <c r="Y211" i="2"/>
  <c r="Z211" i="2"/>
  <c r="AA211" i="2"/>
  <c r="AB211" i="2"/>
  <c r="AD211" i="2"/>
  <c r="AE211" i="2"/>
  <c r="AF211" i="2"/>
  <c r="AG211" i="2"/>
  <c r="AH211" i="2"/>
  <c r="AI211" i="2"/>
  <c r="W212" i="2"/>
  <c r="X212" i="2"/>
  <c r="Y212" i="2"/>
  <c r="Z212" i="2"/>
  <c r="AA212" i="2"/>
  <c r="AB212" i="2"/>
  <c r="AD212" i="2"/>
  <c r="AE212" i="2"/>
  <c r="AF212" i="2"/>
  <c r="AG212" i="2"/>
  <c r="AH212" i="2"/>
  <c r="AI212" i="2"/>
  <c r="W213" i="2"/>
  <c r="X213" i="2"/>
  <c r="Y213" i="2"/>
  <c r="Z213" i="2"/>
  <c r="AA213" i="2"/>
  <c r="AB213" i="2"/>
  <c r="AD213" i="2"/>
  <c r="AE213" i="2"/>
  <c r="AF213" i="2"/>
  <c r="AG213" i="2"/>
  <c r="AH213" i="2"/>
  <c r="AI213" i="2"/>
  <c r="W214" i="2"/>
  <c r="X214" i="2"/>
  <c r="Y214" i="2"/>
  <c r="Z214" i="2"/>
  <c r="AA214" i="2"/>
  <c r="AB214" i="2"/>
  <c r="AD214" i="2"/>
  <c r="AE214" i="2"/>
  <c r="AF214" i="2"/>
  <c r="AG214" i="2"/>
  <c r="AH214" i="2"/>
  <c r="AI214" i="2"/>
  <c r="W215" i="2"/>
  <c r="X215" i="2"/>
  <c r="Y215" i="2"/>
  <c r="Z215" i="2"/>
  <c r="AA215" i="2"/>
  <c r="AB215" i="2"/>
  <c r="AD215" i="2"/>
  <c r="AE215" i="2"/>
  <c r="AF215" i="2"/>
  <c r="AG215" i="2"/>
  <c r="AH215" i="2"/>
  <c r="AI215" i="2"/>
  <c r="W216" i="2"/>
  <c r="X216" i="2"/>
  <c r="Y216" i="2"/>
  <c r="Z216" i="2"/>
  <c r="AA216" i="2"/>
  <c r="AB216" i="2"/>
  <c r="AD216" i="2"/>
  <c r="AE216" i="2"/>
  <c r="AF216" i="2"/>
  <c r="AG216" i="2"/>
  <c r="AH216" i="2"/>
  <c r="AI216" i="2"/>
  <c r="W217" i="2"/>
  <c r="X217" i="2"/>
  <c r="Y217" i="2"/>
  <c r="Z217" i="2"/>
  <c r="AA217" i="2"/>
  <c r="AB217" i="2"/>
  <c r="AD217" i="2"/>
  <c r="AE217" i="2"/>
  <c r="AF217" i="2"/>
  <c r="AG217" i="2"/>
  <c r="AH217" i="2"/>
  <c r="AI217" i="2"/>
  <c r="W218" i="2"/>
  <c r="X218" i="2"/>
  <c r="Y218" i="2"/>
  <c r="Z218" i="2"/>
  <c r="AA218" i="2"/>
  <c r="AB218" i="2"/>
  <c r="AD218" i="2"/>
  <c r="AE218" i="2"/>
  <c r="AF218" i="2"/>
  <c r="AG218" i="2"/>
  <c r="AH218" i="2"/>
  <c r="AI218" i="2"/>
  <c r="W219" i="2"/>
  <c r="X219" i="2"/>
  <c r="Y219" i="2"/>
  <c r="Z219" i="2"/>
  <c r="AA219" i="2"/>
  <c r="AB219" i="2"/>
  <c r="AD219" i="2"/>
  <c r="AE219" i="2"/>
  <c r="AF219" i="2"/>
  <c r="AG219" i="2"/>
  <c r="AH219" i="2"/>
  <c r="AI219" i="2"/>
  <c r="W220" i="2"/>
  <c r="X220" i="2"/>
  <c r="Y220" i="2"/>
  <c r="Z220" i="2"/>
  <c r="AA220" i="2"/>
  <c r="AB220" i="2"/>
  <c r="AD220" i="2"/>
  <c r="AE220" i="2"/>
  <c r="AF220" i="2"/>
  <c r="AG220" i="2"/>
  <c r="AH220" i="2"/>
  <c r="AI220" i="2"/>
  <c r="W221" i="2"/>
  <c r="X221" i="2"/>
  <c r="Y221" i="2"/>
  <c r="Z221" i="2"/>
  <c r="AA221" i="2"/>
  <c r="AB221" i="2"/>
  <c r="AD221" i="2"/>
  <c r="AE221" i="2"/>
  <c r="AF221" i="2"/>
  <c r="AG221" i="2"/>
  <c r="AH221" i="2"/>
  <c r="AI221" i="2"/>
  <c r="W222" i="2"/>
  <c r="X222" i="2"/>
  <c r="Y222" i="2"/>
  <c r="Z222" i="2"/>
  <c r="AA222" i="2"/>
  <c r="AB222" i="2"/>
  <c r="AD222" i="2"/>
  <c r="AE222" i="2"/>
  <c r="AF222" i="2"/>
  <c r="AG222" i="2"/>
  <c r="AH222" i="2"/>
  <c r="AI222" i="2"/>
  <c r="W223" i="2"/>
  <c r="X223" i="2"/>
  <c r="Y223" i="2"/>
  <c r="Z223" i="2"/>
  <c r="AA223" i="2"/>
  <c r="AB223" i="2"/>
  <c r="AD223" i="2"/>
  <c r="AE223" i="2"/>
  <c r="AF223" i="2"/>
  <c r="AG223" i="2"/>
  <c r="AH223" i="2"/>
  <c r="AI223" i="2"/>
  <c r="W224" i="2"/>
  <c r="X224" i="2"/>
  <c r="Y224" i="2"/>
  <c r="Z224" i="2"/>
  <c r="AA224" i="2"/>
  <c r="AB224" i="2"/>
  <c r="AD224" i="2"/>
  <c r="AE224" i="2"/>
  <c r="AF224" i="2"/>
  <c r="AG224" i="2"/>
  <c r="AH224" i="2"/>
  <c r="AI224" i="2"/>
  <c r="W225" i="2"/>
  <c r="X225" i="2"/>
  <c r="Y225" i="2"/>
  <c r="Z225" i="2"/>
  <c r="AA225" i="2"/>
  <c r="AB225" i="2"/>
  <c r="AD225" i="2"/>
  <c r="AE225" i="2"/>
  <c r="AF225" i="2"/>
  <c r="AG225" i="2"/>
  <c r="AH225" i="2"/>
  <c r="AI225" i="2"/>
  <c r="W226" i="2"/>
  <c r="X226" i="2"/>
  <c r="Y226" i="2"/>
  <c r="Z226" i="2"/>
  <c r="AA226" i="2"/>
  <c r="AB226" i="2"/>
  <c r="AD226" i="2"/>
  <c r="AE226" i="2"/>
  <c r="AF226" i="2"/>
  <c r="AG226" i="2"/>
  <c r="AH226" i="2"/>
  <c r="AI226" i="2"/>
  <c r="W227" i="2"/>
  <c r="X227" i="2"/>
  <c r="Y227" i="2"/>
  <c r="Z227" i="2"/>
  <c r="AA227" i="2"/>
  <c r="AB227" i="2"/>
  <c r="AD227" i="2"/>
  <c r="AE227" i="2"/>
  <c r="AF227" i="2"/>
  <c r="AG227" i="2"/>
  <c r="AH227" i="2"/>
  <c r="AI227" i="2"/>
  <c r="W228" i="2"/>
  <c r="X228" i="2"/>
  <c r="Y228" i="2"/>
  <c r="Z228" i="2"/>
  <c r="AA228" i="2"/>
  <c r="AB228" i="2"/>
  <c r="AD228" i="2"/>
  <c r="AE228" i="2"/>
  <c r="AF228" i="2"/>
  <c r="AG228" i="2"/>
  <c r="AH228" i="2"/>
  <c r="AI228" i="2"/>
  <c r="W229" i="2"/>
  <c r="X229" i="2"/>
  <c r="Y229" i="2"/>
  <c r="Z229" i="2"/>
  <c r="AA229" i="2"/>
  <c r="AB229" i="2"/>
  <c r="AD229" i="2"/>
  <c r="AE229" i="2"/>
  <c r="AF229" i="2"/>
  <c r="AG229" i="2"/>
  <c r="AH229" i="2"/>
  <c r="AI229" i="2"/>
  <c r="W230" i="2"/>
  <c r="X230" i="2"/>
  <c r="Y230" i="2"/>
  <c r="Z230" i="2"/>
  <c r="AA230" i="2"/>
  <c r="AB230" i="2"/>
  <c r="AD230" i="2"/>
  <c r="AE230" i="2"/>
  <c r="AF230" i="2"/>
  <c r="AG230" i="2"/>
  <c r="AH230" i="2"/>
  <c r="AI230" i="2"/>
  <c r="W231" i="2"/>
  <c r="X231" i="2"/>
  <c r="Y231" i="2"/>
  <c r="Z231" i="2"/>
  <c r="AA231" i="2"/>
  <c r="AB231" i="2"/>
  <c r="AD231" i="2"/>
  <c r="AE231" i="2"/>
  <c r="AF231" i="2"/>
  <c r="AG231" i="2"/>
  <c r="AH231" i="2"/>
  <c r="AI231" i="2"/>
  <c r="W232" i="2"/>
  <c r="X232" i="2"/>
  <c r="Y232" i="2"/>
  <c r="Z232" i="2"/>
  <c r="AA232" i="2"/>
  <c r="AB232" i="2"/>
  <c r="AD232" i="2"/>
  <c r="AE232" i="2"/>
  <c r="AF232" i="2"/>
  <c r="AG232" i="2"/>
  <c r="AH232" i="2"/>
  <c r="AI232" i="2"/>
  <c r="W233" i="2"/>
  <c r="X233" i="2"/>
  <c r="Y233" i="2"/>
  <c r="Z233" i="2"/>
  <c r="AA233" i="2"/>
  <c r="AB233" i="2"/>
  <c r="AD233" i="2"/>
  <c r="AE233" i="2"/>
  <c r="AF233" i="2"/>
  <c r="AG233" i="2"/>
  <c r="AH233" i="2"/>
  <c r="AI233" i="2"/>
  <c r="W234" i="2"/>
  <c r="X234" i="2"/>
  <c r="Y234" i="2"/>
  <c r="Z234" i="2"/>
  <c r="AA234" i="2"/>
  <c r="AB234" i="2"/>
  <c r="AD234" i="2"/>
  <c r="AE234" i="2"/>
  <c r="AF234" i="2"/>
  <c r="AG234" i="2"/>
  <c r="AH234" i="2"/>
  <c r="AI234" i="2"/>
  <c r="W235" i="2"/>
  <c r="X235" i="2"/>
  <c r="Y235" i="2"/>
  <c r="Z235" i="2"/>
  <c r="AA235" i="2"/>
  <c r="AB235" i="2"/>
  <c r="AD235" i="2"/>
  <c r="AE235" i="2"/>
  <c r="AF235" i="2"/>
  <c r="AG235" i="2"/>
  <c r="AH235" i="2"/>
  <c r="AI235" i="2"/>
  <c r="W236" i="2"/>
  <c r="X236" i="2"/>
  <c r="Y236" i="2"/>
  <c r="Z236" i="2"/>
  <c r="AA236" i="2"/>
  <c r="AB236" i="2"/>
  <c r="AD236" i="2"/>
  <c r="AE236" i="2"/>
  <c r="AF236" i="2"/>
  <c r="AG236" i="2"/>
  <c r="AH236" i="2"/>
  <c r="AI236" i="2"/>
  <c r="W237" i="2"/>
  <c r="X237" i="2"/>
  <c r="Y237" i="2"/>
  <c r="Z237" i="2"/>
  <c r="AA237" i="2"/>
  <c r="AB237" i="2"/>
  <c r="AD237" i="2"/>
  <c r="AE237" i="2"/>
  <c r="AF237" i="2"/>
  <c r="AG237" i="2"/>
  <c r="AH237" i="2"/>
  <c r="AI237" i="2"/>
  <c r="W238" i="2"/>
  <c r="X238" i="2"/>
  <c r="Y238" i="2"/>
  <c r="Z238" i="2"/>
  <c r="AA238" i="2"/>
  <c r="AB238" i="2"/>
  <c r="AD238" i="2"/>
  <c r="AE238" i="2"/>
  <c r="AF238" i="2"/>
  <c r="AG238" i="2"/>
  <c r="AH238" i="2"/>
  <c r="AI238" i="2"/>
  <c r="W239" i="2"/>
  <c r="X239" i="2"/>
  <c r="Y239" i="2"/>
  <c r="Z239" i="2"/>
  <c r="AA239" i="2"/>
  <c r="AB239" i="2"/>
  <c r="AD239" i="2"/>
  <c r="AE239" i="2"/>
  <c r="AF239" i="2"/>
  <c r="AG239" i="2"/>
  <c r="AH239" i="2"/>
  <c r="AI239" i="2"/>
  <c r="W240" i="2"/>
  <c r="X240" i="2"/>
  <c r="Y240" i="2"/>
  <c r="Z240" i="2"/>
  <c r="AA240" i="2"/>
  <c r="AB240" i="2"/>
  <c r="AD240" i="2"/>
  <c r="AE240" i="2"/>
  <c r="AF240" i="2"/>
  <c r="AG240" i="2"/>
  <c r="AH240" i="2"/>
  <c r="AI240" i="2"/>
  <c r="W241" i="2"/>
  <c r="X241" i="2"/>
  <c r="Y241" i="2"/>
  <c r="Z241" i="2"/>
  <c r="AA241" i="2"/>
  <c r="AB241" i="2"/>
  <c r="AD241" i="2"/>
  <c r="AE241" i="2"/>
  <c r="AF241" i="2"/>
  <c r="AG241" i="2"/>
  <c r="AH241" i="2"/>
  <c r="AI241" i="2"/>
  <c r="W242" i="2"/>
  <c r="X242" i="2"/>
  <c r="Y242" i="2"/>
  <c r="Z242" i="2"/>
  <c r="AA242" i="2"/>
  <c r="AB242" i="2"/>
  <c r="AD242" i="2"/>
  <c r="AE242" i="2"/>
  <c r="AF242" i="2"/>
  <c r="AG242" i="2"/>
  <c r="AH242" i="2"/>
  <c r="AI242" i="2"/>
  <c r="W243" i="2"/>
  <c r="X243" i="2"/>
  <c r="Y243" i="2"/>
  <c r="Z243" i="2"/>
  <c r="AA243" i="2"/>
  <c r="AB243" i="2"/>
  <c r="AD243" i="2"/>
  <c r="AE243" i="2"/>
  <c r="AF243" i="2"/>
  <c r="AG243" i="2"/>
  <c r="AH243" i="2"/>
  <c r="AI243" i="2"/>
  <c r="W244" i="2"/>
  <c r="X244" i="2"/>
  <c r="Y244" i="2"/>
  <c r="Z244" i="2"/>
  <c r="AA244" i="2"/>
  <c r="AB244" i="2"/>
  <c r="AD244" i="2"/>
  <c r="AE244" i="2"/>
  <c r="AF244" i="2"/>
  <c r="AG244" i="2"/>
  <c r="AH244" i="2"/>
  <c r="AI244" i="2"/>
  <c r="W245" i="2"/>
  <c r="X245" i="2"/>
  <c r="Y245" i="2"/>
  <c r="Z245" i="2"/>
  <c r="AA245" i="2"/>
  <c r="AB245" i="2"/>
  <c r="AD245" i="2"/>
  <c r="AE245" i="2"/>
  <c r="AF245" i="2"/>
  <c r="AG245" i="2"/>
  <c r="AH245" i="2"/>
  <c r="AI245" i="2"/>
  <c r="W246" i="2"/>
  <c r="X246" i="2"/>
  <c r="Y246" i="2"/>
  <c r="Z246" i="2"/>
  <c r="AA246" i="2"/>
  <c r="AB246" i="2"/>
  <c r="AD246" i="2"/>
  <c r="AE246" i="2"/>
  <c r="AF246" i="2"/>
  <c r="AG246" i="2"/>
  <c r="AH246" i="2"/>
  <c r="AI246" i="2"/>
  <c r="W247" i="2"/>
  <c r="X247" i="2"/>
  <c r="Y247" i="2"/>
  <c r="Z247" i="2"/>
  <c r="AA247" i="2"/>
  <c r="AB247" i="2"/>
  <c r="AD247" i="2"/>
  <c r="AE247" i="2"/>
  <c r="AF247" i="2"/>
  <c r="AG247" i="2"/>
  <c r="AH247" i="2"/>
  <c r="AI247" i="2"/>
  <c r="W248" i="2"/>
  <c r="X248" i="2"/>
  <c r="Y248" i="2"/>
  <c r="Z248" i="2"/>
  <c r="AA248" i="2"/>
  <c r="AB248" i="2"/>
  <c r="AD248" i="2"/>
  <c r="AE248" i="2"/>
  <c r="AF248" i="2"/>
  <c r="AG248" i="2"/>
  <c r="AH248" i="2"/>
  <c r="AI248" i="2"/>
  <c r="W249" i="2"/>
  <c r="X249" i="2"/>
  <c r="Y249" i="2"/>
  <c r="Z249" i="2"/>
  <c r="AA249" i="2"/>
  <c r="AB249" i="2"/>
  <c r="AD249" i="2"/>
  <c r="AE249" i="2"/>
  <c r="AF249" i="2"/>
  <c r="AG249" i="2"/>
  <c r="AH249" i="2"/>
  <c r="AI249" i="2"/>
  <c r="W250" i="2"/>
  <c r="X250" i="2"/>
  <c r="Y250" i="2"/>
  <c r="Z250" i="2"/>
  <c r="AA250" i="2"/>
  <c r="AB250" i="2"/>
  <c r="AD250" i="2"/>
  <c r="AE250" i="2"/>
  <c r="AF250" i="2"/>
  <c r="AG250" i="2"/>
  <c r="AH250" i="2"/>
  <c r="AI250" i="2"/>
  <c r="W251" i="2"/>
  <c r="X251" i="2"/>
  <c r="Y251" i="2"/>
  <c r="Z251" i="2"/>
  <c r="AA251" i="2"/>
  <c r="AB251" i="2"/>
  <c r="AD251" i="2"/>
  <c r="AE251" i="2"/>
  <c r="AF251" i="2"/>
  <c r="AG251" i="2"/>
  <c r="AH251" i="2"/>
  <c r="AI251" i="2"/>
  <c r="W252" i="2"/>
  <c r="X252" i="2"/>
  <c r="Y252" i="2"/>
  <c r="Z252" i="2"/>
  <c r="AA252" i="2"/>
  <c r="AB252" i="2"/>
  <c r="AD252" i="2"/>
  <c r="AE252" i="2"/>
  <c r="AF252" i="2"/>
  <c r="AG252" i="2"/>
  <c r="AH252" i="2"/>
  <c r="AI252" i="2"/>
  <c r="W253" i="2"/>
  <c r="X253" i="2"/>
  <c r="Y253" i="2"/>
  <c r="Z253" i="2"/>
  <c r="AA253" i="2"/>
  <c r="AB253" i="2"/>
  <c r="AD253" i="2"/>
  <c r="AE253" i="2"/>
  <c r="AF253" i="2"/>
  <c r="AG253" i="2"/>
  <c r="AH253" i="2"/>
  <c r="AI253" i="2"/>
  <c r="W254" i="2"/>
  <c r="X254" i="2"/>
  <c r="Y254" i="2"/>
  <c r="Z254" i="2"/>
  <c r="AA254" i="2"/>
  <c r="AB254" i="2"/>
  <c r="AD254" i="2"/>
  <c r="AE254" i="2"/>
  <c r="AF254" i="2"/>
  <c r="AG254" i="2"/>
  <c r="AH254" i="2"/>
  <c r="AI254" i="2"/>
  <c r="W255" i="2"/>
  <c r="X255" i="2"/>
  <c r="Y255" i="2"/>
  <c r="Z255" i="2"/>
  <c r="AA255" i="2"/>
  <c r="AB255" i="2"/>
  <c r="AD255" i="2"/>
  <c r="AE255" i="2"/>
  <c r="AF255" i="2"/>
  <c r="AG255" i="2"/>
  <c r="AH255" i="2"/>
  <c r="AI255" i="2"/>
  <c r="W256" i="2"/>
  <c r="X256" i="2"/>
  <c r="Y256" i="2"/>
  <c r="Z256" i="2"/>
  <c r="AA256" i="2"/>
  <c r="AB256" i="2"/>
  <c r="AD256" i="2"/>
  <c r="AE256" i="2"/>
  <c r="AF256" i="2"/>
  <c r="AG256" i="2"/>
  <c r="AH256" i="2"/>
  <c r="AI256" i="2"/>
  <c r="W257" i="2"/>
  <c r="X257" i="2"/>
  <c r="Y257" i="2"/>
  <c r="Z257" i="2"/>
  <c r="AA257" i="2"/>
  <c r="AB257" i="2"/>
  <c r="AD257" i="2"/>
  <c r="AE257" i="2"/>
  <c r="AF257" i="2"/>
  <c r="AG257" i="2"/>
  <c r="AH257" i="2"/>
  <c r="AI257" i="2"/>
  <c r="W258" i="2"/>
  <c r="X258" i="2"/>
  <c r="Y258" i="2"/>
  <c r="Z258" i="2"/>
  <c r="AA258" i="2"/>
  <c r="AB258" i="2"/>
  <c r="AD258" i="2"/>
  <c r="AE258" i="2"/>
  <c r="AF258" i="2"/>
  <c r="AG258" i="2"/>
  <c r="AH258" i="2"/>
  <c r="AI258" i="2"/>
  <c r="W259" i="2"/>
  <c r="X259" i="2"/>
  <c r="Y259" i="2"/>
  <c r="Z259" i="2"/>
  <c r="AA259" i="2"/>
  <c r="AB259" i="2"/>
  <c r="AD259" i="2"/>
  <c r="AE259" i="2"/>
  <c r="AF259" i="2"/>
  <c r="AG259" i="2"/>
  <c r="AH259" i="2"/>
  <c r="AI259" i="2"/>
  <c r="W260" i="2"/>
  <c r="X260" i="2"/>
  <c r="Y260" i="2"/>
  <c r="Z260" i="2"/>
  <c r="AA260" i="2"/>
  <c r="AB260" i="2"/>
  <c r="AD260" i="2"/>
  <c r="AE260" i="2"/>
  <c r="AF260" i="2"/>
  <c r="AG260" i="2"/>
  <c r="AH260" i="2"/>
  <c r="AI260" i="2"/>
  <c r="W261" i="2"/>
  <c r="X261" i="2"/>
  <c r="Y261" i="2"/>
  <c r="Z261" i="2"/>
  <c r="AA261" i="2"/>
  <c r="AB261" i="2"/>
  <c r="AD261" i="2"/>
  <c r="AE261" i="2"/>
  <c r="AF261" i="2"/>
  <c r="AG261" i="2"/>
  <c r="AH261" i="2"/>
  <c r="AI261" i="2"/>
  <c r="W262" i="2"/>
  <c r="X262" i="2"/>
  <c r="Y262" i="2"/>
  <c r="Z262" i="2"/>
  <c r="AA262" i="2"/>
  <c r="AB262" i="2"/>
  <c r="AD262" i="2"/>
  <c r="AE262" i="2"/>
  <c r="AF262" i="2"/>
  <c r="AG262" i="2"/>
  <c r="AH262" i="2"/>
  <c r="AI262" i="2"/>
  <c r="W263" i="2"/>
  <c r="X263" i="2"/>
  <c r="Y263" i="2"/>
  <c r="Z263" i="2"/>
  <c r="AA263" i="2"/>
  <c r="AB263" i="2"/>
  <c r="AD263" i="2"/>
  <c r="AE263" i="2"/>
  <c r="AF263" i="2"/>
  <c r="AG263" i="2"/>
  <c r="AH263" i="2"/>
  <c r="AI263" i="2"/>
  <c r="W264" i="2"/>
  <c r="X264" i="2"/>
  <c r="Y264" i="2"/>
  <c r="Z264" i="2"/>
  <c r="AA264" i="2"/>
  <c r="AB264" i="2"/>
  <c r="AD264" i="2"/>
  <c r="AE264" i="2"/>
  <c r="AF264" i="2"/>
  <c r="AG264" i="2"/>
  <c r="AH264" i="2"/>
  <c r="AI264" i="2"/>
  <c r="W265" i="2"/>
  <c r="X265" i="2"/>
  <c r="Y265" i="2"/>
  <c r="Z265" i="2"/>
  <c r="AA265" i="2"/>
  <c r="AB265" i="2"/>
  <c r="AD265" i="2"/>
  <c r="AE265" i="2"/>
  <c r="AF265" i="2"/>
  <c r="AG265" i="2"/>
  <c r="AH265" i="2"/>
  <c r="AI265" i="2"/>
  <c r="W266" i="2"/>
  <c r="X266" i="2"/>
  <c r="Y266" i="2"/>
  <c r="Z266" i="2"/>
  <c r="AA266" i="2"/>
  <c r="AB266" i="2"/>
  <c r="AD266" i="2"/>
  <c r="AE266" i="2"/>
  <c r="AF266" i="2"/>
  <c r="AG266" i="2"/>
  <c r="AH266" i="2"/>
  <c r="AI266" i="2"/>
  <c r="W267" i="2"/>
  <c r="X267" i="2"/>
  <c r="Y267" i="2"/>
  <c r="Z267" i="2"/>
  <c r="AA267" i="2"/>
  <c r="AB267" i="2"/>
  <c r="AD267" i="2"/>
  <c r="AE267" i="2"/>
  <c r="AF267" i="2"/>
  <c r="AG267" i="2"/>
  <c r="AH267" i="2"/>
  <c r="AI267" i="2"/>
  <c r="W268" i="2"/>
  <c r="X268" i="2"/>
  <c r="Y268" i="2"/>
  <c r="Z268" i="2"/>
  <c r="AA268" i="2"/>
  <c r="AB268" i="2"/>
  <c r="AD268" i="2"/>
  <c r="AE268" i="2"/>
  <c r="AF268" i="2"/>
  <c r="AG268" i="2"/>
  <c r="AH268" i="2"/>
  <c r="AI268" i="2"/>
  <c r="W269" i="2"/>
  <c r="X269" i="2"/>
  <c r="Y269" i="2"/>
  <c r="Z269" i="2"/>
  <c r="AA269" i="2"/>
  <c r="AB269" i="2"/>
  <c r="AD269" i="2"/>
  <c r="AE269" i="2"/>
  <c r="AF269" i="2"/>
  <c r="AG269" i="2"/>
  <c r="AH269" i="2"/>
  <c r="AI269" i="2"/>
  <c r="W270" i="2"/>
  <c r="X270" i="2"/>
  <c r="Y270" i="2"/>
  <c r="Z270" i="2"/>
  <c r="AA270" i="2"/>
  <c r="AB270" i="2"/>
  <c r="AD270" i="2"/>
  <c r="AE270" i="2"/>
  <c r="AF270" i="2"/>
  <c r="AG270" i="2"/>
  <c r="AH270" i="2"/>
  <c r="AI270" i="2"/>
  <c r="W271" i="2"/>
  <c r="X271" i="2"/>
  <c r="Y271" i="2"/>
  <c r="Z271" i="2"/>
  <c r="AA271" i="2"/>
  <c r="AB271" i="2"/>
  <c r="AD271" i="2"/>
  <c r="AE271" i="2"/>
  <c r="AF271" i="2"/>
  <c r="AG271" i="2"/>
  <c r="AH271" i="2"/>
  <c r="AI271" i="2"/>
  <c r="W272" i="2"/>
  <c r="X272" i="2"/>
  <c r="Y272" i="2"/>
  <c r="Z272" i="2"/>
  <c r="AA272" i="2"/>
  <c r="AB272" i="2"/>
  <c r="AD272" i="2"/>
  <c r="AE272" i="2"/>
  <c r="AF272" i="2"/>
  <c r="AG272" i="2"/>
  <c r="AH272" i="2"/>
  <c r="AI272" i="2"/>
  <c r="W273" i="2"/>
  <c r="X273" i="2"/>
  <c r="Y273" i="2"/>
  <c r="Z273" i="2"/>
  <c r="AA273" i="2"/>
  <c r="AB273" i="2"/>
  <c r="AD273" i="2"/>
  <c r="AE273" i="2"/>
  <c r="AF273" i="2"/>
  <c r="AG273" i="2"/>
  <c r="AH273" i="2"/>
  <c r="AI273" i="2"/>
  <c r="W274" i="2"/>
  <c r="X274" i="2"/>
  <c r="Y274" i="2"/>
  <c r="Z274" i="2"/>
  <c r="AA274" i="2"/>
  <c r="AB274" i="2"/>
  <c r="AD274" i="2"/>
  <c r="AE274" i="2"/>
  <c r="AF274" i="2"/>
  <c r="AG274" i="2"/>
  <c r="AH274" i="2"/>
  <c r="AI274" i="2"/>
  <c r="W275" i="2"/>
  <c r="X275" i="2"/>
  <c r="Y275" i="2"/>
  <c r="Z275" i="2"/>
  <c r="AA275" i="2"/>
  <c r="AB275" i="2"/>
  <c r="AD275" i="2"/>
  <c r="AE275" i="2"/>
  <c r="AF275" i="2"/>
  <c r="AG275" i="2"/>
  <c r="AH275" i="2"/>
  <c r="AI275" i="2"/>
  <c r="W276" i="2"/>
  <c r="X276" i="2"/>
  <c r="Y276" i="2"/>
  <c r="Z276" i="2"/>
  <c r="AA276" i="2"/>
  <c r="AB276" i="2"/>
  <c r="AD276" i="2"/>
  <c r="AE276" i="2"/>
  <c r="AF276" i="2"/>
  <c r="AG276" i="2"/>
  <c r="AH276" i="2"/>
  <c r="AI276" i="2"/>
  <c r="W277" i="2"/>
  <c r="X277" i="2"/>
  <c r="Y277" i="2"/>
  <c r="Z277" i="2"/>
  <c r="AA277" i="2"/>
  <c r="AB277" i="2"/>
  <c r="AD277" i="2"/>
  <c r="AE277" i="2"/>
  <c r="AF277" i="2"/>
  <c r="AG277" i="2"/>
  <c r="AH277" i="2"/>
  <c r="AI277" i="2"/>
  <c r="W278" i="2"/>
  <c r="X278" i="2"/>
  <c r="Y278" i="2"/>
  <c r="Z278" i="2"/>
  <c r="AA278" i="2"/>
  <c r="AB278" i="2"/>
  <c r="AD278" i="2"/>
  <c r="AE278" i="2"/>
  <c r="AF278" i="2"/>
  <c r="AG278" i="2"/>
  <c r="AH278" i="2"/>
  <c r="AI278" i="2"/>
  <c r="W279" i="2"/>
  <c r="X279" i="2"/>
  <c r="Y279" i="2"/>
  <c r="Z279" i="2"/>
  <c r="AA279" i="2"/>
  <c r="AB279" i="2"/>
  <c r="AD279" i="2"/>
  <c r="AE279" i="2"/>
  <c r="AF279" i="2"/>
  <c r="AG279" i="2"/>
  <c r="AH279" i="2"/>
  <c r="AI279" i="2"/>
  <c r="W280" i="2"/>
  <c r="X280" i="2"/>
  <c r="Y280" i="2"/>
  <c r="Z280" i="2"/>
  <c r="AA280" i="2"/>
  <c r="AB280" i="2"/>
  <c r="AD280" i="2"/>
  <c r="AE280" i="2"/>
  <c r="AF280" i="2"/>
  <c r="AG280" i="2"/>
  <c r="AH280" i="2"/>
  <c r="AI280" i="2"/>
  <c r="W281" i="2"/>
  <c r="X281" i="2"/>
  <c r="Y281" i="2"/>
  <c r="Z281" i="2"/>
  <c r="AA281" i="2"/>
  <c r="AB281" i="2"/>
  <c r="AD281" i="2"/>
  <c r="AE281" i="2"/>
  <c r="AF281" i="2"/>
  <c r="AG281" i="2"/>
  <c r="AH281" i="2"/>
  <c r="AI281" i="2"/>
  <c r="W282" i="2"/>
  <c r="X282" i="2"/>
  <c r="Y282" i="2"/>
  <c r="Z282" i="2"/>
  <c r="AA282" i="2"/>
  <c r="AB282" i="2"/>
  <c r="AD282" i="2"/>
  <c r="AE282" i="2"/>
  <c r="AF282" i="2"/>
  <c r="AG282" i="2"/>
  <c r="AH282" i="2"/>
  <c r="AI282" i="2"/>
  <c r="W283" i="2"/>
  <c r="X283" i="2"/>
  <c r="Y283" i="2"/>
  <c r="Z283" i="2"/>
  <c r="AA283" i="2"/>
  <c r="AB283" i="2"/>
  <c r="AD283" i="2"/>
  <c r="AE283" i="2"/>
  <c r="AF283" i="2"/>
  <c r="AG283" i="2"/>
  <c r="AH283" i="2"/>
  <c r="AI283" i="2"/>
  <c r="W284" i="2"/>
  <c r="X284" i="2"/>
  <c r="Y284" i="2"/>
  <c r="Z284" i="2"/>
  <c r="AA284" i="2"/>
  <c r="AB284" i="2"/>
  <c r="AD284" i="2"/>
  <c r="AE284" i="2"/>
  <c r="AF284" i="2"/>
  <c r="AG284" i="2"/>
  <c r="AH284" i="2"/>
  <c r="AI284" i="2"/>
  <c r="W285" i="2"/>
  <c r="X285" i="2"/>
  <c r="Y285" i="2"/>
  <c r="Z285" i="2"/>
  <c r="AA285" i="2"/>
  <c r="AB285" i="2"/>
  <c r="AD285" i="2"/>
  <c r="AE285" i="2"/>
  <c r="AF285" i="2"/>
  <c r="AG285" i="2"/>
  <c r="AH285" i="2"/>
  <c r="AI285" i="2"/>
  <c r="W286" i="2"/>
  <c r="X286" i="2"/>
  <c r="Y286" i="2"/>
  <c r="Z286" i="2"/>
  <c r="AA286" i="2"/>
  <c r="AB286" i="2"/>
  <c r="AD286" i="2"/>
  <c r="AE286" i="2"/>
  <c r="AF286" i="2"/>
  <c r="AG286" i="2"/>
  <c r="AH286" i="2"/>
  <c r="AI286" i="2"/>
  <c r="W287" i="2"/>
  <c r="X287" i="2"/>
  <c r="Y287" i="2"/>
  <c r="Z287" i="2"/>
  <c r="AA287" i="2"/>
  <c r="AB287" i="2"/>
  <c r="AD287" i="2"/>
  <c r="AE287" i="2"/>
  <c r="AF287" i="2"/>
  <c r="AG287" i="2"/>
  <c r="AH287" i="2"/>
  <c r="AI287" i="2"/>
  <c r="W288" i="2"/>
  <c r="X288" i="2"/>
  <c r="Y288" i="2"/>
  <c r="Z288" i="2"/>
  <c r="AA288" i="2"/>
  <c r="AB288" i="2"/>
  <c r="AD288" i="2"/>
  <c r="AE288" i="2"/>
  <c r="AF288" i="2"/>
  <c r="AG288" i="2"/>
  <c r="AH288" i="2"/>
  <c r="AI288" i="2"/>
  <c r="W289" i="2"/>
  <c r="X289" i="2"/>
  <c r="Y289" i="2"/>
  <c r="Z289" i="2"/>
  <c r="AA289" i="2"/>
  <c r="AB289" i="2"/>
  <c r="AD289" i="2"/>
  <c r="AE289" i="2"/>
  <c r="AF289" i="2"/>
  <c r="AG289" i="2"/>
  <c r="AH289" i="2"/>
  <c r="AI289" i="2"/>
  <c r="W290" i="2"/>
  <c r="X290" i="2"/>
  <c r="Y290" i="2"/>
  <c r="Z290" i="2"/>
  <c r="AA290" i="2"/>
  <c r="AB290" i="2"/>
  <c r="AD290" i="2"/>
  <c r="AE290" i="2"/>
  <c r="AF290" i="2"/>
  <c r="AG290" i="2"/>
  <c r="AH290" i="2"/>
  <c r="AI290" i="2"/>
  <c r="W291" i="2"/>
  <c r="X291" i="2"/>
  <c r="Y291" i="2"/>
  <c r="Z291" i="2"/>
  <c r="AA291" i="2"/>
  <c r="AB291" i="2"/>
  <c r="AD291" i="2"/>
  <c r="AE291" i="2"/>
  <c r="AF291" i="2"/>
  <c r="AG291" i="2"/>
  <c r="AH291" i="2"/>
  <c r="AI291" i="2"/>
  <c r="W292" i="2"/>
  <c r="X292" i="2"/>
  <c r="Y292" i="2"/>
  <c r="Z292" i="2"/>
  <c r="AA292" i="2"/>
  <c r="AB292" i="2"/>
  <c r="AD292" i="2"/>
  <c r="AE292" i="2"/>
  <c r="AF292" i="2"/>
  <c r="AG292" i="2"/>
  <c r="AH292" i="2"/>
  <c r="AI292" i="2"/>
  <c r="W293" i="2"/>
  <c r="X293" i="2"/>
  <c r="Y293" i="2"/>
  <c r="Z293" i="2"/>
  <c r="AA293" i="2"/>
  <c r="AB293" i="2"/>
  <c r="AD293" i="2"/>
  <c r="AE293" i="2"/>
  <c r="AF293" i="2"/>
  <c r="AG293" i="2"/>
  <c r="AH293" i="2"/>
  <c r="AI293" i="2"/>
  <c r="W294" i="2"/>
  <c r="X294" i="2"/>
  <c r="Y294" i="2"/>
  <c r="Z294" i="2"/>
  <c r="AA294" i="2"/>
  <c r="AB294" i="2"/>
  <c r="AD294" i="2"/>
  <c r="AE294" i="2"/>
  <c r="AF294" i="2"/>
  <c r="AG294" i="2"/>
  <c r="AH294" i="2"/>
  <c r="AI294" i="2"/>
  <c r="W295" i="2"/>
  <c r="X295" i="2"/>
  <c r="Y295" i="2"/>
  <c r="Z295" i="2"/>
  <c r="AA295" i="2"/>
  <c r="AB295" i="2"/>
  <c r="AD295" i="2"/>
  <c r="AE295" i="2"/>
  <c r="AF295" i="2"/>
  <c r="AG295" i="2"/>
  <c r="AH295" i="2"/>
  <c r="AI295" i="2"/>
  <c r="W296" i="2"/>
  <c r="X296" i="2"/>
  <c r="Y296" i="2"/>
  <c r="Z296" i="2"/>
  <c r="AA296" i="2"/>
  <c r="AB296" i="2"/>
  <c r="AD296" i="2"/>
  <c r="AE296" i="2"/>
  <c r="AF296" i="2"/>
  <c r="AG296" i="2"/>
  <c r="AH296" i="2"/>
  <c r="AI296" i="2"/>
  <c r="W297" i="2"/>
  <c r="X297" i="2"/>
  <c r="Y297" i="2"/>
  <c r="Z297" i="2"/>
  <c r="AA297" i="2"/>
  <c r="AB297" i="2"/>
  <c r="AD297" i="2"/>
  <c r="AE297" i="2"/>
  <c r="AF297" i="2"/>
  <c r="AG297" i="2"/>
  <c r="AH297" i="2"/>
  <c r="AI297" i="2"/>
  <c r="W298" i="2"/>
  <c r="X298" i="2"/>
  <c r="Y298" i="2"/>
  <c r="Z298" i="2"/>
  <c r="AA298" i="2"/>
  <c r="AB298" i="2"/>
  <c r="AD298" i="2"/>
  <c r="AE298" i="2"/>
  <c r="AF298" i="2"/>
  <c r="AG298" i="2"/>
  <c r="AH298" i="2"/>
  <c r="AI298" i="2"/>
  <c r="W299" i="2"/>
  <c r="X299" i="2"/>
  <c r="Y299" i="2"/>
  <c r="Z299" i="2"/>
  <c r="AA299" i="2"/>
  <c r="AB299" i="2"/>
  <c r="AD299" i="2"/>
  <c r="AE299" i="2"/>
  <c r="AF299" i="2"/>
  <c r="AG299" i="2"/>
  <c r="AH299" i="2"/>
  <c r="AI299" i="2"/>
  <c r="W300" i="2"/>
  <c r="X300" i="2"/>
  <c r="Y300" i="2"/>
  <c r="Z300" i="2"/>
  <c r="AA300" i="2"/>
  <c r="AB300" i="2"/>
  <c r="AD300" i="2"/>
  <c r="AE300" i="2"/>
  <c r="AF300" i="2"/>
  <c r="AG300" i="2"/>
  <c r="AH300" i="2"/>
  <c r="AI300" i="2"/>
  <c r="W301" i="2"/>
  <c r="X301" i="2"/>
  <c r="Y301" i="2"/>
  <c r="Z301" i="2"/>
  <c r="AA301" i="2"/>
  <c r="AB301" i="2"/>
  <c r="AD301" i="2"/>
  <c r="AE301" i="2"/>
  <c r="AF301" i="2"/>
  <c r="AG301" i="2"/>
  <c r="AH301" i="2"/>
  <c r="AI301" i="2"/>
  <c r="W302" i="2"/>
  <c r="X302" i="2"/>
  <c r="Y302" i="2"/>
  <c r="Z302" i="2"/>
  <c r="AA302" i="2"/>
  <c r="AB302" i="2"/>
  <c r="AD302" i="2"/>
  <c r="AE302" i="2"/>
  <c r="AF302" i="2"/>
  <c r="AG302" i="2"/>
  <c r="AH302" i="2"/>
  <c r="AI302" i="2"/>
  <c r="W303" i="2"/>
  <c r="X303" i="2"/>
  <c r="Y303" i="2"/>
  <c r="Z303" i="2"/>
  <c r="AA303" i="2"/>
  <c r="AB303" i="2"/>
  <c r="AD303" i="2"/>
  <c r="AE303" i="2"/>
  <c r="AF303" i="2"/>
  <c r="AG303" i="2"/>
  <c r="AH303" i="2"/>
  <c r="AI303" i="2"/>
  <c r="W304" i="2"/>
  <c r="X304" i="2"/>
  <c r="Y304" i="2"/>
  <c r="Z304" i="2"/>
  <c r="AA304" i="2"/>
  <c r="AB304" i="2"/>
  <c r="AD304" i="2"/>
  <c r="AE304" i="2"/>
  <c r="AF304" i="2"/>
  <c r="AG304" i="2"/>
  <c r="AH304" i="2"/>
  <c r="AI304" i="2"/>
  <c r="W305" i="2"/>
  <c r="X305" i="2"/>
  <c r="Y305" i="2"/>
  <c r="Z305" i="2"/>
  <c r="AA305" i="2"/>
  <c r="AB305" i="2"/>
  <c r="AD305" i="2"/>
  <c r="AE305" i="2"/>
  <c r="AF305" i="2"/>
  <c r="AG305" i="2"/>
  <c r="AH305" i="2"/>
  <c r="AI305" i="2"/>
  <c r="W306" i="2"/>
  <c r="X306" i="2"/>
  <c r="Y306" i="2"/>
  <c r="Z306" i="2"/>
  <c r="AA306" i="2"/>
  <c r="AB306" i="2"/>
  <c r="AD306" i="2"/>
  <c r="AE306" i="2"/>
  <c r="AF306" i="2"/>
  <c r="AG306" i="2"/>
  <c r="AH306" i="2"/>
  <c r="AI306" i="2"/>
  <c r="W307" i="2"/>
  <c r="X307" i="2"/>
  <c r="Y307" i="2"/>
  <c r="Z307" i="2"/>
  <c r="AA307" i="2"/>
  <c r="AB307" i="2"/>
  <c r="AD307" i="2"/>
  <c r="AE307" i="2"/>
  <c r="AF307" i="2"/>
  <c r="AG307" i="2"/>
  <c r="AH307" i="2"/>
  <c r="AI307" i="2"/>
  <c r="W308" i="2"/>
  <c r="X308" i="2"/>
  <c r="Y308" i="2"/>
  <c r="Z308" i="2"/>
  <c r="AA308" i="2"/>
  <c r="AB308" i="2"/>
  <c r="AD308" i="2"/>
  <c r="AE308" i="2"/>
  <c r="AF308" i="2"/>
  <c r="AG308" i="2"/>
  <c r="AH308" i="2"/>
  <c r="AI308" i="2"/>
  <c r="W309" i="2"/>
  <c r="X309" i="2"/>
  <c r="Y309" i="2"/>
  <c r="Z309" i="2"/>
  <c r="AA309" i="2"/>
  <c r="AB309" i="2"/>
  <c r="AD309" i="2"/>
  <c r="AE309" i="2"/>
  <c r="AF309" i="2"/>
  <c r="AG309" i="2"/>
  <c r="AH309" i="2"/>
  <c r="AI309" i="2"/>
  <c r="W310" i="2"/>
  <c r="X310" i="2"/>
  <c r="Y310" i="2"/>
  <c r="Z310" i="2"/>
  <c r="AA310" i="2"/>
  <c r="AB310" i="2"/>
  <c r="AD310" i="2"/>
  <c r="AE310" i="2"/>
  <c r="AF310" i="2"/>
  <c r="AG310" i="2"/>
  <c r="AH310" i="2"/>
  <c r="AI310" i="2"/>
  <c r="W311" i="2"/>
  <c r="X311" i="2"/>
  <c r="Y311" i="2"/>
  <c r="Z311" i="2"/>
  <c r="AA311" i="2"/>
  <c r="AB311" i="2"/>
  <c r="AD311" i="2"/>
  <c r="AE311" i="2"/>
  <c r="AF311" i="2"/>
  <c r="AG311" i="2"/>
  <c r="AH311" i="2"/>
  <c r="AI311" i="2"/>
  <c r="W312" i="2"/>
  <c r="X312" i="2"/>
  <c r="Y312" i="2"/>
  <c r="Z312" i="2"/>
  <c r="AA312" i="2"/>
  <c r="AB312" i="2"/>
  <c r="AD312" i="2"/>
  <c r="AE312" i="2"/>
  <c r="AF312" i="2"/>
  <c r="AG312" i="2"/>
  <c r="AH312" i="2"/>
  <c r="AI312" i="2"/>
  <c r="W313" i="2"/>
  <c r="X313" i="2"/>
  <c r="Y313" i="2"/>
  <c r="Z313" i="2"/>
  <c r="AA313" i="2"/>
  <c r="AB313" i="2"/>
  <c r="AD313" i="2"/>
  <c r="AE313" i="2"/>
  <c r="AF313" i="2"/>
  <c r="AG313" i="2"/>
  <c r="AH313" i="2"/>
  <c r="AI313" i="2"/>
  <c r="W314" i="2"/>
  <c r="X314" i="2"/>
  <c r="Y314" i="2"/>
  <c r="Z314" i="2"/>
  <c r="AA314" i="2"/>
  <c r="AB314" i="2"/>
  <c r="AD314" i="2"/>
  <c r="AE314" i="2"/>
  <c r="AF314" i="2"/>
  <c r="AG314" i="2"/>
  <c r="AH314" i="2"/>
  <c r="AI314" i="2"/>
  <c r="W315" i="2"/>
  <c r="X315" i="2"/>
  <c r="Y315" i="2"/>
  <c r="Z315" i="2"/>
  <c r="AA315" i="2"/>
  <c r="AB315" i="2"/>
  <c r="AD315" i="2"/>
  <c r="AE315" i="2"/>
  <c r="AF315" i="2"/>
  <c r="AG315" i="2"/>
  <c r="AH315" i="2"/>
  <c r="AI315" i="2"/>
  <c r="W316" i="2"/>
  <c r="X316" i="2"/>
  <c r="Y316" i="2"/>
  <c r="Z316" i="2"/>
  <c r="AA316" i="2"/>
  <c r="AB316" i="2"/>
  <c r="AD316" i="2"/>
  <c r="AE316" i="2"/>
  <c r="AF316" i="2"/>
  <c r="AG316" i="2"/>
  <c r="AH316" i="2"/>
  <c r="AI316" i="2"/>
  <c r="W317" i="2"/>
  <c r="X317" i="2"/>
  <c r="Y317" i="2"/>
  <c r="Z317" i="2"/>
  <c r="AA317" i="2"/>
  <c r="AB317" i="2"/>
  <c r="AD317" i="2"/>
  <c r="AE317" i="2"/>
  <c r="AF317" i="2"/>
  <c r="AG317" i="2"/>
  <c r="AH317" i="2"/>
  <c r="AI317" i="2"/>
  <c r="W318" i="2"/>
  <c r="X318" i="2"/>
  <c r="Y318" i="2"/>
  <c r="Z318" i="2"/>
  <c r="AA318" i="2"/>
  <c r="AB318" i="2"/>
  <c r="AD318" i="2"/>
  <c r="AE318" i="2"/>
  <c r="AF318" i="2"/>
  <c r="AG318" i="2"/>
  <c r="AH318" i="2"/>
  <c r="AI318" i="2"/>
  <c r="W319" i="2"/>
  <c r="X319" i="2"/>
  <c r="Y319" i="2"/>
  <c r="Z319" i="2"/>
  <c r="AA319" i="2"/>
  <c r="AB319" i="2"/>
  <c r="AD319" i="2"/>
  <c r="AE319" i="2"/>
  <c r="AF319" i="2"/>
  <c r="AG319" i="2"/>
  <c r="AH319" i="2"/>
  <c r="AI319" i="2"/>
  <c r="W320" i="2"/>
  <c r="X320" i="2"/>
  <c r="Y320" i="2"/>
  <c r="Z320" i="2"/>
  <c r="AA320" i="2"/>
  <c r="AB320" i="2"/>
  <c r="AD320" i="2"/>
  <c r="AE320" i="2"/>
  <c r="AF320" i="2"/>
  <c r="AG320" i="2"/>
  <c r="AH320" i="2"/>
  <c r="AI320" i="2"/>
  <c r="W321" i="2"/>
  <c r="X321" i="2"/>
  <c r="Y321" i="2"/>
  <c r="Z321" i="2"/>
  <c r="AA321" i="2"/>
  <c r="AB321" i="2"/>
  <c r="AD321" i="2"/>
  <c r="AE321" i="2"/>
  <c r="AF321" i="2"/>
  <c r="AG321" i="2"/>
  <c r="AH321" i="2"/>
  <c r="AI321" i="2"/>
  <c r="W322" i="2"/>
  <c r="X322" i="2"/>
  <c r="Y322" i="2"/>
  <c r="Z322" i="2"/>
  <c r="AA322" i="2"/>
  <c r="AB322" i="2"/>
  <c r="AD322" i="2"/>
  <c r="AE322" i="2"/>
  <c r="AF322" i="2"/>
  <c r="AG322" i="2"/>
  <c r="AH322" i="2"/>
  <c r="AI322" i="2"/>
  <c r="W323" i="2"/>
  <c r="X323" i="2"/>
  <c r="Y323" i="2"/>
  <c r="Z323" i="2"/>
  <c r="AA323" i="2"/>
  <c r="AB323" i="2"/>
  <c r="AD323" i="2"/>
  <c r="AE323" i="2"/>
  <c r="AF323" i="2"/>
  <c r="AG323" i="2"/>
  <c r="AH323" i="2"/>
  <c r="AI323" i="2"/>
  <c r="W324" i="2"/>
  <c r="X324" i="2"/>
  <c r="Y324" i="2"/>
  <c r="Z324" i="2"/>
  <c r="AA324" i="2"/>
  <c r="AB324" i="2"/>
  <c r="AD324" i="2"/>
  <c r="AE324" i="2"/>
  <c r="AF324" i="2"/>
  <c r="AG324" i="2"/>
  <c r="AH324" i="2"/>
  <c r="AI324" i="2"/>
  <c r="W325" i="2"/>
  <c r="X325" i="2"/>
  <c r="Y325" i="2"/>
  <c r="Z325" i="2"/>
  <c r="AA325" i="2"/>
  <c r="AB325" i="2"/>
  <c r="AD325" i="2"/>
  <c r="AE325" i="2"/>
  <c r="AF325" i="2"/>
  <c r="AG325" i="2"/>
  <c r="AH325" i="2"/>
  <c r="AI325" i="2"/>
  <c r="W326" i="2"/>
  <c r="X326" i="2"/>
  <c r="Y326" i="2"/>
  <c r="Z326" i="2"/>
  <c r="AA326" i="2"/>
  <c r="AB326" i="2"/>
  <c r="AD326" i="2"/>
  <c r="AE326" i="2"/>
  <c r="AF326" i="2"/>
  <c r="AG326" i="2"/>
  <c r="AH326" i="2"/>
  <c r="AI326" i="2"/>
  <c r="W327" i="2"/>
  <c r="X327" i="2"/>
  <c r="Y327" i="2"/>
  <c r="Z327" i="2"/>
  <c r="AA327" i="2"/>
  <c r="AB327" i="2"/>
  <c r="AD327" i="2"/>
  <c r="AE327" i="2"/>
  <c r="AF327" i="2"/>
  <c r="AG327" i="2"/>
  <c r="AH327" i="2"/>
  <c r="AI327" i="2"/>
  <c r="W328" i="2"/>
  <c r="X328" i="2"/>
  <c r="Y328" i="2"/>
  <c r="Z328" i="2"/>
  <c r="AA328" i="2"/>
  <c r="AB328" i="2"/>
  <c r="AD328" i="2"/>
  <c r="AE328" i="2"/>
  <c r="AF328" i="2"/>
  <c r="AG328" i="2"/>
  <c r="AH328" i="2"/>
  <c r="AI328" i="2"/>
  <c r="W329" i="2"/>
  <c r="X329" i="2"/>
  <c r="Y329" i="2"/>
  <c r="Z329" i="2"/>
  <c r="AA329" i="2"/>
  <c r="AB329" i="2"/>
  <c r="AD329" i="2"/>
  <c r="AE329" i="2"/>
  <c r="AF329" i="2"/>
  <c r="AG329" i="2"/>
  <c r="AH329" i="2"/>
  <c r="AI329" i="2"/>
  <c r="W330" i="2"/>
  <c r="X330" i="2"/>
  <c r="Y330" i="2"/>
  <c r="Z330" i="2"/>
  <c r="AA330" i="2"/>
  <c r="AB330" i="2"/>
  <c r="AD330" i="2"/>
  <c r="AE330" i="2"/>
  <c r="AF330" i="2"/>
  <c r="AG330" i="2"/>
  <c r="AH330" i="2"/>
  <c r="AI330" i="2"/>
  <c r="W331" i="2"/>
  <c r="X331" i="2"/>
  <c r="Y331" i="2"/>
  <c r="Z331" i="2"/>
  <c r="AA331" i="2"/>
  <c r="AB331" i="2"/>
  <c r="AD331" i="2"/>
  <c r="AE331" i="2"/>
  <c r="AF331" i="2"/>
  <c r="AG331" i="2"/>
  <c r="AH331" i="2"/>
  <c r="AI331" i="2"/>
  <c r="W332" i="2"/>
  <c r="X332" i="2"/>
  <c r="Y332" i="2"/>
  <c r="Z332" i="2"/>
  <c r="AA332" i="2"/>
  <c r="AB332" i="2"/>
  <c r="AD332" i="2"/>
  <c r="AE332" i="2"/>
  <c r="AF332" i="2"/>
  <c r="AG332" i="2"/>
  <c r="AH332" i="2"/>
  <c r="AI332" i="2"/>
  <c r="W333" i="2"/>
  <c r="X333" i="2"/>
  <c r="Y333" i="2"/>
  <c r="Z333" i="2"/>
  <c r="AA333" i="2"/>
  <c r="AB333" i="2"/>
  <c r="AD333" i="2"/>
  <c r="AE333" i="2"/>
  <c r="AF333" i="2"/>
  <c r="AG333" i="2"/>
  <c r="AH333" i="2"/>
  <c r="AI333" i="2"/>
  <c r="W334" i="2"/>
  <c r="X334" i="2"/>
  <c r="Y334" i="2"/>
  <c r="Z334" i="2"/>
  <c r="AA334" i="2"/>
  <c r="AB334" i="2"/>
  <c r="AD334" i="2"/>
  <c r="AE334" i="2"/>
  <c r="AF334" i="2"/>
  <c r="AG334" i="2"/>
  <c r="AH334" i="2"/>
  <c r="AI334" i="2"/>
  <c r="W335" i="2"/>
  <c r="X335" i="2"/>
  <c r="Y335" i="2"/>
  <c r="Z335" i="2"/>
  <c r="AA335" i="2"/>
  <c r="AB335" i="2"/>
  <c r="AD335" i="2"/>
  <c r="AE335" i="2"/>
  <c r="AF335" i="2"/>
  <c r="AG335" i="2"/>
  <c r="AH335" i="2"/>
  <c r="AI335" i="2"/>
  <c r="W336" i="2"/>
  <c r="X336" i="2"/>
  <c r="Y336" i="2"/>
  <c r="Z336" i="2"/>
  <c r="AA336" i="2"/>
  <c r="AB336" i="2"/>
  <c r="AD336" i="2"/>
  <c r="AE336" i="2"/>
  <c r="AF336" i="2"/>
  <c r="AG336" i="2"/>
  <c r="AH336" i="2"/>
  <c r="AI336" i="2"/>
  <c r="W337" i="2"/>
  <c r="X337" i="2"/>
  <c r="Y337" i="2"/>
  <c r="Z337" i="2"/>
  <c r="AA337" i="2"/>
  <c r="AB337" i="2"/>
  <c r="AD337" i="2"/>
  <c r="AE337" i="2"/>
  <c r="AF337" i="2"/>
  <c r="AG337" i="2"/>
  <c r="AH337" i="2"/>
  <c r="AI337" i="2"/>
  <c r="W338" i="2"/>
  <c r="X338" i="2"/>
  <c r="Y338" i="2"/>
  <c r="Z338" i="2"/>
  <c r="AA338" i="2"/>
  <c r="AB338" i="2"/>
  <c r="AD338" i="2"/>
  <c r="AE338" i="2"/>
  <c r="AF338" i="2"/>
  <c r="AG338" i="2"/>
  <c r="AH338" i="2"/>
  <c r="AI338" i="2"/>
  <c r="W339" i="2"/>
  <c r="X339" i="2"/>
  <c r="Y339" i="2"/>
  <c r="Z339" i="2"/>
  <c r="AA339" i="2"/>
  <c r="AB339" i="2"/>
  <c r="AD339" i="2"/>
  <c r="AE339" i="2"/>
  <c r="AF339" i="2"/>
  <c r="AG339" i="2"/>
  <c r="AH339" i="2"/>
  <c r="AI339" i="2"/>
  <c r="W340" i="2"/>
  <c r="X340" i="2"/>
  <c r="Y340" i="2"/>
  <c r="Z340" i="2"/>
  <c r="AA340" i="2"/>
  <c r="AB340" i="2"/>
  <c r="AD340" i="2"/>
  <c r="AE340" i="2"/>
  <c r="AF340" i="2"/>
  <c r="AG340" i="2"/>
  <c r="AH340" i="2"/>
  <c r="AI340" i="2"/>
  <c r="W341" i="2"/>
  <c r="X341" i="2"/>
  <c r="Y341" i="2"/>
  <c r="Z341" i="2"/>
  <c r="AA341" i="2"/>
  <c r="AB341" i="2"/>
  <c r="AD341" i="2"/>
  <c r="AE341" i="2"/>
  <c r="AF341" i="2"/>
  <c r="AG341" i="2"/>
  <c r="AH341" i="2"/>
  <c r="AI341" i="2"/>
  <c r="W342" i="2"/>
  <c r="X342" i="2"/>
  <c r="Y342" i="2"/>
  <c r="Z342" i="2"/>
  <c r="AA342" i="2"/>
  <c r="AB342" i="2"/>
  <c r="AD342" i="2"/>
  <c r="AE342" i="2"/>
  <c r="AF342" i="2"/>
  <c r="AG342" i="2"/>
  <c r="AH342" i="2"/>
  <c r="AI342" i="2"/>
  <c r="W343" i="2"/>
  <c r="X343" i="2"/>
  <c r="Y343" i="2"/>
  <c r="Z343" i="2"/>
  <c r="AA343" i="2"/>
  <c r="AB343" i="2"/>
  <c r="AD343" i="2"/>
  <c r="AE343" i="2"/>
  <c r="AF343" i="2"/>
  <c r="AG343" i="2"/>
  <c r="AH343" i="2"/>
  <c r="AI343" i="2"/>
  <c r="W344" i="2"/>
  <c r="X344" i="2"/>
  <c r="Y344" i="2"/>
  <c r="Z344" i="2"/>
  <c r="AA344" i="2"/>
  <c r="AB344" i="2"/>
  <c r="AD344" i="2"/>
  <c r="AE344" i="2"/>
  <c r="AF344" i="2"/>
  <c r="AG344" i="2"/>
  <c r="AH344" i="2"/>
  <c r="AI344" i="2"/>
  <c r="W345" i="2"/>
  <c r="X345" i="2"/>
  <c r="Y345" i="2"/>
  <c r="Z345" i="2"/>
  <c r="AA345" i="2"/>
  <c r="AB345" i="2"/>
  <c r="AD345" i="2"/>
  <c r="AE345" i="2"/>
  <c r="AF345" i="2"/>
  <c r="AG345" i="2"/>
  <c r="AH345" i="2"/>
  <c r="AI345" i="2"/>
  <c r="W346" i="2"/>
  <c r="X346" i="2"/>
  <c r="Y346" i="2"/>
  <c r="Z346" i="2"/>
  <c r="AA346" i="2"/>
  <c r="AB346" i="2"/>
  <c r="AD346" i="2"/>
  <c r="AE346" i="2"/>
  <c r="AF346" i="2"/>
  <c r="AG346" i="2"/>
  <c r="AH346" i="2"/>
  <c r="AI346" i="2"/>
  <c r="W347" i="2"/>
  <c r="X347" i="2"/>
  <c r="Y347" i="2"/>
  <c r="Z347" i="2"/>
  <c r="AA347" i="2"/>
  <c r="AB347" i="2"/>
  <c r="AD347" i="2"/>
  <c r="AE347" i="2"/>
  <c r="AF347" i="2"/>
  <c r="AG347" i="2"/>
  <c r="AH347" i="2"/>
  <c r="AI347" i="2"/>
  <c r="W348" i="2"/>
  <c r="X348" i="2"/>
  <c r="Y348" i="2"/>
  <c r="Z348" i="2"/>
  <c r="AA348" i="2"/>
  <c r="AB348" i="2"/>
  <c r="AD348" i="2"/>
  <c r="AE348" i="2"/>
  <c r="AF348" i="2"/>
  <c r="AG348" i="2"/>
  <c r="AH348" i="2"/>
  <c r="AI348" i="2"/>
  <c r="W349" i="2"/>
  <c r="X349" i="2"/>
  <c r="Y349" i="2"/>
  <c r="Z349" i="2"/>
  <c r="AA349" i="2"/>
  <c r="AB349" i="2"/>
  <c r="AD349" i="2"/>
  <c r="AE349" i="2"/>
  <c r="AF349" i="2"/>
  <c r="AG349" i="2"/>
  <c r="AH349" i="2"/>
  <c r="AI349" i="2"/>
  <c r="W350" i="2"/>
  <c r="X350" i="2"/>
  <c r="Y350" i="2"/>
  <c r="Z350" i="2"/>
  <c r="AA350" i="2"/>
  <c r="AB350" i="2"/>
  <c r="AD350" i="2"/>
  <c r="AE350" i="2"/>
  <c r="AF350" i="2"/>
  <c r="AG350" i="2"/>
  <c r="AH350" i="2"/>
  <c r="AI350" i="2"/>
  <c r="W351" i="2"/>
  <c r="X351" i="2"/>
  <c r="Y351" i="2"/>
  <c r="Z351" i="2"/>
  <c r="AA351" i="2"/>
  <c r="AB351" i="2"/>
  <c r="AD351" i="2"/>
  <c r="AE351" i="2"/>
  <c r="AF351" i="2"/>
  <c r="AG351" i="2"/>
  <c r="AH351" i="2"/>
  <c r="AI351" i="2"/>
  <c r="W352" i="2"/>
  <c r="X352" i="2"/>
  <c r="Y352" i="2"/>
  <c r="Z352" i="2"/>
  <c r="AA352" i="2"/>
  <c r="AB352" i="2"/>
  <c r="AD352" i="2"/>
  <c r="AE352" i="2"/>
  <c r="AF352" i="2"/>
  <c r="AG352" i="2"/>
  <c r="AH352" i="2"/>
  <c r="AI352" i="2"/>
  <c r="W353" i="2"/>
  <c r="X353" i="2"/>
  <c r="Y353" i="2"/>
  <c r="Z353" i="2"/>
  <c r="AA353" i="2"/>
  <c r="AB353" i="2"/>
  <c r="AD353" i="2"/>
  <c r="AE353" i="2"/>
  <c r="AF353" i="2"/>
  <c r="AG353" i="2"/>
  <c r="AH353" i="2"/>
  <c r="AI353" i="2"/>
  <c r="W354" i="2"/>
  <c r="X354" i="2"/>
  <c r="Y354" i="2"/>
  <c r="Z354" i="2"/>
  <c r="AA354" i="2"/>
  <c r="AB354" i="2"/>
  <c r="AD354" i="2"/>
  <c r="AE354" i="2"/>
  <c r="AF354" i="2"/>
  <c r="AG354" i="2"/>
  <c r="AH354" i="2"/>
  <c r="AI354" i="2"/>
  <c r="W355" i="2"/>
  <c r="X355" i="2"/>
  <c r="Y355" i="2"/>
  <c r="Z355" i="2"/>
  <c r="AA355" i="2"/>
  <c r="AB355" i="2"/>
  <c r="AD355" i="2"/>
  <c r="AE355" i="2"/>
  <c r="AF355" i="2"/>
  <c r="AG355" i="2"/>
  <c r="AH355" i="2"/>
  <c r="AI355" i="2"/>
  <c r="W356" i="2"/>
  <c r="X356" i="2"/>
  <c r="Y356" i="2"/>
  <c r="Z356" i="2"/>
  <c r="AA356" i="2"/>
  <c r="AB356" i="2"/>
  <c r="AD356" i="2"/>
  <c r="AE356" i="2"/>
  <c r="AF356" i="2"/>
  <c r="AG356" i="2"/>
  <c r="AH356" i="2"/>
  <c r="AI356" i="2"/>
  <c r="W357" i="2"/>
  <c r="X357" i="2"/>
  <c r="Y357" i="2"/>
  <c r="Z357" i="2"/>
  <c r="AA357" i="2"/>
  <c r="AB357" i="2"/>
  <c r="AD357" i="2"/>
  <c r="AE357" i="2"/>
  <c r="AF357" i="2"/>
  <c r="AG357" i="2"/>
  <c r="AH357" i="2"/>
  <c r="AI357" i="2"/>
  <c r="W358" i="2"/>
  <c r="X358" i="2"/>
  <c r="Y358" i="2"/>
  <c r="Z358" i="2"/>
  <c r="AA358" i="2"/>
  <c r="AB358" i="2"/>
  <c r="AD358" i="2"/>
  <c r="AE358" i="2"/>
  <c r="AF358" i="2"/>
  <c r="AG358" i="2"/>
  <c r="AH358" i="2"/>
  <c r="AI358" i="2"/>
  <c r="W359" i="2"/>
  <c r="X359" i="2"/>
  <c r="Y359" i="2"/>
  <c r="Z359" i="2"/>
  <c r="AA359" i="2"/>
  <c r="AB359" i="2"/>
  <c r="AD359" i="2"/>
  <c r="AE359" i="2"/>
  <c r="AF359" i="2"/>
  <c r="AG359" i="2"/>
  <c r="AH359" i="2"/>
  <c r="AI359" i="2"/>
  <c r="W360" i="2"/>
  <c r="X360" i="2"/>
  <c r="Y360" i="2"/>
  <c r="Z360" i="2"/>
  <c r="AA360" i="2"/>
  <c r="AB360" i="2"/>
  <c r="AD360" i="2"/>
  <c r="AE360" i="2"/>
  <c r="AF360" i="2"/>
  <c r="AG360" i="2"/>
  <c r="AH360" i="2"/>
  <c r="AI360" i="2"/>
  <c r="W361" i="2"/>
  <c r="X361" i="2"/>
  <c r="Y361" i="2"/>
  <c r="Z361" i="2"/>
  <c r="AA361" i="2"/>
  <c r="AB361" i="2"/>
  <c r="AD361" i="2"/>
  <c r="AE361" i="2"/>
  <c r="AF361" i="2"/>
  <c r="AG361" i="2"/>
  <c r="AH361" i="2"/>
  <c r="AI361" i="2"/>
  <c r="W362" i="2"/>
  <c r="X362" i="2"/>
  <c r="Y362" i="2"/>
  <c r="Z362" i="2"/>
  <c r="AA362" i="2"/>
  <c r="AB362" i="2"/>
  <c r="AD362" i="2"/>
  <c r="AE362" i="2"/>
  <c r="AF362" i="2"/>
  <c r="AG362" i="2"/>
  <c r="AH362" i="2"/>
  <c r="AI362" i="2"/>
  <c r="W363" i="2"/>
  <c r="X363" i="2"/>
  <c r="Y363" i="2"/>
  <c r="Z363" i="2"/>
  <c r="AA363" i="2"/>
  <c r="AB363" i="2"/>
  <c r="AD363" i="2"/>
  <c r="AE363" i="2"/>
  <c r="AF363" i="2"/>
  <c r="AG363" i="2"/>
  <c r="AH363" i="2"/>
  <c r="AI363" i="2"/>
  <c r="W364" i="2"/>
  <c r="X364" i="2"/>
  <c r="Y364" i="2"/>
  <c r="Z364" i="2"/>
  <c r="AA364" i="2"/>
  <c r="AB364" i="2"/>
  <c r="AD364" i="2"/>
  <c r="AE364" i="2"/>
  <c r="AF364" i="2"/>
  <c r="AG364" i="2"/>
  <c r="AH364" i="2"/>
  <c r="AI364" i="2"/>
  <c r="W365" i="2"/>
  <c r="X365" i="2"/>
  <c r="Y365" i="2"/>
  <c r="Z365" i="2"/>
  <c r="AA365" i="2"/>
  <c r="AB365" i="2"/>
  <c r="AD365" i="2"/>
  <c r="AE365" i="2"/>
  <c r="AF365" i="2"/>
  <c r="AG365" i="2"/>
  <c r="AH365" i="2"/>
  <c r="AI365" i="2"/>
  <c r="W366" i="2"/>
  <c r="X366" i="2"/>
  <c r="Y366" i="2"/>
  <c r="Z366" i="2"/>
  <c r="AA366" i="2"/>
  <c r="AB366" i="2"/>
  <c r="AD366" i="2"/>
  <c r="AE366" i="2"/>
  <c r="AF366" i="2"/>
  <c r="AG366" i="2"/>
  <c r="AH366" i="2"/>
  <c r="AI366" i="2"/>
  <c r="W367" i="2"/>
  <c r="X367" i="2"/>
  <c r="Y367" i="2"/>
  <c r="Z367" i="2"/>
  <c r="AA367" i="2"/>
  <c r="AB367" i="2"/>
  <c r="AD367" i="2"/>
  <c r="AE367" i="2"/>
  <c r="AF367" i="2"/>
  <c r="AG367" i="2"/>
  <c r="AH367" i="2"/>
  <c r="AI367" i="2"/>
  <c r="W368" i="2"/>
  <c r="X368" i="2"/>
  <c r="Y368" i="2"/>
  <c r="Z368" i="2"/>
  <c r="AA368" i="2"/>
  <c r="AB368" i="2"/>
  <c r="AD368" i="2"/>
  <c r="AE368" i="2"/>
  <c r="AF368" i="2"/>
  <c r="AG368" i="2"/>
  <c r="AH368" i="2"/>
  <c r="AI368" i="2"/>
  <c r="W369" i="2"/>
  <c r="X369" i="2"/>
  <c r="Y369" i="2"/>
  <c r="Z369" i="2"/>
  <c r="AA369" i="2"/>
  <c r="AB369" i="2"/>
  <c r="AD369" i="2"/>
  <c r="AE369" i="2"/>
  <c r="AF369" i="2"/>
  <c r="AG369" i="2"/>
  <c r="AH369" i="2"/>
  <c r="AI369" i="2"/>
  <c r="W370" i="2"/>
  <c r="X370" i="2"/>
  <c r="Y370" i="2"/>
  <c r="Z370" i="2"/>
  <c r="AA370" i="2"/>
  <c r="AB370" i="2"/>
  <c r="AD370" i="2"/>
  <c r="AE370" i="2"/>
  <c r="AF370" i="2"/>
  <c r="AG370" i="2"/>
  <c r="AH370" i="2"/>
  <c r="AI370" i="2"/>
  <c r="W371" i="2"/>
  <c r="X371" i="2"/>
  <c r="Y371" i="2"/>
  <c r="Z371" i="2"/>
  <c r="AA371" i="2"/>
  <c r="AB371" i="2"/>
  <c r="AD371" i="2"/>
  <c r="AE371" i="2"/>
  <c r="AF371" i="2"/>
  <c r="AG371" i="2"/>
  <c r="AH371" i="2"/>
  <c r="AI371" i="2"/>
  <c r="W372" i="2"/>
  <c r="X372" i="2"/>
  <c r="Y372" i="2"/>
  <c r="Z372" i="2"/>
  <c r="AA372" i="2"/>
  <c r="AB372" i="2"/>
  <c r="AD372" i="2"/>
  <c r="AE372" i="2"/>
  <c r="AF372" i="2"/>
  <c r="AG372" i="2"/>
  <c r="AH372" i="2"/>
  <c r="AI372" i="2"/>
  <c r="W373" i="2"/>
  <c r="X373" i="2"/>
  <c r="Y373" i="2"/>
  <c r="Z373" i="2"/>
  <c r="AA373" i="2"/>
  <c r="AB373" i="2"/>
  <c r="AD373" i="2"/>
  <c r="AE373" i="2"/>
  <c r="AF373" i="2"/>
  <c r="AG373" i="2"/>
  <c r="AH373" i="2"/>
  <c r="AI373" i="2"/>
  <c r="W374" i="2"/>
  <c r="X374" i="2"/>
  <c r="Y374" i="2"/>
  <c r="Z374" i="2"/>
  <c r="AA374" i="2"/>
  <c r="AB374" i="2"/>
  <c r="AD374" i="2"/>
  <c r="AE374" i="2"/>
  <c r="AF374" i="2"/>
  <c r="AG374" i="2"/>
  <c r="AH374" i="2"/>
  <c r="AI374" i="2"/>
  <c r="W375" i="2"/>
  <c r="X375" i="2"/>
  <c r="Y375" i="2"/>
  <c r="Z375" i="2"/>
  <c r="AA375" i="2"/>
  <c r="AB375" i="2"/>
  <c r="AD375" i="2"/>
  <c r="AE375" i="2"/>
  <c r="AF375" i="2"/>
  <c r="AG375" i="2"/>
  <c r="AH375" i="2"/>
  <c r="AI375" i="2"/>
  <c r="W376" i="2"/>
  <c r="X376" i="2"/>
  <c r="Y376" i="2"/>
  <c r="Z376" i="2"/>
  <c r="AA376" i="2"/>
  <c r="AB376" i="2"/>
  <c r="AD376" i="2"/>
  <c r="AE376" i="2"/>
  <c r="AF376" i="2"/>
  <c r="AG376" i="2"/>
  <c r="AH376" i="2"/>
  <c r="AI376" i="2"/>
  <c r="W377" i="2"/>
  <c r="X377" i="2"/>
  <c r="Y377" i="2"/>
  <c r="Z377" i="2"/>
  <c r="AA377" i="2"/>
  <c r="AB377" i="2"/>
  <c r="AD377" i="2"/>
  <c r="AE377" i="2"/>
  <c r="AF377" i="2"/>
  <c r="AG377" i="2"/>
  <c r="AH377" i="2"/>
  <c r="AI377" i="2"/>
  <c r="W378" i="2"/>
  <c r="X378" i="2"/>
  <c r="Y378" i="2"/>
  <c r="Z378" i="2"/>
  <c r="AA378" i="2"/>
  <c r="AB378" i="2"/>
  <c r="AD378" i="2"/>
  <c r="AE378" i="2"/>
  <c r="AF378" i="2"/>
  <c r="AG378" i="2"/>
  <c r="AH378" i="2"/>
  <c r="AI378" i="2"/>
  <c r="W379" i="2"/>
  <c r="X379" i="2"/>
  <c r="Y379" i="2"/>
  <c r="Z379" i="2"/>
  <c r="AA379" i="2"/>
  <c r="AB379" i="2"/>
  <c r="AD379" i="2"/>
  <c r="AE379" i="2"/>
  <c r="AF379" i="2"/>
  <c r="AG379" i="2"/>
  <c r="AH379" i="2"/>
  <c r="AI379" i="2"/>
  <c r="W380" i="2"/>
  <c r="X380" i="2"/>
  <c r="Y380" i="2"/>
  <c r="Z380" i="2"/>
  <c r="AA380" i="2"/>
  <c r="AB380" i="2"/>
  <c r="AD380" i="2"/>
  <c r="AE380" i="2"/>
  <c r="AF380" i="2"/>
  <c r="AG380" i="2"/>
  <c r="AH380" i="2"/>
  <c r="AI380" i="2"/>
  <c r="W381" i="2"/>
  <c r="X381" i="2"/>
  <c r="Y381" i="2"/>
  <c r="Z381" i="2"/>
  <c r="AA381" i="2"/>
  <c r="AB381" i="2"/>
  <c r="AD381" i="2"/>
  <c r="AE381" i="2"/>
  <c r="AF381" i="2"/>
  <c r="AG381" i="2"/>
  <c r="AH381" i="2"/>
  <c r="AI381" i="2"/>
  <c r="W382" i="2"/>
  <c r="X382" i="2"/>
  <c r="Y382" i="2"/>
  <c r="Z382" i="2"/>
  <c r="AA382" i="2"/>
  <c r="AB382" i="2"/>
  <c r="AD382" i="2"/>
  <c r="AE382" i="2"/>
  <c r="AF382" i="2"/>
  <c r="AG382" i="2"/>
  <c r="AH382" i="2"/>
  <c r="AI382" i="2"/>
  <c r="W383" i="2"/>
  <c r="X383" i="2"/>
  <c r="Y383" i="2"/>
  <c r="Z383" i="2"/>
  <c r="AA383" i="2"/>
  <c r="AB383" i="2"/>
  <c r="AD383" i="2"/>
  <c r="AE383" i="2"/>
  <c r="AF383" i="2"/>
  <c r="AG383" i="2"/>
  <c r="AH383" i="2"/>
  <c r="AI383" i="2"/>
  <c r="W384" i="2"/>
  <c r="X384" i="2"/>
  <c r="Y384" i="2"/>
  <c r="Z384" i="2"/>
  <c r="AA384" i="2"/>
  <c r="AB384" i="2"/>
  <c r="AD384" i="2"/>
  <c r="AE384" i="2"/>
  <c r="AF384" i="2"/>
  <c r="AG384" i="2"/>
  <c r="AH384" i="2"/>
  <c r="AI384" i="2"/>
  <c r="W385" i="2"/>
  <c r="X385" i="2"/>
  <c r="Y385" i="2"/>
  <c r="Z385" i="2"/>
  <c r="AA385" i="2"/>
  <c r="AB385" i="2"/>
  <c r="AD385" i="2"/>
  <c r="AE385" i="2"/>
  <c r="AF385" i="2"/>
  <c r="AG385" i="2"/>
  <c r="AH385" i="2"/>
  <c r="AI385" i="2"/>
  <c r="W386" i="2"/>
  <c r="X386" i="2"/>
  <c r="Y386" i="2"/>
  <c r="Z386" i="2"/>
  <c r="AA386" i="2"/>
  <c r="AB386" i="2"/>
  <c r="AD386" i="2"/>
  <c r="AE386" i="2"/>
  <c r="AF386" i="2"/>
  <c r="AG386" i="2"/>
  <c r="AH386" i="2"/>
  <c r="AI386" i="2"/>
  <c r="W387" i="2"/>
  <c r="X387" i="2"/>
  <c r="Y387" i="2"/>
  <c r="Z387" i="2"/>
  <c r="AA387" i="2"/>
  <c r="AB387" i="2"/>
  <c r="AD387" i="2"/>
  <c r="AE387" i="2"/>
  <c r="AF387" i="2"/>
  <c r="AG387" i="2"/>
  <c r="AH387" i="2"/>
  <c r="AI387" i="2"/>
  <c r="W388" i="2"/>
  <c r="X388" i="2"/>
  <c r="Y388" i="2"/>
  <c r="Z388" i="2"/>
  <c r="AA388" i="2"/>
  <c r="AB388" i="2"/>
  <c r="AD388" i="2"/>
  <c r="AE388" i="2"/>
  <c r="AF388" i="2"/>
  <c r="AG388" i="2"/>
  <c r="AH388" i="2"/>
  <c r="AI388" i="2"/>
  <c r="W389" i="2"/>
  <c r="X389" i="2"/>
  <c r="Y389" i="2"/>
  <c r="Z389" i="2"/>
  <c r="AA389" i="2"/>
  <c r="AB389" i="2"/>
  <c r="AD389" i="2"/>
  <c r="AE389" i="2"/>
  <c r="AF389" i="2"/>
  <c r="AG389" i="2"/>
  <c r="AH389" i="2"/>
  <c r="AI389" i="2"/>
  <c r="W390" i="2"/>
  <c r="X390" i="2"/>
  <c r="Y390" i="2"/>
  <c r="Z390" i="2"/>
  <c r="AA390" i="2"/>
  <c r="AB390" i="2"/>
  <c r="AD390" i="2"/>
  <c r="AE390" i="2"/>
  <c r="AF390" i="2"/>
  <c r="AG390" i="2"/>
  <c r="AH390" i="2"/>
  <c r="AI390" i="2"/>
  <c r="W391" i="2"/>
  <c r="X391" i="2"/>
  <c r="Y391" i="2"/>
  <c r="Z391" i="2"/>
  <c r="AA391" i="2"/>
  <c r="AB391" i="2"/>
  <c r="AD391" i="2"/>
  <c r="AE391" i="2"/>
  <c r="AF391" i="2"/>
  <c r="AG391" i="2"/>
  <c r="AH391" i="2"/>
  <c r="AI391" i="2"/>
  <c r="W392" i="2"/>
  <c r="X392" i="2"/>
  <c r="Y392" i="2"/>
  <c r="Z392" i="2"/>
  <c r="AA392" i="2"/>
  <c r="AB392" i="2"/>
  <c r="AD392" i="2"/>
  <c r="AE392" i="2"/>
  <c r="AF392" i="2"/>
  <c r="AG392" i="2"/>
  <c r="AH392" i="2"/>
  <c r="AI392" i="2"/>
  <c r="W393" i="2"/>
  <c r="X393" i="2"/>
  <c r="Y393" i="2"/>
  <c r="Z393" i="2"/>
  <c r="AA393" i="2"/>
  <c r="AB393" i="2"/>
  <c r="AD393" i="2"/>
  <c r="AE393" i="2"/>
  <c r="AF393" i="2"/>
  <c r="AG393" i="2"/>
  <c r="AH393" i="2"/>
  <c r="AI393" i="2"/>
  <c r="W394" i="2"/>
  <c r="X394" i="2"/>
  <c r="Y394" i="2"/>
  <c r="Z394" i="2"/>
  <c r="AA394" i="2"/>
  <c r="AB394" i="2"/>
  <c r="AD394" i="2"/>
  <c r="AE394" i="2"/>
  <c r="AF394" i="2"/>
  <c r="AG394" i="2"/>
  <c r="AH394" i="2"/>
  <c r="AI394" i="2"/>
  <c r="W395" i="2"/>
  <c r="X395" i="2"/>
  <c r="Y395" i="2"/>
  <c r="Z395" i="2"/>
  <c r="AA395" i="2"/>
  <c r="AB395" i="2"/>
  <c r="AD395" i="2"/>
  <c r="AE395" i="2"/>
  <c r="AF395" i="2"/>
  <c r="AG395" i="2"/>
  <c r="AH395" i="2"/>
  <c r="AI395" i="2"/>
  <c r="W396" i="2"/>
  <c r="X396" i="2"/>
  <c r="Y396" i="2"/>
  <c r="Z396" i="2"/>
  <c r="AA396" i="2"/>
  <c r="AB396" i="2"/>
  <c r="AD396" i="2"/>
  <c r="AE396" i="2"/>
  <c r="AF396" i="2"/>
  <c r="AG396" i="2"/>
  <c r="AH396" i="2"/>
  <c r="AI396" i="2"/>
  <c r="W397" i="2"/>
  <c r="X397" i="2"/>
  <c r="Y397" i="2"/>
  <c r="Z397" i="2"/>
  <c r="AA397" i="2"/>
  <c r="AB397" i="2"/>
  <c r="AD397" i="2"/>
  <c r="AE397" i="2"/>
  <c r="AF397" i="2"/>
  <c r="AG397" i="2"/>
  <c r="AH397" i="2"/>
  <c r="AI397" i="2"/>
  <c r="W398" i="2"/>
  <c r="X398" i="2"/>
  <c r="Y398" i="2"/>
  <c r="Z398" i="2"/>
  <c r="AA398" i="2"/>
  <c r="AB398" i="2"/>
  <c r="AD398" i="2"/>
  <c r="AE398" i="2"/>
  <c r="AF398" i="2"/>
  <c r="AG398" i="2"/>
  <c r="AH398" i="2"/>
  <c r="AI398" i="2"/>
  <c r="W399" i="2"/>
  <c r="X399" i="2"/>
  <c r="Y399" i="2"/>
  <c r="Z399" i="2"/>
  <c r="AA399" i="2"/>
  <c r="AB399" i="2"/>
  <c r="AD399" i="2"/>
  <c r="AE399" i="2"/>
  <c r="AF399" i="2"/>
  <c r="AG399" i="2"/>
  <c r="AH399" i="2"/>
  <c r="AI399" i="2"/>
  <c r="W400" i="2"/>
  <c r="X400" i="2"/>
  <c r="Y400" i="2"/>
  <c r="Z400" i="2"/>
  <c r="AA400" i="2"/>
  <c r="AB400" i="2"/>
  <c r="AD400" i="2"/>
  <c r="AE400" i="2"/>
  <c r="AF400" i="2"/>
  <c r="AG400" i="2"/>
  <c r="AH400" i="2"/>
  <c r="AI400" i="2"/>
  <c r="W401" i="2"/>
  <c r="X401" i="2"/>
  <c r="Y401" i="2"/>
  <c r="Z401" i="2"/>
  <c r="AA401" i="2"/>
  <c r="AB401" i="2"/>
  <c r="AD401" i="2"/>
  <c r="AE401" i="2"/>
  <c r="AF401" i="2"/>
  <c r="AG401" i="2"/>
  <c r="AH401" i="2"/>
  <c r="AI401" i="2"/>
  <c r="J82" i="2"/>
  <c r="K82" i="2"/>
  <c r="O156" i="33" l="1"/>
  <c r="N156" i="33"/>
  <c r="N158" i="33"/>
  <c r="P158" i="33" s="1"/>
  <c r="O157" i="33"/>
  <c r="W101" i="29"/>
  <c r="W102" i="29" s="1"/>
  <c r="O159" i="33"/>
  <c r="N157" i="33"/>
  <c r="P157" i="33" s="1"/>
  <c r="N159" i="33"/>
  <c r="P159" i="33" s="1"/>
  <c r="O158" i="33"/>
  <c r="P156" i="33"/>
  <c r="W116" i="29"/>
  <c r="W117" i="29" s="1"/>
  <c r="X82" i="29"/>
  <c r="X83" i="29" s="1"/>
  <c r="X84" i="29" s="1"/>
  <c r="X43" i="29"/>
  <c r="X44" i="29" s="1"/>
  <c r="X45" i="29" s="1"/>
  <c r="W41" i="29"/>
  <c r="W42" i="29" s="1"/>
  <c r="X147" i="29"/>
  <c r="W135" i="29"/>
  <c r="W136" i="29" s="1"/>
  <c r="W137" i="29" s="1"/>
  <c r="W138" i="29" s="1"/>
  <c r="X134" i="29"/>
  <c r="X135" i="29" s="1"/>
  <c r="X136" i="29" s="1"/>
  <c r="X137" i="29" s="1"/>
  <c r="X138" i="29" s="1"/>
  <c r="W86" i="29"/>
  <c r="W87" i="29" s="1"/>
  <c r="W88" i="29" s="1"/>
  <c r="W89" i="29" s="1"/>
  <c r="W90" i="29" s="1"/>
  <c r="W91" i="29" s="1"/>
  <c r="W92" i="29" s="1"/>
  <c r="W93" i="29" s="1"/>
  <c r="W94" i="29" s="1"/>
  <c r="W95" i="29" s="1"/>
  <c r="W96" i="29" s="1"/>
  <c r="W97" i="29" s="1"/>
  <c r="W98" i="29" s="1"/>
  <c r="W99" i="29" s="1"/>
  <c r="X85" i="29"/>
  <c r="X86" i="29" s="1"/>
  <c r="X87" i="29" s="1"/>
  <c r="X88" i="29" s="1"/>
  <c r="X89" i="29" s="1"/>
  <c r="X90" i="29" s="1"/>
  <c r="X91" i="29" s="1"/>
  <c r="X92" i="29" s="1"/>
  <c r="X93" i="29" s="1"/>
  <c r="X94" i="29" s="1"/>
  <c r="X95" i="29" s="1"/>
  <c r="X96" i="29" s="1"/>
  <c r="X97" i="29" s="1"/>
  <c r="X98" i="29" s="1"/>
  <c r="X99" i="29" s="1"/>
  <c r="W63" i="29"/>
  <c r="W64" i="29" s="1"/>
  <c r="W65" i="29" s="1"/>
  <c r="W66" i="29" s="1"/>
  <c r="W67" i="29" s="1"/>
  <c r="W68" i="29" s="1"/>
  <c r="W69" i="29" s="1"/>
  <c r="W70" i="29" s="1"/>
  <c r="W71" i="29" s="1"/>
  <c r="W72" i="29" s="1"/>
  <c r="X62" i="29"/>
  <c r="X63" i="29" s="1"/>
  <c r="X64" i="29" s="1"/>
  <c r="X65" i="29" s="1"/>
  <c r="X66" i="29" s="1"/>
  <c r="X67" i="29" s="1"/>
  <c r="X68" i="29" s="1"/>
  <c r="X69" i="29" s="1"/>
  <c r="X70" i="29" s="1"/>
  <c r="X71" i="29" s="1"/>
  <c r="X72" i="29" s="1"/>
  <c r="W47" i="29"/>
  <c r="W48" i="29" s="1"/>
  <c r="W49" i="29" s="1"/>
  <c r="W50" i="29" s="1"/>
  <c r="W51" i="29" s="1"/>
  <c r="W52" i="29" s="1"/>
  <c r="W53" i="29" s="1"/>
  <c r="W54" i="29" s="1"/>
  <c r="X46" i="29"/>
  <c r="X47" i="29" s="1"/>
  <c r="X48" i="29" s="1"/>
  <c r="X49" i="29" s="1"/>
  <c r="X50" i="29" s="1"/>
  <c r="X51" i="29" s="1"/>
  <c r="X52" i="29" s="1"/>
  <c r="X53" i="29" s="1"/>
  <c r="X54" i="29" s="1"/>
  <c r="X127" i="29"/>
  <c r="X128" i="29" s="1"/>
  <c r="X129" i="29" s="1"/>
  <c r="X130" i="29" s="1"/>
  <c r="X131" i="29" s="1"/>
  <c r="X132" i="29" s="1"/>
  <c r="X133" i="29" s="1"/>
  <c r="X103" i="29"/>
  <c r="X104" i="29" s="1"/>
  <c r="X105" i="29" s="1"/>
  <c r="X106" i="29" s="1"/>
  <c r="X107" i="29" s="1"/>
  <c r="X108" i="29" s="1"/>
  <c r="X109" i="29" s="1"/>
  <c r="X110" i="29" s="1"/>
  <c r="X111" i="29" s="1"/>
  <c r="X112" i="29" s="1"/>
  <c r="X113" i="29" s="1"/>
  <c r="X114" i="29" s="1"/>
  <c r="X23" i="29"/>
  <c r="X24" i="29" s="1"/>
  <c r="X25" i="29" s="1"/>
  <c r="X26" i="29" s="1"/>
  <c r="X27" i="29" s="1"/>
  <c r="X28" i="29" s="1"/>
  <c r="X29" i="29" s="1"/>
  <c r="X139" i="29"/>
  <c r="X140" i="29" s="1"/>
  <c r="X141" i="29" s="1"/>
  <c r="X142" i="29" s="1"/>
  <c r="X143" i="29" s="1"/>
  <c r="X144" i="29" s="1"/>
  <c r="X145" i="29" s="1"/>
  <c r="X146" i="29" s="1"/>
  <c r="X118" i="29"/>
  <c r="X119" i="29" s="1"/>
  <c r="X120" i="29" s="1"/>
  <c r="X121" i="29" s="1"/>
  <c r="X122" i="29" s="1"/>
  <c r="X123" i="29" s="1"/>
  <c r="X124" i="29" s="1"/>
  <c r="X125" i="29" s="1"/>
  <c r="X126" i="29" s="1"/>
  <c r="X55" i="29"/>
  <c r="X56" i="29" s="1"/>
  <c r="X57" i="29" s="1"/>
  <c r="X58" i="29" s="1"/>
  <c r="X59" i="29" s="1"/>
  <c r="X60" i="29" s="1"/>
  <c r="X61" i="29" s="1"/>
  <c r="X73" i="29"/>
  <c r="X74" i="29" s="1"/>
  <c r="X75" i="29" s="1"/>
  <c r="X76" i="29" s="1"/>
  <c r="X77" i="29" s="1"/>
  <c r="X78" i="29" s="1"/>
  <c r="X79" i="29" s="1"/>
  <c r="X80" i="29" s="1"/>
  <c r="X81" i="29" s="1"/>
  <c r="X30" i="29"/>
  <c r="X31" i="29" s="1"/>
  <c r="X32" i="29" s="1"/>
  <c r="X33" i="29" s="1"/>
  <c r="X34" i="29" s="1"/>
  <c r="X35" i="29" s="1"/>
  <c r="X36" i="29" s="1"/>
  <c r="X37" i="29" s="1"/>
  <c r="X38" i="29" s="1"/>
  <c r="X39" i="29" s="1"/>
  <c r="X18" i="29"/>
  <c r="X19" i="29" s="1"/>
  <c r="X20" i="29" s="1"/>
  <c r="X21" i="29" s="1"/>
  <c r="X22" i="29" s="1"/>
  <c r="R293" i="29"/>
  <c r="O639" i="29"/>
  <c r="S257" i="29"/>
  <c r="S358" i="29"/>
  <c r="R629" i="29"/>
  <c r="S743" i="29"/>
  <c r="R533" i="29"/>
  <c r="R639" i="29"/>
  <c r="T381" i="29"/>
  <c r="O381" i="29"/>
  <c r="O932" i="29"/>
  <c r="O450" i="29"/>
  <c r="P488" i="29"/>
  <c r="R257" i="29"/>
  <c r="R287" i="29"/>
  <c r="Q457" i="29"/>
  <c r="S821" i="29"/>
  <c r="Q608" i="29"/>
  <c r="P807" i="29"/>
  <c r="Q387" i="29"/>
  <c r="T584" i="29"/>
  <c r="R302" i="29"/>
  <c r="R546" i="29"/>
  <c r="R457" i="29"/>
  <c r="S781" i="29"/>
  <c r="S390" i="29"/>
  <c r="O191" i="29"/>
  <c r="T435" i="29"/>
  <c r="O781" i="29"/>
  <c r="T527" i="29"/>
  <c r="Q932" i="29"/>
  <c r="T191" i="29"/>
  <c r="T481" i="29"/>
  <c r="Q461" i="29"/>
  <c r="P457" i="29"/>
  <c r="O200" i="29"/>
  <c r="P381" i="29"/>
  <c r="R374" i="29"/>
  <c r="Q522" i="29"/>
  <c r="O629" i="29"/>
  <c r="S504" i="29"/>
  <c r="R898" i="29"/>
  <c r="Q546" i="29"/>
  <c r="S305" i="29"/>
  <c r="S527" i="29"/>
  <c r="O700" i="29"/>
  <c r="R465" i="29"/>
  <c r="Q118" i="29"/>
  <c r="T293" i="29"/>
  <c r="T387" i="29"/>
  <c r="S910" i="29"/>
  <c r="Q584" i="29"/>
  <c r="O798" i="29"/>
  <c r="S186" i="29"/>
  <c r="Q668" i="29"/>
  <c r="S435" i="29"/>
  <c r="Q648" i="29"/>
  <c r="O461" i="29"/>
  <c r="P527" i="29"/>
  <c r="P200" i="29"/>
  <c r="S522" i="29"/>
  <c r="Q191" i="29"/>
  <c r="S302" i="29"/>
  <c r="P257" i="29"/>
  <c r="P498" i="29"/>
  <c r="Q366" i="29"/>
  <c r="S730" i="29"/>
  <c r="Q398" i="29"/>
  <c r="O257" i="29"/>
  <c r="P584" i="29"/>
  <c r="O584" i="29"/>
  <c r="P305" i="29"/>
  <c r="R821" i="29"/>
  <c r="P393" i="29"/>
  <c r="T461" i="29"/>
  <c r="R847" i="29"/>
  <c r="S165" i="29"/>
  <c r="T450" i="29"/>
  <c r="O366" i="29"/>
  <c r="T238" i="29"/>
  <c r="Q358" i="29"/>
  <c r="O293" i="29"/>
  <c r="R634" i="29"/>
  <c r="O488" i="29"/>
  <c r="P639" i="29"/>
  <c r="P118" i="29"/>
  <c r="P465" i="29"/>
  <c r="T186" i="29"/>
  <c r="O469" i="29"/>
  <c r="O888" i="29"/>
  <c r="P910" i="29"/>
  <c r="R522" i="29"/>
  <c r="T457" i="29"/>
  <c r="R390" i="29"/>
  <c r="T888" i="29"/>
  <c r="S366" i="29"/>
  <c r="R381" i="29"/>
  <c r="O457" i="29"/>
  <c r="R527" i="29"/>
  <c r="T735" i="29"/>
  <c r="Q735" i="29"/>
  <c r="S608" i="29"/>
  <c r="T358" i="29"/>
  <c r="Q788" i="29"/>
  <c r="S191" i="29"/>
  <c r="O435" i="29"/>
  <c r="T43" i="29"/>
  <c r="S771" i="29"/>
  <c r="P293" i="29"/>
  <c r="R668" i="29"/>
  <c r="Q328" i="29"/>
  <c r="O898" i="29"/>
  <c r="R186" i="29"/>
  <c r="P540" i="29"/>
  <c r="R648" i="29"/>
  <c r="Q771" i="29"/>
  <c r="O445" i="29"/>
  <c r="R445" i="29"/>
  <c r="P481" i="29"/>
  <c r="Q450" i="29"/>
  <c r="O730" i="29"/>
  <c r="S457" i="29"/>
  <c r="Q498" i="29"/>
  <c r="T305" i="29"/>
  <c r="R608" i="29"/>
  <c r="S914" i="29"/>
  <c r="Q435" i="29"/>
  <c r="R735" i="29"/>
  <c r="R435" i="29"/>
  <c r="P888" i="29"/>
  <c r="P435" i="29"/>
  <c r="P445" i="29"/>
  <c r="S788" i="29"/>
  <c r="Q374" i="29"/>
  <c r="Q302" i="29"/>
  <c r="S898" i="29"/>
  <c r="S295" i="29"/>
  <c r="P735" i="29"/>
  <c r="O828" i="29"/>
  <c r="S888" i="29"/>
  <c r="P608" i="29"/>
  <c r="T165" i="29"/>
  <c r="P743" i="29"/>
  <c r="P847" i="29"/>
  <c r="P302" i="29"/>
  <c r="R807" i="29"/>
  <c r="T118" i="29"/>
  <c r="O501" i="29"/>
  <c r="Q914" i="29"/>
  <c r="S374" i="29"/>
  <c r="O254" i="29"/>
  <c r="P295" i="29"/>
  <c r="R781" i="29"/>
  <c r="O914" i="29"/>
  <c r="S488" i="29"/>
  <c r="T398" i="29"/>
  <c r="O398" i="29"/>
  <c r="P103" i="29"/>
  <c r="S293" i="29"/>
  <c r="O504" i="29"/>
  <c r="O648" i="29"/>
  <c r="O821" i="29"/>
  <c r="R191" i="29"/>
  <c r="T257" i="29"/>
  <c r="R498" i="29"/>
  <c r="T498" i="29"/>
  <c r="P898" i="29"/>
  <c r="S629" i="29"/>
  <c r="T668" i="29"/>
  <c r="T932" i="29"/>
  <c r="R43" i="29"/>
  <c r="Q898" i="29"/>
  <c r="O527" i="29"/>
  <c r="T648" i="29"/>
  <c r="P828" i="29"/>
  <c r="Q481" i="29"/>
  <c r="Q287" i="29"/>
  <c r="S540" i="29"/>
  <c r="T200" i="29"/>
  <c r="R537" i="29"/>
  <c r="P522" i="29"/>
  <c r="T308" i="29"/>
  <c r="R308" i="29"/>
  <c r="P387" i="29"/>
  <c r="P390" i="29"/>
  <c r="O481" i="29"/>
  <c r="S393" i="29"/>
  <c r="O546" i="29"/>
  <c r="P461" i="29"/>
  <c r="P504" i="29"/>
  <c r="R200" i="29"/>
  <c r="O847" i="29"/>
  <c r="T390" i="29"/>
  <c r="T295" i="29"/>
  <c r="Q488" i="29"/>
  <c r="O43" i="29"/>
  <c r="P366" i="29"/>
  <c r="O103" i="29"/>
  <c r="P798" i="29"/>
  <c r="S450" i="29"/>
  <c r="R700" i="29"/>
  <c r="Q555" i="29"/>
  <c r="Q305" i="29"/>
  <c r="T639" i="29"/>
  <c r="T540" i="29"/>
  <c r="S807" i="29"/>
  <c r="P648" i="29"/>
  <c r="R555" i="29"/>
  <c r="O165" i="29"/>
  <c r="Q533" i="29"/>
  <c r="O735" i="29"/>
  <c r="Q165" i="29"/>
  <c r="Q412" i="29"/>
  <c r="O608" i="29"/>
  <c r="Q186" i="29"/>
  <c r="O771" i="29"/>
  <c r="Q527" i="29"/>
  <c r="T634" i="29"/>
  <c r="Q445" i="29"/>
  <c r="T629" i="29"/>
  <c r="R393" i="29"/>
  <c r="T328" i="29"/>
  <c r="S465" i="29"/>
  <c r="T807" i="29"/>
  <c r="T712" i="29"/>
  <c r="Q103" i="29"/>
  <c r="Q238" i="29"/>
  <c r="Q393" i="29"/>
  <c r="T555" i="29"/>
  <c r="Q828" i="29"/>
  <c r="T910" i="29"/>
  <c r="T374" i="29"/>
  <c r="T914" i="29"/>
  <c r="Q43" i="29"/>
  <c r="R358" i="29"/>
  <c r="R469" i="29"/>
  <c r="P821" i="29"/>
  <c r="R366" i="29"/>
  <c r="S308" i="29"/>
  <c r="R914" i="29"/>
  <c r="Q537" i="29"/>
  <c r="O186" i="29"/>
  <c r="R103" i="29"/>
  <c r="R398" i="29"/>
  <c r="P533" i="29"/>
  <c r="T302" i="29"/>
  <c r="S533" i="29"/>
  <c r="P165" i="29"/>
  <c r="O743" i="29"/>
  <c r="O393" i="29"/>
  <c r="O668" i="29"/>
  <c r="P501" i="29"/>
  <c r="P730" i="29"/>
  <c r="P629" i="29"/>
  <c r="P450" i="29"/>
  <c r="R788" i="29"/>
  <c r="R118" i="29"/>
  <c r="T828" i="29"/>
  <c r="P781" i="29"/>
  <c r="Q888" i="29"/>
  <c r="T254" i="29"/>
  <c r="Q308" i="29"/>
  <c r="O390" i="29"/>
  <c r="O910" i="29"/>
  <c r="S537" i="29"/>
  <c r="O540" i="29"/>
  <c r="O555" i="29"/>
  <c r="P412" i="29"/>
  <c r="T781" i="29"/>
  <c r="T608" i="29"/>
  <c r="Q847" i="29"/>
  <c r="O238" i="29"/>
  <c r="S445" i="29"/>
  <c r="Q504" i="29"/>
  <c r="T788" i="29"/>
  <c r="R910" i="29"/>
  <c r="O358" i="29"/>
  <c r="O522" i="29"/>
  <c r="T501" i="29"/>
  <c r="O533" i="29"/>
  <c r="R412" i="29"/>
  <c r="R254" i="29"/>
  <c r="P914" i="29"/>
  <c r="P788" i="29"/>
  <c r="O712" i="29"/>
  <c r="Q254" i="29"/>
  <c r="T412" i="29"/>
  <c r="Q807" i="29"/>
  <c r="P546" i="29"/>
  <c r="S555" i="29"/>
  <c r="T700" i="29"/>
  <c r="R481" i="29"/>
  <c r="R730" i="29"/>
  <c r="P191" i="29"/>
  <c r="R501" i="29"/>
  <c r="R387" i="29"/>
  <c r="Q712" i="29"/>
  <c r="P771" i="29"/>
  <c r="S700" i="29"/>
  <c r="S481" i="29"/>
  <c r="S584" i="29"/>
  <c r="T847" i="29"/>
  <c r="Q910" i="29"/>
  <c r="T730" i="29"/>
  <c r="Q798" i="29"/>
  <c r="S932" i="29"/>
  <c r="T469" i="29"/>
  <c r="S387" i="29"/>
  <c r="O118" i="29"/>
  <c r="Q540" i="29"/>
  <c r="Q295" i="29"/>
  <c r="Q200" i="29"/>
  <c r="S735" i="29"/>
  <c r="O498" i="29"/>
  <c r="S639" i="29"/>
  <c r="Q469" i="29"/>
  <c r="S847" i="29"/>
  <c r="T504" i="29"/>
  <c r="T488" i="29"/>
  <c r="S461" i="29"/>
  <c r="T537" i="29"/>
  <c r="T533" i="29"/>
  <c r="P712" i="29"/>
  <c r="O308" i="29"/>
  <c r="O374" i="29"/>
  <c r="T465" i="29"/>
  <c r="S469" i="29"/>
  <c r="S546" i="29"/>
  <c r="O412" i="29"/>
  <c r="T445" i="29"/>
  <c r="Q639" i="29"/>
  <c r="T743" i="29"/>
  <c r="Q821" i="29"/>
  <c r="Q700" i="29"/>
  <c r="S798" i="29"/>
  <c r="Q465" i="29"/>
  <c r="Q390" i="29"/>
  <c r="P398" i="29"/>
  <c r="T103" i="29"/>
  <c r="S668" i="29"/>
  <c r="S634" i="29"/>
  <c r="Q501" i="29"/>
  <c r="S648" i="29"/>
  <c r="P537" i="29"/>
  <c r="Q257" i="29"/>
  <c r="O788" i="29"/>
  <c r="R584" i="29"/>
  <c r="T366" i="29"/>
  <c r="S103" i="29"/>
  <c r="P43" i="29"/>
  <c r="O305" i="29"/>
  <c r="P328" i="29"/>
  <c r="S43" i="29"/>
  <c r="T546" i="29"/>
  <c r="T522" i="29"/>
  <c r="R295" i="29"/>
  <c r="S498" i="29"/>
  <c r="T287" i="29"/>
  <c r="P555" i="29"/>
  <c r="P238" i="29"/>
  <c r="T898" i="29"/>
  <c r="S712" i="29"/>
  <c r="Q629" i="29"/>
  <c r="O387" i="29"/>
  <c r="Q730" i="29"/>
  <c r="S328" i="29"/>
  <c r="P932" i="29"/>
  <c r="O465" i="29"/>
  <c r="P308" i="29"/>
  <c r="R828" i="29"/>
  <c r="S398" i="29"/>
  <c r="O807" i="29"/>
  <c r="R932" i="29"/>
  <c r="P668" i="29"/>
  <c r="Q743" i="29"/>
  <c r="R328" i="29"/>
  <c r="S238" i="29"/>
  <c r="S828" i="29"/>
  <c r="O537" i="29"/>
  <c r="P287" i="29"/>
  <c r="P254" i="29"/>
  <c r="T771" i="29"/>
  <c r="Q381" i="29"/>
  <c r="P358" i="29"/>
  <c r="O287" i="29"/>
  <c r="S118" i="29"/>
  <c r="Q293" i="29"/>
  <c r="R771" i="29"/>
  <c r="P374" i="29"/>
  <c r="T798" i="29"/>
  <c r="R238" i="29"/>
  <c r="R488" i="29"/>
  <c r="R712" i="29"/>
  <c r="R165" i="29"/>
  <c r="O634" i="29"/>
  <c r="O302" i="29"/>
  <c r="R504" i="29"/>
  <c r="S381" i="29"/>
  <c r="P634" i="29"/>
  <c r="T821" i="29"/>
  <c r="T393" i="29"/>
  <c r="R798" i="29"/>
  <c r="S254" i="29"/>
  <c r="R305" i="29"/>
  <c r="R540" i="29"/>
  <c r="R888" i="29"/>
  <c r="O328" i="29"/>
  <c r="S501" i="29"/>
  <c r="R450" i="29"/>
  <c r="Q781" i="29"/>
  <c r="O295" i="29"/>
  <c r="P186" i="29"/>
  <c r="P700" i="29"/>
  <c r="S412" i="29"/>
  <c r="R461" i="29"/>
  <c r="S287" i="29"/>
  <c r="Q634" i="29"/>
  <c r="R743" i="29"/>
  <c r="S200" i="29"/>
  <c r="P469" i="29"/>
  <c r="L402" i="2" l="1"/>
  <c r="H402" i="2"/>
  <c r="K178" i="2"/>
  <c r="J178" i="2"/>
  <c r="J123" i="2"/>
  <c r="K123" i="2"/>
  <c r="K122" i="2"/>
  <c r="J122" i="2"/>
  <c r="X402" i="2" l="1"/>
  <c r="AB402" i="2"/>
  <c r="Y402" i="2"/>
  <c r="W402" i="2"/>
  <c r="Z402" i="2"/>
  <c r="AA402" i="2"/>
  <c r="D214" i="22"/>
  <c r="D44" i="35"/>
  <c r="S575" i="29"/>
  <c r="S100" i="29"/>
  <c r="O619" i="29"/>
  <c r="P230" i="29"/>
  <c r="O82" i="29"/>
  <c r="T575" i="29"/>
  <c r="P860" i="29"/>
  <c r="S73" i="29"/>
  <c r="S759" i="29"/>
  <c r="R843" i="29"/>
  <c r="R313" i="29"/>
  <c r="T893" i="29"/>
  <c r="R275" i="29"/>
  <c r="O275" i="29"/>
  <c r="O575" i="29"/>
  <c r="Q55" i="29"/>
  <c r="T814" i="29"/>
  <c r="T260" i="29"/>
  <c r="R209" i="29"/>
  <c r="R657" i="29"/>
  <c r="S863" i="29"/>
  <c r="Q127" i="29"/>
  <c r="Q340" i="29"/>
  <c r="P837" i="29"/>
  <c r="T493" i="29"/>
  <c r="O127" i="29"/>
  <c r="T517" i="29"/>
  <c r="T843" i="29"/>
  <c r="S599" i="29"/>
  <c r="S530" i="29"/>
  <c r="T855" i="29"/>
  <c r="Q795" i="29"/>
  <c r="S850" i="29"/>
  <c r="Q152" i="29"/>
  <c r="Q100" i="29"/>
  <c r="O251" i="29"/>
  <c r="P115" i="29"/>
  <c r="Q377" i="29"/>
  <c r="T189" i="29"/>
  <c r="S23" i="29"/>
  <c r="O351" i="29"/>
  <c r="S403" i="29"/>
  <c r="S832" i="29"/>
  <c r="O893" i="29"/>
  <c r="R893" i="29"/>
  <c r="R272" i="29"/>
  <c r="T263" i="29"/>
  <c r="P139" i="29"/>
  <c r="O189" i="29"/>
  <c r="R46" i="29"/>
  <c r="R860" i="29"/>
  <c r="S55" i="29"/>
  <c r="R560" i="29"/>
  <c r="O705" i="29"/>
  <c r="P893" i="29"/>
  <c r="O766" i="29"/>
  <c r="S940" i="29"/>
  <c r="R263" i="29"/>
  <c r="P575" i="29"/>
  <c r="Q62" i="29"/>
  <c r="Q893" i="29"/>
  <c r="P795" i="29"/>
  <c r="O940" i="29"/>
  <c r="T127" i="29"/>
  <c r="S657" i="29"/>
  <c r="Q431" i="29"/>
  <c r="Q272" i="29"/>
  <c r="P422" i="29"/>
  <c r="T340" i="29"/>
  <c r="P100" i="29"/>
  <c r="R738" i="29"/>
  <c r="S40" i="29"/>
  <c r="Q622" i="29"/>
  <c r="Q738" i="29"/>
  <c r="O543" i="29"/>
  <c r="Q172" i="29"/>
  <c r="R152" i="29"/>
  <c r="Q230" i="29"/>
  <c r="R875" i="29"/>
  <c r="Q139" i="29"/>
  <c r="Q814" i="29"/>
  <c r="R619" i="29"/>
  <c r="O657" i="29"/>
  <c r="O832" i="29"/>
  <c r="R599" i="29"/>
  <c r="P179" i="29"/>
  <c r="Q82" i="29"/>
  <c r="O290" i="29"/>
  <c r="S189" i="29"/>
  <c r="R179" i="29"/>
  <c r="S139" i="29"/>
  <c r="R100" i="29"/>
  <c r="S431" i="29"/>
  <c r="T73" i="29"/>
  <c r="O850" i="29"/>
  <c r="T377" i="29"/>
  <c r="S340" i="29"/>
  <c r="O233" i="29"/>
  <c r="O738" i="29"/>
  <c r="S323" i="29"/>
  <c r="P530" i="29"/>
  <c r="T403" i="29"/>
  <c r="O530" i="29"/>
  <c r="P55" i="29"/>
  <c r="T905" i="29"/>
  <c r="S855" i="29"/>
  <c r="T791" i="29"/>
  <c r="O40" i="29"/>
  <c r="P371" i="29"/>
  <c r="T599" i="29"/>
  <c r="R418" i="29"/>
  <c r="R233" i="29"/>
  <c r="Q224" i="29"/>
  <c r="O30" i="29"/>
  <c r="O759" i="29"/>
  <c r="P855" i="29"/>
  <c r="O512" i="29"/>
  <c r="O260" i="29"/>
  <c r="S705" i="29"/>
  <c r="Q278" i="29"/>
  <c r="R323" i="29"/>
  <c r="Q512" i="29"/>
  <c r="S30" i="29"/>
  <c r="P721" i="29"/>
  <c r="R748" i="29"/>
  <c r="Q925" i="29"/>
  <c r="O134" i="29"/>
  <c r="R85" i="29"/>
  <c r="O875" i="29"/>
  <c r="R563" i="29"/>
  <c r="P619" i="29"/>
  <c r="R530" i="29"/>
  <c r="S272" i="29"/>
  <c r="P568" i="29"/>
  <c r="O622" i="29"/>
  <c r="R940" i="29"/>
  <c r="S115" i="29"/>
  <c r="Q290" i="29"/>
  <c r="R62" i="29"/>
  <c r="R189" i="29"/>
  <c r="R55" i="29"/>
  <c r="S224" i="29"/>
  <c r="T738" i="29"/>
  <c r="S868" i="29"/>
  <c r="R431" i="29"/>
  <c r="T795" i="29"/>
  <c r="O46" i="29"/>
  <c r="Q837" i="29"/>
  <c r="P73" i="29"/>
  <c r="Q517" i="29"/>
  <c r="R863" i="29"/>
  <c r="Q868" i="29"/>
  <c r="Q774" i="29"/>
  <c r="Q560" i="29"/>
  <c r="T681" i="29"/>
  <c r="O599" i="29"/>
  <c r="O560" i="29"/>
  <c r="T530" i="29"/>
  <c r="S172" i="29"/>
  <c r="Q681" i="29"/>
  <c r="S290" i="29"/>
  <c r="R759" i="29"/>
  <c r="P224" i="29"/>
  <c r="Q619" i="29"/>
  <c r="T278" i="29"/>
  <c r="O212" i="29"/>
  <c r="Q657" i="29"/>
  <c r="P351" i="29"/>
  <c r="O340" i="29"/>
  <c r="Q543" i="29"/>
  <c r="P172" i="29"/>
  <c r="T172" i="29"/>
  <c r="P850" i="29"/>
  <c r="T139" i="29"/>
  <c r="T748" i="29"/>
  <c r="Q863" i="29"/>
  <c r="P832" i="29"/>
  <c r="S127" i="29"/>
  <c r="O62" i="29"/>
  <c r="O868" i="29"/>
  <c r="Q147" i="29"/>
  <c r="O147" i="29"/>
  <c r="R791" i="29"/>
  <c r="Q575" i="29"/>
  <c r="T560" i="29"/>
  <c r="Q30" i="29"/>
  <c r="Q179" i="29"/>
  <c r="T619" i="29"/>
  <c r="Q759" i="29"/>
  <c r="S543" i="29"/>
  <c r="S893" i="29"/>
  <c r="R774" i="29"/>
  <c r="P560" i="29"/>
  <c r="T875" i="29"/>
  <c r="P563" i="29"/>
  <c r="R905" i="29"/>
  <c r="Q46" i="29"/>
  <c r="O422" i="29"/>
  <c r="O172" i="29"/>
  <c r="T940" i="29"/>
  <c r="R837" i="29"/>
  <c r="Q403" i="29"/>
  <c r="T251" i="29"/>
  <c r="S860" i="29"/>
  <c r="T431" i="29"/>
  <c r="Q23" i="29"/>
  <c r="P840" i="29"/>
  <c r="R850" i="29"/>
  <c r="T147" i="29"/>
  <c r="O179" i="29"/>
  <c r="Q418" i="29"/>
  <c r="T272" i="29"/>
  <c r="S85" i="29"/>
  <c r="T351" i="29"/>
  <c r="P189" i="29"/>
  <c r="O323" i="29"/>
  <c r="T224" i="29"/>
  <c r="P134" i="29"/>
  <c r="O272" i="29"/>
  <c r="S275" i="29"/>
  <c r="Q85" i="29"/>
  <c r="S512" i="29"/>
  <c r="R224" i="29"/>
  <c r="T622" i="29"/>
  <c r="P940" i="29"/>
  <c r="O814" i="29"/>
  <c r="P543" i="29"/>
  <c r="Q371" i="29"/>
  <c r="S795" i="29"/>
  <c r="R795" i="29"/>
  <c r="O837" i="29"/>
  <c r="T40" i="29"/>
  <c r="O263" i="29"/>
  <c r="S560" i="29"/>
  <c r="S438" i="29"/>
  <c r="S721" i="29"/>
  <c r="S263" i="29"/>
  <c r="R832" i="29"/>
  <c r="Q905" i="29"/>
  <c r="Q875" i="29"/>
  <c r="O493" i="29"/>
  <c r="P738" i="29"/>
  <c r="R40" i="29"/>
  <c r="S62" i="29"/>
  <c r="P30" i="29"/>
  <c r="R134" i="29"/>
  <c r="S233" i="29"/>
  <c r="Q251" i="29"/>
  <c r="R172" i="29"/>
  <c r="T721" i="29"/>
  <c r="S738" i="29"/>
  <c r="S517" i="29"/>
  <c r="P127" i="29"/>
  <c r="P147" i="29"/>
  <c r="S622" i="29"/>
  <c r="P512" i="29"/>
  <c r="R925" i="29"/>
  <c r="R766" i="29"/>
  <c r="O23" i="29"/>
  <c r="O791" i="29"/>
  <c r="T563" i="29"/>
  <c r="T832" i="29"/>
  <c r="T766" i="29"/>
  <c r="T837" i="29"/>
  <c r="R260" i="29"/>
  <c r="O139" i="29"/>
  <c r="P875" i="29"/>
  <c r="Q212" i="29"/>
  <c r="P251" i="29"/>
  <c r="R403" i="29"/>
  <c r="R681" i="29"/>
  <c r="R840" i="29"/>
  <c r="T30" i="29"/>
  <c r="T587" i="29"/>
  <c r="O863" i="29"/>
  <c r="P517" i="29"/>
  <c r="P263" i="29"/>
  <c r="O230" i="29"/>
  <c r="Q40" i="29"/>
  <c r="O681" i="29"/>
  <c r="S134" i="29"/>
  <c r="S313" i="29"/>
  <c r="O925" i="29"/>
  <c r="S905" i="29"/>
  <c r="Q275" i="29"/>
  <c r="O313" i="29"/>
  <c r="S82" i="29"/>
  <c r="R855" i="29"/>
  <c r="O115" i="29"/>
  <c r="S278" i="29"/>
  <c r="Q860" i="29"/>
  <c r="S377" i="29"/>
  <c r="S152" i="29"/>
  <c r="P774" i="29"/>
  <c r="T209" i="29"/>
  <c r="P705" i="29"/>
  <c r="T543" i="29"/>
  <c r="R139" i="29"/>
  <c r="T46" i="29"/>
  <c r="Q832" i="29"/>
  <c r="S568" i="29"/>
  <c r="Q568" i="29"/>
  <c r="T152" i="29"/>
  <c r="R377" i="29"/>
  <c r="T568" i="29"/>
  <c r="T840" i="29"/>
  <c r="O224" i="29"/>
  <c r="P759" i="29"/>
  <c r="T512" i="29"/>
  <c r="T860" i="29"/>
  <c r="Q587" i="29"/>
  <c r="O403" i="29"/>
  <c r="P493" i="29"/>
  <c r="R622" i="29"/>
  <c r="P233" i="29"/>
  <c r="Q748" i="29"/>
  <c r="O55" i="29"/>
  <c r="T418" i="29"/>
  <c r="P814" i="29"/>
  <c r="P418" i="29"/>
  <c r="P681" i="29"/>
  <c r="P791" i="29"/>
  <c r="Q363" i="29"/>
  <c r="S791" i="29"/>
  <c r="R512" i="29"/>
  <c r="P40" i="29"/>
  <c r="R517" i="29"/>
  <c r="R705" i="29"/>
  <c r="P363" i="29"/>
  <c r="T179" i="29"/>
  <c r="Q313" i="29"/>
  <c r="T290" i="29"/>
  <c r="T363" i="29"/>
  <c r="S179" i="29"/>
  <c r="S681" i="29"/>
  <c r="S766" i="29"/>
  <c r="P323" i="29"/>
  <c r="O278" i="29"/>
  <c r="S212" i="29"/>
  <c r="O371" i="29"/>
  <c r="O73" i="29"/>
  <c r="T422" i="29"/>
  <c r="P925" i="29"/>
  <c r="R568" i="29"/>
  <c r="P431" i="29"/>
  <c r="T925" i="29"/>
  <c r="S774" i="29"/>
  <c r="T313" i="29"/>
  <c r="O860" i="29"/>
  <c r="R127" i="29"/>
  <c r="R73" i="29"/>
  <c r="P622" i="29"/>
  <c r="P403" i="29"/>
  <c r="S840" i="29"/>
  <c r="O587" i="29"/>
  <c r="Q233" i="29"/>
  <c r="O774" i="29"/>
  <c r="O100" i="29"/>
  <c r="T212" i="29"/>
  <c r="T85" i="29"/>
  <c r="Q855" i="29"/>
  <c r="P438" i="29"/>
  <c r="Q134" i="29"/>
  <c r="P766" i="29"/>
  <c r="Q73" i="29"/>
  <c r="R230" i="29"/>
  <c r="O568" i="29"/>
  <c r="S748" i="29"/>
  <c r="O840" i="29"/>
  <c r="S251" i="29"/>
  <c r="T23" i="29"/>
  <c r="R721" i="29"/>
  <c r="P340" i="29"/>
  <c r="T868" i="29"/>
  <c r="Q843" i="29"/>
  <c r="T657" i="29"/>
  <c r="P868" i="29"/>
  <c r="T774" i="29"/>
  <c r="P152" i="29"/>
  <c r="R30" i="29"/>
  <c r="T705" i="29"/>
  <c r="O748" i="29"/>
  <c r="R493" i="29"/>
  <c r="O905" i="29"/>
  <c r="P85" i="29"/>
  <c r="P843" i="29"/>
  <c r="S563" i="29"/>
  <c r="S46" i="29"/>
  <c r="Q260" i="29"/>
  <c r="P62" i="29"/>
  <c r="S147" i="29"/>
  <c r="T759" i="29"/>
  <c r="S209" i="29"/>
  <c r="R587" i="29"/>
  <c r="R82" i="29"/>
  <c r="Q493" i="29"/>
  <c r="P272" i="29"/>
  <c r="Q563" i="29"/>
  <c r="S230" i="29"/>
  <c r="Q940" i="29"/>
  <c r="Q599" i="29"/>
  <c r="S619" i="29"/>
  <c r="R868" i="29"/>
  <c r="R251" i="29"/>
  <c r="T62" i="29"/>
  <c r="O795" i="29"/>
  <c r="Q850" i="29"/>
  <c r="O418" i="29"/>
  <c r="R422" i="29"/>
  <c r="T275" i="29"/>
  <c r="P278" i="29"/>
  <c r="P657" i="29"/>
  <c r="Q323" i="29"/>
  <c r="R438" i="29"/>
  <c r="O843" i="29"/>
  <c r="O431" i="29"/>
  <c r="S843" i="29"/>
  <c r="T100" i="29"/>
  <c r="O363" i="29"/>
  <c r="O563" i="29"/>
  <c r="R278" i="29"/>
  <c r="S351" i="29"/>
  <c r="P599" i="29"/>
  <c r="R115" i="29"/>
  <c r="S493" i="29"/>
  <c r="Q351" i="29"/>
  <c r="S363" i="29"/>
  <c r="P587" i="29"/>
  <c r="T438" i="29"/>
  <c r="R351" i="29"/>
  <c r="S260" i="29"/>
  <c r="T850" i="29"/>
  <c r="S837" i="29"/>
  <c r="S418" i="29"/>
  <c r="P905" i="29"/>
  <c r="S875" i="29"/>
  <c r="T233" i="29"/>
  <c r="P290" i="29"/>
  <c r="P82" i="29"/>
  <c r="S422" i="29"/>
  <c r="O438" i="29"/>
  <c r="R363" i="29"/>
  <c r="T323" i="29"/>
  <c r="Q705" i="29"/>
  <c r="Q263" i="29"/>
  <c r="T55" i="29"/>
  <c r="Q115" i="29"/>
  <c r="O855" i="29"/>
  <c r="P377" i="29"/>
  <c r="P212" i="29"/>
  <c r="S587" i="29"/>
  <c r="Q422" i="29"/>
  <c r="Q530" i="29"/>
  <c r="T115" i="29"/>
  <c r="T371" i="29"/>
  <c r="R212" i="29"/>
  <c r="O85" i="29"/>
  <c r="R575" i="29"/>
  <c r="R814" i="29"/>
  <c r="P46" i="29"/>
  <c r="R290" i="29"/>
  <c r="P260" i="29"/>
  <c r="R340" i="29"/>
  <c r="T134" i="29"/>
  <c r="O517" i="29"/>
  <c r="S814" i="29"/>
  <c r="Q840" i="29"/>
  <c r="P748" i="29"/>
  <c r="R371" i="29"/>
  <c r="P313" i="29"/>
  <c r="S925" i="29"/>
  <c r="T863" i="29"/>
  <c r="Q189" i="29"/>
  <c r="O721" i="29"/>
  <c r="Q209" i="29"/>
  <c r="T230" i="29"/>
  <c r="Q721" i="29"/>
  <c r="O152" i="29"/>
  <c r="P863" i="29"/>
  <c r="S371" i="29"/>
  <c r="Q766" i="29"/>
  <c r="R543" i="29"/>
  <c r="Q791" i="29"/>
  <c r="P275" i="29"/>
  <c r="R23" i="29"/>
  <c r="O377" i="29"/>
  <c r="Q438" i="29"/>
  <c r="R147" i="29"/>
  <c r="O209" i="29"/>
  <c r="P23" i="29"/>
  <c r="T82" i="29"/>
  <c r="P209" i="29"/>
  <c r="L92" i="20" l="1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4" i="20"/>
  <c r="K321" i="2"/>
  <c r="L3" i="20" l="1"/>
  <c r="E91" i="20"/>
  <c r="I92" i="20"/>
  <c r="N402" i="2"/>
  <c r="K231" i="2"/>
  <c r="K232" i="2"/>
  <c r="K234" i="2"/>
  <c r="K233" i="2"/>
  <c r="K27" i="2"/>
  <c r="K26" i="2"/>
  <c r="AG402" i="2" l="1"/>
  <c r="AD402" i="2"/>
  <c r="AH402" i="2"/>
  <c r="AF402" i="2"/>
  <c r="AE402" i="2"/>
  <c r="AI402" i="2"/>
  <c r="E29" i="14"/>
  <c r="AG3" i="1"/>
  <c r="AF3" i="1"/>
  <c r="AE3" i="1"/>
  <c r="AD3" i="1"/>
  <c r="AC3" i="1"/>
  <c r="AB3" i="1"/>
  <c r="AA3" i="1"/>
  <c r="Z3" i="1"/>
  <c r="K4" i="1"/>
  <c r="AA71" i="1" l="1"/>
  <c r="K401" i="2"/>
  <c r="K21" i="2"/>
  <c r="K362" i="2"/>
  <c r="K363" i="2"/>
  <c r="K349" i="2"/>
  <c r="K326" i="2"/>
  <c r="K327" i="2"/>
  <c r="K280" i="2"/>
  <c r="K281" i="2"/>
  <c r="H134" i="7" l="1"/>
  <c r="D30" i="11"/>
  <c r="K360" i="2" l="1"/>
  <c r="H200" i="29" l="1"/>
  <c r="T17" i="31" l="1"/>
  <c r="S18" i="31"/>
  <c r="R18" i="31"/>
  <c r="Q18" i="31"/>
  <c r="P18" i="31"/>
  <c r="O18" i="31"/>
  <c r="N18" i="31"/>
  <c r="M18" i="31"/>
  <c r="L18" i="31"/>
  <c r="K18" i="31"/>
  <c r="J18" i="31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6" i="33"/>
  <c r="M27" i="33"/>
  <c r="M28" i="33"/>
  <c r="M29" i="33"/>
  <c r="M30" i="33"/>
  <c r="M31" i="33"/>
  <c r="M32" i="33"/>
  <c r="M33" i="33"/>
  <c r="M34" i="33"/>
  <c r="M35" i="33"/>
  <c r="M36" i="33"/>
  <c r="M37" i="33"/>
  <c r="M38" i="33"/>
  <c r="M39" i="33"/>
  <c r="M40" i="33"/>
  <c r="M41" i="33"/>
  <c r="M42" i="33"/>
  <c r="M43" i="33"/>
  <c r="M44" i="33"/>
  <c r="M45" i="33"/>
  <c r="M46" i="33"/>
  <c r="M47" i="33"/>
  <c r="M48" i="33"/>
  <c r="M49" i="33"/>
  <c r="M50" i="33"/>
  <c r="M51" i="33"/>
  <c r="M52" i="33"/>
  <c r="M53" i="33"/>
  <c r="M54" i="33"/>
  <c r="M55" i="33"/>
  <c r="M56" i="33"/>
  <c r="M57" i="33"/>
  <c r="M58" i="33"/>
  <c r="M59" i="33"/>
  <c r="M60" i="33"/>
  <c r="M61" i="33"/>
  <c r="M62" i="33"/>
  <c r="M63" i="33"/>
  <c r="M64" i="33"/>
  <c r="M65" i="33"/>
  <c r="M66" i="33"/>
  <c r="M67" i="33"/>
  <c r="M68" i="33"/>
  <c r="M69" i="33"/>
  <c r="M70" i="33"/>
  <c r="M71" i="33"/>
  <c r="M72" i="33"/>
  <c r="M73" i="33"/>
  <c r="M74" i="33"/>
  <c r="M75" i="33"/>
  <c r="M76" i="33"/>
  <c r="M77" i="33"/>
  <c r="M78" i="33"/>
  <c r="M79" i="33"/>
  <c r="M80" i="33"/>
  <c r="M81" i="33"/>
  <c r="M82" i="33"/>
  <c r="M83" i="33"/>
  <c r="M84" i="33"/>
  <c r="M85" i="33"/>
  <c r="M86" i="33"/>
  <c r="M87" i="33"/>
  <c r="M88" i="33"/>
  <c r="M89" i="33"/>
  <c r="M90" i="33"/>
  <c r="M91" i="33"/>
  <c r="M92" i="33"/>
  <c r="M93" i="33"/>
  <c r="M94" i="33"/>
  <c r="M95" i="33"/>
  <c r="M96" i="33"/>
  <c r="M97" i="33"/>
  <c r="M98" i="33"/>
  <c r="M99" i="33"/>
  <c r="M100" i="33"/>
  <c r="M101" i="33"/>
  <c r="M102" i="33"/>
  <c r="M103" i="33"/>
  <c r="M104" i="33"/>
  <c r="M105" i="33"/>
  <c r="M106" i="33"/>
  <c r="M107" i="33"/>
  <c r="M108" i="33"/>
  <c r="M109" i="33"/>
  <c r="M110" i="33"/>
  <c r="M111" i="33"/>
  <c r="M112" i="33"/>
  <c r="M113" i="33"/>
  <c r="M114" i="33"/>
  <c r="M115" i="33"/>
  <c r="M116" i="33"/>
  <c r="M117" i="33"/>
  <c r="M118" i="33"/>
  <c r="M119" i="33"/>
  <c r="M120" i="33"/>
  <c r="M121" i="33"/>
  <c r="M122" i="33"/>
  <c r="M123" i="33"/>
  <c r="M124" i="33"/>
  <c r="M125" i="33"/>
  <c r="M126" i="33"/>
  <c r="M127" i="33"/>
  <c r="M128" i="33"/>
  <c r="M129" i="33"/>
  <c r="M130" i="33"/>
  <c r="M131" i="33"/>
  <c r="M132" i="33"/>
  <c r="M133" i="33"/>
  <c r="M134" i="33"/>
  <c r="M135" i="33"/>
  <c r="M136" i="33"/>
  <c r="M137" i="33"/>
  <c r="M138" i="33"/>
  <c r="M139" i="33"/>
  <c r="M140" i="33"/>
  <c r="M141" i="33"/>
  <c r="M142" i="33"/>
  <c r="M143" i="33"/>
  <c r="M144" i="33"/>
  <c r="M145" i="33"/>
  <c r="M146" i="33"/>
  <c r="M147" i="33"/>
  <c r="M148" i="33"/>
  <c r="M149" i="33"/>
  <c r="M150" i="33"/>
  <c r="M151" i="33"/>
  <c r="M152" i="33"/>
  <c r="M153" i="33"/>
  <c r="M154" i="33"/>
  <c r="M4" i="33"/>
  <c r="L4" i="33"/>
  <c r="L160" i="33" s="1"/>
  <c r="K4" i="33"/>
  <c r="K160" i="33" s="1"/>
  <c r="J4" i="33"/>
  <c r="J160" i="33" s="1"/>
  <c r="I4" i="33"/>
  <c r="I160" i="33" s="1"/>
  <c r="X13" i="29"/>
  <c r="W5" i="29"/>
  <c r="W6" i="29" s="1"/>
  <c r="W7" i="29" s="1"/>
  <c r="W8" i="29" s="1"/>
  <c r="W9" i="29" s="1"/>
  <c r="W10" i="29" s="1"/>
  <c r="W11" i="29" s="1"/>
  <c r="W12" i="29" s="1"/>
  <c r="T5" i="29"/>
  <c r="S5" i="29"/>
  <c r="R5" i="29"/>
  <c r="Q5" i="29"/>
  <c r="P5" i="29"/>
  <c r="O5" i="29"/>
  <c r="H13" i="29"/>
  <c r="H40" i="29"/>
  <c r="H55" i="29"/>
  <c r="H62" i="29"/>
  <c r="H100" i="29"/>
  <c r="H115" i="29"/>
  <c r="H127" i="29"/>
  <c r="H147" i="29"/>
  <c r="H165" i="29"/>
  <c r="H172" i="29"/>
  <c r="H179" i="29"/>
  <c r="H186" i="29"/>
  <c r="H224" i="29"/>
  <c r="H230" i="29"/>
  <c r="H251" i="29"/>
  <c r="H272" i="29"/>
  <c r="H287" i="29"/>
  <c r="H323" i="29"/>
  <c r="H340" i="29"/>
  <c r="H351" i="29"/>
  <c r="H358" i="29"/>
  <c r="H371" i="29"/>
  <c r="H412" i="29"/>
  <c r="H431" i="29"/>
  <c r="H457" i="29"/>
  <c r="H481" i="29"/>
  <c r="H488" i="29"/>
  <c r="H512" i="29"/>
  <c r="H517" i="29"/>
  <c r="H555" i="29"/>
  <c r="H599" i="29"/>
  <c r="H608" i="29"/>
  <c r="H619" i="29"/>
  <c r="H634" i="29"/>
  <c r="H657" i="29"/>
  <c r="H700" i="29"/>
  <c r="H730" i="29"/>
  <c r="H743" i="29"/>
  <c r="H748" i="29"/>
  <c r="H759" i="29"/>
  <c r="H766" i="29"/>
  <c r="H771" i="29"/>
  <c r="H788" i="29"/>
  <c r="H807" i="29"/>
  <c r="H863" i="29"/>
  <c r="H888" i="29"/>
  <c r="H925" i="29"/>
  <c r="Q13" i="29"/>
  <c r="O13" i="29"/>
  <c r="R13" i="29"/>
  <c r="S13" i="29"/>
  <c r="P13" i="29"/>
  <c r="T13" i="29"/>
  <c r="M160" i="33" l="1"/>
  <c r="T18" i="31"/>
  <c r="O151" i="33"/>
  <c r="O143" i="33"/>
  <c r="O135" i="33"/>
  <c r="O127" i="33"/>
  <c r="O111" i="33"/>
  <c r="O103" i="33"/>
  <c r="O95" i="33"/>
  <c r="O87" i="33"/>
  <c r="O79" i="33"/>
  <c r="O71" i="33"/>
  <c r="O63" i="33"/>
  <c r="O55" i="33"/>
  <c r="O47" i="33"/>
  <c r="O35" i="33"/>
  <c r="O27" i="33"/>
  <c r="O18" i="33"/>
  <c r="O10" i="33"/>
  <c r="O6" i="33"/>
  <c r="O4" i="33"/>
  <c r="O147" i="33"/>
  <c r="O139" i="33"/>
  <c r="O131" i="33"/>
  <c r="O115" i="33"/>
  <c r="O107" i="33"/>
  <c r="O99" i="33"/>
  <c r="O91" i="33"/>
  <c r="O83" i="33"/>
  <c r="O75" i="33"/>
  <c r="O67" i="33"/>
  <c r="O59" i="33"/>
  <c r="O51" i="33"/>
  <c r="O43" i="33"/>
  <c r="O39" i="33"/>
  <c r="O31" i="33"/>
  <c r="O22" i="33"/>
  <c r="O14" i="33"/>
  <c r="O123" i="33"/>
  <c r="O119" i="33"/>
  <c r="O152" i="33"/>
  <c r="O148" i="33"/>
  <c r="O144" i="33"/>
  <c r="O140" i="33"/>
  <c r="O136" i="33"/>
  <c r="O132" i="33"/>
  <c r="O128" i="33"/>
  <c r="O124" i="33"/>
  <c r="O120" i="33"/>
  <c r="O116" i="33"/>
  <c r="O112" i="33"/>
  <c r="O108" i="33"/>
  <c r="O104" i="33"/>
  <c r="O100" i="33"/>
  <c r="O96" i="33"/>
  <c r="O92" i="33"/>
  <c r="O88" i="33"/>
  <c r="O84" i="33"/>
  <c r="O80" i="33"/>
  <c r="O76" i="33"/>
  <c r="O72" i="33"/>
  <c r="O68" i="33"/>
  <c r="O64" i="33"/>
  <c r="O60" i="33"/>
  <c r="O56" i="33"/>
  <c r="O52" i="33"/>
  <c r="O48" i="33"/>
  <c r="O44" i="33"/>
  <c r="O40" i="33"/>
  <c r="O36" i="33"/>
  <c r="O32" i="33"/>
  <c r="O28" i="33"/>
  <c r="O23" i="33"/>
  <c r="O19" i="33"/>
  <c r="O15" i="33"/>
  <c r="O11" i="33"/>
  <c r="O7" i="33"/>
  <c r="O154" i="33"/>
  <c r="O150" i="33"/>
  <c r="O146" i="33"/>
  <c r="O142" i="33"/>
  <c r="O138" i="33"/>
  <c r="O134" i="33"/>
  <c r="O130" i="33"/>
  <c r="O126" i="33"/>
  <c r="O122" i="33"/>
  <c r="O118" i="33"/>
  <c r="O114" i="33"/>
  <c r="O110" i="33"/>
  <c r="O106" i="33"/>
  <c r="O102" i="33"/>
  <c r="O98" i="33"/>
  <c r="O94" i="33"/>
  <c r="O90" i="33"/>
  <c r="O86" i="33"/>
  <c r="O82" i="33"/>
  <c r="O78" i="33"/>
  <c r="O74" i="33"/>
  <c r="O70" i="33"/>
  <c r="O66" i="33"/>
  <c r="O62" i="33"/>
  <c r="O58" i="33"/>
  <c r="O54" i="33"/>
  <c r="O50" i="33"/>
  <c r="O46" i="33"/>
  <c r="O42" i="33"/>
  <c r="O38" i="33"/>
  <c r="O34" i="33"/>
  <c r="O30" i="33"/>
  <c r="O26" i="33"/>
  <c r="O21" i="33"/>
  <c r="O17" i="33"/>
  <c r="O13" i="33"/>
  <c r="O9" i="33"/>
  <c r="O5" i="33"/>
  <c r="N153" i="33"/>
  <c r="P153" i="33" s="1"/>
  <c r="O153" i="33"/>
  <c r="N149" i="33"/>
  <c r="P149" i="33" s="1"/>
  <c r="O149" i="33"/>
  <c r="N145" i="33"/>
  <c r="P145" i="33" s="1"/>
  <c r="O145" i="33"/>
  <c r="N141" i="33"/>
  <c r="P141" i="33" s="1"/>
  <c r="O141" i="33"/>
  <c r="N137" i="33"/>
  <c r="P137" i="33" s="1"/>
  <c r="O137" i="33"/>
  <c r="N133" i="33"/>
  <c r="P133" i="33" s="1"/>
  <c r="O133" i="33"/>
  <c r="N129" i="33"/>
  <c r="P129" i="33" s="1"/>
  <c r="O129" i="33"/>
  <c r="N125" i="33"/>
  <c r="P125" i="33" s="1"/>
  <c r="O125" i="33"/>
  <c r="N121" i="33"/>
  <c r="P121" i="33" s="1"/>
  <c r="O121" i="33"/>
  <c r="N117" i="33"/>
  <c r="P117" i="33" s="1"/>
  <c r="O117" i="33"/>
  <c r="N113" i="33"/>
  <c r="P113" i="33" s="1"/>
  <c r="O113" i="33"/>
  <c r="N109" i="33"/>
  <c r="P109" i="33" s="1"/>
  <c r="O109" i="33"/>
  <c r="N105" i="33"/>
  <c r="P105" i="33" s="1"/>
  <c r="O105" i="33"/>
  <c r="N101" i="33"/>
  <c r="P101" i="33" s="1"/>
  <c r="O101" i="33"/>
  <c r="N97" i="33"/>
  <c r="P97" i="33" s="1"/>
  <c r="O97" i="33"/>
  <c r="N93" i="33"/>
  <c r="P93" i="33" s="1"/>
  <c r="O93" i="33"/>
  <c r="N89" i="33"/>
  <c r="P89" i="33" s="1"/>
  <c r="O89" i="33"/>
  <c r="N85" i="33"/>
  <c r="P85" i="33" s="1"/>
  <c r="O85" i="33"/>
  <c r="N81" i="33"/>
  <c r="P81" i="33" s="1"/>
  <c r="O81" i="33"/>
  <c r="N77" i="33"/>
  <c r="P77" i="33" s="1"/>
  <c r="O77" i="33"/>
  <c r="N73" i="33"/>
  <c r="P73" i="33" s="1"/>
  <c r="O73" i="33"/>
  <c r="N69" i="33"/>
  <c r="P69" i="33" s="1"/>
  <c r="O69" i="33"/>
  <c r="N65" i="33"/>
  <c r="P65" i="33" s="1"/>
  <c r="O65" i="33"/>
  <c r="N61" i="33"/>
  <c r="P61" i="33" s="1"/>
  <c r="O61" i="33"/>
  <c r="N57" i="33"/>
  <c r="P57" i="33" s="1"/>
  <c r="O57" i="33"/>
  <c r="N53" i="33"/>
  <c r="P53" i="33" s="1"/>
  <c r="O53" i="33"/>
  <c r="N49" i="33"/>
  <c r="P49" i="33" s="1"/>
  <c r="O49" i="33"/>
  <c r="N45" i="33"/>
  <c r="P45" i="33" s="1"/>
  <c r="O45" i="33"/>
  <c r="N41" i="33"/>
  <c r="P41" i="33" s="1"/>
  <c r="O41" i="33"/>
  <c r="N37" i="33"/>
  <c r="P37" i="33" s="1"/>
  <c r="O37" i="33"/>
  <c r="N33" i="33"/>
  <c r="P33" i="33" s="1"/>
  <c r="O33" i="33"/>
  <c r="N29" i="33"/>
  <c r="P29" i="33" s="1"/>
  <c r="O29" i="33"/>
  <c r="N24" i="33"/>
  <c r="P24" i="33" s="1"/>
  <c r="O24" i="33"/>
  <c r="N20" i="33"/>
  <c r="P20" i="33" s="1"/>
  <c r="O20" i="33"/>
  <c r="N16" i="33"/>
  <c r="P16" i="33" s="1"/>
  <c r="O16" i="33"/>
  <c r="N12" i="33"/>
  <c r="P12" i="33" s="1"/>
  <c r="O12" i="33"/>
  <c r="N8" i="33"/>
  <c r="P8" i="33" s="1"/>
  <c r="O8" i="33"/>
  <c r="N4" i="33"/>
  <c r="N151" i="33"/>
  <c r="P151" i="33" s="1"/>
  <c r="N147" i="33"/>
  <c r="P147" i="33" s="1"/>
  <c r="N143" i="33"/>
  <c r="P143" i="33" s="1"/>
  <c r="N139" i="33"/>
  <c r="P139" i="33" s="1"/>
  <c r="N135" i="33"/>
  <c r="P135" i="33" s="1"/>
  <c r="N131" i="33"/>
  <c r="P131" i="33" s="1"/>
  <c r="N127" i="33"/>
  <c r="P127" i="33" s="1"/>
  <c r="N123" i="33"/>
  <c r="P123" i="33" s="1"/>
  <c r="N119" i="33"/>
  <c r="P119" i="33" s="1"/>
  <c r="N115" i="33"/>
  <c r="P115" i="33" s="1"/>
  <c r="N111" i="33"/>
  <c r="P111" i="33" s="1"/>
  <c r="N107" i="33"/>
  <c r="P107" i="33" s="1"/>
  <c r="N103" i="33"/>
  <c r="P103" i="33" s="1"/>
  <c r="N99" i="33"/>
  <c r="P99" i="33" s="1"/>
  <c r="N95" i="33"/>
  <c r="P95" i="33" s="1"/>
  <c r="N91" i="33"/>
  <c r="P91" i="33" s="1"/>
  <c r="N87" i="33"/>
  <c r="P87" i="33" s="1"/>
  <c r="N83" i="33"/>
  <c r="P83" i="33" s="1"/>
  <c r="N79" i="33"/>
  <c r="P79" i="33" s="1"/>
  <c r="N75" i="33"/>
  <c r="P75" i="33" s="1"/>
  <c r="N71" i="33"/>
  <c r="P71" i="33" s="1"/>
  <c r="N67" i="33"/>
  <c r="P67" i="33" s="1"/>
  <c r="N63" i="33"/>
  <c r="P63" i="33" s="1"/>
  <c r="N59" i="33"/>
  <c r="P59" i="33" s="1"/>
  <c r="N55" i="33"/>
  <c r="P55" i="33" s="1"/>
  <c r="N51" i="33"/>
  <c r="P51" i="33" s="1"/>
  <c r="N47" i="33"/>
  <c r="P47" i="33" s="1"/>
  <c r="N43" i="33"/>
  <c r="P43" i="33" s="1"/>
  <c r="N39" i="33"/>
  <c r="P39" i="33" s="1"/>
  <c r="N35" i="33"/>
  <c r="P35" i="33" s="1"/>
  <c r="N31" i="33"/>
  <c r="P31" i="33" s="1"/>
  <c r="N27" i="33"/>
  <c r="P27" i="33" s="1"/>
  <c r="N22" i="33"/>
  <c r="P22" i="33" s="1"/>
  <c r="N18" i="33"/>
  <c r="P18" i="33" s="1"/>
  <c r="N14" i="33"/>
  <c r="P14" i="33" s="1"/>
  <c r="N10" i="33"/>
  <c r="P10" i="33" s="1"/>
  <c r="N6" i="33"/>
  <c r="P6" i="33" s="1"/>
  <c r="N154" i="33"/>
  <c r="P154" i="33" s="1"/>
  <c r="N150" i="33"/>
  <c r="P150" i="33" s="1"/>
  <c r="N146" i="33"/>
  <c r="P146" i="33" s="1"/>
  <c r="N142" i="33"/>
  <c r="P142" i="33" s="1"/>
  <c r="N138" i="33"/>
  <c r="P138" i="33" s="1"/>
  <c r="N134" i="33"/>
  <c r="P134" i="33" s="1"/>
  <c r="N130" i="33"/>
  <c r="P130" i="33" s="1"/>
  <c r="N126" i="33"/>
  <c r="P126" i="33" s="1"/>
  <c r="N122" i="33"/>
  <c r="P122" i="33" s="1"/>
  <c r="N118" i="33"/>
  <c r="P118" i="33" s="1"/>
  <c r="N114" i="33"/>
  <c r="P114" i="33" s="1"/>
  <c r="N110" i="33"/>
  <c r="P110" i="33" s="1"/>
  <c r="N106" i="33"/>
  <c r="P106" i="33" s="1"/>
  <c r="N102" i="33"/>
  <c r="P102" i="33" s="1"/>
  <c r="N98" i="33"/>
  <c r="P98" i="33" s="1"/>
  <c r="N94" i="33"/>
  <c r="P94" i="33" s="1"/>
  <c r="N90" i="33"/>
  <c r="P90" i="33" s="1"/>
  <c r="N86" i="33"/>
  <c r="P86" i="33" s="1"/>
  <c r="N82" i="33"/>
  <c r="P82" i="33" s="1"/>
  <c r="N78" i="33"/>
  <c r="P78" i="33" s="1"/>
  <c r="N74" i="33"/>
  <c r="P74" i="33" s="1"/>
  <c r="N70" i="33"/>
  <c r="P70" i="33" s="1"/>
  <c r="N66" i="33"/>
  <c r="P66" i="33" s="1"/>
  <c r="N62" i="33"/>
  <c r="P62" i="33" s="1"/>
  <c r="N58" i="33"/>
  <c r="P58" i="33" s="1"/>
  <c r="N54" i="33"/>
  <c r="P54" i="33" s="1"/>
  <c r="N50" i="33"/>
  <c r="P50" i="33" s="1"/>
  <c r="N46" i="33"/>
  <c r="P46" i="33" s="1"/>
  <c r="N42" i="33"/>
  <c r="P42" i="33" s="1"/>
  <c r="N38" i="33"/>
  <c r="P38" i="33" s="1"/>
  <c r="N34" i="33"/>
  <c r="P34" i="33" s="1"/>
  <c r="N30" i="33"/>
  <c r="P30" i="33" s="1"/>
  <c r="N26" i="33"/>
  <c r="P26" i="33" s="1"/>
  <c r="N21" i="33"/>
  <c r="P21" i="33" s="1"/>
  <c r="N17" i="33"/>
  <c r="P17" i="33" s="1"/>
  <c r="N13" i="33"/>
  <c r="P13" i="33" s="1"/>
  <c r="N9" i="33"/>
  <c r="P9" i="33" s="1"/>
  <c r="N5" i="33"/>
  <c r="P5" i="33" s="1"/>
  <c r="N152" i="33"/>
  <c r="P152" i="33" s="1"/>
  <c r="N148" i="33"/>
  <c r="P148" i="33" s="1"/>
  <c r="N144" i="33"/>
  <c r="P144" i="33" s="1"/>
  <c r="N140" i="33"/>
  <c r="P140" i="33" s="1"/>
  <c r="N136" i="33"/>
  <c r="P136" i="33" s="1"/>
  <c r="N132" i="33"/>
  <c r="P132" i="33" s="1"/>
  <c r="N128" i="33"/>
  <c r="P128" i="33" s="1"/>
  <c r="N124" i="33"/>
  <c r="P124" i="33" s="1"/>
  <c r="N120" i="33"/>
  <c r="P120" i="33" s="1"/>
  <c r="N116" i="33"/>
  <c r="P116" i="33" s="1"/>
  <c r="N112" i="33"/>
  <c r="P112" i="33" s="1"/>
  <c r="N108" i="33"/>
  <c r="P108" i="33" s="1"/>
  <c r="N104" i="33"/>
  <c r="P104" i="33" s="1"/>
  <c r="N100" i="33"/>
  <c r="P100" i="33" s="1"/>
  <c r="N96" i="33"/>
  <c r="P96" i="33" s="1"/>
  <c r="N92" i="33"/>
  <c r="P92" i="33" s="1"/>
  <c r="N88" i="33"/>
  <c r="P88" i="33" s="1"/>
  <c r="N84" i="33"/>
  <c r="P84" i="33" s="1"/>
  <c r="N80" i="33"/>
  <c r="P80" i="33" s="1"/>
  <c r="N76" i="33"/>
  <c r="P76" i="33" s="1"/>
  <c r="N72" i="33"/>
  <c r="P72" i="33" s="1"/>
  <c r="N68" i="33"/>
  <c r="P68" i="33" s="1"/>
  <c r="N64" i="33"/>
  <c r="P64" i="33" s="1"/>
  <c r="N60" i="33"/>
  <c r="P60" i="33" s="1"/>
  <c r="N56" i="33"/>
  <c r="P56" i="33" s="1"/>
  <c r="N52" i="33"/>
  <c r="P52" i="33" s="1"/>
  <c r="N48" i="33"/>
  <c r="P48" i="33" s="1"/>
  <c r="N44" i="33"/>
  <c r="P44" i="33" s="1"/>
  <c r="N40" i="33"/>
  <c r="P40" i="33" s="1"/>
  <c r="N36" i="33"/>
  <c r="P36" i="33" s="1"/>
  <c r="N32" i="33"/>
  <c r="P32" i="33" s="1"/>
  <c r="N28" i="33"/>
  <c r="P28" i="33" s="1"/>
  <c r="N23" i="33"/>
  <c r="P23" i="33" s="1"/>
  <c r="N19" i="33"/>
  <c r="P19" i="33" s="1"/>
  <c r="N15" i="33"/>
  <c r="P15" i="33" s="1"/>
  <c r="N11" i="33"/>
  <c r="P11" i="33" s="1"/>
  <c r="N7" i="33"/>
  <c r="P7" i="33" s="1"/>
  <c r="X14" i="29"/>
  <c r="X15" i="29" s="1"/>
  <c r="X16" i="29" s="1"/>
  <c r="X17" i="29" s="1"/>
  <c r="P18" i="29"/>
  <c r="R18" i="29"/>
  <c r="Q18" i="29"/>
  <c r="O18" i="29"/>
  <c r="T18" i="29"/>
  <c r="S18" i="29"/>
  <c r="P4" i="33" l="1"/>
  <c r="N155" i="33"/>
  <c r="P155" i="33" s="1"/>
  <c r="O155" i="33"/>
  <c r="O160" i="33" s="1"/>
  <c r="P3" i="29"/>
  <c r="P2" i="29"/>
  <c r="T3" i="29"/>
  <c r="T2" i="29"/>
  <c r="S3" i="29"/>
  <c r="S2" i="29"/>
  <c r="R3" i="29"/>
  <c r="R2" i="29"/>
  <c r="Q3" i="29"/>
  <c r="Q2" i="29"/>
  <c r="O3" i="29"/>
  <c r="O2" i="29"/>
  <c r="K5" i="32"/>
  <c r="K6" i="32"/>
  <c r="K7" i="32"/>
  <c r="K9" i="32"/>
  <c r="K10" i="32"/>
  <c r="K11" i="32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4" i="32"/>
  <c r="H31" i="32"/>
  <c r="G31" i="32"/>
  <c r="O6" i="31"/>
  <c r="N6" i="31"/>
  <c r="M6" i="31"/>
  <c r="L6" i="31"/>
  <c r="K6" i="31"/>
  <c r="J6" i="31"/>
  <c r="N160" i="33" l="1"/>
  <c r="P160" i="33" s="1"/>
  <c r="P6" i="31"/>
  <c r="Q4" i="29"/>
  <c r="S4" i="29"/>
  <c r="P4" i="29"/>
  <c r="O4" i="29"/>
  <c r="R4" i="29"/>
  <c r="T4" i="29"/>
  <c r="L5" i="32"/>
  <c r="L6" i="32"/>
  <c r="L7" i="32"/>
  <c r="L9" i="32"/>
  <c r="L10" i="32"/>
  <c r="L11" i="32"/>
  <c r="L12" i="32"/>
  <c r="L13" i="32"/>
  <c r="L14" i="32"/>
  <c r="L15" i="32"/>
  <c r="L16" i="32"/>
  <c r="L17" i="32"/>
  <c r="L18" i="32"/>
  <c r="L19" i="32"/>
  <c r="L20" i="32"/>
  <c r="L21" i="32"/>
  <c r="L22" i="32"/>
  <c r="L23" i="32"/>
  <c r="L24" i="32"/>
  <c r="L25" i="32"/>
  <c r="L26" i="32"/>
  <c r="L27" i="32"/>
  <c r="L28" i="32"/>
  <c r="L29" i="32"/>
  <c r="L30" i="32"/>
  <c r="L4" i="32"/>
  <c r="J31" i="32"/>
  <c r="Q2" i="26"/>
  <c r="Q6" i="26" s="1"/>
  <c r="P2" i="26"/>
  <c r="P6" i="26" s="1"/>
  <c r="O2" i="26"/>
  <c r="O6" i="26" s="1"/>
  <c r="N2" i="26"/>
  <c r="N6" i="26" s="1"/>
  <c r="C31" i="31"/>
  <c r="AI3" i="2"/>
  <c r="AH3" i="2"/>
  <c r="AG3" i="2"/>
  <c r="AF3" i="2"/>
  <c r="AE3" i="2"/>
  <c r="AD3" i="2"/>
  <c r="AB3" i="2"/>
  <c r="AA3" i="2"/>
  <c r="Y3" i="2"/>
  <c r="Z3" i="2"/>
  <c r="X3" i="2"/>
  <c r="W3" i="2"/>
  <c r="L2" i="20"/>
  <c r="B31" i="31"/>
  <c r="C3" i="31"/>
  <c r="B12" i="31"/>
  <c r="C11" i="31"/>
  <c r="C10" i="31"/>
  <c r="C7" i="31"/>
  <c r="C6" i="31"/>
  <c r="C9" i="31"/>
  <c r="C8" i="31"/>
  <c r="C5" i="31"/>
  <c r="C4" i="31"/>
  <c r="C2" i="31"/>
  <c r="L31" i="32" l="1"/>
  <c r="R90" i="26"/>
  <c r="O153" i="26"/>
  <c r="N153" i="26"/>
  <c r="P153" i="26"/>
  <c r="Q153" i="26"/>
  <c r="K31" i="32"/>
  <c r="C12" i="31"/>
  <c r="K107" i="2"/>
  <c r="K106" i="2"/>
  <c r="R83" i="26" l="1"/>
  <c r="R17" i="26"/>
  <c r="R54" i="26"/>
  <c r="R125" i="26"/>
  <c r="R137" i="26"/>
  <c r="R23" i="26"/>
  <c r="R144" i="26"/>
  <c r="R40" i="26"/>
  <c r="R103" i="26"/>
  <c r="R6" i="26"/>
  <c r="R51" i="26"/>
  <c r="R131" i="26"/>
  <c r="R37" i="26"/>
  <c r="R116" i="26"/>
  <c r="R107" i="26"/>
  <c r="R80" i="26"/>
  <c r="R122" i="26"/>
  <c r="R153" i="26"/>
  <c r="R134" i="26"/>
  <c r="R88" i="26"/>
  <c r="R67" i="26"/>
  <c r="R71" i="26"/>
  <c r="R140" i="26"/>
  <c r="R14" i="26"/>
  <c r="R96" i="26"/>
  <c r="H153" i="26" l="1"/>
  <c r="K91" i="20" l="1"/>
  <c r="K92" i="20" s="1"/>
  <c r="J91" i="20"/>
  <c r="J92" i="20" s="1"/>
  <c r="I91" i="20"/>
  <c r="H91" i="20"/>
  <c r="H92" i="20" s="1"/>
  <c r="I23" i="14" l="1"/>
  <c r="K2" i="16" l="1"/>
  <c r="K237" i="2" l="1"/>
  <c r="K301" i="2" l="1"/>
  <c r="K302" i="2"/>
  <c r="K199" i="2"/>
  <c r="K200" i="2"/>
  <c r="K247" i="2"/>
  <c r="K81" i="2"/>
  <c r="K142" i="2"/>
  <c r="K394" i="2"/>
  <c r="H144" i="26" l="1"/>
  <c r="H140" i="26"/>
  <c r="H137" i="26"/>
  <c r="H131" i="26"/>
  <c r="H125" i="26"/>
  <c r="H107" i="26"/>
  <c r="H96" i="26"/>
  <c r="H88" i="26"/>
  <c r="H80" i="26"/>
  <c r="H71" i="26"/>
  <c r="H54" i="26"/>
  <c r="H23" i="26" l="1"/>
  <c r="K37" i="1"/>
  <c r="S8" i="2" l="1"/>
  <c r="R8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5" i="2"/>
  <c r="K236" i="2"/>
  <c r="K238" i="2"/>
  <c r="K239" i="2"/>
  <c r="K240" i="2"/>
  <c r="K241" i="2"/>
  <c r="K242" i="2"/>
  <c r="K243" i="2"/>
  <c r="K244" i="2"/>
  <c r="K245" i="2"/>
  <c r="K246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2" i="2"/>
  <c r="K323" i="2"/>
  <c r="K324" i="2"/>
  <c r="K325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129" i="2"/>
  <c r="K130" i="2"/>
  <c r="K350" i="2"/>
  <c r="K351" i="2"/>
  <c r="K352" i="2"/>
  <c r="K353" i="2"/>
  <c r="K354" i="2"/>
  <c r="K355" i="2"/>
  <c r="K356" i="2"/>
  <c r="K357" i="2"/>
  <c r="K358" i="2"/>
  <c r="K359" i="2"/>
  <c r="K361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5" i="2"/>
  <c r="K143" i="2"/>
  <c r="K396" i="2"/>
  <c r="K397" i="2"/>
  <c r="K398" i="2"/>
  <c r="K399" i="2"/>
  <c r="K400" i="2"/>
  <c r="K212" i="2"/>
  <c r="K213" i="2"/>
  <c r="K21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2" i="2"/>
  <c r="K23" i="2"/>
  <c r="K24" i="2"/>
  <c r="K25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3" i="2"/>
  <c r="K64" i="2"/>
  <c r="K65" i="2"/>
  <c r="K66" i="2"/>
  <c r="K67" i="2"/>
  <c r="K68" i="2"/>
  <c r="K61" i="2"/>
  <c r="K62" i="2"/>
  <c r="K69" i="2"/>
  <c r="K70" i="2"/>
  <c r="K71" i="2"/>
  <c r="K72" i="2"/>
  <c r="K73" i="2"/>
  <c r="K74" i="2"/>
  <c r="K75" i="2"/>
  <c r="K76" i="2"/>
  <c r="K77" i="2"/>
  <c r="K78" i="2"/>
  <c r="K79" i="2"/>
  <c r="K80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5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4" i="2"/>
  <c r="K127" i="2"/>
  <c r="K128" i="2"/>
  <c r="K125" i="2"/>
  <c r="K126" i="2"/>
  <c r="K131" i="2"/>
  <c r="K132" i="2"/>
  <c r="K133" i="2"/>
  <c r="K134" i="2"/>
  <c r="K135" i="2"/>
  <c r="K136" i="2"/>
  <c r="K137" i="2"/>
  <c r="K138" i="2"/>
  <c r="K139" i="2"/>
  <c r="K140" i="2"/>
  <c r="K141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203" i="2"/>
  <c r="K204" i="2"/>
  <c r="K201" i="2"/>
  <c r="K202" i="2"/>
  <c r="K205" i="2"/>
  <c r="K206" i="2"/>
  <c r="K207" i="2"/>
  <c r="K208" i="2"/>
  <c r="K209" i="2"/>
  <c r="K210" i="2"/>
  <c r="K211" i="2"/>
  <c r="K3" i="2"/>
  <c r="T8" i="2" l="1"/>
  <c r="U8" i="2" s="1"/>
  <c r="J387" i="2" s="1"/>
  <c r="J388" i="2" l="1"/>
  <c r="D56" i="21"/>
  <c r="Z403" i="2" l="1"/>
  <c r="Z404" i="2" s="1"/>
  <c r="AB403" i="2"/>
  <c r="AB404" i="2" s="1"/>
  <c r="W403" i="2"/>
  <c r="W404" i="2" s="1"/>
  <c r="AA403" i="2"/>
  <c r="AA404" i="2" s="1"/>
  <c r="X403" i="2"/>
  <c r="X404" i="2" s="1"/>
  <c r="Y403" i="2"/>
  <c r="Y404" i="2" s="1"/>
  <c r="AF403" i="2"/>
  <c r="AF404" i="2" s="1"/>
  <c r="AG403" i="2"/>
  <c r="AG404" i="2" s="1"/>
  <c r="AI403" i="2"/>
  <c r="AI404" i="2" s="1"/>
  <c r="AD403" i="2"/>
  <c r="AD404" i="2" s="1"/>
  <c r="AH403" i="2"/>
  <c r="AH404" i="2" s="1"/>
  <c r="AE403" i="2"/>
  <c r="AE404" i="2" s="1"/>
  <c r="Y405" i="2" l="1"/>
  <c r="AF405" i="2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35" i="1"/>
  <c r="K36" i="1"/>
  <c r="K38" i="1"/>
  <c r="K39" i="1"/>
  <c r="K24" i="1"/>
  <c r="K25" i="1"/>
  <c r="K26" i="1"/>
  <c r="K27" i="1"/>
  <c r="K28" i="1"/>
  <c r="K29" i="1"/>
  <c r="K30" i="1"/>
  <c r="K31" i="1"/>
  <c r="K32" i="1"/>
  <c r="K33" i="1"/>
  <c r="K34" i="1"/>
  <c r="K16" i="1"/>
  <c r="K23" i="1"/>
  <c r="K11" i="1"/>
  <c r="K12" i="1"/>
  <c r="K13" i="1"/>
  <c r="K14" i="1"/>
  <c r="K15" i="1"/>
  <c r="K17" i="1"/>
  <c r="K18" i="1"/>
  <c r="K19" i="1"/>
  <c r="K20" i="1"/>
  <c r="K21" i="1"/>
  <c r="K9" i="1"/>
  <c r="K10" i="1"/>
  <c r="K3" i="1"/>
  <c r="K5" i="1"/>
  <c r="K6" i="1"/>
  <c r="K7" i="1"/>
  <c r="K8" i="1"/>
  <c r="AF406" i="2" l="1"/>
  <c r="W7" i="1"/>
  <c r="X7" i="1" s="1"/>
  <c r="W4" i="1"/>
  <c r="X4" i="1" s="1"/>
  <c r="J4" i="1" l="1"/>
  <c r="J37" i="1"/>
  <c r="J11" i="1"/>
  <c r="J15" i="1"/>
  <c r="J20" i="1"/>
  <c r="J24" i="1"/>
  <c r="J32" i="1"/>
  <c r="J36" i="1"/>
  <c r="J41" i="1"/>
  <c r="J49" i="1"/>
  <c r="J53" i="1"/>
  <c r="J57" i="1"/>
  <c r="J61" i="1"/>
  <c r="J65" i="1"/>
  <c r="J33" i="1"/>
  <c r="J42" i="1"/>
  <c r="J50" i="1"/>
  <c r="J58" i="1"/>
  <c r="J66" i="1"/>
  <c r="J14" i="1"/>
  <c r="J40" i="1"/>
  <c r="J52" i="1"/>
  <c r="J64" i="1"/>
  <c r="J3" i="1"/>
  <c r="J12" i="1"/>
  <c r="J17" i="1"/>
  <c r="J21" i="1"/>
  <c r="J25" i="1"/>
  <c r="J54" i="1"/>
  <c r="J62" i="1"/>
  <c r="J19" i="1"/>
  <c r="J48" i="1"/>
  <c r="J56" i="1"/>
  <c r="J68" i="1"/>
  <c r="J13" i="1"/>
  <c r="J18" i="1"/>
  <c r="J16" i="1"/>
  <c r="J34" i="1"/>
  <c r="J47" i="1"/>
  <c r="J51" i="1"/>
  <c r="J55" i="1"/>
  <c r="J59" i="1"/>
  <c r="J63" i="1"/>
  <c r="J67" i="1"/>
  <c r="J23" i="1"/>
  <c r="J35" i="1"/>
  <c r="J60" i="1"/>
  <c r="J7" i="1"/>
  <c r="J28" i="1"/>
  <c r="J45" i="1"/>
  <c r="J69" i="1"/>
  <c r="J27" i="1"/>
  <c r="J8" i="1"/>
  <c r="J29" i="1"/>
  <c r="J38" i="1"/>
  <c r="J46" i="1"/>
  <c r="J70" i="1"/>
  <c r="J6" i="1"/>
  <c r="J31" i="1"/>
  <c r="J5" i="1"/>
  <c r="J9" i="1"/>
  <c r="J26" i="1"/>
  <c r="J30" i="1"/>
  <c r="J39" i="1"/>
  <c r="J43" i="1"/>
  <c r="J10" i="1"/>
  <c r="J44" i="1"/>
  <c r="K403" i="2"/>
  <c r="T7" i="2"/>
  <c r="U7" i="2" s="1"/>
  <c r="T5" i="2"/>
  <c r="T6" i="2"/>
  <c r="J89" i="2" l="1"/>
  <c r="J166" i="2"/>
  <c r="J88" i="2"/>
  <c r="J41" i="2"/>
  <c r="J91" i="2"/>
  <c r="J248" i="2"/>
  <c r="J92" i="2"/>
  <c r="J165" i="2"/>
  <c r="J87" i="2"/>
  <c r="J90" i="2"/>
  <c r="J42" i="2"/>
  <c r="U5" i="2"/>
  <c r="U6" i="2"/>
  <c r="T4" i="2"/>
  <c r="U4" i="2" s="1"/>
  <c r="J321" i="2" s="1"/>
  <c r="J231" i="2" l="1"/>
  <c r="J232" i="2"/>
  <c r="J233" i="2"/>
  <c r="J234" i="2"/>
  <c r="J394" i="2"/>
  <c r="J26" i="2"/>
  <c r="J27" i="2"/>
  <c r="J349" i="2"/>
  <c r="J327" i="2"/>
  <c r="J21" i="2"/>
  <c r="J362" i="2"/>
  <c r="J326" i="2"/>
  <c r="J363" i="2"/>
  <c r="J401" i="2"/>
  <c r="J281" i="2"/>
  <c r="J280" i="2"/>
  <c r="J360" i="2"/>
  <c r="J106" i="2"/>
  <c r="J107" i="2"/>
  <c r="J142" i="2"/>
  <c r="J237" i="2"/>
  <c r="J301" i="2"/>
  <c r="J199" i="2"/>
  <c r="J81" i="2"/>
  <c r="J302" i="2"/>
  <c r="J200" i="2"/>
  <c r="J247" i="2"/>
  <c r="J324" i="2"/>
  <c r="J323" i="2"/>
  <c r="J397" i="2"/>
  <c r="J215" i="2"/>
  <c r="J219" i="2"/>
  <c r="J223" i="2"/>
  <c r="J227" i="2"/>
  <c r="J239" i="2"/>
  <c r="J243" i="2"/>
  <c r="J391" i="2"/>
  <c r="J143" i="2"/>
  <c r="J399" i="2"/>
  <c r="J217" i="2"/>
  <c r="J221" i="2"/>
  <c r="J225" i="2"/>
  <c r="J229" i="2"/>
  <c r="J236" i="2"/>
  <c r="J241" i="2"/>
  <c r="J245" i="2"/>
  <c r="J252" i="2"/>
  <c r="J256" i="2"/>
  <c r="J260" i="2"/>
  <c r="J264" i="2"/>
  <c r="J268" i="2"/>
  <c r="J272" i="2"/>
  <c r="J276" i="2"/>
  <c r="J282" i="2"/>
  <c r="J286" i="2"/>
  <c r="J290" i="2"/>
  <c r="J294" i="2"/>
  <c r="J298" i="2"/>
  <c r="J304" i="2"/>
  <c r="J308" i="2"/>
  <c r="J312" i="2"/>
  <c r="J316" i="2"/>
  <c r="J320" i="2"/>
  <c r="J325" i="2"/>
  <c r="J331" i="2"/>
  <c r="J335" i="2"/>
  <c r="J339" i="2"/>
  <c r="J343" i="2"/>
  <c r="J347" i="2"/>
  <c r="J350" i="2"/>
  <c r="J354" i="2"/>
  <c r="J358" i="2"/>
  <c r="J368" i="2"/>
  <c r="J372" i="2"/>
  <c r="J376" i="2"/>
  <c r="J383" i="2"/>
  <c r="J212" i="2"/>
  <c r="J5" i="2"/>
  <c r="J9" i="2"/>
  <c r="J13" i="2"/>
  <c r="J17" i="2"/>
  <c r="J25" i="2"/>
  <c r="J35" i="2"/>
  <c r="J39" i="2"/>
  <c r="J43" i="2"/>
  <c r="J47" i="2"/>
  <c r="J51" i="2"/>
  <c r="J55" i="2"/>
  <c r="J59" i="2"/>
  <c r="J65" i="2"/>
  <c r="J61" i="2"/>
  <c r="J71" i="2"/>
  <c r="J75" i="2"/>
  <c r="J79" i="2"/>
  <c r="J93" i="2"/>
  <c r="J97" i="2"/>
  <c r="J101" i="2"/>
  <c r="J108" i="2"/>
  <c r="J112" i="2"/>
  <c r="J116" i="2"/>
  <c r="J120" i="2"/>
  <c r="J128" i="2"/>
  <c r="J132" i="2"/>
  <c r="J136" i="2"/>
  <c r="J140" i="2"/>
  <c r="J146" i="2"/>
  <c r="J150" i="2"/>
  <c r="J154" i="2"/>
  <c r="J158" i="2"/>
  <c r="J162" i="2"/>
  <c r="J170" i="2"/>
  <c r="J174" i="2"/>
  <c r="J179" i="2"/>
  <c r="J218" i="2"/>
  <c r="J226" i="2"/>
  <c r="J238" i="2"/>
  <c r="J246" i="2"/>
  <c r="J250" i="2"/>
  <c r="J255" i="2"/>
  <c r="J261" i="2"/>
  <c r="J266" i="2"/>
  <c r="J271" i="2"/>
  <c r="J277" i="2"/>
  <c r="J284" i="2"/>
  <c r="J289" i="2"/>
  <c r="J295" i="2"/>
  <c r="J300" i="2"/>
  <c r="J307" i="2"/>
  <c r="J313" i="2"/>
  <c r="J318" i="2"/>
  <c r="J332" i="2"/>
  <c r="J337" i="2"/>
  <c r="J342" i="2"/>
  <c r="J348" i="2"/>
  <c r="J352" i="2"/>
  <c r="J357" i="2"/>
  <c r="J370" i="2"/>
  <c r="J375" i="2"/>
  <c r="J385" i="2"/>
  <c r="J4" i="2"/>
  <c r="J10" i="2"/>
  <c r="J15" i="2"/>
  <c r="J20" i="2"/>
  <c r="J28" i="2"/>
  <c r="J33" i="2"/>
  <c r="J38" i="2"/>
  <c r="J44" i="2"/>
  <c r="J49" i="2"/>
  <c r="J54" i="2"/>
  <c r="J60" i="2"/>
  <c r="J67" i="2"/>
  <c r="J70" i="2"/>
  <c r="J76" i="2"/>
  <c r="J84" i="2"/>
  <c r="J94" i="2"/>
  <c r="J99" i="2"/>
  <c r="J105" i="2"/>
  <c r="J113" i="2"/>
  <c r="J392" i="2"/>
  <c r="J400" i="2"/>
  <c r="J222" i="2"/>
  <c r="J230" i="2"/>
  <c r="J242" i="2"/>
  <c r="J249" i="2"/>
  <c r="J253" i="2"/>
  <c r="J258" i="2"/>
  <c r="J263" i="2"/>
  <c r="J269" i="2"/>
  <c r="J274" i="2"/>
  <c r="J279" i="2"/>
  <c r="J287" i="2"/>
  <c r="J297" i="2"/>
  <c r="J305" i="2"/>
  <c r="J310" i="2"/>
  <c r="J315" i="2"/>
  <c r="J322" i="2"/>
  <c r="J329" i="2"/>
  <c r="J334" i="2"/>
  <c r="J340" i="2"/>
  <c r="J345" i="2"/>
  <c r="J130" i="2"/>
  <c r="J355" i="2"/>
  <c r="J373" i="2"/>
  <c r="J378" i="2"/>
  <c r="J213" i="2"/>
  <c r="J7" i="2"/>
  <c r="J12" i="2"/>
  <c r="J18" i="2"/>
  <c r="J23" i="2"/>
  <c r="J36" i="2"/>
  <c r="J46" i="2"/>
  <c r="J52" i="2"/>
  <c r="J57" i="2"/>
  <c r="J64" i="2"/>
  <c r="J62" i="2"/>
  <c r="J73" i="2"/>
  <c r="J78" i="2"/>
  <c r="J86" i="2"/>
  <c r="J96" i="2"/>
  <c r="J102" i="2"/>
  <c r="J110" i="2"/>
  <c r="J115" i="2"/>
  <c r="J121" i="2"/>
  <c r="J126" i="2"/>
  <c r="J135" i="2"/>
  <c r="J141" i="2"/>
  <c r="J148" i="2"/>
  <c r="J153" i="2"/>
  <c r="J159" i="2"/>
  <c r="J169" i="2"/>
  <c r="J175" i="2"/>
  <c r="J181" i="2"/>
  <c r="J185" i="2"/>
  <c r="J189" i="2"/>
  <c r="J193" i="2"/>
  <c r="J197" i="2"/>
  <c r="J201" i="2"/>
  <c r="J207" i="2"/>
  <c r="J210" i="2"/>
  <c r="J395" i="2"/>
  <c r="J216" i="2"/>
  <c r="J224" i="2"/>
  <c r="J235" i="2"/>
  <c r="J244" i="2"/>
  <c r="J254" i="2"/>
  <c r="J259" i="2"/>
  <c r="J265" i="2"/>
  <c r="J270" i="2"/>
  <c r="J275" i="2"/>
  <c r="J283" i="2"/>
  <c r="J288" i="2"/>
  <c r="J293" i="2"/>
  <c r="J299" i="2"/>
  <c r="J306" i="2"/>
  <c r="J398" i="2"/>
  <c r="J267" i="2"/>
  <c r="J311" i="2"/>
  <c r="J336" i="2"/>
  <c r="J346" i="2"/>
  <c r="J356" i="2"/>
  <c r="J369" i="2"/>
  <c r="J214" i="2"/>
  <c r="J14" i="2"/>
  <c r="J24" i="2"/>
  <c r="J37" i="2"/>
  <c r="J48" i="2"/>
  <c r="J58" i="2"/>
  <c r="J69" i="2"/>
  <c r="J80" i="2"/>
  <c r="J103" i="2"/>
  <c r="J117" i="2"/>
  <c r="J127" i="2"/>
  <c r="J134" i="2"/>
  <c r="J151" i="2"/>
  <c r="J157" i="2"/>
  <c r="J172" i="2"/>
  <c r="J180" i="2"/>
  <c r="J186" i="2"/>
  <c r="J191" i="2"/>
  <c r="J196" i="2"/>
  <c r="J202" i="2"/>
  <c r="J209" i="2"/>
  <c r="J257" i="2"/>
  <c r="J278" i="2"/>
  <c r="J317" i="2"/>
  <c r="J341" i="2"/>
  <c r="J374" i="2"/>
  <c r="J8" i="2"/>
  <c r="J32" i="2"/>
  <c r="J53" i="2"/>
  <c r="J66" i="2"/>
  <c r="J119" i="2"/>
  <c r="J138" i="2"/>
  <c r="J155" i="2"/>
  <c r="J176" i="2"/>
  <c r="J188" i="2"/>
  <c r="J194" i="2"/>
  <c r="J206" i="2"/>
  <c r="J240" i="2"/>
  <c r="J285" i="2"/>
  <c r="J319" i="2"/>
  <c r="J344" i="2"/>
  <c r="J11" i="2"/>
  <c r="J34" i="2"/>
  <c r="J56" i="2"/>
  <c r="J124" i="2"/>
  <c r="J139" i="2"/>
  <c r="J156" i="2"/>
  <c r="J171" i="2"/>
  <c r="J184" i="2"/>
  <c r="J190" i="2"/>
  <c r="J204" i="2"/>
  <c r="J3" i="2"/>
  <c r="J220" i="2"/>
  <c r="J251" i="2"/>
  <c r="J273" i="2"/>
  <c r="J296" i="2"/>
  <c r="J314" i="2"/>
  <c r="J328" i="2"/>
  <c r="J338" i="2"/>
  <c r="J129" i="2"/>
  <c r="J359" i="2"/>
  <c r="J371" i="2"/>
  <c r="J6" i="2"/>
  <c r="J16" i="2"/>
  <c r="J29" i="2"/>
  <c r="J40" i="2"/>
  <c r="J50" i="2"/>
  <c r="J63" i="2"/>
  <c r="J72" i="2"/>
  <c r="J85" i="2"/>
  <c r="J95" i="2"/>
  <c r="J109" i="2"/>
  <c r="J118" i="2"/>
  <c r="J125" i="2"/>
  <c r="J137" i="2"/>
  <c r="J152" i="2"/>
  <c r="J160" i="2"/>
  <c r="J167" i="2"/>
  <c r="J173" i="2"/>
  <c r="J182" i="2"/>
  <c r="J187" i="2"/>
  <c r="J192" i="2"/>
  <c r="J198" i="2"/>
  <c r="J205" i="2"/>
  <c r="J228" i="2"/>
  <c r="J303" i="2"/>
  <c r="J330" i="2"/>
  <c r="J351" i="2"/>
  <c r="J361" i="2"/>
  <c r="J384" i="2"/>
  <c r="J19" i="2"/>
  <c r="J74" i="2"/>
  <c r="J98" i="2"/>
  <c r="J111" i="2"/>
  <c r="J131" i="2"/>
  <c r="J147" i="2"/>
  <c r="J161" i="2"/>
  <c r="J168" i="2"/>
  <c r="J183" i="2"/>
  <c r="J203" i="2"/>
  <c r="J211" i="2"/>
  <c r="J262" i="2"/>
  <c r="J309" i="2"/>
  <c r="J333" i="2"/>
  <c r="J353" i="2"/>
  <c r="J377" i="2"/>
  <c r="J386" i="2"/>
  <c r="J22" i="2"/>
  <c r="J45" i="2"/>
  <c r="J68" i="2"/>
  <c r="J77" i="2"/>
  <c r="J100" i="2"/>
  <c r="J114" i="2"/>
  <c r="J133" i="2"/>
  <c r="J149" i="2"/>
  <c r="J177" i="2"/>
  <c r="J195" i="2"/>
  <c r="J208" i="2"/>
  <c r="J389" i="2"/>
  <c r="J393" i="2"/>
  <c r="J364" i="2"/>
  <c r="J379" i="2"/>
  <c r="J31" i="2"/>
  <c r="J396" i="2"/>
  <c r="J365" i="2"/>
  <c r="J380" i="2"/>
  <c r="J390" i="2"/>
  <c r="J292" i="2"/>
  <c r="J367" i="2"/>
  <c r="J382" i="2"/>
  <c r="J30" i="2"/>
  <c r="J164" i="2"/>
  <c r="J291" i="2"/>
  <c r="J144" i="2"/>
  <c r="J366" i="2"/>
  <c r="J381" i="2"/>
  <c r="J145" i="2"/>
  <c r="J163" i="2"/>
  <c r="E119" i="13"/>
  <c r="C119" i="13"/>
  <c r="E101" i="13" l="1"/>
  <c r="D92" i="13"/>
  <c r="H67" i="13"/>
  <c r="H26" i="13"/>
  <c r="D114" i="11" l="1"/>
  <c r="D107" i="11"/>
  <c r="D43" i="5" l="1"/>
  <c r="O229" i="8" l="1"/>
  <c r="D161" i="6" l="1"/>
  <c r="D46" i="3"/>
  <c r="AF71" i="1" l="1"/>
  <c r="AF72" i="1" s="1"/>
  <c r="AD71" i="1"/>
  <c r="AD72" i="1" s="1"/>
  <c r="AG71" i="1"/>
  <c r="AG72" i="1" s="1"/>
  <c r="AE71" i="1"/>
  <c r="AE72" i="1" s="1"/>
  <c r="AB71" i="1"/>
  <c r="AB72" i="1" s="1"/>
  <c r="AF73" i="1" l="1"/>
  <c r="AC71" i="1"/>
  <c r="AC72" i="1" s="1"/>
  <c r="AA72" i="1"/>
  <c r="Z72" i="1" l="1"/>
  <c r="AB73" i="1" s="1"/>
  <c r="AH75" i="1" l="1"/>
  <c r="AH77" i="1" s="1"/>
  <c r="H71" i="1" l="1"/>
</calcChain>
</file>

<file path=xl/sharedStrings.xml><?xml version="1.0" encoding="utf-8"?>
<sst xmlns="http://schemas.openxmlformats.org/spreadsheetml/2006/main" count="16059" uniqueCount="891">
  <si>
    <t>Sl No</t>
  </si>
  <si>
    <t>End-1</t>
  </si>
  <si>
    <t>End-2</t>
  </si>
  <si>
    <t>Id</t>
  </si>
  <si>
    <t>Owner</t>
  </si>
  <si>
    <t>End-1 Owner</t>
  </si>
  <si>
    <t>End-2 Owner</t>
  </si>
  <si>
    <t>Length(in Km)</t>
  </si>
  <si>
    <t>MEGPTCL</t>
  </si>
  <si>
    <t>Bilaspur</t>
  </si>
  <si>
    <t>Seoni</t>
  </si>
  <si>
    <t>WRTS-1</t>
  </si>
  <si>
    <t>Dharamjaygarh</t>
  </si>
  <si>
    <t>Bina-PG</t>
  </si>
  <si>
    <t>Gwalior</t>
  </si>
  <si>
    <t>WRTS-2</t>
  </si>
  <si>
    <t xml:space="preserve">Bina-PG  </t>
  </si>
  <si>
    <t>Indore</t>
  </si>
  <si>
    <t>Jabalpur-PS</t>
  </si>
  <si>
    <t xml:space="preserve">Bina-PG   </t>
  </si>
  <si>
    <t>Ranchi</t>
  </si>
  <si>
    <t>ERTS-1</t>
  </si>
  <si>
    <t>Agra</t>
  </si>
  <si>
    <t>NRTS-1</t>
  </si>
  <si>
    <t>MPPTCL</t>
  </si>
  <si>
    <t>GETCO</t>
  </si>
  <si>
    <t>Raigarh-PS(Kotra)</t>
  </si>
  <si>
    <t>Raipur-PS(Durg)</t>
  </si>
  <si>
    <t>Tamnar</t>
  </si>
  <si>
    <t>Sasan</t>
  </si>
  <si>
    <t>Satna</t>
  </si>
  <si>
    <t>Wardha</t>
  </si>
  <si>
    <t>Raichur</t>
  </si>
  <si>
    <t>Sipat</t>
  </si>
  <si>
    <t>NTPC</t>
  </si>
  <si>
    <t>Tiroda</t>
  </si>
  <si>
    <t>Aurangabad-PG</t>
  </si>
  <si>
    <t>BDTCL</t>
  </si>
  <si>
    <t xml:space="preserve">BDTCL </t>
  </si>
  <si>
    <t>WRTS-I</t>
  </si>
  <si>
    <t>Indore-PG</t>
  </si>
  <si>
    <t>Solapur-PG</t>
  </si>
  <si>
    <t>Solapur</t>
  </si>
  <si>
    <t>Aurangabad</t>
  </si>
  <si>
    <t>Koradi(III)</t>
  </si>
  <si>
    <t>APML</t>
  </si>
  <si>
    <t>Akola(2)</t>
  </si>
  <si>
    <t>Vindhyachal-PS</t>
  </si>
  <si>
    <t>Line Owner</t>
  </si>
  <si>
    <t>ACBIL</t>
  </si>
  <si>
    <t xml:space="preserve">Bilaspur </t>
  </si>
  <si>
    <t>Akola</t>
  </si>
  <si>
    <t>MSETCL</t>
  </si>
  <si>
    <t>Nandgaonpeth</t>
  </si>
  <si>
    <t>Amreli</t>
  </si>
  <si>
    <t>Chorania</t>
  </si>
  <si>
    <t>Jetpur</t>
  </si>
  <si>
    <t>APL-Mundra</t>
  </si>
  <si>
    <t>Sami</t>
  </si>
  <si>
    <t>APL</t>
  </si>
  <si>
    <t>Hadala</t>
  </si>
  <si>
    <t>Versana</t>
  </si>
  <si>
    <t>Asoj</t>
  </si>
  <si>
    <t>Kosamba</t>
  </si>
  <si>
    <t>Wanakbori</t>
  </si>
  <si>
    <t>Aurangabad-M(Waluj)</t>
  </si>
  <si>
    <t>Pune-PG</t>
  </si>
  <si>
    <t>Taptithanda</t>
  </si>
  <si>
    <t>Deepnagar</t>
  </si>
  <si>
    <t>Bableshwar</t>
  </si>
  <si>
    <t>Padghe</t>
  </si>
  <si>
    <t>Bachau</t>
  </si>
  <si>
    <t>Ranchodpura</t>
  </si>
  <si>
    <t>Bhadrawati</t>
  </si>
  <si>
    <t>Bhilai</t>
  </si>
  <si>
    <t>Raipur</t>
  </si>
  <si>
    <t>EMCO</t>
  </si>
  <si>
    <t>GMR-EMCO</t>
  </si>
  <si>
    <t>Parli-PG</t>
  </si>
  <si>
    <t>Dhariwal</t>
  </si>
  <si>
    <t>CSPTCL</t>
  </si>
  <si>
    <t>Bhatapara</t>
  </si>
  <si>
    <t>Raita</t>
  </si>
  <si>
    <t>Bhopal</t>
  </si>
  <si>
    <t>Bina-MP</t>
  </si>
  <si>
    <t>Itarsi</t>
  </si>
  <si>
    <t>WRST-2</t>
  </si>
  <si>
    <t>Damoh</t>
  </si>
  <si>
    <t>Bhusawal</t>
  </si>
  <si>
    <t>JP-Bina</t>
  </si>
  <si>
    <t>Shujalpur</t>
  </si>
  <si>
    <t>Birsingpur</t>
  </si>
  <si>
    <t>Katni</t>
  </si>
  <si>
    <t>Balco</t>
  </si>
  <si>
    <t>BALCO</t>
  </si>
  <si>
    <t>Vandana</t>
  </si>
  <si>
    <t>Vandana Vidyut</t>
  </si>
  <si>
    <t>CGPL</t>
  </si>
  <si>
    <t>Chakan</t>
  </si>
  <si>
    <t>Chandrapur</t>
  </si>
  <si>
    <t>Khaparkheda</t>
  </si>
  <si>
    <t>Chandrapur-II</t>
  </si>
  <si>
    <t>Parli-M</t>
  </si>
  <si>
    <t>Birsinghpur</t>
  </si>
  <si>
    <t>Dehgam</t>
  </si>
  <si>
    <t>Gandhar</t>
  </si>
  <si>
    <t>Pirana-PG</t>
  </si>
  <si>
    <t>Dhule</t>
  </si>
  <si>
    <t>Navsari</t>
  </si>
  <si>
    <t>Hazira</t>
  </si>
  <si>
    <t>HAZIRA-IPP</t>
  </si>
  <si>
    <t>GPEC</t>
  </si>
  <si>
    <t>Kasor</t>
  </si>
  <si>
    <t>Vadinar</t>
  </si>
  <si>
    <t>Indira Sagar</t>
  </si>
  <si>
    <t>Indore-MP</t>
  </si>
  <si>
    <t>Nagda</t>
  </si>
  <si>
    <t>Khandwa</t>
  </si>
  <si>
    <t>Jabalpur</t>
  </si>
  <si>
    <t>Jaigad</t>
  </si>
  <si>
    <t xml:space="preserve">New koyna </t>
  </si>
  <si>
    <t>JAIGAD-IPP</t>
  </si>
  <si>
    <t>Jejuri</t>
  </si>
  <si>
    <t>Koyna stage-IV</t>
  </si>
  <si>
    <t>Jindal</t>
  </si>
  <si>
    <t>JPL</t>
  </si>
  <si>
    <t>JPL_extn(Tamnar)</t>
  </si>
  <si>
    <t>Tamnar-PS</t>
  </si>
  <si>
    <t>Kalwa</t>
  </si>
  <si>
    <t>Kharghar</t>
  </si>
  <si>
    <t>Karad</t>
  </si>
  <si>
    <t>Kolhapur</t>
  </si>
  <si>
    <t xml:space="preserve">New Koyna </t>
  </si>
  <si>
    <t>Sholapur-PG</t>
  </si>
  <si>
    <t>Lonikhand</t>
  </si>
  <si>
    <t>Rajgarh</t>
  </si>
  <si>
    <t>Mapusa</t>
  </si>
  <si>
    <t>Koradi</t>
  </si>
  <si>
    <t>Satpura</t>
  </si>
  <si>
    <t>Koradi-II</t>
  </si>
  <si>
    <t>Pathadi</t>
  </si>
  <si>
    <t>LANCO</t>
  </si>
  <si>
    <t>Essar_Mahan</t>
  </si>
  <si>
    <t>ESSAR</t>
  </si>
  <si>
    <t>Vindhyachal</t>
  </si>
  <si>
    <t>KSK Mahanadi</t>
  </si>
  <si>
    <t>DB-Power</t>
  </si>
  <si>
    <t>KWPCL</t>
  </si>
  <si>
    <t>Lonikhand-II</t>
  </si>
  <si>
    <t>Malwa</t>
  </si>
  <si>
    <t>Chhegaon</t>
  </si>
  <si>
    <t>Pithampur</t>
  </si>
  <si>
    <t>Mouda</t>
  </si>
  <si>
    <t>IEPL</t>
  </si>
  <si>
    <t>DGEN</t>
  </si>
  <si>
    <t>NSPCL</t>
  </si>
  <si>
    <t>Boisar</t>
  </si>
  <si>
    <t>Nagothane</t>
  </si>
  <si>
    <t>Sholapur</t>
  </si>
  <si>
    <t>Bilaspur-PS</t>
  </si>
  <si>
    <t>Raigarh</t>
  </si>
  <si>
    <t>Jharsuguda</t>
  </si>
  <si>
    <t>WRTS-1/ERTS-2</t>
  </si>
  <si>
    <t>ERTS-2</t>
  </si>
  <si>
    <t>Sterlite</t>
  </si>
  <si>
    <t>Marwa</t>
  </si>
  <si>
    <t>Zerda(Kansari)</t>
  </si>
  <si>
    <t>RGPPL</t>
  </si>
  <si>
    <t>Indira-sagar</t>
  </si>
  <si>
    <t>Sholapur-M</t>
  </si>
  <si>
    <t>Sholapur -PG</t>
  </si>
  <si>
    <t>WRTS-1/ERTS-1</t>
  </si>
  <si>
    <t>Soja</t>
  </si>
  <si>
    <t>Zerda</t>
  </si>
  <si>
    <t>SSP</t>
  </si>
  <si>
    <t>SSNNL</t>
  </si>
  <si>
    <t>Tarapur-3&amp;4</t>
  </si>
  <si>
    <t>Warora</t>
  </si>
  <si>
    <t>Ukai</t>
  </si>
  <si>
    <t>Vindhyachal-IV</t>
  </si>
  <si>
    <t>Mahan</t>
  </si>
  <si>
    <t>Bhinmal</t>
  </si>
  <si>
    <t>Kankroli</t>
  </si>
  <si>
    <t>RKM</t>
  </si>
  <si>
    <t>RKMPPL</t>
  </si>
  <si>
    <t>Varsana</t>
  </si>
  <si>
    <t>Dhule-MS</t>
  </si>
  <si>
    <t>Magarawada</t>
  </si>
  <si>
    <t>Kala</t>
  </si>
  <si>
    <t>Navasari</t>
  </si>
  <si>
    <t>Bhopal (MP)</t>
  </si>
  <si>
    <t>Jabalpur (PS)</t>
  </si>
  <si>
    <t>MB Power</t>
  </si>
  <si>
    <t>Jaypee</t>
  </si>
  <si>
    <t>KSK</t>
  </si>
  <si>
    <t>Sl. No</t>
  </si>
  <si>
    <t>Sub-Station</t>
  </si>
  <si>
    <t>MVA</t>
  </si>
  <si>
    <t>Voltage Ratio</t>
  </si>
  <si>
    <t>765/400</t>
  </si>
  <si>
    <t>Raigarh-PS(kotra)</t>
  </si>
  <si>
    <t>Sub-station</t>
  </si>
  <si>
    <t>From Bus  Voltage</t>
  </si>
  <si>
    <t>To Bus  Name</t>
  </si>
  <si>
    <t>To Bus  Voltage</t>
  </si>
  <si>
    <t>BINA-PG</t>
  </si>
  <si>
    <t>SASAN</t>
  </si>
  <si>
    <t>Reliance</t>
  </si>
  <si>
    <t>SATNA</t>
  </si>
  <si>
    <t>SIPAT</t>
  </si>
  <si>
    <t>Sub-total</t>
  </si>
  <si>
    <t xml:space="preserve">Owner </t>
  </si>
  <si>
    <t>400/220</t>
  </si>
  <si>
    <t>Gpec</t>
  </si>
  <si>
    <t>Parli</t>
  </si>
  <si>
    <t>CSEPTCL</t>
  </si>
  <si>
    <t>New Koyna</t>
  </si>
  <si>
    <t>Bina</t>
  </si>
  <si>
    <t>Boisar-PG</t>
  </si>
  <si>
    <t>220/100</t>
  </si>
  <si>
    <t>Chegaon</t>
  </si>
  <si>
    <t>Mundra</t>
  </si>
  <si>
    <t>400/132</t>
  </si>
  <si>
    <t>Satna-PG</t>
  </si>
  <si>
    <t>Sugen</t>
  </si>
  <si>
    <t>Vapi</t>
  </si>
  <si>
    <t>Magarwada</t>
  </si>
  <si>
    <t>Bhadrawathi</t>
  </si>
  <si>
    <t>Julwania</t>
  </si>
  <si>
    <t>MCCPL</t>
  </si>
  <si>
    <t>Mansar</t>
  </si>
  <si>
    <t>JP-Nigrie</t>
  </si>
  <si>
    <t>SPL</t>
  </si>
  <si>
    <t>Ratan India</t>
  </si>
  <si>
    <t>MEGPTL</t>
  </si>
  <si>
    <t>Dhariwal Infra</t>
  </si>
  <si>
    <t>MB-Power</t>
  </si>
  <si>
    <t>Koradi-III</t>
  </si>
  <si>
    <t>Kotmikala</t>
  </si>
  <si>
    <t>Auraiya</t>
  </si>
  <si>
    <t>Malanpur</t>
  </si>
  <si>
    <t>Mehgaon</t>
  </si>
  <si>
    <t>Badod</t>
  </si>
  <si>
    <t>Modak</t>
  </si>
  <si>
    <t>Bhatapara-PG</t>
  </si>
  <si>
    <t>Bhatapara-CG</t>
  </si>
  <si>
    <t>Suhela</t>
  </si>
  <si>
    <t>Bhilad</t>
  </si>
  <si>
    <t>Vapi-PG</t>
  </si>
  <si>
    <t>Shivpuri</t>
  </si>
  <si>
    <t>Mahalgaon</t>
  </si>
  <si>
    <t>Vasai</t>
  </si>
  <si>
    <t>Boisar-M</t>
  </si>
  <si>
    <t>Damoh-MP</t>
  </si>
  <si>
    <t>Damoh-PG</t>
  </si>
  <si>
    <t>Sagar</t>
  </si>
  <si>
    <t>Tikamgad</t>
  </si>
  <si>
    <t>Ranasan</t>
  </si>
  <si>
    <t>Haldarwa</t>
  </si>
  <si>
    <t>Halkarni</t>
  </si>
  <si>
    <t>Tillari</t>
  </si>
  <si>
    <t>Halvad</t>
  </si>
  <si>
    <t>Bhimasar</t>
  </si>
  <si>
    <t>Hoshangabad</t>
  </si>
  <si>
    <t>Itarsi-PG</t>
  </si>
  <si>
    <t>Vav</t>
  </si>
  <si>
    <t>Jabalpur-PG</t>
  </si>
  <si>
    <t>Kakrapar</t>
  </si>
  <si>
    <t>NPCIL</t>
  </si>
  <si>
    <t>Kawas</t>
  </si>
  <si>
    <t>Navsari-PG</t>
  </si>
  <si>
    <t>Ichchapur</t>
  </si>
  <si>
    <t>Omkareswar</t>
  </si>
  <si>
    <t>Khanpur</t>
  </si>
  <si>
    <t>Chikkodi</t>
  </si>
  <si>
    <t>KPTCL/MSETCL</t>
  </si>
  <si>
    <t>KPTCL</t>
  </si>
  <si>
    <t>Kolhapur(Mudshingi)</t>
  </si>
  <si>
    <t>Kolhapur(Talandage)</t>
  </si>
  <si>
    <t>Amona</t>
  </si>
  <si>
    <t>Mumewadi</t>
  </si>
  <si>
    <t>Budhipadar</t>
  </si>
  <si>
    <t>OPTCL</t>
  </si>
  <si>
    <t>Morbi</t>
  </si>
  <si>
    <t>Pandurna</t>
  </si>
  <si>
    <t>Kalmeshwar</t>
  </si>
  <si>
    <t>MSETCL/MPPTCL</t>
  </si>
  <si>
    <t>Pithampura</t>
  </si>
  <si>
    <t>Rajgarh-PG</t>
  </si>
  <si>
    <t>Raigarh-CG</t>
  </si>
  <si>
    <t>Bhudhipadar</t>
  </si>
  <si>
    <t>Raigarh-PG</t>
  </si>
  <si>
    <t>Rajgarh-MP</t>
  </si>
  <si>
    <t>Satna-MP</t>
  </si>
  <si>
    <t>Maihar</t>
  </si>
  <si>
    <t>Seoni-PG</t>
  </si>
  <si>
    <t>Seoni-MP</t>
  </si>
  <si>
    <t>Chindwara</t>
  </si>
  <si>
    <t>Talegaon</t>
  </si>
  <si>
    <t>Tarapur-1&amp;2</t>
  </si>
  <si>
    <t>Borivali</t>
  </si>
  <si>
    <t>DD</t>
  </si>
  <si>
    <t>Kharadpada</t>
  </si>
  <si>
    <t>DNH</t>
  </si>
  <si>
    <t>Khadoli</t>
  </si>
  <si>
    <t>Sayali</t>
  </si>
  <si>
    <t>Wardha-PG</t>
  </si>
  <si>
    <t>Wardha-M</t>
  </si>
  <si>
    <t>Badnera</t>
  </si>
  <si>
    <t>Magarwada-PG</t>
  </si>
  <si>
    <t>Magarwada-DD</t>
  </si>
  <si>
    <t>Solapur-NTPC</t>
  </si>
  <si>
    <t>Conductor Type</t>
  </si>
  <si>
    <t>Quad Bersimis</t>
  </si>
  <si>
    <t>Hexa Zebra</t>
  </si>
  <si>
    <t>SRTS-1</t>
  </si>
  <si>
    <t>SRTCL</t>
  </si>
  <si>
    <t>Twin ACSR Moose</t>
  </si>
  <si>
    <t>Quad ACSR Moose</t>
  </si>
  <si>
    <t>Triple ACSR Snowbird</t>
  </si>
  <si>
    <t>Quad AAAC Moose</t>
  </si>
  <si>
    <t>TPL</t>
  </si>
  <si>
    <t>Uno-Sugen</t>
  </si>
  <si>
    <t>Pirana-T</t>
  </si>
  <si>
    <t>Single Zebra</t>
  </si>
  <si>
    <t>Jhabua Power</t>
  </si>
  <si>
    <t>Jhabua Power Ltd</t>
  </si>
  <si>
    <t>List of Generators Mandated for RGMO/FGMO by IEGC</t>
  </si>
  <si>
    <t>Maharashtra</t>
  </si>
  <si>
    <t xml:space="preserve">Sl. No. </t>
  </si>
  <si>
    <t>Name of Station</t>
  </si>
  <si>
    <t>Name of Stage/ Unit</t>
  </si>
  <si>
    <t>Installed capacity (MW)</t>
  </si>
  <si>
    <t>Name of Utility</t>
  </si>
  <si>
    <t>Sector (CS/SS/Private)</t>
  </si>
  <si>
    <t>Adani Power</t>
  </si>
  <si>
    <t>Private</t>
  </si>
  <si>
    <t>Bhadardhara (Hy)</t>
  </si>
  <si>
    <t>Tata Hydro</t>
  </si>
  <si>
    <t>Bhatghar</t>
  </si>
  <si>
    <t>Bhatsa (Hy)</t>
  </si>
  <si>
    <t>Bhira (Hy)</t>
  </si>
  <si>
    <t>Bhira PSS (Hy)</t>
  </si>
  <si>
    <t>Bhira Tailrace (Hy)</t>
  </si>
  <si>
    <t>Bhivpuri (Hy)</t>
  </si>
  <si>
    <t>MahaGenco</t>
  </si>
  <si>
    <t>SS</t>
  </si>
  <si>
    <t>Chadrapur</t>
  </si>
  <si>
    <t>Dhahanu</t>
  </si>
  <si>
    <t>Reliance Energy</t>
  </si>
  <si>
    <t>Dhariwal Infrastructure</t>
  </si>
  <si>
    <t>Dudhganga (Hy)</t>
  </si>
  <si>
    <t>Ghatghar (Hy)</t>
  </si>
  <si>
    <t>JSW Ratnagiri</t>
  </si>
  <si>
    <t>JSW</t>
  </si>
  <si>
    <t>Koyna DPH (Hy)</t>
  </si>
  <si>
    <t>Koyna-I &amp; II (Hy)</t>
  </si>
  <si>
    <t>Koyna-III (Hy)</t>
  </si>
  <si>
    <t>Koyna-IV (Hy)</t>
  </si>
  <si>
    <t>Nasik</t>
  </si>
  <si>
    <t>Paithan (Hy)</t>
  </si>
  <si>
    <t>Paras</t>
  </si>
  <si>
    <t>Pawana (Hy)</t>
  </si>
  <si>
    <t>Tillari (Hy)</t>
  </si>
  <si>
    <t>Trombay</t>
  </si>
  <si>
    <t>Ujjani (Hy)</t>
  </si>
  <si>
    <t>Vaitharna (Hy)</t>
  </si>
  <si>
    <t>Vidarbha Industry</t>
  </si>
  <si>
    <t>VIPCL</t>
  </si>
  <si>
    <t> Sub Total</t>
  </si>
  <si>
    <t>Gujarat</t>
  </si>
  <si>
    <t>APL_Mundra</t>
  </si>
  <si>
    <t>Gandhinagar</t>
  </si>
  <si>
    <t>GSECL</t>
  </si>
  <si>
    <t>Kadana (Hy)</t>
  </si>
  <si>
    <t>Ukai (Hy)</t>
  </si>
  <si>
    <t>Ukai (Th)</t>
  </si>
  <si>
    <t>Vadinar Power Company</t>
  </si>
  <si>
    <t>Sub-Total</t>
  </si>
  <si>
    <t>Madhya Pradesh</t>
  </si>
  <si>
    <t>Amarkantak</t>
  </si>
  <si>
    <t>MPGCL</t>
  </si>
  <si>
    <t>Bansagar Tons (Hy)</t>
  </si>
  <si>
    <t>Bansagar-Deolon(Hy)</t>
  </si>
  <si>
    <t>Bansagar-Jhinna(Hy)</t>
  </si>
  <si>
    <t>Bansagar-Silpara(Hy)</t>
  </si>
  <si>
    <t>Bargi (Hy)</t>
  </si>
  <si>
    <t>Birsinghpur (Hy)</t>
  </si>
  <si>
    <t>Gandhisagar</t>
  </si>
  <si>
    <t>Indirasagar (Hy)</t>
  </si>
  <si>
    <t>JP Bina</t>
  </si>
  <si>
    <t>Jaypee Group</t>
  </si>
  <si>
    <t>Madhikheda (Hy)</t>
  </si>
  <si>
    <t>Omkareshwar (Hy)</t>
  </si>
  <si>
    <t>Pench (Hy)</t>
  </si>
  <si>
    <t>Rajghat(Hy)</t>
  </si>
  <si>
    <t>Sanjay Gandhi TPS</t>
  </si>
  <si>
    <t>Sanjay Gandhi TPS-II</t>
  </si>
  <si>
    <t>Satpura-II</t>
  </si>
  <si>
    <t>Satpura-III</t>
  </si>
  <si>
    <t>Satpura-IV</t>
  </si>
  <si>
    <t>Chhattisgarh</t>
  </si>
  <si>
    <t>Hasdeo Bango (Hy)</t>
  </si>
  <si>
    <t>CSPGCL</t>
  </si>
  <si>
    <t>Korba (E) extn</t>
  </si>
  <si>
    <t>Korba (W)</t>
  </si>
  <si>
    <t> Sub total</t>
  </si>
  <si>
    <t>Korba STPS</t>
  </si>
  <si>
    <t>NTPC Ltd</t>
  </si>
  <si>
    <t>CS</t>
  </si>
  <si>
    <t xml:space="preserve">Sipat-I </t>
  </si>
  <si>
    <t>Sipat-II</t>
  </si>
  <si>
    <t>Sub Total</t>
  </si>
  <si>
    <t>NCA</t>
  </si>
  <si>
    <t>SSP CBPH (Hy)</t>
  </si>
  <si>
    <t>SSP RBPH (Hy)</t>
  </si>
  <si>
    <t>Tata Power</t>
  </si>
  <si>
    <t>Sasan_UMPP</t>
  </si>
  <si>
    <t>DB Power</t>
  </si>
  <si>
    <t>DB Power Ltd.</t>
  </si>
  <si>
    <t xml:space="preserve">Lanco </t>
  </si>
  <si>
    <t>Lanco Amarkantak</t>
  </si>
  <si>
    <t>Essar (Mahan)</t>
  </si>
  <si>
    <t>Essar Power(Mahan)</t>
  </si>
  <si>
    <t>Jindal TPP</t>
  </si>
  <si>
    <t>Jindal Power</t>
  </si>
  <si>
    <t>JPL IPP</t>
  </si>
  <si>
    <t>Rattan India</t>
  </si>
  <si>
    <t>Singhaji</t>
  </si>
  <si>
    <t>Hindustan Power Ltd</t>
  </si>
  <si>
    <t>GMR</t>
  </si>
  <si>
    <t>WRTS-2/NRTS-1</t>
  </si>
  <si>
    <t>Pirana(T)</t>
  </si>
  <si>
    <t>SSNL</t>
  </si>
  <si>
    <t>Carnac</t>
  </si>
  <si>
    <t>APL-Tiroda</t>
  </si>
  <si>
    <t>GED</t>
  </si>
  <si>
    <t>Konalkatta</t>
  </si>
  <si>
    <t>Ponda</t>
  </si>
  <si>
    <t>Tivim</t>
  </si>
  <si>
    <t>Ambewadi</t>
  </si>
  <si>
    <t>GED/KPTCL</t>
  </si>
  <si>
    <t>Xeldem</t>
  </si>
  <si>
    <t>Bhopal-BDTCL</t>
  </si>
  <si>
    <t>Dhule-BDTCL</t>
  </si>
  <si>
    <t>Pune-PG (Shikrapur)</t>
  </si>
  <si>
    <t>Pune-PG(Shikrapur)</t>
  </si>
  <si>
    <t>Pune (Shikrapur)</t>
  </si>
  <si>
    <t>UPPTCL</t>
  </si>
  <si>
    <t>RSPTCL</t>
  </si>
  <si>
    <t>ATIL</t>
  </si>
  <si>
    <t>WRTMPL</t>
  </si>
  <si>
    <t>WRTGPL</t>
  </si>
  <si>
    <t>WRTMPL/MSETCL</t>
  </si>
  <si>
    <t>WRTMPL/WRTS-1</t>
  </si>
  <si>
    <t>EPTCL</t>
  </si>
  <si>
    <t>Korba-NTPC</t>
  </si>
  <si>
    <t>IB-Nasik</t>
  </si>
  <si>
    <t>Ramagundam</t>
  </si>
  <si>
    <t>India Bharath</t>
  </si>
  <si>
    <t>Rourkela</t>
  </si>
  <si>
    <t>Anuppur</t>
  </si>
  <si>
    <t>Mumbewadi</t>
  </si>
  <si>
    <t>Vindhyachal-III</t>
  </si>
  <si>
    <t>Vindhyachal-V</t>
  </si>
  <si>
    <t>Kumbari</t>
  </si>
  <si>
    <t>Path Details</t>
  </si>
  <si>
    <t>Voltage(kV)</t>
  </si>
  <si>
    <t>Link Details</t>
  </si>
  <si>
    <t>No. of Circuits</t>
  </si>
  <si>
    <t>Length(in circuit km)</t>
  </si>
  <si>
    <t>WR-NR</t>
  </si>
  <si>
    <t>HVDC Vindhyachal Back to Back (500 MW)</t>
  </si>
  <si>
    <t>2 blocks</t>
  </si>
  <si>
    <t>-</t>
  </si>
  <si>
    <t>HVDC APL(Mundra)-Mohindargarh (2500MW)-Bipole</t>
  </si>
  <si>
    <t>Bipole</t>
  </si>
  <si>
    <t>D/C</t>
  </si>
  <si>
    <t>S/C</t>
  </si>
  <si>
    <t>Madhya Pradesh / Rajasthan</t>
  </si>
  <si>
    <t>Madhya Pradesh / Uttar Pradesh</t>
  </si>
  <si>
    <t>Neemuch-Nimbahera</t>
  </si>
  <si>
    <t>Seopur Kalan-Sawai Madhopur (Khandar)</t>
  </si>
  <si>
    <t>Gandhi Sagar-Ranapratap Sagar-I&amp;II</t>
  </si>
  <si>
    <t>Rajghat-Lalitpur</t>
  </si>
  <si>
    <t>WR-SR</t>
  </si>
  <si>
    <t>Bhadravati Back to Back (2x500 MW)</t>
  </si>
  <si>
    <t>Kolhaphur(Mudshingi)-Chikkodi</t>
  </si>
  <si>
    <t>MSETCL,KPTCL</t>
  </si>
  <si>
    <t>Kolhaphur(Talandage)-Chikkodi</t>
  </si>
  <si>
    <t>GED, KPTCL</t>
  </si>
  <si>
    <t>WR-ER</t>
  </si>
  <si>
    <t>Raigarh-IBPL</t>
  </si>
  <si>
    <t>Raigarh-Jharsuguda</t>
  </si>
  <si>
    <t>Raigarh-Sterlite</t>
  </si>
  <si>
    <t>Raigarh-Rourkella</t>
  </si>
  <si>
    <t>Sipat-Ranchi</t>
  </si>
  <si>
    <t>Dharamjaigarh-Ranchi</t>
  </si>
  <si>
    <t>Dharamjaigarh-Jharsuguda</t>
  </si>
  <si>
    <t>220KV</t>
  </si>
  <si>
    <t>OPTCL/CSPTCL</t>
  </si>
  <si>
    <t>D/C : Double Circuit, S/C: Single Circuit</t>
  </si>
  <si>
    <t>Carn-GIS</t>
  </si>
  <si>
    <t>Lonikhand-2</t>
  </si>
  <si>
    <t>Bhusawal (Khadka)</t>
  </si>
  <si>
    <t>Sakatpur</t>
  </si>
  <si>
    <t>Vindhyachal-I</t>
  </si>
  <si>
    <t>Vindhyachal-II</t>
  </si>
  <si>
    <t>GMR-CG</t>
  </si>
  <si>
    <t xml:space="preserve">Champa </t>
  </si>
  <si>
    <t>Nasik-Rattan India</t>
  </si>
  <si>
    <t>Astha</t>
  </si>
  <si>
    <t>WRTS-1/SRTS-1</t>
  </si>
  <si>
    <t>Bhadrawati HVDC</t>
  </si>
  <si>
    <t>Korba East</t>
  </si>
  <si>
    <t xml:space="preserve">Vadodora-PS </t>
  </si>
  <si>
    <t>Vadodara-PS</t>
  </si>
  <si>
    <t>Dhariwal-Infra</t>
  </si>
  <si>
    <t>Sl. No.</t>
  </si>
  <si>
    <t>Name of Uitlity</t>
  </si>
  <si>
    <t>+/-500</t>
  </si>
  <si>
    <t>Vindhyachal-IV-Rihand</t>
  </si>
  <si>
    <t>Bhadravati HVDC-Ramagundam</t>
  </si>
  <si>
    <t>400 kV Lines</t>
  </si>
  <si>
    <t>Total</t>
  </si>
  <si>
    <t>Important 220 kV Lines in MP</t>
  </si>
  <si>
    <t>S.No</t>
  </si>
  <si>
    <t>400/220 kV ICTs</t>
  </si>
  <si>
    <t>Name of S/S</t>
  </si>
  <si>
    <t>Nos of Reactor</t>
  </si>
  <si>
    <t>Total MVAR</t>
  </si>
  <si>
    <t>Rated Voltage</t>
  </si>
  <si>
    <t>1X125</t>
  </si>
  <si>
    <t>Bina(MP)</t>
  </si>
  <si>
    <t>1X50</t>
  </si>
  <si>
    <t>2X50</t>
  </si>
  <si>
    <t>2X63</t>
  </si>
  <si>
    <t>BRs at 400kV Substations</t>
  </si>
  <si>
    <t>Sr. No.</t>
  </si>
  <si>
    <t>Name of the Line</t>
  </si>
  <si>
    <t xml:space="preserve">        Reactor capacity in MVAR</t>
  </si>
  <si>
    <t>End 1</t>
  </si>
  <si>
    <t>End 2</t>
  </si>
  <si>
    <t>Satpura-Seoni-S/C</t>
  </si>
  <si>
    <t>Bhopal-Bina-1</t>
  </si>
  <si>
    <t xml:space="preserve"> -</t>
  </si>
  <si>
    <t>Bhopal-Bina-2</t>
  </si>
  <si>
    <t>Indore-Indirasagar-2</t>
  </si>
  <si>
    <t>Damoh-Birsighpur-S/C</t>
  </si>
  <si>
    <t>Indore-Itarasi-1</t>
  </si>
  <si>
    <t>Indore-Itarasi-2</t>
  </si>
  <si>
    <t>Indore-Asoj-1</t>
  </si>
  <si>
    <t>Nagda-Rajgarh-1</t>
  </si>
  <si>
    <t>Nagda-Rajgarh-2</t>
  </si>
  <si>
    <t>Nagda-Bina-1</t>
  </si>
  <si>
    <t>Nagda-Bina-2</t>
  </si>
  <si>
    <t>Nagda-Dehgam-1</t>
  </si>
  <si>
    <t>Nagda-Dehgam-2</t>
  </si>
  <si>
    <t>TOTAL</t>
  </si>
  <si>
    <t>LRs at 400kV Substations</t>
  </si>
  <si>
    <t>G</t>
  </si>
  <si>
    <t>SIL</t>
  </si>
  <si>
    <t>X</t>
  </si>
  <si>
    <t>B</t>
  </si>
  <si>
    <t>Zpu</t>
  </si>
  <si>
    <t>Z(ohms)</t>
  </si>
  <si>
    <t>No Load MVAR Generated</t>
  </si>
  <si>
    <t>State</t>
  </si>
  <si>
    <t>Yes</t>
  </si>
  <si>
    <t>Jaipur</t>
  </si>
  <si>
    <t>NRTS-1/WRTS-2</t>
  </si>
  <si>
    <t>JTCL</t>
  </si>
  <si>
    <t>ERTS-1/WRTS-1</t>
  </si>
  <si>
    <t>Kholpaur-PG*</t>
  </si>
  <si>
    <t>Kudgi*</t>
  </si>
  <si>
    <t>3X80</t>
  </si>
  <si>
    <t>PGCIL</t>
  </si>
  <si>
    <t>3X110  +  3X110</t>
  </si>
  <si>
    <t>3X80  +  3X80</t>
  </si>
  <si>
    <t>3X80  +  3X110</t>
  </si>
  <si>
    <t>Bhopal-MP</t>
  </si>
  <si>
    <t>Substation</t>
  </si>
  <si>
    <t>S.no</t>
  </si>
  <si>
    <t>1X50  +  1X125</t>
  </si>
  <si>
    <t>2X80</t>
  </si>
  <si>
    <t>1X63  +  1X125</t>
  </si>
  <si>
    <t>1X63</t>
  </si>
  <si>
    <t>1X80</t>
  </si>
  <si>
    <t>3X125</t>
  </si>
  <si>
    <t>1X125  +  1X63</t>
  </si>
  <si>
    <t>2X125  +  1X50</t>
  </si>
  <si>
    <t>1X50  +  1X63</t>
  </si>
  <si>
    <t>JPVL</t>
  </si>
  <si>
    <t>2X125</t>
  </si>
  <si>
    <t>1X125  +  1X80</t>
  </si>
  <si>
    <t>1X50  +  1X80</t>
  </si>
  <si>
    <t>1X63  +  1X50</t>
  </si>
  <si>
    <t>S/S Owner</t>
  </si>
  <si>
    <t>DIL</t>
  </si>
  <si>
    <t>1x80</t>
  </si>
  <si>
    <t>2x125</t>
  </si>
  <si>
    <t>2X80  +  1X125</t>
  </si>
  <si>
    <t>1x63</t>
  </si>
  <si>
    <t>1x50</t>
  </si>
  <si>
    <t>1x125</t>
  </si>
  <si>
    <t>2x50</t>
  </si>
  <si>
    <t>SKS</t>
  </si>
  <si>
    <t>MVAR</t>
  </si>
  <si>
    <t>Kolhapur-PG</t>
  </si>
  <si>
    <t>Dhariwal-MS</t>
  </si>
  <si>
    <t>TRN</t>
  </si>
  <si>
    <t>Korba (W)-Ext</t>
  </si>
  <si>
    <t>Rihand</t>
  </si>
  <si>
    <t>End2 LR</t>
  </si>
  <si>
    <t>End1 LR</t>
  </si>
  <si>
    <t>Ckt ID</t>
  </si>
  <si>
    <t>Normal Tap Position</t>
  </si>
  <si>
    <t>WRTS(II)</t>
  </si>
  <si>
    <t>9b</t>
  </si>
  <si>
    <t>220/66</t>
  </si>
  <si>
    <t>Electricity Dep of DNH</t>
  </si>
  <si>
    <t>Magarwara</t>
  </si>
  <si>
    <t>Electricity Dep of DD</t>
  </si>
  <si>
    <t>Sl. Nos</t>
  </si>
  <si>
    <t>BUS</t>
  </si>
  <si>
    <t xml:space="preserve">kV </t>
  </si>
  <si>
    <t>Three Phase Fault</t>
  </si>
  <si>
    <t>Three phase fault current (kA)</t>
  </si>
  <si>
    <t>Three phase fault MVA</t>
  </si>
  <si>
    <t>ID</t>
  </si>
  <si>
    <t>Present Tap Position</t>
  </si>
  <si>
    <t>12B</t>
  </si>
  <si>
    <t>Lines</t>
  </si>
  <si>
    <t>1x240</t>
  </si>
  <si>
    <t>2x240</t>
  </si>
  <si>
    <t>2x330</t>
  </si>
  <si>
    <t>1x240+1x330</t>
  </si>
  <si>
    <t>Line Length (in km)</t>
  </si>
  <si>
    <t>Indira sagar</t>
  </si>
  <si>
    <t>Essar</t>
  </si>
  <si>
    <t>S.N</t>
  </si>
  <si>
    <t xml:space="preserve"> Line Details</t>
  </si>
  <si>
    <t>kV</t>
  </si>
  <si>
    <t>Len (km)</t>
  </si>
  <si>
    <t>FSC Location( %)</t>
  </si>
  <si>
    <t>Compensation</t>
  </si>
  <si>
    <t>Agency</t>
  </si>
  <si>
    <t>Comments</t>
  </si>
  <si>
    <t>Seoni-Khandwa-2</t>
  </si>
  <si>
    <t>Raigarh-KSK-RKM-Raipur-3</t>
  </si>
  <si>
    <t>Out of service since 28.7.13</t>
  </si>
  <si>
    <t>Raigarh-KSK-Raipur-4</t>
  </si>
  <si>
    <t>Out of service since 24.7.13</t>
  </si>
  <si>
    <t>Adani-Sami-1</t>
  </si>
  <si>
    <t xml:space="preserve">Sami </t>
  </si>
  <si>
    <t>Adani-Sami-2</t>
  </si>
  <si>
    <t>Raipur-Wardha-1</t>
  </si>
  <si>
    <t>Raipur-Wardha-2</t>
  </si>
  <si>
    <r>
      <t>B.</t>
    </r>
    <r>
      <rPr>
        <b/>
        <sz val="7"/>
        <color rgb="FFE36C0A"/>
        <rFont val="Times New Roman"/>
        <family val="1"/>
      </rPr>
      <t xml:space="preserve"> </t>
    </r>
    <r>
      <rPr>
        <b/>
        <sz val="16"/>
        <color rgb="FFE36C0A"/>
        <rFont val="Arial"/>
        <family val="2"/>
      </rPr>
      <t>Thyristor Controlled Series Capacitor (TCSC)</t>
    </r>
  </si>
  <si>
    <t xml:space="preserve"> Line Detail</t>
  </si>
  <si>
    <t>Len ( km)</t>
  </si>
  <si>
    <t>Location</t>
  </si>
  <si>
    <t>Fixed, Variable</t>
  </si>
  <si>
    <t>Raipur-Raigarh-I</t>
  </si>
  <si>
    <t>40% Fix, +15% / -5% Dynamic</t>
  </si>
  <si>
    <r>
      <t> </t>
    </r>
    <r>
      <rPr>
        <sz val="12"/>
        <rFont val="Arial"/>
        <family val="2"/>
      </rPr>
      <t>Out of service since 11.04.2015</t>
    </r>
  </si>
  <si>
    <t>Rajgarh-Kasor-1</t>
  </si>
  <si>
    <t>Rajgarh-Kasor-2</t>
  </si>
  <si>
    <t>JPTL</t>
  </si>
  <si>
    <t>50x35+40x125+17x63+27x80</t>
  </si>
  <si>
    <t>only 50</t>
  </si>
  <si>
    <t>1X125 + 1x80</t>
  </si>
  <si>
    <t>80 added</t>
  </si>
  <si>
    <t>50 MVAR</t>
  </si>
  <si>
    <t>80 MVAR</t>
  </si>
  <si>
    <t>125 MVAR</t>
  </si>
  <si>
    <t>63 MVAR</t>
  </si>
  <si>
    <t>* 765 kV line charged at 400 kV, # Future Lines</t>
  </si>
  <si>
    <t>S/W</t>
  </si>
  <si>
    <t>Km</t>
  </si>
  <si>
    <t>km</t>
  </si>
  <si>
    <t>LRs</t>
  </si>
  <si>
    <t>LRs S/W</t>
  </si>
  <si>
    <t>BRs</t>
  </si>
  <si>
    <t>Particulars</t>
  </si>
  <si>
    <t>No.</t>
  </si>
  <si>
    <t>240 MVAR SLR</t>
  </si>
  <si>
    <t>330 MVAR SLR</t>
  </si>
  <si>
    <t>240 MVAR NSLR</t>
  </si>
  <si>
    <t>330 MVAR NSLR</t>
  </si>
  <si>
    <t>765 kV End-1 240 MVAR SLRs</t>
  </si>
  <si>
    <t>765 kV End-1 240 MVAR NSLRs</t>
  </si>
  <si>
    <t>765 kV End-1 330 MVAR SLRs</t>
  </si>
  <si>
    <t>765 kV End-1 330 MVAR NSLRs</t>
  </si>
  <si>
    <t>765 kV End-2 240 MVAR SLRs</t>
  </si>
  <si>
    <t>765 kV End-2 240 MVAR NSLRs</t>
  </si>
  <si>
    <t>765 kV End-2 330 MVAR SLRs</t>
  </si>
  <si>
    <t>765 kV End-2 330 MVAR NSLRs</t>
  </si>
  <si>
    <t>765 240 MVAR BRs</t>
  </si>
  <si>
    <t>765 330 MVAR BRs</t>
  </si>
  <si>
    <t>400 kV 50 MVAR BRs</t>
  </si>
  <si>
    <t>400 kV 63 MVAR BRs</t>
  </si>
  <si>
    <t>400 kV 125 MVAR BRs</t>
  </si>
  <si>
    <t>400 kV 80 MVAR BRs</t>
  </si>
  <si>
    <t>400 kV End-1 50 MVAR SLRs</t>
  </si>
  <si>
    <t>400 kV End-1 50 MVAR NSLRs</t>
  </si>
  <si>
    <t>400 kV End-1 63 MVAR SLRs</t>
  </si>
  <si>
    <t>400 kV End-1 63 MVAR NSLRs</t>
  </si>
  <si>
    <t>400 kV End-1 80 MVAR SLRs</t>
  </si>
  <si>
    <t>400 kV End-1 80 MVAR NSLRs</t>
  </si>
  <si>
    <t>400 kV End-2 50 MVAR SLRs</t>
  </si>
  <si>
    <t>400 kV End-2 50 MVAR NSLRs</t>
  </si>
  <si>
    <t>400 kV End-2 63 MVAR SLRs</t>
  </si>
  <si>
    <t>400 kV End-2 63 MVAR NSLRs</t>
  </si>
  <si>
    <t>400 kV End-2 80 MVAR SLRs</t>
  </si>
  <si>
    <t>400 kV End-2 80 MVAR NSLRs</t>
  </si>
  <si>
    <t>50 MVAR SLR</t>
  </si>
  <si>
    <t>50 MVAR NSLR</t>
  </si>
  <si>
    <t>63 MVAR SLR</t>
  </si>
  <si>
    <t>63 MVAR NSLR</t>
  </si>
  <si>
    <t>80  MVAR SLR</t>
  </si>
  <si>
    <t>80 MVAR NSLR</t>
  </si>
  <si>
    <t>240 MVAR SLRs</t>
  </si>
  <si>
    <t>240 MVAR NSLRs</t>
  </si>
  <si>
    <t>330 MVAR SLRs</t>
  </si>
  <si>
    <t>330 MVAR NSLRs</t>
  </si>
  <si>
    <t>S/S</t>
  </si>
  <si>
    <t>Total LRs MVAR</t>
  </si>
  <si>
    <t>Total BRs MVAR</t>
  </si>
  <si>
    <t>Bus Reactors</t>
  </si>
  <si>
    <t>240 MVAR</t>
  </si>
  <si>
    <t>330 MVAR</t>
  </si>
  <si>
    <t>Line Reactors</t>
  </si>
  <si>
    <t>Non S/W</t>
  </si>
  <si>
    <t>Dharamjaygarh-Ranchi-I@Ranchi-240 SLR</t>
  </si>
  <si>
    <t xml:space="preserve">Gwalior-Jaipur-I@Jaipur 240 </t>
  </si>
  <si>
    <t xml:space="preserve">Gwalior-Jaipur-II@Jaipur 240 </t>
  </si>
  <si>
    <t>Total S/S MVAR Resources</t>
  </si>
  <si>
    <t>765 kV Line Reactors in WR</t>
  </si>
  <si>
    <t>765 kV Bus Reactors in WR</t>
  </si>
  <si>
    <t>50 MVAR SLRs</t>
  </si>
  <si>
    <t>50 MVAR NSLRs</t>
  </si>
  <si>
    <t>63 MVAR SLRs</t>
  </si>
  <si>
    <t>63 MVAR NSLRs</t>
  </si>
  <si>
    <t>80 MVAR SLRs</t>
  </si>
  <si>
    <t>80 MVAR NSLRs</t>
  </si>
  <si>
    <t>3x125</t>
  </si>
  <si>
    <t>400 kV Lines Reactors in WR</t>
  </si>
  <si>
    <t>400 kV Bus Reactors in WR</t>
  </si>
  <si>
    <t>Zerda-Binmal @Binmal 50 MVAR</t>
  </si>
  <si>
    <t>Total S/W MVAR at S/S</t>
  </si>
  <si>
    <t>Total S/W MVAR at SS</t>
  </si>
  <si>
    <t>765 kV Lines</t>
  </si>
  <si>
    <t>765 kV S/S</t>
  </si>
  <si>
    <t>400 kV S/S</t>
  </si>
  <si>
    <t>765/400 kV ICTS</t>
  </si>
  <si>
    <t>Total Reactors &amp; MVAR</t>
  </si>
  <si>
    <t>400/220 kV ICTS</t>
  </si>
  <si>
    <t>110 %-5 Sec</t>
  </si>
  <si>
    <t>150 %-0.15 Sec</t>
  </si>
  <si>
    <t>110 %-10 Sec</t>
  </si>
  <si>
    <t>150 %-0.1 Sec</t>
  </si>
  <si>
    <t>110 %-7 Sec</t>
  </si>
  <si>
    <t>150 %-0.1  Sec</t>
  </si>
  <si>
    <t>110 %-8 Sec</t>
  </si>
  <si>
    <t>107 % -5 Sec</t>
  </si>
  <si>
    <t>109 %-5 Sec</t>
  </si>
  <si>
    <t>107 % -6 Sec</t>
  </si>
  <si>
    <t>109 %-6 Sec</t>
  </si>
  <si>
    <t>108 % -7 Sec</t>
  </si>
  <si>
    <t>109 %-7 Sec</t>
  </si>
  <si>
    <t>108 % -8 Sec</t>
  </si>
  <si>
    <t>109 %-8 Sec</t>
  </si>
  <si>
    <t>108 % -5 Sec</t>
  </si>
  <si>
    <t>110 % -5 Sec</t>
  </si>
  <si>
    <t>140 %-0.1 Sec</t>
  </si>
  <si>
    <t>108 %-5 Sec</t>
  </si>
  <si>
    <t>108 %-7 Sec</t>
  </si>
  <si>
    <t>150%-0.1 Sec</t>
  </si>
  <si>
    <t>108  %-7 Sec</t>
  </si>
  <si>
    <t>108 %- 5 Sec</t>
  </si>
  <si>
    <t>ERLDC</t>
  </si>
  <si>
    <t>107 %-5 Sec</t>
  </si>
  <si>
    <t>107%-7 Sec</t>
  </si>
  <si>
    <t>108 %- 4 Sec</t>
  </si>
  <si>
    <t>107 %-7 Sec</t>
  </si>
  <si>
    <t>108 %- 6 Sec</t>
  </si>
  <si>
    <t>108 %- 7 Sec</t>
  </si>
  <si>
    <t>150  %-0.1 Sec</t>
  </si>
  <si>
    <t>NRLDC</t>
  </si>
  <si>
    <t>107 %-4 Sec</t>
  </si>
  <si>
    <t>140 %-0.15 Sec</t>
  </si>
  <si>
    <t>108 %-5Sec</t>
  </si>
  <si>
    <t>109 %-5Sec</t>
  </si>
  <si>
    <t>109 %- 7 Sec</t>
  </si>
  <si>
    <t>109%-5 Sec</t>
  </si>
  <si>
    <t>108 %-6 Sec</t>
  </si>
  <si>
    <t>110 %-4 Sec</t>
  </si>
  <si>
    <t>108 %-7Sec</t>
  </si>
  <si>
    <t>110 %-5Sec</t>
  </si>
  <si>
    <t>End 1 Over Voltage Stage 1</t>
  </si>
  <si>
    <t>End 1 Over Voltage Stage 2</t>
  </si>
  <si>
    <t>End 2 Over Voltage Stage 2</t>
  </si>
  <si>
    <t>End 2 Over Voltage Stage 1</t>
  </si>
  <si>
    <t>MP</t>
  </si>
  <si>
    <t>Element name</t>
  </si>
  <si>
    <t>400kV Chandrapur 2-Parli ckt-2 LILO at Nanded S/s.(400/220kV ,500MVA 2 ICT'S)</t>
  </si>
  <si>
    <t>400kV APL-Versana D/C</t>
  </si>
  <si>
    <t>400KV APL-Kansari S/C</t>
  </si>
  <si>
    <t>400kV Versana-Kansari S/C</t>
  </si>
  <si>
    <t>220kV New Karapada-Kala D/C(26.977Km)</t>
  </si>
  <si>
    <t>Upgradation of BR at 400kV Bina S/s to 125MVAR.</t>
  </si>
  <si>
    <t>400/220kV,315MVA ICT-4 at Asoj S/s.</t>
  </si>
  <si>
    <t>400/220kV,315MVA ICT-4 at Ranchodpura S/s.</t>
  </si>
  <si>
    <t>400kV Shujalpur-RAPS D/C</t>
  </si>
  <si>
    <t>400/132kV,ICT-4 at Pirana -T</t>
  </si>
  <si>
    <t>LILO of 220kV Chitegaon-Shendra D/C at Auranagabad(PG)</t>
  </si>
  <si>
    <t>220kV Nanded-Nanded D/C(22Km)</t>
  </si>
  <si>
    <t>400kV Interconnection of Ukai-Kosamba and Gandhar-Navsari ckt-2</t>
  </si>
  <si>
    <t>63MVAR BR at 400kV Vindhyachal PS</t>
  </si>
  <si>
    <t>765kV Akola-II-Ektuni ckt-2(281Km)</t>
  </si>
  <si>
    <t>765/400kV ICT-2 at Ektuni(1500MVA)</t>
  </si>
  <si>
    <t>400kV Ektuni-Tapthithanda ckt-2 Quad Moose(5.28Km)</t>
  </si>
  <si>
    <t>Ektuni (Aurangabad(3))</t>
  </si>
  <si>
    <t>JPL Tamnar-2</t>
  </si>
  <si>
    <t>RAPP</t>
  </si>
  <si>
    <t>RTCL</t>
  </si>
  <si>
    <t>Nanded</t>
  </si>
  <si>
    <r>
      <rPr>
        <sz val="11"/>
        <color rgb="FF00B050"/>
        <rFont val="Calibri"/>
        <family val="2"/>
        <scheme val="minor"/>
      </rPr>
      <t>765/400kV,1500MVA ICT-2 at Champa S/s,240MVAR BR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and 80 MVAR BR at 400kV Side.</t>
    </r>
  </si>
  <si>
    <t>Chitegoan</t>
  </si>
  <si>
    <t>Shendra</t>
  </si>
  <si>
    <t>Essar-Bachau D/C</t>
  </si>
  <si>
    <t>Pune-Aurangabad D/C LILO</t>
  </si>
  <si>
    <t>Nepniya</t>
  </si>
  <si>
    <t>Bhanpura</t>
  </si>
  <si>
    <t>Champa</t>
  </si>
  <si>
    <t>Athena</t>
  </si>
  <si>
    <t>Ektuni (Aurangabad(3))#</t>
  </si>
  <si>
    <t>ACPL</t>
  </si>
  <si>
    <t>Lara</t>
  </si>
  <si>
    <t>SPGCL</t>
  </si>
  <si>
    <t>1X50 + 1x125</t>
  </si>
  <si>
    <t>50x36+18x63+28x80+43x125</t>
  </si>
  <si>
    <t>Sikka</t>
  </si>
  <si>
    <t>Jhabua</t>
  </si>
  <si>
    <t>Private Sector</t>
  </si>
  <si>
    <t>Fixed Series Compensators (FSC)</t>
  </si>
  <si>
    <t>Central Sector</t>
  </si>
  <si>
    <t>1X125+1x80</t>
  </si>
  <si>
    <t>Bina-NTS</t>
  </si>
  <si>
    <t>NHPTL</t>
  </si>
  <si>
    <t>1200/400</t>
  </si>
  <si>
    <t>Octa Bersimis</t>
  </si>
  <si>
    <t>Shujalpur-RAPP</t>
  </si>
  <si>
    <t>1200 kV S/S</t>
  </si>
  <si>
    <t>1200 kV Lines</t>
  </si>
  <si>
    <t>1200/400 kV ICTS</t>
  </si>
  <si>
    <t>1.9*</t>
  </si>
  <si>
    <t>Raipur-Raigarh-II</t>
  </si>
  <si>
    <t>Gwalior-Agra</t>
  </si>
  <si>
    <t>Gwalior-Jaipur</t>
  </si>
  <si>
    <t>Zerda-Kankroli</t>
  </si>
  <si>
    <t>Zerda-Bhinmal</t>
  </si>
  <si>
    <t>Seoni-Khandwa-1</t>
  </si>
  <si>
    <t>Badod-Kota</t>
  </si>
  <si>
    <t>Bhanpura-Modak</t>
  </si>
  <si>
    <t>Mehgaon-Auraiya</t>
  </si>
  <si>
    <t>Malanpur-Auraiya</t>
  </si>
  <si>
    <t>Bina-Morwa</t>
  </si>
  <si>
    <t>Sholapur-Raichur</t>
  </si>
  <si>
    <t>Ponda-Ambewadi</t>
  </si>
  <si>
    <t>Xeldem-Ambewadi</t>
  </si>
  <si>
    <t>Raigarh-Budhipadar</t>
  </si>
  <si>
    <t>Korba(East)-II-Budhipadar</t>
  </si>
  <si>
    <t>Korba(East)-III-Budhipadar</t>
  </si>
  <si>
    <t>Kholpaur-PG-Kudgi</t>
  </si>
  <si>
    <t>Kharadpada-PG</t>
  </si>
  <si>
    <t>Kharadpada-DNH</t>
  </si>
  <si>
    <t>Dhar</t>
  </si>
  <si>
    <t>WRTS-3</t>
  </si>
  <si>
    <t>WRTS-4</t>
  </si>
  <si>
    <t>Gwalior-II</t>
  </si>
  <si>
    <t>Shujalpur-MP</t>
  </si>
  <si>
    <t>9X110+87X80</t>
  </si>
  <si>
    <t>Chadrapur Ext</t>
  </si>
  <si>
    <t>Dhuvaran</t>
  </si>
  <si>
    <t>Bina-NHPTL</t>
  </si>
  <si>
    <t>Solarpur-Raichur-I@Raichur240</t>
  </si>
  <si>
    <t>Solarpur-Raichur-II@Raichur240</t>
  </si>
  <si>
    <t>Dharamjaygarh-Ranchi-II@Ranchi-240 SLR</t>
  </si>
  <si>
    <t>* Charged at 400 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</si>
</sst>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3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18"/>
      <color rgb="FF00206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theme="1"/>
      <name val="Arial"/>
      <family val="2"/>
    </font>
    <font>
      <sz val="10"/>
      <color theme="1"/>
      <name val="Times New Roman"/>
      <family val="1"/>
    </font>
    <font>
      <b/>
      <sz val="16"/>
      <color rgb="FFE36C0A"/>
      <name val="Arial"/>
      <family val="2"/>
    </font>
    <font>
      <b/>
      <sz val="7"/>
      <color rgb="FFE36C0A"/>
      <name val="Times New Roman"/>
      <family val="1"/>
    </font>
    <font>
      <sz val="11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4" fillId="0" borderId="0"/>
    <xf numFmtId="0" fontId="4" fillId="0" borderId="0"/>
  </cellStyleXfs>
  <cellXfs count="33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1" fillId="0" borderId="3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3" applyFont="1" applyBorder="1" applyAlignment="1">
      <alignment vertical="center"/>
    </xf>
    <xf numFmtId="0" fontId="4" fillId="0" borderId="1" xfId="3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4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1" xfId="3" applyFont="1" applyBorder="1" applyAlignment="1">
      <alignment vertical="center"/>
    </xf>
    <xf numFmtId="0" fontId="0" fillId="0" borderId="0" xfId="0" applyFont="1"/>
    <xf numFmtId="0" fontId="0" fillId="0" borderId="1" xfId="0" applyBorder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4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4" fillId="0" borderId="0" xfId="0" applyFont="1"/>
    <xf numFmtId="0" fontId="11" fillId="0" borderId="1" xfId="0" applyFont="1" applyBorder="1"/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/>
    </xf>
    <xf numFmtId="164" fontId="0" fillId="0" borderId="0" xfId="0" applyNumberFormat="1"/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1" fillId="0" borderId="18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/>
    </xf>
    <xf numFmtId="0" fontId="20" fillId="3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/>
    </xf>
    <xf numFmtId="0" fontId="18" fillId="0" borderId="1" xfId="0" applyFont="1" applyBorder="1" applyAlignment="1">
      <alignment horizontal="left" vertical="center"/>
    </xf>
    <xf numFmtId="0" fontId="20" fillId="3" borderId="5" xfId="0" applyFont="1" applyFill="1" applyBorder="1" applyAlignment="1">
      <alignment horizontal="center" vertical="center" wrapText="1"/>
    </xf>
    <xf numFmtId="0" fontId="18" fillId="0" borderId="1" xfId="0" applyFont="1" applyBorder="1"/>
    <xf numFmtId="1" fontId="18" fillId="0" borderId="1" xfId="0" applyNumberFormat="1" applyFont="1" applyBorder="1"/>
    <xf numFmtId="1" fontId="18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9" fontId="15" fillId="0" borderId="5" xfId="0" applyNumberFormat="1" applyFont="1" applyBorder="1" applyAlignment="1">
      <alignment horizontal="center" vertical="center" wrapText="1"/>
    </xf>
    <xf numFmtId="0" fontId="22" fillId="0" borderId="0" xfId="0" applyFont="1"/>
    <xf numFmtId="0" fontId="15" fillId="3" borderId="4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vertical="center" wrapText="1"/>
    </xf>
    <xf numFmtId="0" fontId="16" fillId="3" borderId="5" xfId="0" applyFont="1" applyFill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left"/>
    </xf>
    <xf numFmtId="0" fontId="1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18" fillId="3" borderId="19" xfId="0" applyFont="1" applyFill="1" applyBorder="1" applyAlignment="1">
      <alignment horizontal="left"/>
    </xf>
    <xf numFmtId="0" fontId="18" fillId="3" borderId="19" xfId="0" applyFont="1" applyFill="1" applyBorder="1" applyAlignment="1"/>
    <xf numFmtId="0" fontId="0" fillId="0" borderId="0" xfId="0" applyAlignment="1"/>
    <xf numFmtId="0" fontId="18" fillId="0" borderId="0" xfId="0" applyFont="1" applyFill="1" applyBorder="1" applyAlignment="1"/>
    <xf numFmtId="0" fontId="0" fillId="0" borderId="0" xfId="0" applyFill="1" applyBorder="1" applyAlignment="1"/>
    <xf numFmtId="0" fontId="26" fillId="3" borderId="1" xfId="0" applyFont="1" applyFill="1" applyBorder="1" applyAlignment="1">
      <alignment horizontal="center" vertical="center" wrapText="1"/>
    </xf>
    <xf numFmtId="1" fontId="17" fillId="0" borderId="1" xfId="0" applyNumberFormat="1" applyFont="1" applyBorder="1"/>
    <xf numFmtId="0" fontId="27" fillId="3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0" fontId="17" fillId="0" borderId="1" xfId="0" applyFont="1" applyBorder="1" applyAlignment="1"/>
    <xf numFmtId="0" fontId="17" fillId="0" borderId="1" xfId="3" applyFont="1" applyBorder="1" applyAlignment="1">
      <alignment vertical="center" wrapText="1"/>
    </xf>
    <xf numFmtId="0" fontId="17" fillId="0" borderId="1" xfId="3" applyFont="1" applyFill="1" applyBorder="1" applyAlignment="1">
      <alignment vertical="center" wrapText="1"/>
    </xf>
    <xf numFmtId="0" fontId="1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7" fillId="0" borderId="1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20" xfId="0" applyBorder="1" applyAlignment="1">
      <alignment horizontal="left" vertical="center"/>
    </xf>
    <xf numFmtId="0" fontId="28" fillId="3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17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24" xfId="0" applyBorder="1"/>
    <xf numFmtId="0" fontId="0" fillId="0" borderId="10" xfId="0" applyFill="1" applyBorder="1"/>
    <xf numFmtId="0" fontId="0" fillId="0" borderId="0" xfId="0" applyBorder="1" applyAlignment="1">
      <alignment horizontal="center"/>
    </xf>
    <xf numFmtId="0" fontId="0" fillId="0" borderId="9" xfId="0" applyFill="1" applyBorder="1"/>
    <xf numFmtId="0" fontId="0" fillId="0" borderId="0" xfId="0" applyFill="1" applyBorder="1"/>
    <xf numFmtId="0" fontId="0" fillId="3" borderId="0" xfId="0" applyFill="1"/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17" fillId="0" borderId="15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6" fillId="0" borderId="18" xfId="0" applyFont="1" applyFill="1" applyBorder="1" applyAlignment="1">
      <alignment horizontal="center" vertical="center"/>
    </xf>
    <xf numFmtId="0" fontId="16" fillId="3" borderId="18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0" fillId="0" borderId="0" xfId="0" applyFont="1"/>
    <xf numFmtId="0" fontId="17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9" xfId="0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4" applyFill="1" applyBorder="1" applyAlignment="1">
      <alignment horizontal="center" vertical="center" wrapText="1"/>
    </xf>
    <xf numFmtId="0" fontId="23" fillId="0" borderId="22" xfId="0" applyFont="1" applyBorder="1" applyAlignment="1">
      <alignment vertical="center"/>
    </xf>
    <xf numFmtId="0" fontId="23" fillId="0" borderId="23" xfId="0" applyFont="1" applyBorder="1" applyAlignment="1">
      <alignment vertical="center"/>
    </xf>
    <xf numFmtId="0" fontId="17" fillId="0" borderId="2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7" fillId="0" borderId="18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6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0" borderId="20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7" fillId="0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7" fillId="0" borderId="20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0" borderId="20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8" fillId="3" borderId="15" xfId="0" applyFont="1" applyFill="1" applyBorder="1" applyAlignment="1">
      <alignment horizontal="center" vertical="center" wrapText="1"/>
    </xf>
    <xf numFmtId="0" fontId="28" fillId="3" borderId="17" xfId="0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7" fillId="0" borderId="1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 textRotation="90" wrapText="1"/>
    </xf>
    <xf numFmtId="0" fontId="10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5" fillId="3" borderId="8" xfId="0" applyFont="1" applyFill="1" applyBorder="1" applyAlignment="1">
      <alignment vertical="center" wrapText="1"/>
    </xf>
    <xf numFmtId="0" fontId="25" fillId="3" borderId="3" xfId="0" applyFont="1" applyFill="1" applyBorder="1" applyAlignment="1">
      <alignment vertical="center" wrapText="1"/>
    </xf>
    <xf numFmtId="0" fontId="22" fillId="0" borderId="11" xfId="0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22" fillId="0" borderId="22" xfId="0" applyFont="1" applyBorder="1"/>
    <xf numFmtId="0" fontId="15" fillId="0" borderId="8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3" fillId="0" borderId="8" xfId="0" applyFont="1" applyBorder="1" applyAlignment="1">
      <alignment horizontal="left" vertical="center" indent="5"/>
    </xf>
    <xf numFmtId="0" fontId="23" fillId="0" borderId="22" xfId="0" applyFont="1" applyBorder="1" applyAlignment="1">
      <alignment horizontal="left" vertical="center" indent="5"/>
    </xf>
    <xf numFmtId="0" fontId="23" fillId="0" borderId="23" xfId="0" applyFont="1" applyBorder="1" applyAlignment="1">
      <alignment horizontal="left" vertical="center" indent="5"/>
    </xf>
    <xf numFmtId="0" fontId="15" fillId="3" borderId="8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</cellXfs>
  <cellStyles count="5">
    <cellStyle name="Normal" xfId="0" builtinId="0"/>
    <cellStyle name="Normal 17" xfId="2"/>
    <cellStyle name="Normal 3" xfId="3"/>
    <cellStyle name="Normal 31" xfId="1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1"/>
  <sheetViews>
    <sheetView tabSelected="1" workbookViewId="0">
      <selection activeCell="G20" sqref="G20"/>
    </sheetView>
  </sheetViews>
  <sheetFormatPr defaultRowHeight="15" x14ac:dyDescent="0.25"/>
  <cols>
    <col min="1" max="1" width="27.7109375" bestFit="1" customWidth="1"/>
    <col min="3" max="3" width="11.28515625" bestFit="1" customWidth="1"/>
    <col min="7" max="7" width="12.42578125" customWidth="1"/>
    <col min="8" max="8" width="15.42578125" customWidth="1"/>
    <col min="9" max="9" width="16.28515625" customWidth="1"/>
    <col min="10" max="10" width="12.7109375" bestFit="1" customWidth="1"/>
    <col min="14" max="14" width="12.140625" bestFit="1" customWidth="1"/>
    <col min="15" max="15" width="10.7109375" bestFit="1" customWidth="1"/>
    <col min="16" max="16" width="14" customWidth="1"/>
  </cols>
  <sheetData>
    <row r="1" spans="1:20" x14ac:dyDescent="0.25">
      <c r="A1" s="42" t="s">
        <v>684</v>
      </c>
      <c r="B1" s="42" t="s">
        <v>685</v>
      </c>
      <c r="C1" s="42" t="s">
        <v>530</v>
      </c>
      <c r="S1" t="s">
        <v>889</v>
      </c>
    </row>
    <row r="2" spans="1:20" x14ac:dyDescent="0.25">
      <c r="A2" s="42" t="s">
        <v>698</v>
      </c>
      <c r="B2" s="42">
        <v>28</v>
      </c>
      <c r="C2" s="42">
        <f>B2*240</f>
        <v>6720</v>
      </c>
      <c r="F2" s="261"/>
      <c r="G2" s="261" t="s">
        <v>753</v>
      </c>
      <c r="H2" s="261" t="s">
        <v>752</v>
      </c>
      <c r="I2" s="261" t="s">
        <v>755</v>
      </c>
      <c r="J2" s="264" t="s">
        <v>738</v>
      </c>
      <c r="K2" s="264"/>
      <c r="L2" s="264"/>
      <c r="M2" s="264"/>
      <c r="N2" s="265" t="s">
        <v>739</v>
      </c>
      <c r="O2" s="265"/>
      <c r="P2" s="265" t="s">
        <v>756</v>
      </c>
      <c r="S2" t="s">
        <v>734</v>
      </c>
    </row>
    <row r="3" spans="1:20" x14ac:dyDescent="0.25">
      <c r="A3" s="42" t="s">
        <v>699</v>
      </c>
      <c r="B3" s="42">
        <v>3</v>
      </c>
      <c r="C3" s="42">
        <f>B3*330</f>
        <v>990</v>
      </c>
      <c r="F3" s="262"/>
      <c r="G3" s="262"/>
      <c r="H3" s="262"/>
      <c r="I3" s="262"/>
      <c r="J3" s="264" t="s">
        <v>730</v>
      </c>
      <c r="K3" s="264"/>
      <c r="L3" s="264" t="s">
        <v>731</v>
      </c>
      <c r="M3" s="264"/>
      <c r="N3" s="264" t="s">
        <v>730</v>
      </c>
      <c r="O3" s="264" t="s">
        <v>731</v>
      </c>
      <c r="P3" s="265"/>
      <c r="S3" t="s">
        <v>735</v>
      </c>
    </row>
    <row r="4" spans="1:20" x14ac:dyDescent="0.25">
      <c r="A4" s="42" t="s">
        <v>690</v>
      </c>
      <c r="B4" s="42">
        <v>32</v>
      </c>
      <c r="C4" s="42">
        <f t="shared" ref="C4:C5" si="0">B4*240</f>
        <v>7680</v>
      </c>
      <c r="F4" s="263"/>
      <c r="G4" s="263"/>
      <c r="H4" s="263"/>
      <c r="I4" s="263"/>
      <c r="J4" s="183" t="s">
        <v>678</v>
      </c>
      <c r="K4" s="183" t="s">
        <v>733</v>
      </c>
      <c r="L4" s="183" t="s">
        <v>678</v>
      </c>
      <c r="M4" s="183" t="s">
        <v>733</v>
      </c>
      <c r="N4" s="264"/>
      <c r="O4" s="264"/>
      <c r="P4" s="265"/>
      <c r="S4" t="s">
        <v>736</v>
      </c>
    </row>
    <row r="5" spans="1:20" x14ac:dyDescent="0.25">
      <c r="A5" s="42" t="s">
        <v>691</v>
      </c>
      <c r="B5" s="42">
        <v>17</v>
      </c>
      <c r="C5" s="42">
        <f t="shared" si="0"/>
        <v>4080</v>
      </c>
      <c r="F5" s="183" t="s">
        <v>685</v>
      </c>
      <c r="G5" s="183">
        <v>27</v>
      </c>
      <c r="H5" s="183">
        <v>68</v>
      </c>
      <c r="I5" s="183">
        <v>53</v>
      </c>
      <c r="J5" s="183">
        <v>52</v>
      </c>
      <c r="K5" s="183">
        <v>36</v>
      </c>
      <c r="L5" s="183">
        <v>10</v>
      </c>
      <c r="M5" s="183">
        <v>4</v>
      </c>
      <c r="N5" s="183">
        <v>29</v>
      </c>
      <c r="O5" s="183">
        <v>3</v>
      </c>
      <c r="P5" s="183">
        <f>SUM(J5:O5)</f>
        <v>134</v>
      </c>
      <c r="S5" t="s">
        <v>887</v>
      </c>
    </row>
    <row r="6" spans="1:20" x14ac:dyDescent="0.25">
      <c r="A6" s="42" t="s">
        <v>692</v>
      </c>
      <c r="B6" s="42">
        <v>7</v>
      </c>
      <c r="C6" s="42">
        <f t="shared" ref="C6:C7" si="1">B6*330</f>
        <v>2310</v>
      </c>
      <c r="F6" s="183" t="s">
        <v>607</v>
      </c>
      <c r="G6" s="183" t="s">
        <v>474</v>
      </c>
      <c r="H6" s="183" t="s">
        <v>474</v>
      </c>
      <c r="I6" s="183" t="s">
        <v>474</v>
      </c>
      <c r="J6" s="183">
        <f>J5*240</f>
        <v>12480</v>
      </c>
      <c r="K6" s="183">
        <f>K5*240</f>
        <v>8640</v>
      </c>
      <c r="L6" s="183">
        <f>L5*330</f>
        <v>3300</v>
      </c>
      <c r="M6" s="183">
        <f>M5*330</f>
        <v>1320</v>
      </c>
      <c r="N6" s="183">
        <f>N5*240</f>
        <v>6960</v>
      </c>
      <c r="O6" s="183">
        <f>O5*330</f>
        <v>990</v>
      </c>
      <c r="P6" s="183">
        <f>SUM(J6:O6)</f>
        <v>33690</v>
      </c>
      <c r="S6" t="s">
        <v>888</v>
      </c>
    </row>
    <row r="7" spans="1:20" x14ac:dyDescent="0.25">
      <c r="A7" s="42" t="s">
        <v>693</v>
      </c>
      <c r="B7" s="42">
        <v>3</v>
      </c>
      <c r="C7" s="42">
        <f t="shared" si="1"/>
        <v>990</v>
      </c>
    </row>
    <row r="8" spans="1:20" x14ac:dyDescent="0.25">
      <c r="A8" s="42" t="s">
        <v>694</v>
      </c>
      <c r="B8" s="42">
        <v>16</v>
      </c>
      <c r="C8" s="42">
        <f t="shared" ref="C8:C9" si="2">B8*240</f>
        <v>3840</v>
      </c>
      <c r="F8" s="261"/>
      <c r="G8" s="261" t="s">
        <v>854</v>
      </c>
      <c r="H8" s="261" t="s">
        <v>855</v>
      </c>
      <c r="I8" s="261" t="s">
        <v>856</v>
      </c>
    </row>
    <row r="9" spans="1:20" x14ac:dyDescent="0.25">
      <c r="A9" s="42" t="s">
        <v>695</v>
      </c>
      <c r="B9" s="42">
        <v>24</v>
      </c>
      <c r="C9" s="42">
        <f t="shared" si="2"/>
        <v>5760</v>
      </c>
      <c r="F9" s="262"/>
      <c r="G9" s="262"/>
      <c r="H9" s="262"/>
      <c r="I9" s="262"/>
    </row>
    <row r="10" spans="1:20" x14ac:dyDescent="0.25">
      <c r="A10" s="42" t="s">
        <v>696</v>
      </c>
      <c r="B10" s="42">
        <v>2</v>
      </c>
      <c r="C10" s="42">
        <f t="shared" ref="C10:C11" si="3">B10*330</f>
        <v>660</v>
      </c>
      <c r="F10" s="263"/>
      <c r="G10" s="263"/>
      <c r="H10" s="263"/>
      <c r="I10" s="263"/>
    </row>
    <row r="11" spans="1:20" x14ac:dyDescent="0.25">
      <c r="A11" s="42" t="s">
        <v>697</v>
      </c>
      <c r="B11" s="42">
        <v>2</v>
      </c>
      <c r="C11" s="42">
        <f t="shared" si="3"/>
        <v>660</v>
      </c>
      <c r="F11" s="226" t="s">
        <v>685</v>
      </c>
      <c r="G11" s="226">
        <v>1</v>
      </c>
      <c r="H11" s="226">
        <v>1</v>
      </c>
      <c r="I11" s="226">
        <v>2</v>
      </c>
    </row>
    <row r="12" spans="1:20" x14ac:dyDescent="0.25">
      <c r="A12" s="42"/>
      <c r="B12" s="42">
        <f>SUM(B2:B11)</f>
        <v>134</v>
      </c>
      <c r="C12" s="42">
        <f>SUM(C2:C11)</f>
        <v>33690</v>
      </c>
      <c r="F12" s="226" t="s">
        <v>607</v>
      </c>
      <c r="G12" s="226" t="s">
        <v>474</v>
      </c>
      <c r="H12" s="226" t="s">
        <v>474</v>
      </c>
      <c r="I12" s="226" t="s">
        <v>474</v>
      </c>
    </row>
    <row r="14" spans="1:20" x14ac:dyDescent="0.25">
      <c r="A14" s="42" t="s">
        <v>684</v>
      </c>
      <c r="B14" s="42" t="s">
        <v>685</v>
      </c>
      <c r="C14" s="42" t="s">
        <v>530</v>
      </c>
      <c r="F14" s="261"/>
      <c r="G14" s="261" t="s">
        <v>754</v>
      </c>
      <c r="H14" s="261" t="s">
        <v>523</v>
      </c>
      <c r="I14" s="261" t="s">
        <v>757</v>
      </c>
      <c r="J14" s="264" t="s">
        <v>747</v>
      </c>
      <c r="K14" s="264"/>
      <c r="L14" s="264"/>
      <c r="M14" s="264"/>
      <c r="N14" s="264"/>
      <c r="O14" s="264"/>
      <c r="P14" s="264" t="s">
        <v>748</v>
      </c>
      <c r="Q14" s="264"/>
      <c r="R14" s="264"/>
      <c r="S14" s="264"/>
      <c r="T14" s="261" t="s">
        <v>524</v>
      </c>
    </row>
    <row r="15" spans="1:20" x14ac:dyDescent="0.25">
      <c r="A15" s="42" t="s">
        <v>700</v>
      </c>
      <c r="B15" s="42">
        <v>35</v>
      </c>
      <c r="C15" s="42">
        <v>1750</v>
      </c>
      <c r="F15" s="262"/>
      <c r="G15" s="262"/>
      <c r="H15" s="262"/>
      <c r="I15" s="262"/>
      <c r="J15" s="264" t="s">
        <v>673</v>
      </c>
      <c r="K15" s="264"/>
      <c r="L15" s="264" t="s">
        <v>676</v>
      </c>
      <c r="M15" s="264"/>
      <c r="N15" s="264" t="s">
        <v>674</v>
      </c>
      <c r="O15" s="264"/>
      <c r="P15" s="264" t="s">
        <v>673</v>
      </c>
      <c r="Q15" s="264" t="s">
        <v>676</v>
      </c>
      <c r="R15" s="264" t="s">
        <v>674</v>
      </c>
      <c r="S15" s="264" t="s">
        <v>675</v>
      </c>
      <c r="T15" s="262"/>
    </row>
    <row r="16" spans="1:20" x14ac:dyDescent="0.25">
      <c r="A16" s="42" t="s">
        <v>701</v>
      </c>
      <c r="B16" s="42">
        <v>18</v>
      </c>
      <c r="C16" s="42">
        <v>1134</v>
      </c>
      <c r="F16" s="263"/>
      <c r="G16" s="263"/>
      <c r="H16" s="263"/>
      <c r="I16" s="263"/>
      <c r="J16" s="183" t="s">
        <v>678</v>
      </c>
      <c r="K16" s="183" t="s">
        <v>733</v>
      </c>
      <c r="L16" s="183" t="s">
        <v>678</v>
      </c>
      <c r="M16" s="183" t="s">
        <v>733</v>
      </c>
      <c r="N16" s="183" t="s">
        <v>678</v>
      </c>
      <c r="O16" s="183" t="s">
        <v>733</v>
      </c>
      <c r="P16" s="264"/>
      <c r="Q16" s="264"/>
      <c r="R16" s="264"/>
      <c r="S16" s="264"/>
      <c r="T16" s="263"/>
    </row>
    <row r="17" spans="1:20" x14ac:dyDescent="0.25">
      <c r="A17" s="42" t="s">
        <v>703</v>
      </c>
      <c r="B17" s="42">
        <v>28</v>
      </c>
      <c r="C17" s="42">
        <v>2240</v>
      </c>
      <c r="F17" s="183" t="s">
        <v>685</v>
      </c>
      <c r="G17" s="183">
        <v>156</v>
      </c>
      <c r="H17" s="183">
        <v>399</v>
      </c>
      <c r="I17" s="183">
        <v>212</v>
      </c>
      <c r="J17" s="183">
        <v>12</v>
      </c>
      <c r="K17" s="183">
        <v>123</v>
      </c>
      <c r="L17" s="183">
        <v>9</v>
      </c>
      <c r="M17" s="183">
        <v>38</v>
      </c>
      <c r="N17" s="183">
        <v>5</v>
      </c>
      <c r="O17" s="183">
        <v>9</v>
      </c>
      <c r="P17" s="183">
        <v>36</v>
      </c>
      <c r="Q17" s="183">
        <v>18</v>
      </c>
      <c r="R17" s="183">
        <v>28</v>
      </c>
      <c r="S17" s="183">
        <v>43</v>
      </c>
      <c r="T17" s="183">
        <f>SUM(J17:S17)</f>
        <v>321</v>
      </c>
    </row>
    <row r="18" spans="1:20" x14ac:dyDescent="0.25">
      <c r="A18" s="42" t="s">
        <v>702</v>
      </c>
      <c r="B18" s="42">
        <v>41</v>
      </c>
      <c r="C18" s="42">
        <v>5125</v>
      </c>
      <c r="F18" s="183" t="s">
        <v>607</v>
      </c>
      <c r="G18" s="183" t="s">
        <v>474</v>
      </c>
      <c r="H18" s="183" t="s">
        <v>474</v>
      </c>
      <c r="I18" s="183" t="s">
        <v>474</v>
      </c>
      <c r="J18" s="183">
        <f>J17*50</f>
        <v>600</v>
      </c>
      <c r="K18" s="183">
        <f>K17*50</f>
        <v>6150</v>
      </c>
      <c r="L18" s="183">
        <f>L17*63</f>
        <v>567</v>
      </c>
      <c r="M18" s="183">
        <f>M17*63</f>
        <v>2394</v>
      </c>
      <c r="N18" s="183">
        <f>N17*80</f>
        <v>400</v>
      </c>
      <c r="O18" s="183">
        <f>O17*80</f>
        <v>720</v>
      </c>
      <c r="P18" s="183">
        <f>P17*50</f>
        <v>1800</v>
      </c>
      <c r="Q18" s="183">
        <f>Q17*63</f>
        <v>1134</v>
      </c>
      <c r="R18" s="183">
        <f>R17*80</f>
        <v>2240</v>
      </c>
      <c r="S18" s="183">
        <f>S17*125</f>
        <v>5375</v>
      </c>
      <c r="T18" s="183">
        <f>SUM(J18:S18)</f>
        <v>21380</v>
      </c>
    </row>
    <row r="19" spans="1:20" x14ac:dyDescent="0.25">
      <c r="A19" s="42" t="s">
        <v>704</v>
      </c>
      <c r="B19" s="42">
        <v>3</v>
      </c>
      <c r="C19" s="42">
        <v>150</v>
      </c>
    </row>
    <row r="20" spans="1:20" x14ac:dyDescent="0.25">
      <c r="A20" s="42" t="s">
        <v>705</v>
      </c>
      <c r="B20" s="42">
        <v>63</v>
      </c>
      <c r="C20" s="42">
        <v>3150</v>
      </c>
    </row>
    <row r="21" spans="1:20" x14ac:dyDescent="0.25">
      <c r="A21" s="42" t="s">
        <v>706</v>
      </c>
      <c r="B21" s="42">
        <v>7</v>
      </c>
      <c r="C21" s="42">
        <v>441</v>
      </c>
      <c r="J21" t="s">
        <v>749</v>
      </c>
    </row>
    <row r="22" spans="1:20" x14ac:dyDescent="0.25">
      <c r="A22" s="42" t="s">
        <v>707</v>
      </c>
      <c r="B22" s="42">
        <v>13</v>
      </c>
      <c r="C22" s="42">
        <v>819</v>
      </c>
    </row>
    <row r="23" spans="1:20" x14ac:dyDescent="0.25">
      <c r="A23" s="42" t="s">
        <v>708</v>
      </c>
      <c r="B23" s="42">
        <v>2</v>
      </c>
      <c r="C23" s="42">
        <v>160</v>
      </c>
    </row>
    <row r="24" spans="1:20" x14ac:dyDescent="0.25">
      <c r="A24" s="42" t="s">
        <v>709</v>
      </c>
      <c r="B24" s="42">
        <v>5</v>
      </c>
      <c r="C24" s="42">
        <v>400</v>
      </c>
    </row>
    <row r="25" spans="1:20" x14ac:dyDescent="0.25">
      <c r="A25" s="42" t="s">
        <v>710</v>
      </c>
      <c r="B25" s="42">
        <v>7</v>
      </c>
      <c r="C25" s="42">
        <v>350</v>
      </c>
    </row>
    <row r="26" spans="1:20" x14ac:dyDescent="0.25">
      <c r="A26" s="42" t="s">
        <v>711</v>
      </c>
      <c r="B26" s="42">
        <v>60</v>
      </c>
      <c r="C26" s="42">
        <v>3000</v>
      </c>
    </row>
    <row r="27" spans="1:20" x14ac:dyDescent="0.25">
      <c r="A27" s="42" t="s">
        <v>712</v>
      </c>
      <c r="B27" s="42">
        <v>2</v>
      </c>
      <c r="C27" s="42">
        <v>126</v>
      </c>
    </row>
    <row r="28" spans="1:20" x14ac:dyDescent="0.25">
      <c r="A28" s="42" t="s">
        <v>713</v>
      </c>
      <c r="B28" s="42">
        <v>21</v>
      </c>
      <c r="C28" s="42">
        <v>1323</v>
      </c>
    </row>
    <row r="29" spans="1:20" x14ac:dyDescent="0.25">
      <c r="A29" s="42" t="s">
        <v>714</v>
      </c>
      <c r="B29" s="42">
        <v>3</v>
      </c>
      <c r="C29" s="42">
        <v>240</v>
      </c>
    </row>
    <row r="30" spans="1:20" x14ac:dyDescent="0.25">
      <c r="A30" s="42" t="s">
        <v>715</v>
      </c>
      <c r="B30" s="42">
        <v>4</v>
      </c>
      <c r="C30" s="42">
        <v>320</v>
      </c>
    </row>
    <row r="31" spans="1:20" x14ac:dyDescent="0.25">
      <c r="A31" s="42"/>
      <c r="B31" s="42">
        <f>SUM(B15:B24)</f>
        <v>215</v>
      </c>
      <c r="C31" s="42">
        <f>SUM(C15:C30)</f>
        <v>20728</v>
      </c>
    </row>
  </sheetData>
  <mergeCells count="29">
    <mergeCell ref="P2:P4"/>
    <mergeCell ref="J15:K15"/>
    <mergeCell ref="L15:M15"/>
    <mergeCell ref="N15:O15"/>
    <mergeCell ref="J14:O14"/>
    <mergeCell ref="P15:P16"/>
    <mergeCell ref="N2:O2"/>
    <mergeCell ref="J3:K3"/>
    <mergeCell ref="J2:M2"/>
    <mergeCell ref="L3:M3"/>
    <mergeCell ref="N3:N4"/>
    <mergeCell ref="O3:O4"/>
    <mergeCell ref="Q15:Q16"/>
    <mergeCell ref="R15:R16"/>
    <mergeCell ref="S15:S16"/>
    <mergeCell ref="P14:S14"/>
    <mergeCell ref="T14:T16"/>
    <mergeCell ref="I14:I16"/>
    <mergeCell ref="F14:F16"/>
    <mergeCell ref="H2:H4"/>
    <mergeCell ref="H14:H16"/>
    <mergeCell ref="G2:G4"/>
    <mergeCell ref="G14:G16"/>
    <mergeCell ref="F2:F4"/>
    <mergeCell ref="I2:I4"/>
    <mergeCell ref="F8:F10"/>
    <mergeCell ref="G8:G10"/>
    <mergeCell ref="H8:H10"/>
    <mergeCell ref="I8:I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941"/>
  <sheetViews>
    <sheetView zoomScale="70" zoomScaleNormal="70" workbookViewId="0">
      <pane ySplit="1" topLeftCell="A20" activePane="bottomLeft" state="frozen"/>
      <selection pane="bottomLeft" activeCell="A941" sqref="A941"/>
    </sheetView>
  </sheetViews>
  <sheetFormatPr defaultRowHeight="15" x14ac:dyDescent="0.25"/>
  <cols>
    <col min="1" max="1" width="7.42578125" style="125" bestFit="1" customWidth="1"/>
    <col min="2" max="2" width="20.85546875" style="125" bestFit="1" customWidth="1"/>
    <col min="3" max="3" width="15.140625" style="125" bestFit="1" customWidth="1"/>
    <col min="4" max="4" width="18.5703125" style="125" customWidth="1"/>
    <col min="5" max="5" width="3" style="125" bestFit="1" customWidth="1"/>
    <col min="6" max="6" width="19" style="125" bestFit="1" customWidth="1"/>
    <col min="7" max="7" width="11.42578125" style="163" customWidth="1"/>
    <col min="8" max="8" width="4.85546875" style="125" bestFit="1" customWidth="1"/>
    <col min="9" max="9" width="9.5703125" style="125" bestFit="1" customWidth="1"/>
    <col min="10" max="10" width="8.28515625" style="194" customWidth="1"/>
    <col min="11" max="11" width="16.42578125" style="124" bestFit="1" customWidth="1"/>
    <col min="12" max="12" width="15.140625" style="124" bestFit="1" customWidth="1"/>
    <col min="13" max="14" width="9.140625" style="85"/>
    <col min="15" max="15" width="14.28515625" style="85" bestFit="1" customWidth="1"/>
    <col min="16" max="16" width="15.7109375" style="85" bestFit="1" customWidth="1"/>
    <col min="17" max="17" width="14.28515625" style="85" bestFit="1" customWidth="1"/>
    <col min="18" max="18" width="15.7109375" style="85" bestFit="1" customWidth="1"/>
    <col min="19" max="19" width="13.28515625" style="85" bestFit="1" customWidth="1"/>
    <col min="20" max="20" width="14.7109375" style="85" bestFit="1" customWidth="1"/>
    <col min="21" max="16384" width="9.140625" style="85"/>
  </cols>
  <sheetData>
    <row r="1" spans="1:24" customFormat="1" ht="28.5" x14ac:dyDescent="0.25">
      <c r="A1" s="120" t="s">
        <v>538</v>
      </c>
      <c r="B1" s="120" t="s">
        <v>528</v>
      </c>
      <c r="C1" s="120" t="s">
        <v>597</v>
      </c>
      <c r="D1" s="120" t="s">
        <v>632</v>
      </c>
      <c r="E1" s="120" t="s">
        <v>629</v>
      </c>
      <c r="F1" s="120" t="s">
        <v>637</v>
      </c>
      <c r="G1" s="173" t="s">
        <v>312</v>
      </c>
      <c r="H1" s="120" t="s">
        <v>681</v>
      </c>
      <c r="I1" s="120" t="s">
        <v>682</v>
      </c>
      <c r="J1" s="173" t="s">
        <v>683</v>
      </c>
      <c r="K1" s="120" t="s">
        <v>48</v>
      </c>
      <c r="L1" s="120" t="s">
        <v>6</v>
      </c>
      <c r="O1" s="182" t="s">
        <v>740</v>
      </c>
      <c r="P1" s="182" t="s">
        <v>741</v>
      </c>
      <c r="Q1" s="182" t="s">
        <v>742</v>
      </c>
      <c r="R1" s="182" t="s">
        <v>743</v>
      </c>
      <c r="S1" s="182" t="s">
        <v>744</v>
      </c>
      <c r="T1" s="182" t="s">
        <v>745</v>
      </c>
    </row>
    <row r="2" spans="1:24" customFormat="1" ht="42.75" customHeight="1" x14ac:dyDescent="0.25">
      <c r="A2" s="261">
        <v>1</v>
      </c>
      <c r="B2" s="261" t="s">
        <v>49</v>
      </c>
      <c r="C2" s="264" t="s">
        <v>49</v>
      </c>
      <c r="D2" s="164" t="s">
        <v>50</v>
      </c>
      <c r="E2" s="164">
        <v>1</v>
      </c>
      <c r="F2" s="164">
        <v>56</v>
      </c>
      <c r="G2" s="165" t="s">
        <v>317</v>
      </c>
      <c r="H2" s="164" t="s">
        <v>474</v>
      </c>
      <c r="I2" s="164" t="s">
        <v>474</v>
      </c>
      <c r="J2" s="265" t="s">
        <v>474</v>
      </c>
      <c r="K2" s="57"/>
      <c r="L2" s="57"/>
      <c r="O2">
        <f>IF(AND(H2=50,I2="Yes"),1,0)</f>
        <v>0</v>
      </c>
      <c r="P2">
        <f>IF(AND(H2=50,I2="-"),1,0)</f>
        <v>0</v>
      </c>
      <c r="Q2">
        <f>IF(AND(H2=63,I2="Yes"),1,0)</f>
        <v>0</v>
      </c>
      <c r="R2">
        <f>IF(AND(H2=63,I2="-"),1,0)</f>
        <v>0</v>
      </c>
      <c r="S2">
        <f>IF(AND(H2=80,I2="Yes"),1,0)</f>
        <v>0</v>
      </c>
      <c r="T2">
        <f>IF(AND(H2=80,I2="-"),1,0)</f>
        <v>0</v>
      </c>
    </row>
    <row r="3" spans="1:24" customFormat="1" ht="42.75" customHeight="1" x14ac:dyDescent="0.25">
      <c r="A3" s="262"/>
      <c r="B3" s="262"/>
      <c r="C3" s="264"/>
      <c r="D3" s="164" t="s">
        <v>229</v>
      </c>
      <c r="E3" s="164">
        <v>1</v>
      </c>
      <c r="F3" s="164">
        <v>16</v>
      </c>
      <c r="G3" s="165" t="s">
        <v>317</v>
      </c>
      <c r="H3" s="164" t="s">
        <v>474</v>
      </c>
      <c r="I3" s="164" t="s">
        <v>474</v>
      </c>
      <c r="J3" s="265"/>
      <c r="K3" s="57"/>
      <c r="L3" s="57"/>
      <c r="O3">
        <f>IF(AND(H3=50,I3="Yes"),1,0)</f>
        <v>0</v>
      </c>
      <c r="P3">
        <f>IF(AND(H3=50,I3="-"),1,0)</f>
        <v>0</v>
      </c>
      <c r="Q3">
        <f>IF(AND(H3=63,I3="Yes"),1,0)</f>
        <v>0</v>
      </c>
      <c r="R3">
        <f>IF(AND(H3=63,I3="-"),1,0)</f>
        <v>0</v>
      </c>
      <c r="S3">
        <f>IF(AND(H3=80,I3="Yes"),1,0)</f>
        <v>0</v>
      </c>
      <c r="T3">
        <f>IF(AND(H3=80,I3="-"),1,0)</f>
        <v>0</v>
      </c>
    </row>
    <row r="4" spans="1:24" customFormat="1" x14ac:dyDescent="0.25">
      <c r="A4" s="263"/>
      <c r="B4" s="263"/>
      <c r="C4" s="164" t="s">
        <v>524</v>
      </c>
      <c r="D4" s="164"/>
      <c r="E4" s="164"/>
      <c r="F4" s="164"/>
      <c r="G4" s="165"/>
      <c r="H4" s="183" t="s">
        <v>474</v>
      </c>
      <c r="I4" s="164"/>
      <c r="J4" s="184" t="s">
        <v>474</v>
      </c>
      <c r="K4" s="57"/>
      <c r="L4" s="57"/>
      <c r="O4">
        <f t="shared" ref="O4:T4" si="0">SUM(O2:O3)</f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W4">
        <v>5</v>
      </c>
    </row>
    <row r="5" spans="1:24" customFormat="1" ht="42.75" customHeight="1" x14ac:dyDescent="0.25">
      <c r="A5" s="261">
        <v>2</v>
      </c>
      <c r="B5" s="261" t="s">
        <v>51</v>
      </c>
      <c r="C5" s="264" t="s">
        <v>52</v>
      </c>
      <c r="D5" s="164" t="s">
        <v>36</v>
      </c>
      <c r="E5" s="164">
        <v>1</v>
      </c>
      <c r="F5" s="164">
        <v>178</v>
      </c>
      <c r="G5" s="165" t="s">
        <v>317</v>
      </c>
      <c r="H5" s="183">
        <v>50</v>
      </c>
      <c r="I5" s="164" t="s">
        <v>474</v>
      </c>
      <c r="J5" s="265" t="s">
        <v>474</v>
      </c>
      <c r="K5" s="57"/>
      <c r="L5" s="57"/>
      <c r="O5">
        <f ca="1">IF(C5="Total", SUM(INDIRECT("O"&amp;W4&amp;":O"&amp;W5)), IF(AND(H5=50,I5="Yes"),1,0))</f>
        <v>0</v>
      </c>
      <c r="P5">
        <f ca="1">IF(C5="Total", SUM(INDIRECT("P"&amp;W4&amp;":P"&amp;W5)),IF(AND(H5=50,I5="-"),1,0))</f>
        <v>1</v>
      </c>
      <c r="Q5">
        <f ca="1">IF(C5="Total", SUM(INDIRECT("Q"&amp;W4&amp;":Q"&amp;W5)),IF(AND(H5=63,I5="Yes"),1,0))</f>
        <v>0</v>
      </c>
      <c r="R5">
        <f ca="1">IF(C5="Total", SUM(INDIRECT("R"&amp;W4&amp;":R"&amp;W5)),IF(AND(H5=63,I5="-"),1,0))</f>
        <v>0</v>
      </c>
      <c r="S5">
        <f ca="1">IF(C5="Total", SUM(INDIRECT("S"&amp;W4&amp;":S"&amp;W5)),IF(AND(H5=80,I5="Yes"),1,0))</f>
        <v>0</v>
      </c>
      <c r="T5">
        <f ca="1">IF(C5="Total", SUM(INDIRECT("T"&amp;W4&amp;":T"&amp;W5)),IF(AND(H5=80,I5="-"),1,0))</f>
        <v>0</v>
      </c>
      <c r="W5">
        <f>IF(C5="Total", ROW(B5)-1, W4)</f>
        <v>5</v>
      </c>
    </row>
    <row r="6" spans="1:24" customFormat="1" ht="42.75" customHeight="1" x14ac:dyDescent="0.25">
      <c r="A6" s="262"/>
      <c r="B6" s="262"/>
      <c r="C6" s="264"/>
      <c r="D6" s="164" t="s">
        <v>36</v>
      </c>
      <c r="E6" s="164">
        <v>2</v>
      </c>
      <c r="F6" s="164">
        <v>178</v>
      </c>
      <c r="G6" s="165" t="s">
        <v>317</v>
      </c>
      <c r="H6" s="183">
        <v>50</v>
      </c>
      <c r="I6" s="164" t="s">
        <v>474</v>
      </c>
      <c r="J6" s="265"/>
      <c r="K6" s="57"/>
      <c r="L6" s="57"/>
      <c r="O6">
        <f t="shared" ref="O6:O17" ca="1" si="1">IF(C6="Total", SUM(INDIRECT("O"&amp;W5&amp;":O"&amp;W6)), IF(AND(H6=50,I6="Yes"),1,0))</f>
        <v>0</v>
      </c>
      <c r="P6">
        <f t="shared" ref="P6:P17" ca="1" si="2">IF(C6="Total", SUM(INDIRECT("P"&amp;W5&amp;":P"&amp;W6)),IF(AND(H6=50,I6="-"),1,0))</f>
        <v>1</v>
      </c>
      <c r="Q6">
        <f t="shared" ref="Q6:Q17" ca="1" si="3">IF(C6="Total", SUM(INDIRECT("Q"&amp;W5&amp;":Q"&amp;W6)),IF(AND(H6=63,I6="Yes"),1,0))</f>
        <v>0</v>
      </c>
      <c r="R6">
        <f t="shared" ref="R6:R17" ca="1" si="4">IF(C6="Total", SUM(INDIRECT("R"&amp;W5&amp;":R"&amp;W6)),IF(AND(H6=63,I6="-"),1,0))</f>
        <v>0</v>
      </c>
      <c r="S6">
        <f t="shared" ref="S6:S17" ca="1" si="5">IF(C6="Total", SUM(INDIRECT("S"&amp;W5&amp;":S"&amp;W6)),IF(AND(H6=80,I6="Yes"),1,0))</f>
        <v>0</v>
      </c>
      <c r="T6">
        <f t="shared" ref="T6:T17" ca="1" si="6">IF(C6="Total", SUM(INDIRECT("T"&amp;W5&amp;":T"&amp;W6)),IF(AND(H6=80,I6="-"),1,0))</f>
        <v>0</v>
      </c>
      <c r="W6">
        <f t="shared" ref="W6:W69" si="7">IF(C6="Total", ROW(B6)-1, W5)</f>
        <v>5</v>
      </c>
    </row>
    <row r="7" spans="1:24" customFormat="1" ht="42.75" customHeight="1" x14ac:dyDescent="0.25">
      <c r="A7" s="262"/>
      <c r="B7" s="262"/>
      <c r="C7" s="264"/>
      <c r="D7" s="164" t="s">
        <v>53</v>
      </c>
      <c r="E7" s="164">
        <v>1</v>
      </c>
      <c r="F7" s="164">
        <v>117</v>
      </c>
      <c r="G7" s="165" t="s">
        <v>317</v>
      </c>
      <c r="H7" s="183" t="s">
        <v>474</v>
      </c>
      <c r="I7" s="164" t="s">
        <v>474</v>
      </c>
      <c r="J7" s="265"/>
      <c r="K7" s="57"/>
      <c r="L7" s="57"/>
      <c r="O7">
        <f t="shared" ca="1" si="1"/>
        <v>0</v>
      </c>
      <c r="P7">
        <f t="shared" ca="1" si="2"/>
        <v>0</v>
      </c>
      <c r="Q7">
        <f t="shared" ca="1" si="3"/>
        <v>0</v>
      </c>
      <c r="R7">
        <f t="shared" ca="1" si="4"/>
        <v>0</v>
      </c>
      <c r="S7">
        <f t="shared" ca="1" si="5"/>
        <v>0</v>
      </c>
      <c r="T7">
        <f t="shared" ca="1" si="6"/>
        <v>0</v>
      </c>
      <c r="W7">
        <f t="shared" si="7"/>
        <v>5</v>
      </c>
    </row>
    <row r="8" spans="1:24" customFormat="1" ht="42.75" customHeight="1" x14ac:dyDescent="0.25">
      <c r="A8" s="262"/>
      <c r="B8" s="262"/>
      <c r="C8" s="264"/>
      <c r="D8" s="164" t="s">
        <v>46</v>
      </c>
      <c r="E8" s="164">
        <v>1</v>
      </c>
      <c r="F8" s="164">
        <v>30</v>
      </c>
      <c r="G8" s="165" t="s">
        <v>317</v>
      </c>
      <c r="H8" s="183" t="s">
        <v>474</v>
      </c>
      <c r="I8" s="164" t="s">
        <v>474</v>
      </c>
      <c r="J8" s="265"/>
      <c r="K8" s="57"/>
      <c r="L8" s="57"/>
      <c r="O8">
        <f t="shared" ca="1" si="1"/>
        <v>0</v>
      </c>
      <c r="P8">
        <f t="shared" ca="1" si="2"/>
        <v>0</v>
      </c>
      <c r="Q8">
        <f t="shared" ca="1" si="3"/>
        <v>0</v>
      </c>
      <c r="R8">
        <f t="shared" ca="1" si="4"/>
        <v>0</v>
      </c>
      <c r="S8">
        <f t="shared" ca="1" si="5"/>
        <v>0</v>
      </c>
      <c r="T8">
        <f t="shared" ca="1" si="6"/>
        <v>0</v>
      </c>
      <c r="W8">
        <f t="shared" si="7"/>
        <v>5</v>
      </c>
    </row>
    <row r="9" spans="1:24" customFormat="1" ht="42.75" customHeight="1" x14ac:dyDescent="0.25">
      <c r="A9" s="262"/>
      <c r="B9" s="262"/>
      <c r="C9" s="264"/>
      <c r="D9" s="164" t="s">
        <v>46</v>
      </c>
      <c r="E9" s="164">
        <v>2</v>
      </c>
      <c r="F9" s="164">
        <v>30</v>
      </c>
      <c r="G9" s="165" t="s">
        <v>317</v>
      </c>
      <c r="H9" s="183" t="s">
        <v>474</v>
      </c>
      <c r="I9" s="164" t="s">
        <v>474</v>
      </c>
      <c r="J9" s="265"/>
      <c r="K9" s="57"/>
      <c r="L9" s="57"/>
      <c r="O9">
        <f t="shared" ca="1" si="1"/>
        <v>0</v>
      </c>
      <c r="P9">
        <f t="shared" ca="1" si="2"/>
        <v>0</v>
      </c>
      <c r="Q9">
        <f t="shared" ca="1" si="3"/>
        <v>0</v>
      </c>
      <c r="R9">
        <f t="shared" ca="1" si="4"/>
        <v>0</v>
      </c>
      <c r="S9">
        <f t="shared" ca="1" si="5"/>
        <v>0</v>
      </c>
      <c r="T9">
        <f t="shared" ca="1" si="6"/>
        <v>0</v>
      </c>
      <c r="W9">
        <f t="shared" si="7"/>
        <v>5</v>
      </c>
    </row>
    <row r="10" spans="1:24" customFormat="1" ht="42.75" customHeight="1" x14ac:dyDescent="0.25">
      <c r="A10" s="262"/>
      <c r="B10" s="262"/>
      <c r="C10" s="264"/>
      <c r="D10" s="164" t="s">
        <v>504</v>
      </c>
      <c r="E10" s="164">
        <v>1</v>
      </c>
      <c r="F10" s="164">
        <v>182</v>
      </c>
      <c r="G10" s="165" t="s">
        <v>317</v>
      </c>
      <c r="H10" s="183" t="s">
        <v>474</v>
      </c>
      <c r="I10" s="164" t="s">
        <v>474</v>
      </c>
      <c r="J10" s="265"/>
      <c r="K10" s="57"/>
      <c r="L10" s="57"/>
      <c r="O10">
        <f t="shared" ca="1" si="1"/>
        <v>0</v>
      </c>
      <c r="P10">
        <f t="shared" ca="1" si="2"/>
        <v>0</v>
      </c>
      <c r="Q10">
        <f t="shared" ca="1" si="3"/>
        <v>0</v>
      </c>
      <c r="R10">
        <f t="shared" ca="1" si="4"/>
        <v>0</v>
      </c>
      <c r="S10">
        <f t="shared" ca="1" si="5"/>
        <v>0</v>
      </c>
      <c r="T10">
        <f t="shared" ca="1" si="6"/>
        <v>0</v>
      </c>
      <c r="W10">
        <f t="shared" si="7"/>
        <v>5</v>
      </c>
    </row>
    <row r="11" spans="1:24" customFormat="1" ht="42.75" customHeight="1" x14ac:dyDescent="0.25">
      <c r="A11" s="262"/>
      <c r="B11" s="262"/>
      <c r="C11" s="264"/>
      <c r="D11" s="164" t="s">
        <v>31</v>
      </c>
      <c r="E11" s="164">
        <v>1</v>
      </c>
      <c r="F11" s="164">
        <v>162</v>
      </c>
      <c r="G11" s="165" t="s">
        <v>317</v>
      </c>
      <c r="H11" s="183" t="s">
        <v>474</v>
      </c>
      <c r="I11" s="164" t="s">
        <v>474</v>
      </c>
      <c r="J11" s="265"/>
      <c r="K11" s="57"/>
      <c r="L11" s="57"/>
      <c r="O11">
        <f t="shared" ca="1" si="1"/>
        <v>0</v>
      </c>
      <c r="P11">
        <f t="shared" ca="1" si="2"/>
        <v>0</v>
      </c>
      <c r="Q11">
        <f t="shared" ca="1" si="3"/>
        <v>0</v>
      </c>
      <c r="R11">
        <f t="shared" ca="1" si="4"/>
        <v>0</v>
      </c>
      <c r="S11">
        <f t="shared" ca="1" si="5"/>
        <v>0</v>
      </c>
      <c r="T11">
        <f t="shared" ca="1" si="6"/>
        <v>0</v>
      </c>
      <c r="W11">
        <f t="shared" si="7"/>
        <v>5</v>
      </c>
    </row>
    <row r="12" spans="1:24" customFormat="1" ht="42.75" customHeight="1" x14ac:dyDescent="0.25">
      <c r="A12" s="262"/>
      <c r="B12" s="262"/>
      <c r="C12" s="264"/>
      <c r="D12" s="164" t="s">
        <v>31</v>
      </c>
      <c r="E12" s="164">
        <v>2</v>
      </c>
      <c r="F12" s="164">
        <v>162</v>
      </c>
      <c r="G12" s="165" t="s">
        <v>317</v>
      </c>
      <c r="H12" s="183" t="s">
        <v>474</v>
      </c>
      <c r="I12" s="164" t="s">
        <v>474</v>
      </c>
      <c r="J12" s="265"/>
      <c r="K12" s="57"/>
      <c r="L12" s="57"/>
      <c r="O12">
        <f t="shared" ca="1" si="1"/>
        <v>0</v>
      </c>
      <c r="P12">
        <f t="shared" ca="1" si="2"/>
        <v>0</v>
      </c>
      <c r="Q12">
        <f t="shared" ca="1" si="3"/>
        <v>0</v>
      </c>
      <c r="R12">
        <f t="shared" ca="1" si="4"/>
        <v>0</v>
      </c>
      <c r="S12">
        <f t="shared" ca="1" si="5"/>
        <v>0</v>
      </c>
      <c r="T12">
        <f t="shared" ca="1" si="6"/>
        <v>0</v>
      </c>
      <c r="W12">
        <f t="shared" si="7"/>
        <v>5</v>
      </c>
    </row>
    <row r="13" spans="1:24" customFormat="1" x14ac:dyDescent="0.25">
      <c r="A13" s="263"/>
      <c r="B13" s="263"/>
      <c r="C13" s="164" t="s">
        <v>524</v>
      </c>
      <c r="D13" s="164"/>
      <c r="E13" s="164"/>
      <c r="F13" s="164"/>
      <c r="G13" s="165"/>
      <c r="H13" s="183">
        <f>SUM(H5:H12)</f>
        <v>100</v>
      </c>
      <c r="I13" s="164"/>
      <c r="J13" s="184"/>
      <c r="K13" s="57"/>
      <c r="L13" s="57"/>
      <c r="O13">
        <f t="shared" ca="1" si="1"/>
        <v>0</v>
      </c>
      <c r="P13">
        <f t="shared" ca="1" si="2"/>
        <v>2</v>
      </c>
      <c r="Q13">
        <f t="shared" ca="1" si="3"/>
        <v>0</v>
      </c>
      <c r="R13">
        <f t="shared" ca="1" si="4"/>
        <v>0</v>
      </c>
      <c r="S13">
        <f t="shared" ca="1" si="5"/>
        <v>0</v>
      </c>
      <c r="T13">
        <f t="shared" ca="1" si="6"/>
        <v>0</v>
      </c>
      <c r="W13">
        <f t="shared" si="7"/>
        <v>12</v>
      </c>
      <c r="X13">
        <f>W13+2</f>
        <v>14</v>
      </c>
    </row>
    <row r="14" spans="1:24" customFormat="1" ht="42.75" customHeight="1" x14ac:dyDescent="0.25">
      <c r="A14" s="261">
        <v>3</v>
      </c>
      <c r="B14" s="261" t="s">
        <v>46</v>
      </c>
      <c r="C14" s="261" t="s">
        <v>52</v>
      </c>
      <c r="D14" s="164" t="s">
        <v>53</v>
      </c>
      <c r="E14" s="164">
        <v>1</v>
      </c>
      <c r="F14" s="164">
        <v>104</v>
      </c>
      <c r="G14" s="165" t="s">
        <v>317</v>
      </c>
      <c r="H14" s="183" t="s">
        <v>474</v>
      </c>
      <c r="I14" s="164" t="s">
        <v>474</v>
      </c>
      <c r="J14" s="265" t="s">
        <v>474</v>
      </c>
      <c r="K14" s="57"/>
      <c r="L14" s="57"/>
      <c r="O14">
        <f t="shared" ca="1" si="1"/>
        <v>0</v>
      </c>
      <c r="P14">
        <f t="shared" ca="1" si="2"/>
        <v>0</v>
      </c>
      <c r="Q14">
        <f t="shared" ca="1" si="3"/>
        <v>0</v>
      </c>
      <c r="R14">
        <f t="shared" ca="1" si="4"/>
        <v>0</v>
      </c>
      <c r="S14">
        <f t="shared" ca="1" si="5"/>
        <v>0</v>
      </c>
      <c r="T14">
        <f t="shared" ca="1" si="6"/>
        <v>0</v>
      </c>
      <c r="W14">
        <f t="shared" si="7"/>
        <v>12</v>
      </c>
      <c r="X14">
        <f>IF(C14="Total",W14+2,X13)</f>
        <v>14</v>
      </c>
    </row>
    <row r="15" spans="1:24" customFormat="1" ht="42.75" customHeight="1" x14ac:dyDescent="0.25">
      <c r="A15" s="262"/>
      <c r="B15" s="262"/>
      <c r="C15" s="262"/>
      <c r="D15" s="164" t="s">
        <v>53</v>
      </c>
      <c r="E15" s="164">
        <v>2</v>
      </c>
      <c r="F15" s="164">
        <v>104</v>
      </c>
      <c r="G15" s="165" t="s">
        <v>317</v>
      </c>
      <c r="H15" s="183" t="s">
        <v>474</v>
      </c>
      <c r="I15" s="164" t="s">
        <v>474</v>
      </c>
      <c r="J15" s="265"/>
      <c r="K15" s="57"/>
      <c r="L15" s="57"/>
      <c r="O15">
        <f t="shared" ca="1" si="1"/>
        <v>0</v>
      </c>
      <c r="P15">
        <f t="shared" ca="1" si="2"/>
        <v>0</v>
      </c>
      <c r="Q15">
        <f t="shared" ca="1" si="3"/>
        <v>0</v>
      </c>
      <c r="R15">
        <f t="shared" ca="1" si="4"/>
        <v>0</v>
      </c>
      <c r="S15">
        <f t="shared" ca="1" si="5"/>
        <v>0</v>
      </c>
      <c r="T15">
        <f t="shared" ca="1" si="6"/>
        <v>0</v>
      </c>
      <c r="W15">
        <f t="shared" si="7"/>
        <v>12</v>
      </c>
      <c r="X15">
        <f t="shared" ref="X15:X78" si="8">IF(C15="Total",W15+2,X14)</f>
        <v>14</v>
      </c>
    </row>
    <row r="16" spans="1:24" customFormat="1" ht="42.75" customHeight="1" x14ac:dyDescent="0.25">
      <c r="A16" s="262"/>
      <c r="B16" s="262"/>
      <c r="C16" s="262"/>
      <c r="D16" s="164" t="s">
        <v>51</v>
      </c>
      <c r="E16" s="164">
        <v>1</v>
      </c>
      <c r="F16" s="164">
        <v>30</v>
      </c>
      <c r="G16" s="165" t="s">
        <v>317</v>
      </c>
      <c r="H16" s="183" t="s">
        <v>474</v>
      </c>
      <c r="I16" s="164" t="s">
        <v>474</v>
      </c>
      <c r="J16" s="265"/>
      <c r="K16" s="57"/>
      <c r="L16" s="57"/>
      <c r="O16">
        <f t="shared" ca="1" si="1"/>
        <v>0</v>
      </c>
      <c r="P16">
        <f t="shared" ca="1" si="2"/>
        <v>0</v>
      </c>
      <c r="Q16">
        <f t="shared" ca="1" si="3"/>
        <v>0</v>
      </c>
      <c r="R16">
        <f t="shared" ca="1" si="4"/>
        <v>0</v>
      </c>
      <c r="S16">
        <f t="shared" ca="1" si="5"/>
        <v>0</v>
      </c>
      <c r="T16">
        <f t="shared" ca="1" si="6"/>
        <v>0</v>
      </c>
      <c r="W16">
        <f t="shared" si="7"/>
        <v>12</v>
      </c>
      <c r="X16">
        <f t="shared" si="8"/>
        <v>14</v>
      </c>
    </row>
    <row r="17" spans="1:24" customFormat="1" ht="42.75" customHeight="1" x14ac:dyDescent="0.25">
      <c r="A17" s="262"/>
      <c r="B17" s="262"/>
      <c r="C17" s="263"/>
      <c r="D17" s="164" t="s">
        <v>51</v>
      </c>
      <c r="E17" s="164">
        <v>2</v>
      </c>
      <c r="F17" s="164">
        <v>30</v>
      </c>
      <c r="G17" s="165" t="s">
        <v>317</v>
      </c>
      <c r="H17" s="183" t="s">
        <v>474</v>
      </c>
      <c r="I17" s="164" t="s">
        <v>474</v>
      </c>
      <c r="J17" s="265"/>
      <c r="K17" s="57"/>
      <c r="L17" s="57"/>
      <c r="O17">
        <f t="shared" ca="1" si="1"/>
        <v>0</v>
      </c>
      <c r="P17">
        <f t="shared" ca="1" si="2"/>
        <v>0</v>
      </c>
      <c r="Q17">
        <f t="shared" ca="1" si="3"/>
        <v>0</v>
      </c>
      <c r="R17">
        <f t="shared" ca="1" si="4"/>
        <v>0</v>
      </c>
      <c r="S17">
        <f t="shared" ca="1" si="5"/>
        <v>0</v>
      </c>
      <c r="T17">
        <f t="shared" ca="1" si="6"/>
        <v>0</v>
      </c>
      <c r="W17">
        <f t="shared" si="7"/>
        <v>12</v>
      </c>
      <c r="X17">
        <f t="shared" si="8"/>
        <v>14</v>
      </c>
    </row>
    <row r="18" spans="1:24" customFormat="1" x14ac:dyDescent="0.25">
      <c r="A18" s="263"/>
      <c r="B18" s="263"/>
      <c r="C18" s="164" t="s">
        <v>524</v>
      </c>
      <c r="D18" s="164"/>
      <c r="E18" s="164"/>
      <c r="F18" s="164"/>
      <c r="G18" s="165"/>
      <c r="H18" s="183" t="s">
        <v>474</v>
      </c>
      <c r="I18" s="164"/>
      <c r="J18" s="184"/>
      <c r="K18" s="57"/>
      <c r="L18" s="57"/>
      <c r="O18">
        <f ca="1">IF(C18="Total", SUM(INDIRECT("O"&amp;X17&amp;":O"&amp;W18)), IF(AND(H18=50,I18="Yes"),1,0))</f>
        <v>0</v>
      </c>
      <c r="P18">
        <f ca="1">IF(C18="Total", SUM(INDIRECT("P"&amp;X17&amp;":P"&amp;W18)),IF(AND(H18=50,I18="-"),1,0))</f>
        <v>0</v>
      </c>
      <c r="Q18">
        <f ca="1">IF(C18="Total", SUM(INDIRECT("Q"&amp;X17&amp;":Q"&amp;W18)),IF(AND(H18=63,I18="Yes"),1,0))</f>
        <v>0</v>
      </c>
      <c r="R18">
        <f ca="1">IF(C18="Total", SUM(INDIRECT("R"&amp;X17&amp;":R"&amp;W18)),IF(AND(H18=63,I18="-"),1,0))</f>
        <v>0</v>
      </c>
      <c r="S18">
        <f ca="1">IF(C18="Total", SUM(INDIRECT("S"&amp;X17&amp;":S"&amp;W18)),IF(AND(H18=80,I18="Yes"),1,0))</f>
        <v>0</v>
      </c>
      <c r="T18">
        <f ca="1">IF(C18="Total", SUM(INDIRECT("T"&amp;X17&amp;":T"&amp;W18)),IF(AND(H18=80,I18="-"),1,0))</f>
        <v>0</v>
      </c>
      <c r="W18">
        <f t="shared" si="7"/>
        <v>17</v>
      </c>
      <c r="X18">
        <f t="shared" si="8"/>
        <v>19</v>
      </c>
    </row>
    <row r="19" spans="1:24" customFormat="1" ht="42.75" customHeight="1" x14ac:dyDescent="0.25">
      <c r="A19" s="261">
        <v>4</v>
      </c>
      <c r="B19" s="261" t="s">
        <v>54</v>
      </c>
      <c r="C19" s="264" t="s">
        <v>25</v>
      </c>
      <c r="D19" s="164" t="s">
        <v>60</v>
      </c>
      <c r="E19" s="164">
        <v>1</v>
      </c>
      <c r="F19" s="164">
        <v>165</v>
      </c>
      <c r="G19" s="165" t="s">
        <v>317</v>
      </c>
      <c r="H19" s="183" t="s">
        <v>474</v>
      </c>
      <c r="I19" s="164" t="s">
        <v>474</v>
      </c>
      <c r="J19" s="265" t="s">
        <v>583</v>
      </c>
      <c r="K19" s="57"/>
      <c r="L19" s="57"/>
      <c r="O19">
        <f t="shared" ref="O19:O82" ca="1" si="9">IF(C19="Total", SUM(INDIRECT("O"&amp;X18&amp;":O"&amp;W19)), IF(AND(H19=50,I19="Yes"),1,0))</f>
        <v>0</v>
      </c>
      <c r="P19">
        <f t="shared" ref="P19:P82" ca="1" si="10">IF(C19="Total", SUM(INDIRECT("P"&amp;X18&amp;":P"&amp;W19)),IF(AND(H19=50,I19="-"),1,0))</f>
        <v>0</v>
      </c>
      <c r="Q19">
        <f t="shared" ref="Q19:Q82" ca="1" si="11">IF(C19="Total", SUM(INDIRECT("Q"&amp;X18&amp;":Q"&amp;W19)),IF(AND(H19=63,I19="Yes"),1,0))</f>
        <v>0</v>
      </c>
      <c r="R19">
        <f t="shared" ref="R19:R82" ca="1" si="12">IF(C19="Total", SUM(INDIRECT("R"&amp;X18&amp;":R"&amp;W19)),IF(AND(H19=63,I19="-"),1,0))</f>
        <v>0</v>
      </c>
      <c r="S19">
        <f t="shared" ref="S19:S82" ca="1" si="13">IF(C19="Total", SUM(INDIRECT("S"&amp;X18&amp;":S"&amp;W19)),IF(AND(H19=80,I19="Yes"),1,0))</f>
        <v>0</v>
      </c>
      <c r="T19">
        <f t="shared" ref="T19:T82" ca="1" si="14">IF(C19="Total", SUM(INDIRECT("T"&amp;X18&amp;":T"&amp;W19)),IF(AND(H19=80,I19="-"),1,0))</f>
        <v>0</v>
      </c>
      <c r="W19">
        <f t="shared" si="7"/>
        <v>17</v>
      </c>
      <c r="X19">
        <f t="shared" si="8"/>
        <v>19</v>
      </c>
    </row>
    <row r="20" spans="1:24" customFormat="1" ht="42.75" customHeight="1" x14ac:dyDescent="0.25">
      <c r="A20" s="262"/>
      <c r="B20" s="262"/>
      <c r="C20" s="264"/>
      <c r="D20" s="164" t="s">
        <v>55</v>
      </c>
      <c r="E20" s="164">
        <v>1</v>
      </c>
      <c r="F20" s="164">
        <v>164</v>
      </c>
      <c r="G20" s="165" t="s">
        <v>317</v>
      </c>
      <c r="H20" s="183" t="s">
        <v>474</v>
      </c>
      <c r="I20" s="164" t="s">
        <v>474</v>
      </c>
      <c r="J20" s="265"/>
      <c r="K20" s="57"/>
      <c r="L20" s="57"/>
      <c r="O20">
        <f t="shared" ca="1" si="9"/>
        <v>0</v>
      </c>
      <c r="P20">
        <f t="shared" ca="1" si="10"/>
        <v>0</v>
      </c>
      <c r="Q20">
        <f t="shared" ca="1" si="11"/>
        <v>0</v>
      </c>
      <c r="R20">
        <f t="shared" ca="1" si="12"/>
        <v>0</v>
      </c>
      <c r="S20">
        <f t="shared" ca="1" si="13"/>
        <v>0</v>
      </c>
      <c r="T20">
        <f t="shared" ca="1" si="14"/>
        <v>0</v>
      </c>
      <c r="W20">
        <f t="shared" si="7"/>
        <v>17</v>
      </c>
      <c r="X20">
        <f t="shared" si="8"/>
        <v>19</v>
      </c>
    </row>
    <row r="21" spans="1:24" customFormat="1" ht="42.75" customHeight="1" x14ac:dyDescent="0.25">
      <c r="A21" s="262"/>
      <c r="B21" s="262"/>
      <c r="C21" s="264"/>
      <c r="D21" s="164" t="s">
        <v>56</v>
      </c>
      <c r="E21" s="164">
        <v>1</v>
      </c>
      <c r="F21" s="164">
        <v>96</v>
      </c>
      <c r="G21" s="165" t="s">
        <v>317</v>
      </c>
      <c r="H21" s="183" t="s">
        <v>474</v>
      </c>
      <c r="I21" s="164" t="s">
        <v>474</v>
      </c>
      <c r="J21" s="265"/>
      <c r="K21" s="57"/>
      <c r="L21" s="57"/>
      <c r="O21">
        <f t="shared" ca="1" si="9"/>
        <v>0</v>
      </c>
      <c r="P21">
        <f t="shared" ca="1" si="10"/>
        <v>0</v>
      </c>
      <c r="Q21">
        <f t="shared" ca="1" si="11"/>
        <v>0</v>
      </c>
      <c r="R21">
        <f t="shared" ca="1" si="12"/>
        <v>0</v>
      </c>
      <c r="S21">
        <f t="shared" ca="1" si="13"/>
        <v>0</v>
      </c>
      <c r="T21">
        <f t="shared" ca="1" si="14"/>
        <v>0</v>
      </c>
      <c r="W21">
        <f t="shared" si="7"/>
        <v>17</v>
      </c>
      <c r="X21">
        <f t="shared" si="8"/>
        <v>19</v>
      </c>
    </row>
    <row r="22" spans="1:24" customFormat="1" ht="42.75" customHeight="1" x14ac:dyDescent="0.25">
      <c r="A22" s="262"/>
      <c r="B22" s="262"/>
      <c r="C22" s="264"/>
      <c r="D22" s="164" t="s">
        <v>56</v>
      </c>
      <c r="E22" s="164">
        <v>2</v>
      </c>
      <c r="F22" s="164">
        <v>96</v>
      </c>
      <c r="G22" s="165" t="s">
        <v>317</v>
      </c>
      <c r="H22" s="183" t="s">
        <v>474</v>
      </c>
      <c r="I22" s="164" t="s">
        <v>474</v>
      </c>
      <c r="J22" s="265"/>
      <c r="K22" s="57"/>
      <c r="L22" s="57"/>
      <c r="O22">
        <f t="shared" ca="1" si="9"/>
        <v>0</v>
      </c>
      <c r="P22">
        <f t="shared" ca="1" si="10"/>
        <v>0</v>
      </c>
      <c r="Q22">
        <f t="shared" ca="1" si="11"/>
        <v>0</v>
      </c>
      <c r="R22">
        <f t="shared" ca="1" si="12"/>
        <v>0</v>
      </c>
      <c r="S22">
        <f t="shared" ca="1" si="13"/>
        <v>0</v>
      </c>
      <c r="T22">
        <f t="shared" ca="1" si="14"/>
        <v>0</v>
      </c>
      <c r="W22">
        <f t="shared" si="7"/>
        <v>17</v>
      </c>
      <c r="X22">
        <f t="shared" si="8"/>
        <v>19</v>
      </c>
    </row>
    <row r="23" spans="1:24" customFormat="1" x14ac:dyDescent="0.25">
      <c r="A23" s="263"/>
      <c r="B23" s="263"/>
      <c r="C23" s="164" t="s">
        <v>524</v>
      </c>
      <c r="D23" s="164"/>
      <c r="E23" s="164"/>
      <c r="F23" s="164"/>
      <c r="G23" s="165"/>
      <c r="H23" s="183" t="s">
        <v>474</v>
      </c>
      <c r="I23" s="164" t="s">
        <v>474</v>
      </c>
      <c r="J23" s="184">
        <v>175</v>
      </c>
      <c r="K23" s="57"/>
      <c r="L23" s="57"/>
      <c r="O23">
        <f t="shared" ca="1" si="9"/>
        <v>0</v>
      </c>
      <c r="P23">
        <f t="shared" ca="1" si="10"/>
        <v>0</v>
      </c>
      <c r="Q23">
        <f t="shared" ca="1" si="11"/>
        <v>0</v>
      </c>
      <c r="R23">
        <f t="shared" ca="1" si="12"/>
        <v>0</v>
      </c>
      <c r="S23">
        <f t="shared" ca="1" si="13"/>
        <v>0</v>
      </c>
      <c r="T23">
        <f t="shared" ca="1" si="14"/>
        <v>0</v>
      </c>
      <c r="W23">
        <f t="shared" si="7"/>
        <v>22</v>
      </c>
      <c r="X23">
        <f t="shared" si="8"/>
        <v>24</v>
      </c>
    </row>
    <row r="24" spans="1:24" customFormat="1" ht="42.75" customHeight="1" x14ac:dyDescent="0.25">
      <c r="A24" s="261">
        <v>5</v>
      </c>
      <c r="B24" s="261" t="s">
        <v>57</v>
      </c>
      <c r="C24" s="264" t="s">
        <v>59</v>
      </c>
      <c r="D24" s="164" t="s">
        <v>58</v>
      </c>
      <c r="E24" s="164">
        <v>1</v>
      </c>
      <c r="F24" s="164">
        <v>282</v>
      </c>
      <c r="G24" s="165" t="s">
        <v>317</v>
      </c>
      <c r="H24" s="183" t="s">
        <v>474</v>
      </c>
      <c r="I24" s="164" t="s">
        <v>474</v>
      </c>
      <c r="J24" s="265" t="s">
        <v>601</v>
      </c>
      <c r="K24" s="57"/>
      <c r="L24" s="57"/>
      <c r="O24">
        <f t="shared" ca="1" si="9"/>
        <v>0</v>
      </c>
      <c r="P24">
        <f t="shared" ca="1" si="10"/>
        <v>0</v>
      </c>
      <c r="Q24">
        <f t="shared" ca="1" si="11"/>
        <v>0</v>
      </c>
      <c r="R24">
        <f t="shared" ca="1" si="12"/>
        <v>0</v>
      </c>
      <c r="S24">
        <f t="shared" ca="1" si="13"/>
        <v>0</v>
      </c>
      <c r="T24">
        <f t="shared" ca="1" si="14"/>
        <v>0</v>
      </c>
      <c r="W24">
        <f t="shared" si="7"/>
        <v>22</v>
      </c>
      <c r="X24">
        <f t="shared" si="8"/>
        <v>24</v>
      </c>
    </row>
    <row r="25" spans="1:24" customFormat="1" ht="42.75" customHeight="1" x14ac:dyDescent="0.25">
      <c r="A25" s="262"/>
      <c r="B25" s="262"/>
      <c r="C25" s="264"/>
      <c r="D25" s="164" t="s">
        <v>58</v>
      </c>
      <c r="E25" s="164">
        <v>2</v>
      </c>
      <c r="F25" s="164">
        <v>282</v>
      </c>
      <c r="G25" s="165" t="s">
        <v>317</v>
      </c>
      <c r="H25" s="183" t="s">
        <v>474</v>
      </c>
      <c r="I25" s="164" t="s">
        <v>474</v>
      </c>
      <c r="J25" s="265"/>
      <c r="K25" s="57"/>
      <c r="L25" s="57"/>
      <c r="O25">
        <f t="shared" ca="1" si="9"/>
        <v>0</v>
      </c>
      <c r="P25">
        <f t="shared" ca="1" si="10"/>
        <v>0</v>
      </c>
      <c r="Q25">
        <f t="shared" ca="1" si="11"/>
        <v>0</v>
      </c>
      <c r="R25">
        <f t="shared" ca="1" si="12"/>
        <v>0</v>
      </c>
      <c r="S25">
        <f t="shared" ca="1" si="13"/>
        <v>0</v>
      </c>
      <c r="T25">
        <f t="shared" ca="1" si="14"/>
        <v>0</v>
      </c>
      <c r="W25">
        <f t="shared" si="7"/>
        <v>22</v>
      </c>
      <c r="X25">
        <f t="shared" si="8"/>
        <v>24</v>
      </c>
    </row>
    <row r="26" spans="1:24" customFormat="1" ht="42.75" customHeight="1" x14ac:dyDescent="0.25">
      <c r="A26" s="262"/>
      <c r="B26" s="262"/>
      <c r="C26" s="264"/>
      <c r="D26" s="164" t="s">
        <v>60</v>
      </c>
      <c r="E26" s="164">
        <v>1</v>
      </c>
      <c r="F26" s="164">
        <v>233</v>
      </c>
      <c r="G26" s="165" t="s">
        <v>317</v>
      </c>
      <c r="H26" s="183" t="s">
        <v>474</v>
      </c>
      <c r="I26" s="164" t="s">
        <v>474</v>
      </c>
      <c r="J26" s="265"/>
      <c r="K26" s="57"/>
      <c r="L26" s="57"/>
      <c r="O26">
        <f t="shared" ca="1" si="9"/>
        <v>0</v>
      </c>
      <c r="P26">
        <f t="shared" ca="1" si="10"/>
        <v>0</v>
      </c>
      <c r="Q26">
        <f t="shared" ca="1" si="11"/>
        <v>0</v>
      </c>
      <c r="R26">
        <f t="shared" ca="1" si="12"/>
        <v>0</v>
      </c>
      <c r="S26">
        <f t="shared" ca="1" si="13"/>
        <v>0</v>
      </c>
      <c r="T26">
        <f t="shared" ca="1" si="14"/>
        <v>0</v>
      </c>
      <c r="W26">
        <f t="shared" si="7"/>
        <v>22</v>
      </c>
      <c r="X26">
        <f t="shared" si="8"/>
        <v>24</v>
      </c>
    </row>
    <row r="27" spans="1:24" customFormat="1" ht="42.75" customHeight="1" x14ac:dyDescent="0.25">
      <c r="A27" s="262"/>
      <c r="B27" s="262"/>
      <c r="C27" s="264"/>
      <c r="D27" s="164" t="s">
        <v>185</v>
      </c>
      <c r="E27" s="164">
        <v>1</v>
      </c>
      <c r="F27" s="164">
        <v>84</v>
      </c>
      <c r="G27" s="165" t="s">
        <v>317</v>
      </c>
      <c r="H27" s="183" t="s">
        <v>474</v>
      </c>
      <c r="I27" s="164" t="s">
        <v>474</v>
      </c>
      <c r="J27" s="265"/>
      <c r="K27" s="57"/>
      <c r="L27" s="57"/>
      <c r="O27">
        <f t="shared" ca="1" si="9"/>
        <v>0</v>
      </c>
      <c r="P27">
        <f t="shared" ca="1" si="10"/>
        <v>0</v>
      </c>
      <c r="Q27">
        <f t="shared" ca="1" si="11"/>
        <v>0</v>
      </c>
      <c r="R27">
        <f t="shared" ca="1" si="12"/>
        <v>0</v>
      </c>
      <c r="S27">
        <f t="shared" ca="1" si="13"/>
        <v>0</v>
      </c>
      <c r="T27">
        <f t="shared" ca="1" si="14"/>
        <v>0</v>
      </c>
      <c r="W27">
        <f t="shared" si="7"/>
        <v>22</v>
      </c>
      <c r="X27">
        <f t="shared" si="8"/>
        <v>24</v>
      </c>
    </row>
    <row r="28" spans="1:24" customFormat="1" ht="42.75" customHeight="1" x14ac:dyDescent="0.25">
      <c r="A28" s="262"/>
      <c r="B28" s="262"/>
      <c r="C28" s="264"/>
      <c r="D28" s="164" t="s">
        <v>185</v>
      </c>
      <c r="E28" s="164">
        <v>2</v>
      </c>
      <c r="F28" s="164">
        <v>84</v>
      </c>
      <c r="G28" s="165" t="s">
        <v>317</v>
      </c>
      <c r="H28" s="183" t="s">
        <v>474</v>
      </c>
      <c r="I28" s="164" t="s">
        <v>474</v>
      </c>
      <c r="J28" s="265"/>
      <c r="K28" s="57"/>
      <c r="L28" s="57"/>
      <c r="O28">
        <f t="shared" ca="1" si="9"/>
        <v>0</v>
      </c>
      <c r="P28">
        <f t="shared" ca="1" si="10"/>
        <v>0</v>
      </c>
      <c r="Q28">
        <f t="shared" ca="1" si="11"/>
        <v>0</v>
      </c>
      <c r="R28">
        <f t="shared" ca="1" si="12"/>
        <v>0</v>
      </c>
      <c r="S28">
        <f t="shared" ca="1" si="13"/>
        <v>0</v>
      </c>
      <c r="T28">
        <f t="shared" ca="1" si="14"/>
        <v>0</v>
      </c>
      <c r="W28">
        <f t="shared" si="7"/>
        <v>22</v>
      </c>
      <c r="X28">
        <f t="shared" si="8"/>
        <v>24</v>
      </c>
    </row>
    <row r="29" spans="1:24" customFormat="1" ht="42.75" customHeight="1" x14ac:dyDescent="0.25">
      <c r="A29" s="262"/>
      <c r="B29" s="262"/>
      <c r="C29" s="264"/>
      <c r="D29" s="164" t="s">
        <v>166</v>
      </c>
      <c r="E29" s="164">
        <v>1</v>
      </c>
      <c r="F29" s="164">
        <v>332</v>
      </c>
      <c r="G29" s="165" t="s">
        <v>317</v>
      </c>
      <c r="H29" s="183" t="s">
        <v>474</v>
      </c>
      <c r="I29" s="164" t="s">
        <v>474</v>
      </c>
      <c r="J29" s="265"/>
      <c r="K29" s="57"/>
      <c r="L29" s="57"/>
      <c r="O29">
        <f t="shared" ca="1" si="9"/>
        <v>0</v>
      </c>
      <c r="P29">
        <f t="shared" ca="1" si="10"/>
        <v>0</v>
      </c>
      <c r="Q29">
        <f t="shared" ca="1" si="11"/>
        <v>0</v>
      </c>
      <c r="R29">
        <f t="shared" ca="1" si="12"/>
        <v>0</v>
      </c>
      <c r="S29">
        <f t="shared" ca="1" si="13"/>
        <v>0</v>
      </c>
      <c r="T29">
        <f t="shared" ca="1" si="14"/>
        <v>0</v>
      </c>
      <c r="W29">
        <f t="shared" si="7"/>
        <v>22</v>
      </c>
      <c r="X29">
        <f t="shared" si="8"/>
        <v>24</v>
      </c>
    </row>
    <row r="30" spans="1:24" customFormat="1" x14ac:dyDescent="0.25">
      <c r="A30" s="263"/>
      <c r="B30" s="263"/>
      <c r="C30" s="164" t="s">
        <v>524</v>
      </c>
      <c r="D30" s="164"/>
      <c r="E30" s="164"/>
      <c r="F30" s="164"/>
      <c r="G30" s="165"/>
      <c r="H30" s="183" t="s">
        <v>474</v>
      </c>
      <c r="I30" s="164"/>
      <c r="J30" s="184">
        <v>285</v>
      </c>
      <c r="K30" s="57"/>
      <c r="L30" s="57"/>
      <c r="O30">
        <f t="shared" ca="1" si="9"/>
        <v>0</v>
      </c>
      <c r="P30">
        <f t="shared" ca="1" si="10"/>
        <v>0</v>
      </c>
      <c r="Q30">
        <f t="shared" ca="1" si="11"/>
        <v>0</v>
      </c>
      <c r="R30">
        <f t="shared" ca="1" si="12"/>
        <v>0</v>
      </c>
      <c r="S30">
        <f t="shared" ca="1" si="13"/>
        <v>0</v>
      </c>
      <c r="T30">
        <f t="shared" ca="1" si="14"/>
        <v>0</v>
      </c>
      <c r="W30">
        <f t="shared" si="7"/>
        <v>29</v>
      </c>
      <c r="X30">
        <f t="shared" si="8"/>
        <v>31</v>
      </c>
    </row>
    <row r="31" spans="1:24" customFormat="1" ht="42.75" customHeight="1" x14ac:dyDescent="0.25">
      <c r="A31" s="261">
        <v>6</v>
      </c>
      <c r="B31" s="261" t="s">
        <v>62</v>
      </c>
      <c r="C31" s="264" t="s">
        <v>25</v>
      </c>
      <c r="D31" s="164" t="s">
        <v>55</v>
      </c>
      <c r="E31" s="164">
        <v>1</v>
      </c>
      <c r="F31" s="164">
        <v>177</v>
      </c>
      <c r="G31" s="165" t="s">
        <v>317</v>
      </c>
      <c r="H31" s="183" t="s">
        <v>474</v>
      </c>
      <c r="I31" s="164" t="s">
        <v>474</v>
      </c>
      <c r="J31" s="265" t="s">
        <v>534</v>
      </c>
      <c r="K31" s="57"/>
      <c r="L31" s="57"/>
      <c r="O31">
        <f t="shared" ca="1" si="9"/>
        <v>0</v>
      </c>
      <c r="P31">
        <f t="shared" ca="1" si="10"/>
        <v>0</v>
      </c>
      <c r="Q31">
        <f t="shared" ca="1" si="11"/>
        <v>0</v>
      </c>
      <c r="R31">
        <f t="shared" ca="1" si="12"/>
        <v>0</v>
      </c>
      <c r="S31">
        <f t="shared" ca="1" si="13"/>
        <v>0</v>
      </c>
      <c r="T31">
        <f t="shared" ca="1" si="14"/>
        <v>0</v>
      </c>
      <c r="W31">
        <f t="shared" si="7"/>
        <v>29</v>
      </c>
      <c r="X31">
        <f t="shared" si="8"/>
        <v>31</v>
      </c>
    </row>
    <row r="32" spans="1:24" customFormat="1" ht="42.75" customHeight="1" x14ac:dyDescent="0.25">
      <c r="A32" s="262"/>
      <c r="B32" s="262"/>
      <c r="C32" s="264"/>
      <c r="D32" s="164" t="s">
        <v>55</v>
      </c>
      <c r="E32" s="164">
        <v>2</v>
      </c>
      <c r="F32" s="164">
        <v>166</v>
      </c>
      <c r="G32" s="165" t="s">
        <v>317</v>
      </c>
      <c r="H32" s="183">
        <v>50</v>
      </c>
      <c r="I32" s="164" t="s">
        <v>474</v>
      </c>
      <c r="J32" s="265"/>
      <c r="K32" s="57"/>
      <c r="L32" s="57"/>
      <c r="O32">
        <f t="shared" ca="1" si="9"/>
        <v>0</v>
      </c>
      <c r="P32">
        <f t="shared" ca="1" si="10"/>
        <v>1</v>
      </c>
      <c r="Q32">
        <f t="shared" ca="1" si="11"/>
        <v>0</v>
      </c>
      <c r="R32">
        <f t="shared" ca="1" si="12"/>
        <v>0</v>
      </c>
      <c r="S32">
        <f t="shared" ca="1" si="13"/>
        <v>0</v>
      </c>
      <c r="T32">
        <f t="shared" ca="1" si="14"/>
        <v>0</v>
      </c>
      <c r="W32">
        <f t="shared" si="7"/>
        <v>29</v>
      </c>
      <c r="X32">
        <f t="shared" si="8"/>
        <v>31</v>
      </c>
    </row>
    <row r="33" spans="1:24" customFormat="1" ht="42.75" customHeight="1" x14ac:dyDescent="0.25">
      <c r="A33" s="262"/>
      <c r="B33" s="262"/>
      <c r="C33" s="264"/>
      <c r="D33" s="164" t="s">
        <v>63</v>
      </c>
      <c r="E33" s="164">
        <v>1</v>
      </c>
      <c r="F33" s="164">
        <v>122</v>
      </c>
      <c r="G33" s="165" t="s">
        <v>317</v>
      </c>
      <c r="H33" s="183" t="s">
        <v>474</v>
      </c>
      <c r="I33" s="164" t="s">
        <v>474</v>
      </c>
      <c r="J33" s="265"/>
      <c r="K33" s="57"/>
      <c r="L33" s="57"/>
      <c r="O33">
        <f t="shared" ca="1" si="9"/>
        <v>0</v>
      </c>
      <c r="P33">
        <f t="shared" ca="1" si="10"/>
        <v>0</v>
      </c>
      <c r="Q33">
        <f t="shared" ca="1" si="11"/>
        <v>0</v>
      </c>
      <c r="R33">
        <f t="shared" ca="1" si="12"/>
        <v>0</v>
      </c>
      <c r="S33">
        <f t="shared" ca="1" si="13"/>
        <v>0</v>
      </c>
      <c r="T33">
        <f t="shared" ca="1" si="14"/>
        <v>0</v>
      </c>
      <c r="W33">
        <f t="shared" si="7"/>
        <v>29</v>
      </c>
      <c r="X33">
        <f t="shared" si="8"/>
        <v>31</v>
      </c>
    </row>
    <row r="34" spans="1:24" customFormat="1" ht="42.75" customHeight="1" x14ac:dyDescent="0.25">
      <c r="A34" s="262"/>
      <c r="B34" s="262"/>
      <c r="C34" s="264"/>
      <c r="D34" s="164" t="s">
        <v>64</v>
      </c>
      <c r="E34" s="164">
        <v>1</v>
      </c>
      <c r="F34" s="164">
        <v>76</v>
      </c>
      <c r="G34" s="165" t="s">
        <v>317</v>
      </c>
      <c r="H34" s="183" t="s">
        <v>474</v>
      </c>
      <c r="I34" s="164" t="s">
        <v>474</v>
      </c>
      <c r="J34" s="265"/>
      <c r="K34" s="57"/>
      <c r="L34" s="57"/>
      <c r="O34">
        <f t="shared" ca="1" si="9"/>
        <v>0</v>
      </c>
      <c r="P34">
        <f t="shared" ca="1" si="10"/>
        <v>0</v>
      </c>
      <c r="Q34">
        <f t="shared" ca="1" si="11"/>
        <v>0</v>
      </c>
      <c r="R34">
        <f t="shared" ca="1" si="12"/>
        <v>0</v>
      </c>
      <c r="S34">
        <f t="shared" ca="1" si="13"/>
        <v>0</v>
      </c>
      <c r="T34">
        <f t="shared" ca="1" si="14"/>
        <v>0</v>
      </c>
      <c r="W34">
        <f t="shared" si="7"/>
        <v>29</v>
      </c>
      <c r="X34">
        <f t="shared" si="8"/>
        <v>31</v>
      </c>
    </row>
    <row r="35" spans="1:24" customFormat="1" ht="42.75" customHeight="1" x14ac:dyDescent="0.25">
      <c r="A35" s="262"/>
      <c r="B35" s="262"/>
      <c r="C35" s="264"/>
      <c r="D35" s="164" t="s">
        <v>115</v>
      </c>
      <c r="E35" s="164">
        <v>1</v>
      </c>
      <c r="F35" s="164">
        <v>289</v>
      </c>
      <c r="G35" s="165" t="s">
        <v>317</v>
      </c>
      <c r="H35" s="183">
        <v>50</v>
      </c>
      <c r="I35" s="164" t="s">
        <v>474</v>
      </c>
      <c r="J35" s="265"/>
      <c r="K35" s="57"/>
      <c r="L35" s="57"/>
      <c r="O35">
        <f t="shared" ca="1" si="9"/>
        <v>0</v>
      </c>
      <c r="P35">
        <f t="shared" ca="1" si="10"/>
        <v>1</v>
      </c>
      <c r="Q35">
        <f t="shared" ca="1" si="11"/>
        <v>0</v>
      </c>
      <c r="R35">
        <f t="shared" ca="1" si="12"/>
        <v>0</v>
      </c>
      <c r="S35">
        <f t="shared" ca="1" si="13"/>
        <v>0</v>
      </c>
      <c r="T35">
        <f t="shared" ca="1" si="14"/>
        <v>0</v>
      </c>
      <c r="W35">
        <f t="shared" si="7"/>
        <v>29</v>
      </c>
      <c r="X35">
        <f t="shared" si="8"/>
        <v>31</v>
      </c>
    </row>
    <row r="36" spans="1:24" customFormat="1" ht="42.75" customHeight="1" x14ac:dyDescent="0.25">
      <c r="A36" s="262"/>
      <c r="B36" s="262"/>
      <c r="C36" s="264"/>
      <c r="D36" s="164" t="s">
        <v>115</v>
      </c>
      <c r="E36" s="164">
        <v>2</v>
      </c>
      <c r="F36" s="164">
        <v>273</v>
      </c>
      <c r="G36" s="165" t="s">
        <v>317</v>
      </c>
      <c r="H36" s="183">
        <v>50</v>
      </c>
      <c r="I36" s="164" t="s">
        <v>474</v>
      </c>
      <c r="J36" s="265"/>
      <c r="K36" s="57"/>
      <c r="L36" s="57"/>
      <c r="O36">
        <f t="shared" ca="1" si="9"/>
        <v>0</v>
      </c>
      <c r="P36">
        <f t="shared" ca="1" si="10"/>
        <v>1</v>
      </c>
      <c r="Q36">
        <f t="shared" ca="1" si="11"/>
        <v>0</v>
      </c>
      <c r="R36">
        <f t="shared" ca="1" si="12"/>
        <v>0</v>
      </c>
      <c r="S36">
        <f t="shared" ca="1" si="13"/>
        <v>0</v>
      </c>
      <c r="T36">
        <f t="shared" ca="1" si="14"/>
        <v>0</v>
      </c>
      <c r="W36">
        <f t="shared" si="7"/>
        <v>29</v>
      </c>
      <c r="X36">
        <f t="shared" si="8"/>
        <v>31</v>
      </c>
    </row>
    <row r="37" spans="1:24" customFormat="1" ht="42.75" customHeight="1" x14ac:dyDescent="0.25">
      <c r="A37" s="262"/>
      <c r="B37" s="262"/>
      <c r="C37" s="264"/>
      <c r="D37" s="164" t="s">
        <v>174</v>
      </c>
      <c r="E37" s="164">
        <v>1</v>
      </c>
      <c r="F37" s="164">
        <v>83</v>
      </c>
      <c r="G37" s="165" t="s">
        <v>317</v>
      </c>
      <c r="H37" s="183" t="s">
        <v>474</v>
      </c>
      <c r="I37" s="164" t="s">
        <v>474</v>
      </c>
      <c r="J37" s="265"/>
      <c r="K37" s="57"/>
      <c r="L37" s="57"/>
      <c r="O37">
        <f t="shared" ca="1" si="9"/>
        <v>0</v>
      </c>
      <c r="P37">
        <f t="shared" ca="1" si="10"/>
        <v>0</v>
      </c>
      <c r="Q37">
        <f t="shared" ca="1" si="11"/>
        <v>0</v>
      </c>
      <c r="R37">
        <f t="shared" ca="1" si="12"/>
        <v>0</v>
      </c>
      <c r="S37">
        <f t="shared" ca="1" si="13"/>
        <v>0</v>
      </c>
      <c r="T37">
        <f t="shared" ca="1" si="14"/>
        <v>0</v>
      </c>
      <c r="W37">
        <f t="shared" si="7"/>
        <v>29</v>
      </c>
      <c r="X37">
        <f t="shared" si="8"/>
        <v>31</v>
      </c>
    </row>
    <row r="38" spans="1:24" customFormat="1" ht="42.75" customHeight="1" x14ac:dyDescent="0.25">
      <c r="A38" s="262"/>
      <c r="B38" s="262"/>
      <c r="C38" s="264"/>
      <c r="D38" s="164" t="s">
        <v>516</v>
      </c>
      <c r="E38" s="164">
        <v>1</v>
      </c>
      <c r="F38" s="164">
        <v>14</v>
      </c>
      <c r="G38" s="165" t="s">
        <v>318</v>
      </c>
      <c r="H38" s="183" t="s">
        <v>474</v>
      </c>
      <c r="I38" s="164" t="s">
        <v>474</v>
      </c>
      <c r="J38" s="265"/>
      <c r="K38" s="57"/>
      <c r="L38" s="57"/>
      <c r="O38">
        <f t="shared" ca="1" si="9"/>
        <v>0</v>
      </c>
      <c r="P38">
        <f t="shared" ca="1" si="10"/>
        <v>0</v>
      </c>
      <c r="Q38">
        <f t="shared" ca="1" si="11"/>
        <v>0</v>
      </c>
      <c r="R38">
        <f t="shared" ca="1" si="12"/>
        <v>0</v>
      </c>
      <c r="S38">
        <f t="shared" ca="1" si="13"/>
        <v>0</v>
      </c>
      <c r="T38">
        <f t="shared" ca="1" si="14"/>
        <v>0</v>
      </c>
      <c r="W38">
        <f t="shared" si="7"/>
        <v>29</v>
      </c>
      <c r="X38">
        <f t="shared" si="8"/>
        <v>31</v>
      </c>
    </row>
    <row r="39" spans="1:24" customFormat="1" ht="42.75" customHeight="1" x14ac:dyDescent="0.25">
      <c r="A39" s="262"/>
      <c r="B39" s="262"/>
      <c r="C39" s="264"/>
      <c r="D39" s="164" t="s">
        <v>516</v>
      </c>
      <c r="E39" s="164">
        <v>2</v>
      </c>
      <c r="F39" s="164">
        <v>14</v>
      </c>
      <c r="G39" s="165" t="s">
        <v>318</v>
      </c>
      <c r="H39" s="183" t="s">
        <v>474</v>
      </c>
      <c r="I39" s="164" t="s">
        <v>474</v>
      </c>
      <c r="J39" s="265"/>
      <c r="K39" s="57"/>
      <c r="L39" s="57"/>
      <c r="O39">
        <f t="shared" ca="1" si="9"/>
        <v>0</v>
      </c>
      <c r="P39">
        <f t="shared" ca="1" si="10"/>
        <v>0</v>
      </c>
      <c r="Q39">
        <f t="shared" ca="1" si="11"/>
        <v>0</v>
      </c>
      <c r="R39">
        <f t="shared" ca="1" si="12"/>
        <v>0</v>
      </c>
      <c r="S39">
        <f t="shared" ca="1" si="13"/>
        <v>0</v>
      </c>
      <c r="T39">
        <f t="shared" ca="1" si="14"/>
        <v>0</v>
      </c>
      <c r="W39">
        <f t="shared" si="7"/>
        <v>29</v>
      </c>
      <c r="X39">
        <f t="shared" si="8"/>
        <v>31</v>
      </c>
    </row>
    <row r="40" spans="1:24" customFormat="1" x14ac:dyDescent="0.25">
      <c r="A40" s="263"/>
      <c r="B40" s="263"/>
      <c r="C40" s="164" t="s">
        <v>524</v>
      </c>
      <c r="D40" s="164"/>
      <c r="E40" s="164"/>
      <c r="F40" s="164"/>
      <c r="G40" s="165"/>
      <c r="H40" s="183">
        <f>SUM(H31:H39)</f>
        <v>150</v>
      </c>
      <c r="I40" s="164"/>
      <c r="J40" s="184">
        <v>50</v>
      </c>
      <c r="K40" s="57"/>
      <c r="L40" s="57"/>
      <c r="O40">
        <f t="shared" ca="1" si="9"/>
        <v>0</v>
      </c>
      <c r="P40">
        <f t="shared" ca="1" si="10"/>
        <v>3</v>
      </c>
      <c r="Q40">
        <f t="shared" ca="1" si="11"/>
        <v>0</v>
      </c>
      <c r="R40">
        <f t="shared" ca="1" si="12"/>
        <v>0</v>
      </c>
      <c r="S40">
        <f t="shared" ca="1" si="13"/>
        <v>0</v>
      </c>
      <c r="T40">
        <f t="shared" ca="1" si="14"/>
        <v>0</v>
      </c>
      <c r="W40">
        <f t="shared" si="7"/>
        <v>39</v>
      </c>
      <c r="X40">
        <f t="shared" si="8"/>
        <v>41</v>
      </c>
    </row>
    <row r="41" spans="1:24" customFormat="1" ht="42.75" customHeight="1" x14ac:dyDescent="0.25">
      <c r="A41" s="261">
        <v>7</v>
      </c>
      <c r="B41" s="261" t="s">
        <v>511</v>
      </c>
      <c r="C41" s="261" t="s">
        <v>24</v>
      </c>
      <c r="D41" s="164" t="s">
        <v>138</v>
      </c>
      <c r="E41" s="164">
        <v>1</v>
      </c>
      <c r="F41" s="164">
        <v>240</v>
      </c>
      <c r="G41" s="165" t="s">
        <v>317</v>
      </c>
      <c r="H41" s="183" t="s">
        <v>474</v>
      </c>
      <c r="I41" s="164" t="s">
        <v>474</v>
      </c>
      <c r="J41" s="278">
        <v>50</v>
      </c>
      <c r="K41" s="57"/>
      <c r="L41" s="57"/>
      <c r="O41">
        <f t="shared" ca="1" si="9"/>
        <v>0</v>
      </c>
      <c r="P41">
        <f t="shared" ca="1" si="10"/>
        <v>0</v>
      </c>
      <c r="Q41">
        <f t="shared" ca="1" si="11"/>
        <v>0</v>
      </c>
      <c r="R41">
        <f t="shared" ca="1" si="12"/>
        <v>0</v>
      </c>
      <c r="S41">
        <f t="shared" ca="1" si="13"/>
        <v>0</v>
      </c>
      <c r="T41">
        <f t="shared" ca="1" si="14"/>
        <v>0</v>
      </c>
      <c r="W41">
        <f t="shared" si="7"/>
        <v>39</v>
      </c>
      <c r="X41">
        <f t="shared" si="8"/>
        <v>41</v>
      </c>
    </row>
    <row r="42" spans="1:24" customFormat="1" ht="42.75" customHeight="1" x14ac:dyDescent="0.25">
      <c r="A42" s="262"/>
      <c r="B42" s="262"/>
      <c r="C42" s="263"/>
      <c r="D42" s="215" t="s">
        <v>138</v>
      </c>
      <c r="E42" s="215">
        <v>2</v>
      </c>
      <c r="F42" s="215">
        <v>240</v>
      </c>
      <c r="G42" s="216" t="s">
        <v>317</v>
      </c>
      <c r="H42" s="215" t="s">
        <v>474</v>
      </c>
      <c r="I42" s="215" t="s">
        <v>474</v>
      </c>
      <c r="J42" s="280"/>
      <c r="K42" s="57"/>
      <c r="L42" s="57"/>
      <c r="O42">
        <f t="shared" ca="1" si="9"/>
        <v>0</v>
      </c>
      <c r="P42">
        <f t="shared" ca="1" si="10"/>
        <v>0</v>
      </c>
      <c r="Q42">
        <f t="shared" ca="1" si="11"/>
        <v>0</v>
      </c>
      <c r="R42">
        <f t="shared" ca="1" si="12"/>
        <v>0</v>
      </c>
      <c r="S42">
        <f t="shared" ca="1" si="13"/>
        <v>0</v>
      </c>
      <c r="T42">
        <f t="shared" ca="1" si="14"/>
        <v>0</v>
      </c>
      <c r="W42">
        <f t="shared" si="7"/>
        <v>39</v>
      </c>
      <c r="X42">
        <f t="shared" si="8"/>
        <v>41</v>
      </c>
    </row>
    <row r="43" spans="1:24" customFormat="1" x14ac:dyDescent="0.25">
      <c r="A43" s="263"/>
      <c r="B43" s="263"/>
      <c r="C43" s="164" t="s">
        <v>524</v>
      </c>
      <c r="D43" s="164"/>
      <c r="E43" s="164"/>
      <c r="F43" s="164"/>
      <c r="G43" s="165"/>
      <c r="H43" s="183" t="s">
        <v>474</v>
      </c>
      <c r="I43" s="164"/>
      <c r="J43" s="216">
        <v>50</v>
      </c>
      <c r="K43" s="57"/>
      <c r="L43" s="57"/>
      <c r="O43">
        <f t="shared" ca="1" si="9"/>
        <v>0</v>
      </c>
      <c r="P43">
        <f t="shared" ca="1" si="10"/>
        <v>0</v>
      </c>
      <c r="Q43">
        <f t="shared" ca="1" si="11"/>
        <v>0</v>
      </c>
      <c r="R43">
        <f t="shared" ca="1" si="12"/>
        <v>0</v>
      </c>
      <c r="S43">
        <f t="shared" ca="1" si="13"/>
        <v>0</v>
      </c>
      <c r="T43">
        <f t="shared" ca="1" si="14"/>
        <v>0</v>
      </c>
      <c r="W43">
        <f t="shared" si="7"/>
        <v>42</v>
      </c>
      <c r="X43">
        <f t="shared" si="8"/>
        <v>44</v>
      </c>
    </row>
    <row r="44" spans="1:24" customFormat="1" ht="42.75" x14ac:dyDescent="0.25">
      <c r="A44" s="261">
        <v>8</v>
      </c>
      <c r="B44" s="261" t="s">
        <v>836</v>
      </c>
      <c r="C44" s="284" t="s">
        <v>838</v>
      </c>
      <c r="D44" s="42" t="s">
        <v>26</v>
      </c>
      <c r="E44" s="218">
        <v>1</v>
      </c>
      <c r="F44" s="215">
        <v>25</v>
      </c>
      <c r="G44" s="216" t="s">
        <v>318</v>
      </c>
      <c r="H44" s="215" t="s">
        <v>474</v>
      </c>
      <c r="I44" s="215" t="s">
        <v>474</v>
      </c>
      <c r="J44" s="216"/>
      <c r="K44" s="57"/>
      <c r="L44" s="57"/>
      <c r="O44">
        <f t="shared" ca="1" si="9"/>
        <v>0</v>
      </c>
      <c r="P44">
        <f t="shared" ca="1" si="10"/>
        <v>0</v>
      </c>
      <c r="Q44">
        <f t="shared" ca="1" si="11"/>
        <v>0</v>
      </c>
      <c r="R44">
        <f t="shared" ca="1" si="12"/>
        <v>0</v>
      </c>
      <c r="S44">
        <f t="shared" ca="1" si="13"/>
        <v>0</v>
      </c>
      <c r="T44">
        <f t="shared" ca="1" si="14"/>
        <v>0</v>
      </c>
      <c r="W44">
        <f t="shared" si="7"/>
        <v>42</v>
      </c>
      <c r="X44">
        <f t="shared" si="8"/>
        <v>44</v>
      </c>
    </row>
    <row r="45" spans="1:24" customFormat="1" ht="42.75" x14ac:dyDescent="0.25">
      <c r="A45" s="262"/>
      <c r="B45" s="262"/>
      <c r="C45" s="285"/>
      <c r="D45" s="42" t="s">
        <v>26</v>
      </c>
      <c r="E45" s="218">
        <v>2</v>
      </c>
      <c r="F45" s="215">
        <v>25</v>
      </c>
      <c r="G45" s="216" t="s">
        <v>318</v>
      </c>
      <c r="H45" s="215" t="s">
        <v>474</v>
      </c>
      <c r="I45" s="215" t="s">
        <v>474</v>
      </c>
      <c r="J45" s="216"/>
      <c r="K45" s="57"/>
      <c r="L45" s="57"/>
      <c r="O45">
        <f t="shared" ca="1" si="9"/>
        <v>0</v>
      </c>
      <c r="P45">
        <f t="shared" ca="1" si="10"/>
        <v>0</v>
      </c>
      <c r="Q45">
        <f t="shared" ca="1" si="11"/>
        <v>0</v>
      </c>
      <c r="R45">
        <f t="shared" ca="1" si="12"/>
        <v>0</v>
      </c>
      <c r="S45">
        <f t="shared" ca="1" si="13"/>
        <v>0</v>
      </c>
      <c r="T45">
        <f t="shared" ca="1" si="14"/>
        <v>0</v>
      </c>
      <c r="W45">
        <f t="shared" si="7"/>
        <v>42</v>
      </c>
      <c r="X45">
        <f t="shared" si="8"/>
        <v>44</v>
      </c>
    </row>
    <row r="46" spans="1:24" customFormat="1" x14ac:dyDescent="0.25">
      <c r="A46" s="263"/>
      <c r="B46" s="263"/>
      <c r="C46" s="215" t="s">
        <v>524</v>
      </c>
      <c r="D46" s="42"/>
      <c r="E46" s="218"/>
      <c r="F46" s="215"/>
      <c r="G46" s="216"/>
      <c r="H46" s="215" t="s">
        <v>474</v>
      </c>
      <c r="I46" s="215" t="s">
        <v>474</v>
      </c>
      <c r="J46" s="216" t="s">
        <v>474</v>
      </c>
      <c r="K46" s="57"/>
      <c r="L46" s="57"/>
      <c r="O46">
        <f t="shared" ca="1" si="9"/>
        <v>0</v>
      </c>
      <c r="P46">
        <f t="shared" ca="1" si="10"/>
        <v>0</v>
      </c>
      <c r="Q46">
        <f t="shared" ca="1" si="11"/>
        <v>0</v>
      </c>
      <c r="R46">
        <f t="shared" ca="1" si="12"/>
        <v>0</v>
      </c>
      <c r="S46">
        <f t="shared" ca="1" si="13"/>
        <v>0</v>
      </c>
      <c r="T46">
        <f t="shared" ca="1" si="14"/>
        <v>0</v>
      </c>
      <c r="W46">
        <f t="shared" si="7"/>
        <v>45</v>
      </c>
      <c r="X46">
        <f t="shared" si="8"/>
        <v>47</v>
      </c>
    </row>
    <row r="47" spans="1:24" customFormat="1" ht="42.75" customHeight="1" x14ac:dyDescent="0.25">
      <c r="A47" s="261">
        <v>9</v>
      </c>
      <c r="B47" s="261" t="s">
        <v>65</v>
      </c>
      <c r="C47" s="264" t="s">
        <v>52</v>
      </c>
      <c r="D47" s="164" t="s">
        <v>446</v>
      </c>
      <c r="E47" s="164">
        <v>1</v>
      </c>
      <c r="F47" s="164">
        <v>315</v>
      </c>
      <c r="G47" s="165" t="s">
        <v>317</v>
      </c>
      <c r="H47" s="183">
        <v>50</v>
      </c>
      <c r="I47" s="164" t="s">
        <v>474</v>
      </c>
      <c r="J47" s="265" t="s">
        <v>474</v>
      </c>
      <c r="K47" s="57"/>
      <c r="L47" s="57"/>
      <c r="O47">
        <f t="shared" ca="1" si="9"/>
        <v>0</v>
      </c>
      <c r="P47">
        <f t="shared" ca="1" si="10"/>
        <v>1</v>
      </c>
      <c r="Q47">
        <f t="shared" ca="1" si="11"/>
        <v>0</v>
      </c>
      <c r="R47">
        <f t="shared" ca="1" si="12"/>
        <v>0</v>
      </c>
      <c r="S47">
        <f t="shared" ca="1" si="13"/>
        <v>0</v>
      </c>
      <c r="T47">
        <f t="shared" ca="1" si="14"/>
        <v>0</v>
      </c>
      <c r="W47">
        <f t="shared" si="7"/>
        <v>45</v>
      </c>
      <c r="X47">
        <f t="shared" si="8"/>
        <v>47</v>
      </c>
    </row>
    <row r="48" spans="1:24" customFormat="1" ht="42.75" customHeight="1" x14ac:dyDescent="0.25">
      <c r="A48" s="262"/>
      <c r="B48" s="262"/>
      <c r="C48" s="264"/>
      <c r="D48" s="164" t="s">
        <v>446</v>
      </c>
      <c r="E48" s="164">
        <v>2</v>
      </c>
      <c r="F48" s="164">
        <v>315</v>
      </c>
      <c r="G48" s="165" t="s">
        <v>317</v>
      </c>
      <c r="H48" s="183">
        <v>50</v>
      </c>
      <c r="I48" s="164" t="s">
        <v>474</v>
      </c>
      <c r="J48" s="265"/>
      <c r="K48" s="57"/>
      <c r="L48" s="57"/>
      <c r="O48">
        <f t="shared" ca="1" si="9"/>
        <v>0</v>
      </c>
      <c r="P48">
        <f t="shared" ca="1" si="10"/>
        <v>1</v>
      </c>
      <c r="Q48">
        <f t="shared" ca="1" si="11"/>
        <v>0</v>
      </c>
      <c r="R48">
        <f t="shared" ca="1" si="12"/>
        <v>0</v>
      </c>
      <c r="S48">
        <f t="shared" ca="1" si="13"/>
        <v>0</v>
      </c>
      <c r="T48">
        <f t="shared" ca="1" si="14"/>
        <v>0</v>
      </c>
      <c r="W48">
        <f t="shared" si="7"/>
        <v>45</v>
      </c>
      <c r="X48">
        <f t="shared" si="8"/>
        <v>47</v>
      </c>
    </row>
    <row r="49" spans="1:24" customFormat="1" ht="42.75" customHeight="1" x14ac:dyDescent="0.25">
      <c r="A49" s="262"/>
      <c r="B49" s="262"/>
      <c r="C49" s="264"/>
      <c r="D49" s="164" t="s">
        <v>36</v>
      </c>
      <c r="E49" s="164">
        <v>1</v>
      </c>
      <c r="F49" s="164">
        <v>54</v>
      </c>
      <c r="G49" s="165" t="s">
        <v>318</v>
      </c>
      <c r="H49" s="183" t="s">
        <v>474</v>
      </c>
      <c r="I49" s="164" t="s">
        <v>474</v>
      </c>
      <c r="J49" s="265"/>
      <c r="K49" s="57"/>
      <c r="L49" s="57"/>
      <c r="O49">
        <f t="shared" ca="1" si="9"/>
        <v>0</v>
      </c>
      <c r="P49">
        <f t="shared" ca="1" si="10"/>
        <v>0</v>
      </c>
      <c r="Q49">
        <f t="shared" ca="1" si="11"/>
        <v>0</v>
      </c>
      <c r="R49">
        <f t="shared" ca="1" si="12"/>
        <v>0</v>
      </c>
      <c r="S49">
        <f t="shared" ca="1" si="13"/>
        <v>0</v>
      </c>
      <c r="T49">
        <f t="shared" ca="1" si="14"/>
        <v>0</v>
      </c>
      <c r="W49">
        <f t="shared" si="7"/>
        <v>45</v>
      </c>
      <c r="X49">
        <f t="shared" si="8"/>
        <v>47</v>
      </c>
    </row>
    <row r="50" spans="1:24" customFormat="1" ht="42.75" customHeight="1" x14ac:dyDescent="0.25">
      <c r="A50" s="262"/>
      <c r="B50" s="262"/>
      <c r="C50" s="264"/>
      <c r="D50" s="164" t="s">
        <v>36</v>
      </c>
      <c r="E50" s="164">
        <v>2</v>
      </c>
      <c r="F50" s="164">
        <v>54</v>
      </c>
      <c r="G50" s="165" t="s">
        <v>318</v>
      </c>
      <c r="H50" s="183" t="s">
        <v>474</v>
      </c>
      <c r="I50" s="164" t="s">
        <v>474</v>
      </c>
      <c r="J50" s="265"/>
      <c r="K50" s="57"/>
      <c r="L50" s="57"/>
      <c r="O50">
        <f t="shared" ca="1" si="9"/>
        <v>0</v>
      </c>
      <c r="P50">
        <f t="shared" ca="1" si="10"/>
        <v>0</v>
      </c>
      <c r="Q50">
        <f t="shared" ca="1" si="11"/>
        <v>0</v>
      </c>
      <c r="R50">
        <f t="shared" ca="1" si="12"/>
        <v>0</v>
      </c>
      <c r="S50">
        <f t="shared" ca="1" si="13"/>
        <v>0</v>
      </c>
      <c r="T50">
        <f t="shared" ca="1" si="14"/>
        <v>0</v>
      </c>
      <c r="W50">
        <f t="shared" si="7"/>
        <v>45</v>
      </c>
      <c r="X50">
        <f t="shared" si="8"/>
        <v>47</v>
      </c>
    </row>
    <row r="51" spans="1:24" customFormat="1" ht="42.75" customHeight="1" x14ac:dyDescent="0.25">
      <c r="A51" s="262"/>
      <c r="B51" s="262"/>
      <c r="C51" s="264"/>
      <c r="D51" s="164" t="s">
        <v>67</v>
      </c>
      <c r="E51" s="164">
        <v>1</v>
      </c>
      <c r="F51" s="164">
        <v>135</v>
      </c>
      <c r="G51" s="165" t="s">
        <v>317</v>
      </c>
      <c r="H51" s="183" t="s">
        <v>474</v>
      </c>
      <c r="I51" s="164" t="s">
        <v>474</v>
      </c>
      <c r="J51" s="265"/>
      <c r="K51" s="57"/>
      <c r="L51" s="57"/>
      <c r="O51">
        <f t="shared" ca="1" si="9"/>
        <v>0</v>
      </c>
      <c r="P51">
        <f t="shared" ca="1" si="10"/>
        <v>0</v>
      </c>
      <c r="Q51">
        <f t="shared" ca="1" si="11"/>
        <v>0</v>
      </c>
      <c r="R51">
        <f t="shared" ca="1" si="12"/>
        <v>0</v>
      </c>
      <c r="S51">
        <f t="shared" ca="1" si="13"/>
        <v>0</v>
      </c>
      <c r="T51">
        <f t="shared" ca="1" si="14"/>
        <v>0</v>
      </c>
      <c r="W51">
        <f t="shared" si="7"/>
        <v>45</v>
      </c>
      <c r="X51">
        <f t="shared" si="8"/>
        <v>47</v>
      </c>
    </row>
    <row r="52" spans="1:24" customFormat="1" ht="42.75" customHeight="1" x14ac:dyDescent="0.25">
      <c r="A52" s="262"/>
      <c r="B52" s="262"/>
      <c r="C52" s="264"/>
      <c r="D52" s="164" t="s">
        <v>68</v>
      </c>
      <c r="E52" s="164">
        <v>2</v>
      </c>
      <c r="F52" s="164">
        <v>185</v>
      </c>
      <c r="G52" s="165" t="s">
        <v>317</v>
      </c>
      <c r="H52" s="183" t="s">
        <v>474</v>
      </c>
      <c r="I52" s="164" t="s">
        <v>474</v>
      </c>
      <c r="J52" s="265"/>
      <c r="K52" s="57"/>
      <c r="L52" s="57"/>
      <c r="O52">
        <f t="shared" ca="1" si="9"/>
        <v>0</v>
      </c>
      <c r="P52">
        <f t="shared" ca="1" si="10"/>
        <v>0</v>
      </c>
      <c r="Q52">
        <f t="shared" ca="1" si="11"/>
        <v>0</v>
      </c>
      <c r="R52">
        <f t="shared" ca="1" si="12"/>
        <v>0</v>
      </c>
      <c r="S52">
        <f t="shared" ca="1" si="13"/>
        <v>0</v>
      </c>
      <c r="T52">
        <f t="shared" ca="1" si="14"/>
        <v>0</v>
      </c>
      <c r="W52">
        <f t="shared" si="7"/>
        <v>45</v>
      </c>
      <c r="X52">
        <f t="shared" si="8"/>
        <v>47</v>
      </c>
    </row>
    <row r="53" spans="1:24" customFormat="1" ht="42.75" customHeight="1" x14ac:dyDescent="0.25">
      <c r="A53" s="262"/>
      <c r="B53" s="262"/>
      <c r="C53" s="264"/>
      <c r="D53" s="164" t="s">
        <v>69</v>
      </c>
      <c r="E53" s="164">
        <v>1</v>
      </c>
      <c r="F53" s="164">
        <v>131</v>
      </c>
      <c r="G53" s="165" t="s">
        <v>317</v>
      </c>
      <c r="H53" s="183" t="s">
        <v>474</v>
      </c>
      <c r="I53" s="164" t="s">
        <v>474</v>
      </c>
      <c r="J53" s="265"/>
      <c r="K53" s="57"/>
      <c r="L53" s="57"/>
      <c r="O53">
        <f t="shared" ca="1" si="9"/>
        <v>0</v>
      </c>
      <c r="P53">
        <f t="shared" ca="1" si="10"/>
        <v>0</v>
      </c>
      <c r="Q53">
        <f t="shared" ca="1" si="11"/>
        <v>0</v>
      </c>
      <c r="R53">
        <f t="shared" ca="1" si="12"/>
        <v>0</v>
      </c>
      <c r="S53">
        <f t="shared" ca="1" si="13"/>
        <v>0</v>
      </c>
      <c r="T53">
        <f t="shared" ca="1" si="14"/>
        <v>0</v>
      </c>
      <c r="W53">
        <f t="shared" si="7"/>
        <v>45</v>
      </c>
      <c r="X53">
        <f t="shared" si="8"/>
        <v>47</v>
      </c>
    </row>
    <row r="54" spans="1:24" customFormat="1" ht="42.75" customHeight="1" x14ac:dyDescent="0.25">
      <c r="A54" s="262"/>
      <c r="B54" s="262"/>
      <c r="C54" s="264"/>
      <c r="D54" s="164" t="s">
        <v>504</v>
      </c>
      <c r="E54" s="164">
        <v>1</v>
      </c>
      <c r="F54" s="164">
        <v>238</v>
      </c>
      <c r="G54" s="165" t="s">
        <v>317</v>
      </c>
      <c r="H54" s="183">
        <v>50</v>
      </c>
      <c r="I54" s="164" t="s">
        <v>474</v>
      </c>
      <c r="J54" s="265"/>
      <c r="K54" s="57"/>
      <c r="L54" s="57"/>
      <c r="O54">
        <f t="shared" ca="1" si="9"/>
        <v>0</v>
      </c>
      <c r="P54">
        <f t="shared" ca="1" si="10"/>
        <v>1</v>
      </c>
      <c r="Q54">
        <f t="shared" ca="1" si="11"/>
        <v>0</v>
      </c>
      <c r="R54">
        <f t="shared" ca="1" si="12"/>
        <v>0</v>
      </c>
      <c r="S54">
        <f t="shared" ca="1" si="13"/>
        <v>0</v>
      </c>
      <c r="T54">
        <f t="shared" ca="1" si="14"/>
        <v>0</v>
      </c>
      <c r="W54">
        <f t="shared" si="7"/>
        <v>45</v>
      </c>
      <c r="X54">
        <f t="shared" si="8"/>
        <v>47</v>
      </c>
    </row>
    <row r="55" spans="1:24" customFormat="1" x14ac:dyDescent="0.25">
      <c r="A55" s="263"/>
      <c r="B55" s="263"/>
      <c r="C55" s="164" t="s">
        <v>524</v>
      </c>
      <c r="D55" s="164"/>
      <c r="E55" s="164"/>
      <c r="F55" s="164"/>
      <c r="G55" s="165"/>
      <c r="H55" s="183">
        <f>SUM(H47:H54)</f>
        <v>150</v>
      </c>
      <c r="I55" s="164"/>
      <c r="J55" s="184" t="s">
        <v>474</v>
      </c>
      <c r="K55" s="57"/>
      <c r="L55" s="57"/>
      <c r="O55">
        <f t="shared" ca="1" si="9"/>
        <v>0</v>
      </c>
      <c r="P55">
        <f t="shared" ca="1" si="10"/>
        <v>3</v>
      </c>
      <c r="Q55">
        <f t="shared" ca="1" si="11"/>
        <v>0</v>
      </c>
      <c r="R55">
        <f t="shared" ca="1" si="12"/>
        <v>0</v>
      </c>
      <c r="S55">
        <f t="shared" ca="1" si="13"/>
        <v>0</v>
      </c>
      <c r="T55">
        <f t="shared" ca="1" si="14"/>
        <v>0</v>
      </c>
      <c r="W55">
        <f t="shared" si="7"/>
        <v>54</v>
      </c>
      <c r="X55">
        <f t="shared" si="8"/>
        <v>56</v>
      </c>
    </row>
    <row r="56" spans="1:24" customFormat="1" ht="42.75" customHeight="1" x14ac:dyDescent="0.25">
      <c r="A56" s="261">
        <v>10</v>
      </c>
      <c r="B56" s="261" t="s">
        <v>36</v>
      </c>
      <c r="C56" s="264" t="s">
        <v>576</v>
      </c>
      <c r="D56" s="164" t="s">
        <v>156</v>
      </c>
      <c r="E56" s="164">
        <v>1</v>
      </c>
      <c r="F56" s="164">
        <v>327</v>
      </c>
      <c r="G56" s="165" t="s">
        <v>317</v>
      </c>
      <c r="H56" s="183">
        <v>80</v>
      </c>
      <c r="I56" s="164" t="s">
        <v>568</v>
      </c>
      <c r="J56" s="265" t="s">
        <v>532</v>
      </c>
      <c r="K56" s="57"/>
      <c r="L56" s="57"/>
      <c r="O56">
        <f t="shared" ca="1" si="9"/>
        <v>0</v>
      </c>
      <c r="P56">
        <f t="shared" ca="1" si="10"/>
        <v>0</v>
      </c>
      <c r="Q56">
        <f t="shared" ca="1" si="11"/>
        <v>0</v>
      </c>
      <c r="R56">
        <f t="shared" ca="1" si="12"/>
        <v>0</v>
      </c>
      <c r="S56">
        <f t="shared" ca="1" si="13"/>
        <v>1</v>
      </c>
      <c r="T56">
        <f t="shared" ca="1" si="14"/>
        <v>0</v>
      </c>
      <c r="W56">
        <f t="shared" si="7"/>
        <v>54</v>
      </c>
      <c r="X56">
        <f t="shared" si="8"/>
        <v>56</v>
      </c>
    </row>
    <row r="57" spans="1:24" customFormat="1" ht="42.75" customHeight="1" x14ac:dyDescent="0.25">
      <c r="A57" s="262"/>
      <c r="B57" s="262"/>
      <c r="C57" s="264"/>
      <c r="D57" s="164" t="s">
        <v>156</v>
      </c>
      <c r="E57" s="164">
        <v>2</v>
      </c>
      <c r="F57" s="164">
        <v>327</v>
      </c>
      <c r="G57" s="165" t="s">
        <v>317</v>
      </c>
      <c r="H57" s="183">
        <v>80</v>
      </c>
      <c r="I57" s="164" t="s">
        <v>568</v>
      </c>
      <c r="J57" s="265"/>
      <c r="K57" s="57"/>
      <c r="L57" s="57"/>
      <c r="O57">
        <f t="shared" ca="1" si="9"/>
        <v>0</v>
      </c>
      <c r="P57">
        <f t="shared" ca="1" si="10"/>
        <v>0</v>
      </c>
      <c r="Q57">
        <f t="shared" ca="1" si="11"/>
        <v>0</v>
      </c>
      <c r="R57">
        <f t="shared" ca="1" si="12"/>
        <v>0</v>
      </c>
      <c r="S57">
        <f t="shared" ca="1" si="13"/>
        <v>1</v>
      </c>
      <c r="T57">
        <f t="shared" ca="1" si="14"/>
        <v>0</v>
      </c>
      <c r="W57">
        <f t="shared" si="7"/>
        <v>54</v>
      </c>
      <c r="X57">
        <f t="shared" si="8"/>
        <v>56</v>
      </c>
    </row>
    <row r="58" spans="1:24" customFormat="1" ht="42.75" customHeight="1" x14ac:dyDescent="0.25">
      <c r="A58" s="262"/>
      <c r="B58" s="262"/>
      <c r="C58" s="264"/>
      <c r="D58" s="164" t="s">
        <v>51</v>
      </c>
      <c r="E58" s="164">
        <v>1</v>
      </c>
      <c r="F58" s="164">
        <v>178</v>
      </c>
      <c r="G58" s="165" t="s">
        <v>317</v>
      </c>
      <c r="H58" s="183">
        <v>50</v>
      </c>
      <c r="I58" s="164" t="s">
        <v>474</v>
      </c>
      <c r="J58" s="265"/>
      <c r="K58" s="57"/>
      <c r="L58" s="57"/>
      <c r="O58">
        <f t="shared" ca="1" si="9"/>
        <v>0</v>
      </c>
      <c r="P58">
        <f t="shared" ca="1" si="10"/>
        <v>1</v>
      </c>
      <c r="Q58">
        <f t="shared" ca="1" si="11"/>
        <v>0</v>
      </c>
      <c r="R58">
        <f t="shared" ca="1" si="12"/>
        <v>0</v>
      </c>
      <c r="S58">
        <f t="shared" ca="1" si="13"/>
        <v>0</v>
      </c>
      <c r="T58">
        <f t="shared" ca="1" si="14"/>
        <v>0</v>
      </c>
      <c r="W58">
        <f t="shared" si="7"/>
        <v>54</v>
      </c>
      <c r="X58">
        <f t="shared" si="8"/>
        <v>56</v>
      </c>
    </row>
    <row r="59" spans="1:24" customFormat="1" ht="42.75" customHeight="1" x14ac:dyDescent="0.25">
      <c r="A59" s="262"/>
      <c r="B59" s="262"/>
      <c r="C59" s="264"/>
      <c r="D59" s="164" t="s">
        <v>51</v>
      </c>
      <c r="E59" s="164">
        <v>2</v>
      </c>
      <c r="F59" s="164">
        <v>178</v>
      </c>
      <c r="G59" s="165" t="s">
        <v>317</v>
      </c>
      <c r="H59" s="183">
        <v>50</v>
      </c>
      <c r="I59" s="164" t="s">
        <v>474</v>
      </c>
      <c r="J59" s="265"/>
      <c r="K59" s="57"/>
      <c r="L59" s="57"/>
      <c r="O59">
        <f t="shared" ca="1" si="9"/>
        <v>0</v>
      </c>
      <c r="P59">
        <f t="shared" ca="1" si="10"/>
        <v>1</v>
      </c>
      <c r="Q59">
        <f t="shared" ca="1" si="11"/>
        <v>0</v>
      </c>
      <c r="R59">
        <f t="shared" ca="1" si="12"/>
        <v>0</v>
      </c>
      <c r="S59">
        <f t="shared" ca="1" si="13"/>
        <v>0</v>
      </c>
      <c r="T59">
        <f t="shared" ca="1" si="14"/>
        <v>0</v>
      </c>
      <c r="W59">
        <f t="shared" si="7"/>
        <v>54</v>
      </c>
      <c r="X59">
        <f t="shared" si="8"/>
        <v>56</v>
      </c>
    </row>
    <row r="60" spans="1:24" customFormat="1" ht="42.75" customHeight="1" x14ac:dyDescent="0.25">
      <c r="A60" s="262"/>
      <c r="B60" s="262"/>
      <c r="C60" s="264"/>
      <c r="D60" s="164" t="s">
        <v>65</v>
      </c>
      <c r="E60" s="164">
        <v>1</v>
      </c>
      <c r="F60" s="164">
        <v>54</v>
      </c>
      <c r="G60" s="165" t="s">
        <v>318</v>
      </c>
      <c r="H60" s="183" t="s">
        <v>474</v>
      </c>
      <c r="I60" s="164" t="s">
        <v>474</v>
      </c>
      <c r="J60" s="265"/>
      <c r="K60" s="57"/>
      <c r="L60" s="57"/>
      <c r="O60">
        <f t="shared" ca="1" si="9"/>
        <v>0</v>
      </c>
      <c r="P60">
        <f t="shared" ca="1" si="10"/>
        <v>0</v>
      </c>
      <c r="Q60">
        <f t="shared" ca="1" si="11"/>
        <v>0</v>
      </c>
      <c r="R60">
        <f t="shared" ca="1" si="12"/>
        <v>0</v>
      </c>
      <c r="S60">
        <f t="shared" ca="1" si="13"/>
        <v>0</v>
      </c>
      <c r="T60">
        <f t="shared" ca="1" si="14"/>
        <v>0</v>
      </c>
      <c r="W60">
        <f t="shared" si="7"/>
        <v>54</v>
      </c>
      <c r="X60">
        <f t="shared" si="8"/>
        <v>56</v>
      </c>
    </row>
    <row r="61" spans="1:24" customFormat="1" ht="42.75" customHeight="1" x14ac:dyDescent="0.25">
      <c r="A61" s="262"/>
      <c r="B61" s="262"/>
      <c r="C61" s="264"/>
      <c r="D61" s="164" t="s">
        <v>65</v>
      </c>
      <c r="E61" s="164">
        <v>2</v>
      </c>
      <c r="F61" s="164">
        <v>54</v>
      </c>
      <c r="G61" s="165" t="s">
        <v>318</v>
      </c>
      <c r="H61" s="183" t="s">
        <v>474</v>
      </c>
      <c r="I61" s="164" t="s">
        <v>474</v>
      </c>
      <c r="J61" s="265"/>
      <c r="K61" s="57"/>
      <c r="L61" s="57"/>
      <c r="O61">
        <f t="shared" ca="1" si="9"/>
        <v>0</v>
      </c>
      <c r="P61">
        <f t="shared" ca="1" si="10"/>
        <v>0</v>
      </c>
      <c r="Q61">
        <f t="shared" ca="1" si="11"/>
        <v>0</v>
      </c>
      <c r="R61">
        <f t="shared" ca="1" si="12"/>
        <v>0</v>
      </c>
      <c r="S61">
        <f t="shared" ca="1" si="13"/>
        <v>0</v>
      </c>
      <c r="T61">
        <f t="shared" ca="1" si="14"/>
        <v>0</v>
      </c>
      <c r="W61">
        <f t="shared" si="7"/>
        <v>54</v>
      </c>
      <c r="X61">
        <f t="shared" si="8"/>
        <v>56</v>
      </c>
    </row>
    <row r="62" spans="1:24" customFormat="1" x14ac:dyDescent="0.25">
      <c r="A62" s="263"/>
      <c r="B62" s="263"/>
      <c r="C62" s="164" t="s">
        <v>524</v>
      </c>
      <c r="D62" s="164"/>
      <c r="E62" s="164"/>
      <c r="F62" s="164"/>
      <c r="G62" s="165"/>
      <c r="H62" s="183">
        <f>SUM(H56:H61)</f>
        <v>260</v>
      </c>
      <c r="I62" s="164" t="s">
        <v>474</v>
      </c>
      <c r="J62" s="184">
        <v>125</v>
      </c>
      <c r="K62" s="57"/>
      <c r="L62" s="57"/>
      <c r="O62">
        <f t="shared" ca="1" si="9"/>
        <v>0</v>
      </c>
      <c r="P62">
        <f t="shared" ca="1" si="10"/>
        <v>2</v>
      </c>
      <c r="Q62">
        <f t="shared" ca="1" si="11"/>
        <v>0</v>
      </c>
      <c r="R62">
        <f t="shared" ca="1" si="12"/>
        <v>0</v>
      </c>
      <c r="S62">
        <f t="shared" ca="1" si="13"/>
        <v>2</v>
      </c>
      <c r="T62">
        <f t="shared" ca="1" si="14"/>
        <v>0</v>
      </c>
      <c r="W62">
        <f t="shared" si="7"/>
        <v>61</v>
      </c>
      <c r="X62">
        <f t="shared" si="8"/>
        <v>63</v>
      </c>
    </row>
    <row r="63" spans="1:24" customFormat="1" ht="42.75" customHeight="1" x14ac:dyDescent="0.25">
      <c r="A63" s="261">
        <v>11</v>
      </c>
      <c r="B63" s="261" t="s">
        <v>69</v>
      </c>
      <c r="C63" s="264" t="s">
        <v>52</v>
      </c>
      <c r="D63" s="164" t="s">
        <v>70</v>
      </c>
      <c r="E63" s="164">
        <v>1</v>
      </c>
      <c r="F63" s="164">
        <v>174</v>
      </c>
      <c r="G63" s="165" t="s">
        <v>317</v>
      </c>
      <c r="H63" s="183" t="s">
        <v>474</v>
      </c>
      <c r="I63" s="164" t="s">
        <v>474</v>
      </c>
      <c r="J63" s="265" t="s">
        <v>584</v>
      </c>
      <c r="K63" s="57"/>
      <c r="L63" s="57"/>
      <c r="O63">
        <f t="shared" ca="1" si="9"/>
        <v>0</v>
      </c>
      <c r="P63">
        <f t="shared" ca="1" si="10"/>
        <v>0</v>
      </c>
      <c r="Q63">
        <f t="shared" ca="1" si="11"/>
        <v>0</v>
      </c>
      <c r="R63">
        <f t="shared" ca="1" si="12"/>
        <v>0</v>
      </c>
      <c r="S63">
        <f t="shared" ca="1" si="13"/>
        <v>0</v>
      </c>
      <c r="T63">
        <f t="shared" ca="1" si="14"/>
        <v>0</v>
      </c>
      <c r="W63">
        <f t="shared" si="7"/>
        <v>61</v>
      </c>
      <c r="X63">
        <f t="shared" si="8"/>
        <v>63</v>
      </c>
    </row>
    <row r="64" spans="1:24" customFormat="1" ht="42.75" customHeight="1" x14ac:dyDescent="0.25">
      <c r="A64" s="262"/>
      <c r="B64" s="262"/>
      <c r="C64" s="264"/>
      <c r="D64" s="164" t="s">
        <v>70</v>
      </c>
      <c r="E64" s="164">
        <v>2</v>
      </c>
      <c r="F64" s="164">
        <v>174</v>
      </c>
      <c r="G64" s="165" t="s">
        <v>317</v>
      </c>
      <c r="H64" s="183" t="s">
        <v>474</v>
      </c>
      <c r="I64" s="164" t="s">
        <v>474</v>
      </c>
      <c r="J64" s="265"/>
      <c r="K64" s="57"/>
      <c r="L64" s="57"/>
      <c r="O64">
        <f t="shared" ca="1" si="9"/>
        <v>0</v>
      </c>
      <c r="P64">
        <f t="shared" ca="1" si="10"/>
        <v>0</v>
      </c>
      <c r="Q64">
        <f t="shared" ca="1" si="11"/>
        <v>0</v>
      </c>
      <c r="R64">
        <f t="shared" ca="1" si="12"/>
        <v>0</v>
      </c>
      <c r="S64">
        <f t="shared" ca="1" si="13"/>
        <v>0</v>
      </c>
      <c r="T64">
        <f t="shared" ca="1" si="14"/>
        <v>0</v>
      </c>
      <c r="W64">
        <f t="shared" si="7"/>
        <v>61</v>
      </c>
      <c r="X64">
        <f t="shared" si="8"/>
        <v>63</v>
      </c>
    </row>
    <row r="65" spans="1:24" customFormat="1" ht="42.75" customHeight="1" x14ac:dyDescent="0.25">
      <c r="A65" s="262"/>
      <c r="B65" s="262"/>
      <c r="C65" s="264"/>
      <c r="D65" s="164" t="s">
        <v>65</v>
      </c>
      <c r="E65" s="164">
        <v>1</v>
      </c>
      <c r="F65" s="164">
        <v>131</v>
      </c>
      <c r="G65" s="165" t="s">
        <v>317</v>
      </c>
      <c r="H65" s="183" t="s">
        <v>474</v>
      </c>
      <c r="I65" s="164" t="s">
        <v>474</v>
      </c>
      <c r="J65" s="265"/>
      <c r="K65" s="57"/>
      <c r="L65" s="57"/>
      <c r="O65">
        <f t="shared" ca="1" si="9"/>
        <v>0</v>
      </c>
      <c r="P65">
        <f t="shared" ca="1" si="10"/>
        <v>0</v>
      </c>
      <c r="Q65">
        <f t="shared" ca="1" si="11"/>
        <v>0</v>
      </c>
      <c r="R65">
        <f t="shared" ca="1" si="12"/>
        <v>0</v>
      </c>
      <c r="S65">
        <f t="shared" ca="1" si="13"/>
        <v>0</v>
      </c>
      <c r="T65">
        <f t="shared" ca="1" si="14"/>
        <v>0</v>
      </c>
      <c r="W65">
        <f t="shared" si="7"/>
        <v>61</v>
      </c>
      <c r="X65">
        <f t="shared" si="8"/>
        <v>63</v>
      </c>
    </row>
    <row r="66" spans="1:24" customFormat="1" ht="42.75" customHeight="1" x14ac:dyDescent="0.25">
      <c r="A66" s="262"/>
      <c r="B66" s="262"/>
      <c r="C66" s="264"/>
      <c r="D66" s="164" t="s">
        <v>457</v>
      </c>
      <c r="E66" s="164">
        <v>1</v>
      </c>
      <c r="F66" s="164">
        <v>72</v>
      </c>
      <c r="G66" s="165" t="s">
        <v>317</v>
      </c>
      <c r="H66" s="183" t="s">
        <v>474</v>
      </c>
      <c r="I66" s="164" t="s">
        <v>474</v>
      </c>
      <c r="J66" s="265"/>
      <c r="K66" s="57"/>
      <c r="L66" s="57"/>
      <c r="O66">
        <f t="shared" ca="1" si="9"/>
        <v>0</v>
      </c>
      <c r="P66">
        <f t="shared" ca="1" si="10"/>
        <v>0</v>
      </c>
      <c r="Q66">
        <f t="shared" ca="1" si="11"/>
        <v>0</v>
      </c>
      <c r="R66">
        <f t="shared" ca="1" si="12"/>
        <v>0</v>
      </c>
      <c r="S66">
        <f t="shared" ca="1" si="13"/>
        <v>0</v>
      </c>
      <c r="T66">
        <f t="shared" ca="1" si="14"/>
        <v>0</v>
      </c>
      <c r="W66">
        <f t="shared" si="7"/>
        <v>61</v>
      </c>
      <c r="X66">
        <f t="shared" si="8"/>
        <v>63</v>
      </c>
    </row>
    <row r="67" spans="1:24" customFormat="1" ht="42.75" customHeight="1" x14ac:dyDescent="0.25">
      <c r="A67" s="262"/>
      <c r="B67" s="262"/>
      <c r="C67" s="264"/>
      <c r="D67" s="164" t="s">
        <v>457</v>
      </c>
      <c r="E67" s="164">
        <v>2</v>
      </c>
      <c r="F67" s="164">
        <v>72</v>
      </c>
      <c r="G67" s="165" t="s">
        <v>317</v>
      </c>
      <c r="H67" s="183" t="s">
        <v>474</v>
      </c>
      <c r="I67" s="164" t="s">
        <v>474</v>
      </c>
      <c r="J67" s="265"/>
      <c r="K67" s="57"/>
      <c r="L67" s="57"/>
      <c r="O67">
        <f t="shared" ca="1" si="9"/>
        <v>0</v>
      </c>
      <c r="P67">
        <f t="shared" ca="1" si="10"/>
        <v>0</v>
      </c>
      <c r="Q67">
        <f t="shared" ca="1" si="11"/>
        <v>0</v>
      </c>
      <c r="R67">
        <f t="shared" ca="1" si="12"/>
        <v>0</v>
      </c>
      <c r="S67">
        <f t="shared" ca="1" si="13"/>
        <v>0</v>
      </c>
      <c r="T67">
        <f t="shared" ca="1" si="14"/>
        <v>0</v>
      </c>
      <c r="W67">
        <f t="shared" si="7"/>
        <v>61</v>
      </c>
      <c r="X67">
        <f t="shared" si="8"/>
        <v>63</v>
      </c>
    </row>
    <row r="68" spans="1:24" customFormat="1" ht="42.75" customHeight="1" x14ac:dyDescent="0.25">
      <c r="A68" s="262"/>
      <c r="B68" s="262"/>
      <c r="C68" s="264"/>
      <c r="D68" s="164" t="s">
        <v>504</v>
      </c>
      <c r="E68" s="164">
        <v>1</v>
      </c>
      <c r="F68" s="164">
        <v>220</v>
      </c>
      <c r="G68" s="165" t="s">
        <v>317</v>
      </c>
      <c r="H68" s="183" t="s">
        <v>474</v>
      </c>
      <c r="I68" s="164" t="s">
        <v>474</v>
      </c>
      <c r="J68" s="265"/>
      <c r="K68" s="57"/>
      <c r="L68" s="57"/>
      <c r="O68">
        <f t="shared" ca="1" si="9"/>
        <v>0</v>
      </c>
      <c r="P68">
        <f t="shared" ca="1" si="10"/>
        <v>0</v>
      </c>
      <c r="Q68">
        <f t="shared" ca="1" si="11"/>
        <v>0</v>
      </c>
      <c r="R68">
        <f t="shared" ca="1" si="12"/>
        <v>0</v>
      </c>
      <c r="S68">
        <f t="shared" ca="1" si="13"/>
        <v>0</v>
      </c>
      <c r="T68">
        <f t="shared" ca="1" si="14"/>
        <v>0</v>
      </c>
      <c r="W68">
        <f t="shared" si="7"/>
        <v>61</v>
      </c>
      <c r="X68">
        <f t="shared" si="8"/>
        <v>63</v>
      </c>
    </row>
    <row r="69" spans="1:24" customFormat="1" ht="42.75" customHeight="1" x14ac:dyDescent="0.25">
      <c r="A69" s="262"/>
      <c r="B69" s="262"/>
      <c r="C69" s="264"/>
      <c r="D69" s="164" t="s">
        <v>107</v>
      </c>
      <c r="E69" s="164">
        <v>1</v>
      </c>
      <c r="F69" s="164">
        <v>170</v>
      </c>
      <c r="G69" s="165" t="s">
        <v>317</v>
      </c>
      <c r="H69" s="183" t="s">
        <v>474</v>
      </c>
      <c r="I69" s="164" t="s">
        <v>474</v>
      </c>
      <c r="J69" s="265"/>
      <c r="K69" s="57"/>
      <c r="L69" s="57"/>
      <c r="O69">
        <f t="shared" ca="1" si="9"/>
        <v>0</v>
      </c>
      <c r="P69">
        <f t="shared" ca="1" si="10"/>
        <v>0</v>
      </c>
      <c r="Q69">
        <f t="shared" ca="1" si="11"/>
        <v>0</v>
      </c>
      <c r="R69">
        <f t="shared" ca="1" si="12"/>
        <v>0</v>
      </c>
      <c r="S69">
        <f t="shared" ca="1" si="13"/>
        <v>0</v>
      </c>
      <c r="T69">
        <f t="shared" ca="1" si="14"/>
        <v>0</v>
      </c>
      <c r="W69">
        <f t="shared" si="7"/>
        <v>61</v>
      </c>
      <c r="X69">
        <f t="shared" si="8"/>
        <v>63</v>
      </c>
    </row>
    <row r="70" spans="1:24" customFormat="1" ht="42.75" customHeight="1" x14ac:dyDescent="0.25">
      <c r="A70" s="262"/>
      <c r="B70" s="262"/>
      <c r="C70" s="264"/>
      <c r="D70" s="164" t="s">
        <v>107</v>
      </c>
      <c r="E70" s="164">
        <v>2</v>
      </c>
      <c r="F70" s="164">
        <v>170</v>
      </c>
      <c r="G70" s="165" t="s">
        <v>317</v>
      </c>
      <c r="H70" s="183" t="s">
        <v>474</v>
      </c>
      <c r="I70" s="164" t="s">
        <v>474</v>
      </c>
      <c r="J70" s="265"/>
      <c r="K70" s="57"/>
      <c r="L70" s="57"/>
      <c r="O70">
        <f t="shared" ca="1" si="9"/>
        <v>0</v>
      </c>
      <c r="P70">
        <f t="shared" ca="1" si="10"/>
        <v>0</v>
      </c>
      <c r="Q70">
        <f t="shared" ca="1" si="11"/>
        <v>0</v>
      </c>
      <c r="R70">
        <f t="shared" ca="1" si="12"/>
        <v>0</v>
      </c>
      <c r="S70">
        <f t="shared" ca="1" si="13"/>
        <v>0</v>
      </c>
      <c r="T70">
        <f t="shared" ca="1" si="14"/>
        <v>0</v>
      </c>
      <c r="W70">
        <f t="shared" ref="W70:W133" si="15">IF(C70="Total", ROW(B70)-1, W69)</f>
        <v>61</v>
      </c>
      <c r="X70">
        <f t="shared" si="8"/>
        <v>63</v>
      </c>
    </row>
    <row r="71" spans="1:24" customFormat="1" ht="42.75" customHeight="1" x14ac:dyDescent="0.25">
      <c r="A71" s="262"/>
      <c r="B71" s="262"/>
      <c r="C71" s="264"/>
      <c r="D71" s="227" t="s">
        <v>823</v>
      </c>
      <c r="E71" s="164">
        <v>1</v>
      </c>
      <c r="F71" s="164">
        <v>127</v>
      </c>
      <c r="G71" s="165" t="s">
        <v>318</v>
      </c>
      <c r="H71" s="183" t="s">
        <v>474</v>
      </c>
      <c r="I71" s="164" t="s">
        <v>474</v>
      </c>
      <c r="J71" s="265"/>
      <c r="K71" s="57"/>
      <c r="L71" s="57"/>
      <c r="O71">
        <f t="shared" ca="1" si="9"/>
        <v>0</v>
      </c>
      <c r="P71">
        <f t="shared" ca="1" si="10"/>
        <v>0</v>
      </c>
      <c r="Q71">
        <f t="shared" ca="1" si="11"/>
        <v>0</v>
      </c>
      <c r="R71">
        <f t="shared" ca="1" si="12"/>
        <v>0</v>
      </c>
      <c r="S71">
        <f t="shared" ca="1" si="13"/>
        <v>0</v>
      </c>
      <c r="T71">
        <f t="shared" ca="1" si="14"/>
        <v>0</v>
      </c>
      <c r="W71">
        <f t="shared" si="15"/>
        <v>61</v>
      </c>
      <c r="X71">
        <f t="shared" si="8"/>
        <v>63</v>
      </c>
    </row>
    <row r="72" spans="1:24" customFormat="1" ht="42.75" customHeight="1" x14ac:dyDescent="0.25">
      <c r="A72" s="262"/>
      <c r="B72" s="262"/>
      <c r="C72" s="264"/>
      <c r="D72" s="227" t="s">
        <v>823</v>
      </c>
      <c r="E72" s="164">
        <v>2</v>
      </c>
      <c r="F72" s="164">
        <v>127</v>
      </c>
      <c r="G72" s="165" t="s">
        <v>318</v>
      </c>
      <c r="H72" s="183" t="s">
        <v>474</v>
      </c>
      <c r="I72" s="164" t="s">
        <v>474</v>
      </c>
      <c r="J72" s="265"/>
      <c r="K72" s="57"/>
      <c r="L72" s="57"/>
      <c r="O72">
        <f t="shared" ca="1" si="9"/>
        <v>0</v>
      </c>
      <c r="P72">
        <f t="shared" ca="1" si="10"/>
        <v>0</v>
      </c>
      <c r="Q72">
        <f t="shared" ca="1" si="11"/>
        <v>0</v>
      </c>
      <c r="R72">
        <f t="shared" ca="1" si="12"/>
        <v>0</v>
      </c>
      <c r="S72">
        <f t="shared" ca="1" si="13"/>
        <v>0</v>
      </c>
      <c r="T72">
        <f t="shared" ca="1" si="14"/>
        <v>0</v>
      </c>
      <c r="W72">
        <f t="shared" si="15"/>
        <v>61</v>
      </c>
      <c r="X72">
        <f t="shared" si="8"/>
        <v>63</v>
      </c>
    </row>
    <row r="73" spans="1:24" customFormat="1" x14ac:dyDescent="0.25">
      <c r="A73" s="263"/>
      <c r="B73" s="263"/>
      <c r="C73" s="164" t="s">
        <v>524</v>
      </c>
      <c r="D73" s="164"/>
      <c r="E73" s="164"/>
      <c r="F73" s="164"/>
      <c r="G73" s="165"/>
      <c r="H73" s="183" t="s">
        <v>474</v>
      </c>
      <c r="I73" s="164"/>
      <c r="J73" s="184">
        <v>160</v>
      </c>
      <c r="K73" s="57"/>
      <c r="L73" s="57"/>
      <c r="O73">
        <f t="shared" ca="1" si="9"/>
        <v>0</v>
      </c>
      <c r="P73">
        <f t="shared" ca="1" si="10"/>
        <v>0</v>
      </c>
      <c r="Q73">
        <f t="shared" ca="1" si="11"/>
        <v>0</v>
      </c>
      <c r="R73">
        <f t="shared" ca="1" si="12"/>
        <v>0</v>
      </c>
      <c r="S73">
        <f t="shared" ca="1" si="13"/>
        <v>0</v>
      </c>
      <c r="T73">
        <f t="shared" ca="1" si="14"/>
        <v>0</v>
      </c>
      <c r="W73">
        <f t="shared" si="15"/>
        <v>72</v>
      </c>
      <c r="X73">
        <f t="shared" si="8"/>
        <v>74</v>
      </c>
    </row>
    <row r="74" spans="1:24" customFormat="1" ht="42.75" customHeight="1" x14ac:dyDescent="0.25">
      <c r="A74" s="261">
        <v>12</v>
      </c>
      <c r="B74" s="261" t="s">
        <v>71</v>
      </c>
      <c r="C74" s="261" t="s">
        <v>576</v>
      </c>
      <c r="D74" s="164" t="s">
        <v>72</v>
      </c>
      <c r="E74" s="164">
        <v>1</v>
      </c>
      <c r="F74" s="164">
        <v>282</v>
      </c>
      <c r="G74" s="165" t="s">
        <v>319</v>
      </c>
      <c r="H74" s="183" t="s">
        <v>474</v>
      </c>
      <c r="I74" s="164" t="s">
        <v>474</v>
      </c>
      <c r="J74" s="278" t="s">
        <v>585</v>
      </c>
      <c r="K74" s="57"/>
      <c r="L74" s="57"/>
      <c r="O74">
        <f t="shared" ca="1" si="9"/>
        <v>0</v>
      </c>
      <c r="P74">
        <f t="shared" ca="1" si="10"/>
        <v>0</v>
      </c>
      <c r="Q74">
        <f t="shared" ca="1" si="11"/>
        <v>0</v>
      </c>
      <c r="R74">
        <f t="shared" ca="1" si="12"/>
        <v>0</v>
      </c>
      <c r="S74">
        <f t="shared" ca="1" si="13"/>
        <v>0</v>
      </c>
      <c r="T74">
        <f t="shared" ca="1" si="14"/>
        <v>0</v>
      </c>
      <c r="W74">
        <f t="shared" si="15"/>
        <v>72</v>
      </c>
      <c r="X74">
        <f t="shared" si="8"/>
        <v>74</v>
      </c>
    </row>
    <row r="75" spans="1:24" customFormat="1" ht="42.75" customHeight="1" x14ac:dyDescent="0.25">
      <c r="A75" s="262"/>
      <c r="B75" s="262"/>
      <c r="C75" s="262"/>
      <c r="D75" s="164" t="s">
        <v>72</v>
      </c>
      <c r="E75" s="164">
        <v>2</v>
      </c>
      <c r="F75" s="164">
        <v>282</v>
      </c>
      <c r="G75" s="165" t="s">
        <v>319</v>
      </c>
      <c r="H75" s="183" t="s">
        <v>474</v>
      </c>
      <c r="I75" s="164" t="s">
        <v>474</v>
      </c>
      <c r="J75" s="279"/>
      <c r="K75" s="57"/>
      <c r="L75" s="57"/>
      <c r="O75">
        <f t="shared" ca="1" si="9"/>
        <v>0</v>
      </c>
      <c r="P75">
        <f t="shared" ca="1" si="10"/>
        <v>0</v>
      </c>
      <c r="Q75">
        <f t="shared" ca="1" si="11"/>
        <v>0</v>
      </c>
      <c r="R75">
        <f t="shared" ca="1" si="12"/>
        <v>0</v>
      </c>
      <c r="S75">
        <f t="shared" ca="1" si="13"/>
        <v>0</v>
      </c>
      <c r="T75">
        <f t="shared" ca="1" si="14"/>
        <v>0</v>
      </c>
      <c r="W75">
        <f t="shared" si="15"/>
        <v>72</v>
      </c>
      <c r="X75">
        <f t="shared" si="8"/>
        <v>74</v>
      </c>
    </row>
    <row r="76" spans="1:24" customFormat="1" ht="42.75" customHeight="1" x14ac:dyDescent="0.25">
      <c r="A76" s="262"/>
      <c r="B76" s="262"/>
      <c r="C76" s="262"/>
      <c r="D76" s="164" t="s">
        <v>185</v>
      </c>
      <c r="E76" s="164">
        <v>1</v>
      </c>
      <c r="F76" s="164">
        <v>10</v>
      </c>
      <c r="G76" s="165" t="s">
        <v>317</v>
      </c>
      <c r="H76" s="183" t="s">
        <v>474</v>
      </c>
      <c r="I76" s="164" t="s">
        <v>474</v>
      </c>
      <c r="J76" s="279"/>
      <c r="K76" s="57"/>
      <c r="L76" s="57"/>
      <c r="O76">
        <f t="shared" ca="1" si="9"/>
        <v>0</v>
      </c>
      <c r="P76">
        <f t="shared" ca="1" si="10"/>
        <v>0</v>
      </c>
      <c r="Q76">
        <f t="shared" ca="1" si="11"/>
        <v>0</v>
      </c>
      <c r="R76">
        <f t="shared" ca="1" si="12"/>
        <v>0</v>
      </c>
      <c r="S76">
        <f t="shared" ca="1" si="13"/>
        <v>0</v>
      </c>
      <c r="T76">
        <f t="shared" ca="1" si="14"/>
        <v>0</v>
      </c>
      <c r="W76">
        <f t="shared" si="15"/>
        <v>72</v>
      </c>
      <c r="X76">
        <f t="shared" si="8"/>
        <v>74</v>
      </c>
    </row>
    <row r="77" spans="1:24" customFormat="1" ht="42.75" customHeight="1" x14ac:dyDescent="0.25">
      <c r="A77" s="262"/>
      <c r="B77" s="262"/>
      <c r="C77" s="262"/>
      <c r="D77" s="164" t="s">
        <v>185</v>
      </c>
      <c r="E77" s="164">
        <v>2</v>
      </c>
      <c r="F77" s="164">
        <v>10</v>
      </c>
      <c r="G77" s="165" t="s">
        <v>317</v>
      </c>
      <c r="H77" s="183" t="s">
        <v>474</v>
      </c>
      <c r="I77" s="164" t="s">
        <v>474</v>
      </c>
      <c r="J77" s="279"/>
      <c r="K77" s="57"/>
      <c r="L77" s="57"/>
      <c r="O77">
        <f t="shared" ca="1" si="9"/>
        <v>0</v>
      </c>
      <c r="P77">
        <f t="shared" ca="1" si="10"/>
        <v>0</v>
      </c>
      <c r="Q77">
        <f t="shared" ca="1" si="11"/>
        <v>0</v>
      </c>
      <c r="R77">
        <f t="shared" ca="1" si="12"/>
        <v>0</v>
      </c>
      <c r="S77">
        <f t="shared" ca="1" si="13"/>
        <v>0</v>
      </c>
      <c r="T77">
        <f t="shared" ca="1" si="14"/>
        <v>0</v>
      </c>
      <c r="W77">
        <f t="shared" si="15"/>
        <v>72</v>
      </c>
      <c r="X77">
        <f t="shared" si="8"/>
        <v>74</v>
      </c>
    </row>
    <row r="78" spans="1:24" customFormat="1" ht="42.75" customHeight="1" x14ac:dyDescent="0.25">
      <c r="A78" s="262"/>
      <c r="B78" s="262"/>
      <c r="C78" s="262"/>
      <c r="D78" s="164" t="s">
        <v>97</v>
      </c>
      <c r="E78" s="164">
        <v>1</v>
      </c>
      <c r="F78" s="164">
        <v>100</v>
      </c>
      <c r="G78" s="165" t="s">
        <v>319</v>
      </c>
      <c r="H78" s="183" t="s">
        <v>474</v>
      </c>
      <c r="I78" s="164" t="s">
        <v>474</v>
      </c>
      <c r="J78" s="279"/>
      <c r="K78" s="57"/>
      <c r="L78" s="57"/>
      <c r="O78">
        <f t="shared" ca="1" si="9"/>
        <v>0</v>
      </c>
      <c r="P78">
        <f t="shared" ca="1" si="10"/>
        <v>0</v>
      </c>
      <c r="Q78">
        <f t="shared" ca="1" si="11"/>
        <v>0</v>
      </c>
      <c r="R78">
        <f t="shared" ca="1" si="12"/>
        <v>0</v>
      </c>
      <c r="S78">
        <f t="shared" ca="1" si="13"/>
        <v>0</v>
      </c>
      <c r="T78">
        <f t="shared" ca="1" si="14"/>
        <v>0</v>
      </c>
      <c r="W78">
        <f t="shared" si="15"/>
        <v>72</v>
      </c>
      <c r="X78">
        <f t="shared" si="8"/>
        <v>74</v>
      </c>
    </row>
    <row r="79" spans="1:24" customFormat="1" ht="42.75" customHeight="1" x14ac:dyDescent="0.25">
      <c r="A79" s="262"/>
      <c r="B79" s="262"/>
      <c r="C79" s="262"/>
      <c r="D79" s="164" t="s">
        <v>97</v>
      </c>
      <c r="E79" s="164">
        <v>2</v>
      </c>
      <c r="F79" s="164">
        <v>100</v>
      </c>
      <c r="G79" s="165" t="s">
        <v>319</v>
      </c>
      <c r="H79" s="183" t="s">
        <v>474</v>
      </c>
      <c r="I79" s="164" t="s">
        <v>474</v>
      </c>
      <c r="J79" s="279"/>
      <c r="K79" s="57"/>
      <c r="L79" s="57"/>
      <c r="O79">
        <f t="shared" ca="1" si="9"/>
        <v>0</v>
      </c>
      <c r="P79">
        <f t="shared" ca="1" si="10"/>
        <v>0</v>
      </c>
      <c r="Q79">
        <f t="shared" ca="1" si="11"/>
        <v>0</v>
      </c>
      <c r="R79">
        <f t="shared" ca="1" si="12"/>
        <v>0</v>
      </c>
      <c r="S79">
        <f t="shared" ca="1" si="13"/>
        <v>0</v>
      </c>
      <c r="T79">
        <f t="shared" ca="1" si="14"/>
        <v>0</v>
      </c>
      <c r="W79">
        <f t="shared" si="15"/>
        <v>72</v>
      </c>
      <c r="X79">
        <f t="shared" ref="X79:X142" si="16">IF(C79="Total",W79+2,X78)</f>
        <v>74</v>
      </c>
    </row>
    <row r="80" spans="1:24" customFormat="1" ht="42.75" customHeight="1" x14ac:dyDescent="0.25">
      <c r="A80" s="262"/>
      <c r="B80" s="262"/>
      <c r="C80" s="262"/>
      <c r="D80" s="215" t="s">
        <v>113</v>
      </c>
      <c r="E80" s="215">
        <v>1</v>
      </c>
      <c r="F80" s="215">
        <v>226</v>
      </c>
      <c r="G80" s="216" t="s">
        <v>317</v>
      </c>
      <c r="H80" s="215">
        <v>63</v>
      </c>
      <c r="I80" s="215" t="s">
        <v>474</v>
      </c>
      <c r="J80" s="279"/>
      <c r="K80" s="57"/>
      <c r="L80" s="57"/>
      <c r="O80">
        <f t="shared" ca="1" si="9"/>
        <v>0</v>
      </c>
      <c r="P80">
        <f t="shared" ca="1" si="10"/>
        <v>0</v>
      </c>
      <c r="Q80">
        <f t="shared" ca="1" si="11"/>
        <v>0</v>
      </c>
      <c r="R80">
        <f t="shared" ca="1" si="12"/>
        <v>1</v>
      </c>
      <c r="S80">
        <f t="shared" ca="1" si="13"/>
        <v>0</v>
      </c>
      <c r="T80">
        <f t="shared" ca="1" si="14"/>
        <v>0</v>
      </c>
      <c r="W80">
        <f t="shared" si="15"/>
        <v>72</v>
      </c>
      <c r="X80">
        <f t="shared" si="16"/>
        <v>74</v>
      </c>
    </row>
    <row r="81" spans="1:24" customFormat="1" ht="42.75" customHeight="1" x14ac:dyDescent="0.25">
      <c r="A81" s="262"/>
      <c r="B81" s="262"/>
      <c r="C81" s="263"/>
      <c r="D81" s="215" t="s">
        <v>113</v>
      </c>
      <c r="E81" s="215">
        <v>2</v>
      </c>
      <c r="F81" s="215">
        <v>226</v>
      </c>
      <c r="G81" s="216" t="s">
        <v>317</v>
      </c>
      <c r="H81" s="215">
        <v>63</v>
      </c>
      <c r="I81" s="215" t="s">
        <v>474</v>
      </c>
      <c r="J81" s="280"/>
      <c r="K81" s="57"/>
      <c r="L81" s="57"/>
      <c r="O81">
        <f t="shared" ca="1" si="9"/>
        <v>0</v>
      </c>
      <c r="P81">
        <f t="shared" ca="1" si="10"/>
        <v>0</v>
      </c>
      <c r="Q81">
        <f t="shared" ca="1" si="11"/>
        <v>0</v>
      </c>
      <c r="R81">
        <f t="shared" ca="1" si="12"/>
        <v>1</v>
      </c>
      <c r="S81">
        <f t="shared" ca="1" si="13"/>
        <v>0</v>
      </c>
      <c r="T81">
        <f t="shared" ca="1" si="14"/>
        <v>0</v>
      </c>
      <c r="W81">
        <f t="shared" si="15"/>
        <v>72</v>
      </c>
      <c r="X81">
        <f t="shared" si="16"/>
        <v>74</v>
      </c>
    </row>
    <row r="82" spans="1:24" customFormat="1" x14ac:dyDescent="0.25">
      <c r="A82" s="263"/>
      <c r="B82" s="263"/>
      <c r="C82" s="164" t="s">
        <v>524</v>
      </c>
      <c r="D82" s="164"/>
      <c r="E82" s="164"/>
      <c r="F82" s="164"/>
      <c r="G82" s="165"/>
      <c r="H82" s="183">
        <v>126</v>
      </c>
      <c r="I82" s="164"/>
      <c r="J82" s="184">
        <v>188</v>
      </c>
      <c r="K82" s="57"/>
      <c r="L82" s="57"/>
      <c r="O82">
        <f t="shared" ca="1" si="9"/>
        <v>0</v>
      </c>
      <c r="P82">
        <f t="shared" ca="1" si="10"/>
        <v>0</v>
      </c>
      <c r="Q82">
        <f t="shared" ca="1" si="11"/>
        <v>0</v>
      </c>
      <c r="R82">
        <f t="shared" ca="1" si="12"/>
        <v>2</v>
      </c>
      <c r="S82">
        <f t="shared" ca="1" si="13"/>
        <v>0</v>
      </c>
      <c r="T82">
        <f t="shared" ca="1" si="14"/>
        <v>0</v>
      </c>
      <c r="W82">
        <f t="shared" si="15"/>
        <v>81</v>
      </c>
      <c r="X82">
        <f t="shared" si="16"/>
        <v>83</v>
      </c>
    </row>
    <row r="83" spans="1:24" customFormat="1" ht="42.75" customHeight="1" x14ac:dyDescent="0.25">
      <c r="A83" s="261">
        <v>13</v>
      </c>
      <c r="B83" s="261" t="s">
        <v>93</v>
      </c>
      <c r="C83" s="264" t="s">
        <v>93</v>
      </c>
      <c r="D83" s="164" t="s">
        <v>12</v>
      </c>
      <c r="E83" s="164">
        <v>1</v>
      </c>
      <c r="F83" s="164">
        <v>23.2</v>
      </c>
      <c r="G83" s="165" t="s">
        <v>317</v>
      </c>
      <c r="H83" s="183" t="s">
        <v>474</v>
      </c>
      <c r="I83" s="164" t="s">
        <v>474</v>
      </c>
      <c r="J83" s="265" t="s">
        <v>474</v>
      </c>
      <c r="K83" s="57"/>
      <c r="L83" s="57"/>
      <c r="O83">
        <f t="shared" ref="O83:O146" ca="1" si="17">IF(C83="Total", SUM(INDIRECT("O"&amp;X82&amp;":O"&amp;W83)), IF(AND(H83=50,I83="Yes"),1,0))</f>
        <v>0</v>
      </c>
      <c r="P83">
        <f t="shared" ref="P83:P146" ca="1" si="18">IF(C83="Total", SUM(INDIRECT("P"&amp;X82&amp;":P"&amp;W83)),IF(AND(H83=50,I83="-"),1,0))</f>
        <v>0</v>
      </c>
      <c r="Q83">
        <f t="shared" ref="Q83:Q146" ca="1" si="19">IF(C83="Total", SUM(INDIRECT("Q"&amp;X82&amp;":Q"&amp;W83)),IF(AND(H83=63,I83="Yes"),1,0))</f>
        <v>0</v>
      </c>
      <c r="R83">
        <f t="shared" ref="R83:R146" ca="1" si="20">IF(C83="Total", SUM(INDIRECT("R"&amp;X82&amp;":R"&amp;W83)),IF(AND(H83=63,I83="-"),1,0))</f>
        <v>0</v>
      </c>
      <c r="S83">
        <f t="shared" ref="S83:S146" ca="1" si="21">IF(C83="Total", SUM(INDIRECT("S"&amp;X82&amp;":S"&amp;W83)),IF(AND(H83=80,I83="Yes"),1,0))</f>
        <v>0</v>
      </c>
      <c r="T83">
        <f t="shared" ref="T83:T146" ca="1" si="22">IF(C83="Total", SUM(INDIRECT("T"&amp;X82&amp;":T"&amp;W83)),IF(AND(H83=80,I83="-"),1,0))</f>
        <v>0</v>
      </c>
      <c r="W83">
        <f t="shared" si="15"/>
        <v>81</v>
      </c>
      <c r="X83">
        <f t="shared" si="16"/>
        <v>83</v>
      </c>
    </row>
    <row r="84" spans="1:24" customFormat="1" ht="42.75" customHeight="1" x14ac:dyDescent="0.25">
      <c r="A84" s="262"/>
      <c r="B84" s="262"/>
      <c r="C84" s="264"/>
      <c r="D84" s="164" t="s">
        <v>12</v>
      </c>
      <c r="E84" s="164">
        <v>2</v>
      </c>
      <c r="F84" s="164">
        <v>23.2</v>
      </c>
      <c r="G84" s="165" t="s">
        <v>317</v>
      </c>
      <c r="H84" s="183" t="s">
        <v>474</v>
      </c>
      <c r="I84" s="164" t="s">
        <v>474</v>
      </c>
      <c r="J84" s="265"/>
      <c r="K84" s="57"/>
      <c r="L84" s="57"/>
      <c r="O84">
        <f t="shared" ca="1" si="17"/>
        <v>0</v>
      </c>
      <c r="P84">
        <f t="shared" ca="1" si="18"/>
        <v>0</v>
      </c>
      <c r="Q84">
        <f t="shared" ca="1" si="19"/>
        <v>0</v>
      </c>
      <c r="R84">
        <f t="shared" ca="1" si="20"/>
        <v>0</v>
      </c>
      <c r="S84">
        <f t="shared" ca="1" si="21"/>
        <v>0</v>
      </c>
      <c r="T84">
        <f t="shared" ca="1" si="22"/>
        <v>0</v>
      </c>
      <c r="W84">
        <f t="shared" si="15"/>
        <v>81</v>
      </c>
      <c r="X84">
        <f t="shared" si="16"/>
        <v>83</v>
      </c>
    </row>
    <row r="85" spans="1:24" customFormat="1" x14ac:dyDescent="0.25">
      <c r="A85" s="263"/>
      <c r="B85" s="263"/>
      <c r="C85" s="164" t="s">
        <v>524</v>
      </c>
      <c r="D85" s="164"/>
      <c r="E85" s="164"/>
      <c r="F85" s="164"/>
      <c r="G85" s="165"/>
      <c r="H85" s="183" t="s">
        <v>474</v>
      </c>
      <c r="I85" s="164"/>
      <c r="J85" s="265"/>
      <c r="K85" s="57"/>
      <c r="L85" s="57"/>
      <c r="O85">
        <f t="shared" ca="1" si="17"/>
        <v>0</v>
      </c>
      <c r="P85">
        <f t="shared" ca="1" si="18"/>
        <v>0</v>
      </c>
      <c r="Q85">
        <f t="shared" ca="1" si="19"/>
        <v>0</v>
      </c>
      <c r="R85">
        <f t="shared" ca="1" si="20"/>
        <v>0</v>
      </c>
      <c r="S85">
        <f t="shared" ca="1" si="21"/>
        <v>0</v>
      </c>
      <c r="T85">
        <f t="shared" ca="1" si="22"/>
        <v>0</v>
      </c>
      <c r="W85">
        <f t="shared" si="15"/>
        <v>84</v>
      </c>
      <c r="X85">
        <f t="shared" si="16"/>
        <v>86</v>
      </c>
    </row>
    <row r="86" spans="1:24" customFormat="1" ht="42.75" customHeight="1" x14ac:dyDescent="0.25">
      <c r="A86" s="261">
        <v>14</v>
      </c>
      <c r="B86" s="261" t="s">
        <v>73</v>
      </c>
      <c r="C86" s="264" t="s">
        <v>576</v>
      </c>
      <c r="D86" s="164" t="s">
        <v>74</v>
      </c>
      <c r="E86" s="164">
        <v>1</v>
      </c>
      <c r="F86" s="164">
        <v>322</v>
      </c>
      <c r="G86" s="165" t="s">
        <v>317</v>
      </c>
      <c r="H86" s="183">
        <v>50</v>
      </c>
      <c r="I86" s="164" t="s">
        <v>474</v>
      </c>
      <c r="J86" s="265" t="s">
        <v>534</v>
      </c>
      <c r="K86" s="57"/>
      <c r="L86" s="57"/>
      <c r="O86">
        <f t="shared" ca="1" si="17"/>
        <v>0</v>
      </c>
      <c r="P86">
        <f t="shared" ca="1" si="18"/>
        <v>1</v>
      </c>
      <c r="Q86">
        <f t="shared" ca="1" si="19"/>
        <v>0</v>
      </c>
      <c r="R86">
        <f t="shared" ca="1" si="20"/>
        <v>0</v>
      </c>
      <c r="S86">
        <f t="shared" ca="1" si="21"/>
        <v>0</v>
      </c>
      <c r="T86">
        <f t="shared" ca="1" si="22"/>
        <v>0</v>
      </c>
      <c r="W86">
        <f t="shared" si="15"/>
        <v>84</v>
      </c>
      <c r="X86">
        <f t="shared" si="16"/>
        <v>86</v>
      </c>
    </row>
    <row r="87" spans="1:24" customFormat="1" ht="42.75" customHeight="1" x14ac:dyDescent="0.25">
      <c r="A87" s="262"/>
      <c r="B87" s="262"/>
      <c r="C87" s="264"/>
      <c r="D87" s="164" t="s">
        <v>75</v>
      </c>
      <c r="E87" s="164">
        <v>1</v>
      </c>
      <c r="F87" s="164">
        <v>333</v>
      </c>
      <c r="G87" s="165" t="s">
        <v>317</v>
      </c>
      <c r="H87" s="183">
        <v>50</v>
      </c>
      <c r="I87" s="164" t="s">
        <v>474</v>
      </c>
      <c r="J87" s="265"/>
      <c r="K87" s="57"/>
      <c r="L87" s="57"/>
      <c r="O87">
        <f t="shared" ca="1" si="17"/>
        <v>0</v>
      </c>
      <c r="P87">
        <f t="shared" ca="1" si="18"/>
        <v>1</v>
      </c>
      <c r="Q87">
        <f t="shared" ca="1" si="19"/>
        <v>0</v>
      </c>
      <c r="R87">
        <f t="shared" ca="1" si="20"/>
        <v>0</v>
      </c>
      <c r="S87">
        <f t="shared" ca="1" si="21"/>
        <v>0</v>
      </c>
      <c r="T87">
        <f t="shared" ca="1" si="22"/>
        <v>0</v>
      </c>
      <c r="W87">
        <f t="shared" si="15"/>
        <v>84</v>
      </c>
      <c r="X87">
        <f t="shared" si="16"/>
        <v>86</v>
      </c>
    </row>
    <row r="88" spans="1:24" customFormat="1" ht="42.75" customHeight="1" x14ac:dyDescent="0.25">
      <c r="A88" s="262"/>
      <c r="B88" s="262"/>
      <c r="C88" s="264"/>
      <c r="D88" s="164" t="s">
        <v>75</v>
      </c>
      <c r="E88" s="164">
        <v>2</v>
      </c>
      <c r="F88" s="164">
        <v>346</v>
      </c>
      <c r="G88" s="165" t="s">
        <v>317</v>
      </c>
      <c r="H88" s="183">
        <v>63</v>
      </c>
      <c r="I88" s="164" t="s">
        <v>474</v>
      </c>
      <c r="J88" s="265"/>
      <c r="K88" s="57"/>
      <c r="L88" s="57"/>
      <c r="O88">
        <f t="shared" ca="1" si="17"/>
        <v>0</v>
      </c>
      <c r="P88">
        <f t="shared" ca="1" si="18"/>
        <v>0</v>
      </c>
      <c r="Q88">
        <f t="shared" ca="1" si="19"/>
        <v>0</v>
      </c>
      <c r="R88">
        <f t="shared" ca="1" si="20"/>
        <v>1</v>
      </c>
      <c r="S88">
        <f t="shared" ca="1" si="21"/>
        <v>0</v>
      </c>
      <c r="T88">
        <f t="shared" ca="1" si="22"/>
        <v>0</v>
      </c>
      <c r="W88">
        <f t="shared" si="15"/>
        <v>84</v>
      </c>
      <c r="X88">
        <f t="shared" si="16"/>
        <v>86</v>
      </c>
    </row>
    <row r="89" spans="1:24" customFormat="1" ht="42.75" customHeight="1" x14ac:dyDescent="0.25">
      <c r="A89" s="262"/>
      <c r="B89" s="262"/>
      <c r="C89" s="264"/>
      <c r="D89" s="164" t="s">
        <v>75</v>
      </c>
      <c r="E89" s="164">
        <v>3</v>
      </c>
      <c r="F89" s="164">
        <v>346</v>
      </c>
      <c r="G89" s="165" t="s">
        <v>317</v>
      </c>
      <c r="H89" s="183">
        <v>63</v>
      </c>
      <c r="I89" s="164" t="s">
        <v>474</v>
      </c>
      <c r="J89" s="265"/>
      <c r="K89" s="57"/>
      <c r="L89" s="57"/>
      <c r="O89">
        <f t="shared" ca="1" si="17"/>
        <v>0</v>
      </c>
      <c r="P89">
        <f t="shared" ca="1" si="18"/>
        <v>0</v>
      </c>
      <c r="Q89">
        <f t="shared" ca="1" si="19"/>
        <v>0</v>
      </c>
      <c r="R89">
        <f t="shared" ca="1" si="20"/>
        <v>1</v>
      </c>
      <c r="S89">
        <f t="shared" ca="1" si="21"/>
        <v>0</v>
      </c>
      <c r="T89">
        <f t="shared" ca="1" si="22"/>
        <v>0</v>
      </c>
      <c r="W89">
        <f t="shared" si="15"/>
        <v>84</v>
      </c>
      <c r="X89">
        <f t="shared" si="16"/>
        <v>86</v>
      </c>
    </row>
    <row r="90" spans="1:24" customFormat="1" ht="42.75" customHeight="1" x14ac:dyDescent="0.25">
      <c r="A90" s="262"/>
      <c r="B90" s="262"/>
      <c r="C90" s="264"/>
      <c r="D90" s="164" t="s">
        <v>76</v>
      </c>
      <c r="E90" s="164">
        <v>1</v>
      </c>
      <c r="F90" s="164">
        <v>28</v>
      </c>
      <c r="G90" s="165" t="s">
        <v>317</v>
      </c>
      <c r="H90" s="183" t="s">
        <v>474</v>
      </c>
      <c r="I90" s="164" t="s">
        <v>474</v>
      </c>
      <c r="J90" s="265"/>
      <c r="K90" s="57"/>
      <c r="L90" s="57"/>
      <c r="O90">
        <f t="shared" ca="1" si="17"/>
        <v>0</v>
      </c>
      <c r="P90">
        <f t="shared" ca="1" si="18"/>
        <v>0</v>
      </c>
      <c r="Q90">
        <f t="shared" ca="1" si="19"/>
        <v>0</v>
      </c>
      <c r="R90">
        <f t="shared" ca="1" si="20"/>
        <v>0</v>
      </c>
      <c r="S90">
        <f t="shared" ca="1" si="21"/>
        <v>0</v>
      </c>
      <c r="T90">
        <f t="shared" ca="1" si="22"/>
        <v>0</v>
      </c>
      <c r="W90">
        <f t="shared" si="15"/>
        <v>84</v>
      </c>
      <c r="X90">
        <f t="shared" si="16"/>
        <v>86</v>
      </c>
    </row>
    <row r="91" spans="1:24" customFormat="1" ht="42.75" customHeight="1" x14ac:dyDescent="0.25">
      <c r="A91" s="262"/>
      <c r="B91" s="262"/>
      <c r="C91" s="264"/>
      <c r="D91" s="164" t="s">
        <v>76</v>
      </c>
      <c r="E91" s="164">
        <v>2</v>
      </c>
      <c r="F91" s="164">
        <v>28</v>
      </c>
      <c r="G91" s="165" t="s">
        <v>317</v>
      </c>
      <c r="H91" s="183" t="s">
        <v>474</v>
      </c>
      <c r="I91" s="164" t="s">
        <v>474</v>
      </c>
      <c r="J91" s="265"/>
      <c r="K91" s="57"/>
      <c r="L91" s="57"/>
      <c r="O91">
        <f t="shared" ca="1" si="17"/>
        <v>0</v>
      </c>
      <c r="P91">
        <f t="shared" ca="1" si="18"/>
        <v>0</v>
      </c>
      <c r="Q91">
        <f t="shared" ca="1" si="19"/>
        <v>0</v>
      </c>
      <c r="R91">
        <f t="shared" ca="1" si="20"/>
        <v>0</v>
      </c>
      <c r="S91">
        <f t="shared" ca="1" si="21"/>
        <v>0</v>
      </c>
      <c r="T91">
        <f t="shared" ca="1" si="22"/>
        <v>0</v>
      </c>
      <c r="W91">
        <f t="shared" si="15"/>
        <v>84</v>
      </c>
      <c r="X91">
        <f t="shared" si="16"/>
        <v>86</v>
      </c>
    </row>
    <row r="92" spans="1:24" customFormat="1" ht="42.75" customHeight="1" x14ac:dyDescent="0.25">
      <c r="A92" s="262"/>
      <c r="B92" s="262"/>
      <c r="C92" s="264"/>
      <c r="D92" s="164" t="s">
        <v>78</v>
      </c>
      <c r="E92" s="164">
        <v>1</v>
      </c>
      <c r="F92" s="164">
        <v>388</v>
      </c>
      <c r="G92" s="165" t="s">
        <v>317</v>
      </c>
      <c r="H92" s="183">
        <v>63</v>
      </c>
      <c r="I92" s="164" t="s">
        <v>474</v>
      </c>
      <c r="J92" s="265"/>
      <c r="K92" s="57"/>
      <c r="L92" s="57"/>
      <c r="O92">
        <f t="shared" ca="1" si="17"/>
        <v>0</v>
      </c>
      <c r="P92">
        <f t="shared" ca="1" si="18"/>
        <v>0</v>
      </c>
      <c r="Q92">
        <f t="shared" ca="1" si="19"/>
        <v>0</v>
      </c>
      <c r="R92">
        <f t="shared" ca="1" si="20"/>
        <v>1</v>
      </c>
      <c r="S92">
        <f t="shared" ca="1" si="21"/>
        <v>0</v>
      </c>
      <c r="T92">
        <f t="shared" ca="1" si="22"/>
        <v>0</v>
      </c>
      <c r="W92">
        <f t="shared" si="15"/>
        <v>84</v>
      </c>
      <c r="X92">
        <f t="shared" si="16"/>
        <v>86</v>
      </c>
    </row>
    <row r="93" spans="1:24" customFormat="1" ht="42.75" customHeight="1" x14ac:dyDescent="0.25">
      <c r="A93" s="262"/>
      <c r="B93" s="262"/>
      <c r="C93" s="264"/>
      <c r="D93" s="164" t="s">
        <v>79</v>
      </c>
      <c r="E93" s="164">
        <v>1</v>
      </c>
      <c r="F93" s="164">
        <v>15</v>
      </c>
      <c r="G93" s="165" t="s">
        <v>317</v>
      </c>
      <c r="H93" s="183">
        <v>63</v>
      </c>
      <c r="I93" s="164" t="s">
        <v>474</v>
      </c>
      <c r="J93" s="265"/>
      <c r="K93" s="57"/>
      <c r="L93" s="57"/>
      <c r="O93">
        <f t="shared" ca="1" si="17"/>
        <v>0</v>
      </c>
      <c r="P93">
        <f t="shared" ca="1" si="18"/>
        <v>0</v>
      </c>
      <c r="Q93">
        <f t="shared" ca="1" si="19"/>
        <v>0</v>
      </c>
      <c r="R93">
        <f t="shared" ca="1" si="20"/>
        <v>1</v>
      </c>
      <c r="S93">
        <f t="shared" ca="1" si="21"/>
        <v>0</v>
      </c>
      <c r="T93">
        <f t="shared" ca="1" si="22"/>
        <v>0</v>
      </c>
      <c r="W93">
        <f t="shared" si="15"/>
        <v>84</v>
      </c>
      <c r="X93">
        <f t="shared" si="16"/>
        <v>86</v>
      </c>
    </row>
    <row r="94" spans="1:24" customFormat="1" ht="42.75" customHeight="1" x14ac:dyDescent="0.25">
      <c r="A94" s="262"/>
      <c r="B94" s="262"/>
      <c r="C94" s="264"/>
      <c r="D94" s="164" t="s">
        <v>458</v>
      </c>
      <c r="E94" s="164">
        <v>1</v>
      </c>
      <c r="F94" s="164">
        <v>178</v>
      </c>
      <c r="G94" s="165" t="s">
        <v>317</v>
      </c>
      <c r="H94" s="183">
        <v>50</v>
      </c>
      <c r="I94" s="164" t="s">
        <v>474</v>
      </c>
      <c r="J94" s="265"/>
      <c r="K94" s="57"/>
      <c r="L94" s="57"/>
      <c r="O94">
        <f t="shared" ca="1" si="17"/>
        <v>0</v>
      </c>
      <c r="P94">
        <f t="shared" ca="1" si="18"/>
        <v>1</v>
      </c>
      <c r="Q94">
        <f t="shared" ca="1" si="19"/>
        <v>0</v>
      </c>
      <c r="R94">
        <f t="shared" ca="1" si="20"/>
        <v>0</v>
      </c>
      <c r="S94">
        <f t="shared" ca="1" si="21"/>
        <v>0</v>
      </c>
      <c r="T94">
        <f t="shared" ca="1" si="22"/>
        <v>0</v>
      </c>
      <c r="W94">
        <f t="shared" si="15"/>
        <v>84</v>
      </c>
      <c r="X94">
        <f t="shared" si="16"/>
        <v>86</v>
      </c>
    </row>
    <row r="95" spans="1:24" customFormat="1" ht="42.75" customHeight="1" x14ac:dyDescent="0.25">
      <c r="A95" s="262"/>
      <c r="B95" s="262"/>
      <c r="C95" s="264"/>
      <c r="D95" s="164" t="s">
        <v>458</v>
      </c>
      <c r="E95" s="164">
        <v>2</v>
      </c>
      <c r="F95" s="164">
        <v>178</v>
      </c>
      <c r="G95" s="165" t="s">
        <v>317</v>
      </c>
      <c r="H95" s="183">
        <v>50</v>
      </c>
      <c r="I95" s="164" t="s">
        <v>474</v>
      </c>
      <c r="J95" s="265"/>
      <c r="K95" s="57"/>
      <c r="L95" s="57"/>
      <c r="O95">
        <f t="shared" ca="1" si="17"/>
        <v>0</v>
      </c>
      <c r="P95">
        <f t="shared" ca="1" si="18"/>
        <v>1</v>
      </c>
      <c r="Q95">
        <f t="shared" ca="1" si="19"/>
        <v>0</v>
      </c>
      <c r="R95">
        <f t="shared" ca="1" si="20"/>
        <v>0</v>
      </c>
      <c r="S95">
        <f t="shared" ca="1" si="21"/>
        <v>0</v>
      </c>
      <c r="T95">
        <f t="shared" ca="1" si="22"/>
        <v>0</v>
      </c>
      <c r="W95">
        <f t="shared" si="15"/>
        <v>84</v>
      </c>
      <c r="X95">
        <f t="shared" si="16"/>
        <v>86</v>
      </c>
    </row>
    <row r="96" spans="1:24" customFormat="1" ht="42.75" customHeight="1" x14ac:dyDescent="0.25">
      <c r="A96" s="262"/>
      <c r="B96" s="262"/>
      <c r="C96" s="264"/>
      <c r="D96" s="164" t="s">
        <v>99</v>
      </c>
      <c r="E96" s="164">
        <v>1</v>
      </c>
      <c r="F96" s="164">
        <v>20</v>
      </c>
      <c r="G96" s="165" t="s">
        <v>317</v>
      </c>
      <c r="H96" s="183" t="s">
        <v>474</v>
      </c>
      <c r="I96" s="164" t="s">
        <v>474</v>
      </c>
      <c r="J96" s="265"/>
      <c r="K96" s="57"/>
      <c r="L96" s="57"/>
      <c r="O96">
        <f t="shared" ca="1" si="17"/>
        <v>0</v>
      </c>
      <c r="P96">
        <f t="shared" ca="1" si="18"/>
        <v>0</v>
      </c>
      <c r="Q96">
        <f t="shared" ca="1" si="19"/>
        <v>0</v>
      </c>
      <c r="R96">
        <f t="shared" ca="1" si="20"/>
        <v>0</v>
      </c>
      <c r="S96">
        <f t="shared" ca="1" si="21"/>
        <v>0</v>
      </c>
      <c r="T96">
        <f t="shared" ca="1" si="22"/>
        <v>0</v>
      </c>
      <c r="W96">
        <f t="shared" si="15"/>
        <v>84</v>
      </c>
      <c r="X96">
        <f t="shared" si="16"/>
        <v>86</v>
      </c>
    </row>
    <row r="97" spans="1:24" customFormat="1" ht="42.75" customHeight="1" x14ac:dyDescent="0.25">
      <c r="A97" s="262"/>
      <c r="B97" s="262"/>
      <c r="C97" s="264"/>
      <c r="D97" s="164" t="s">
        <v>99</v>
      </c>
      <c r="E97" s="164">
        <v>2</v>
      </c>
      <c r="F97" s="164">
        <v>20</v>
      </c>
      <c r="G97" s="165" t="s">
        <v>317</v>
      </c>
      <c r="H97" s="183" t="s">
        <v>474</v>
      </c>
      <c r="I97" s="164" t="s">
        <v>474</v>
      </c>
      <c r="J97" s="265"/>
      <c r="K97" s="57"/>
      <c r="L97" s="57"/>
      <c r="O97">
        <f t="shared" ca="1" si="17"/>
        <v>0</v>
      </c>
      <c r="P97">
        <f t="shared" ca="1" si="18"/>
        <v>0</v>
      </c>
      <c r="Q97">
        <f t="shared" ca="1" si="19"/>
        <v>0</v>
      </c>
      <c r="R97">
        <f t="shared" ca="1" si="20"/>
        <v>0</v>
      </c>
      <c r="S97">
        <f t="shared" ca="1" si="21"/>
        <v>0</v>
      </c>
      <c r="T97">
        <f t="shared" ca="1" si="22"/>
        <v>0</v>
      </c>
      <c r="W97">
        <f t="shared" si="15"/>
        <v>84</v>
      </c>
      <c r="X97">
        <f t="shared" si="16"/>
        <v>86</v>
      </c>
    </row>
    <row r="98" spans="1:24" customFormat="1" ht="42.75" customHeight="1" x14ac:dyDescent="0.25">
      <c r="A98" s="262"/>
      <c r="B98" s="262"/>
      <c r="C98" s="264"/>
      <c r="D98" s="164" t="s">
        <v>99</v>
      </c>
      <c r="E98" s="164">
        <v>3</v>
      </c>
      <c r="F98" s="164">
        <v>22</v>
      </c>
      <c r="G98" s="165" t="s">
        <v>317</v>
      </c>
      <c r="H98" s="183" t="s">
        <v>474</v>
      </c>
      <c r="I98" s="164" t="s">
        <v>474</v>
      </c>
      <c r="J98" s="265"/>
      <c r="K98" s="57"/>
      <c r="L98" s="57"/>
      <c r="O98">
        <f t="shared" ca="1" si="17"/>
        <v>0</v>
      </c>
      <c r="P98">
        <f t="shared" ca="1" si="18"/>
        <v>0</v>
      </c>
      <c r="Q98">
        <f t="shared" ca="1" si="19"/>
        <v>0</v>
      </c>
      <c r="R98">
        <f t="shared" ca="1" si="20"/>
        <v>0</v>
      </c>
      <c r="S98">
        <f t="shared" ca="1" si="21"/>
        <v>0</v>
      </c>
      <c r="T98">
        <f t="shared" ca="1" si="22"/>
        <v>0</v>
      </c>
      <c r="W98">
        <f t="shared" si="15"/>
        <v>84</v>
      </c>
      <c r="X98">
        <f t="shared" si="16"/>
        <v>86</v>
      </c>
    </row>
    <row r="99" spans="1:24" customFormat="1" ht="42.75" customHeight="1" x14ac:dyDescent="0.25">
      <c r="A99" s="262"/>
      <c r="B99" s="262"/>
      <c r="C99" s="264"/>
      <c r="D99" s="164" t="s">
        <v>99</v>
      </c>
      <c r="E99" s="164">
        <v>4</v>
      </c>
      <c r="F99" s="164">
        <v>22</v>
      </c>
      <c r="G99" s="165" t="s">
        <v>317</v>
      </c>
      <c r="H99" s="183" t="s">
        <v>474</v>
      </c>
      <c r="I99" s="164" t="s">
        <v>474</v>
      </c>
      <c r="J99" s="265"/>
      <c r="K99" s="57"/>
      <c r="L99" s="57"/>
      <c r="O99">
        <f t="shared" ca="1" si="17"/>
        <v>0</v>
      </c>
      <c r="P99">
        <f t="shared" ca="1" si="18"/>
        <v>0</v>
      </c>
      <c r="Q99">
        <f t="shared" ca="1" si="19"/>
        <v>0</v>
      </c>
      <c r="R99">
        <f t="shared" ca="1" si="20"/>
        <v>0</v>
      </c>
      <c r="S99">
        <f t="shared" ca="1" si="21"/>
        <v>0</v>
      </c>
      <c r="T99">
        <f t="shared" ca="1" si="22"/>
        <v>0</v>
      </c>
      <c r="W99">
        <f t="shared" si="15"/>
        <v>84</v>
      </c>
      <c r="X99">
        <f t="shared" si="16"/>
        <v>86</v>
      </c>
    </row>
    <row r="100" spans="1:24" customFormat="1" x14ac:dyDescent="0.25">
      <c r="A100" s="263"/>
      <c r="B100" s="263"/>
      <c r="C100" s="164" t="s">
        <v>524</v>
      </c>
      <c r="D100" s="164"/>
      <c r="E100" s="164"/>
      <c r="F100" s="164"/>
      <c r="G100" s="165"/>
      <c r="H100" s="183">
        <f>SUM(H86:H99)</f>
        <v>452</v>
      </c>
      <c r="I100" s="164"/>
      <c r="J100" s="184">
        <v>50</v>
      </c>
      <c r="K100" s="57"/>
      <c r="L100" s="57"/>
      <c r="O100">
        <f t="shared" ca="1" si="17"/>
        <v>0</v>
      </c>
      <c r="P100">
        <f t="shared" ca="1" si="18"/>
        <v>4</v>
      </c>
      <c r="Q100">
        <f t="shared" ca="1" si="19"/>
        <v>0</v>
      </c>
      <c r="R100">
        <f t="shared" ca="1" si="20"/>
        <v>4</v>
      </c>
      <c r="S100">
        <f t="shared" ca="1" si="21"/>
        <v>0</v>
      </c>
      <c r="T100">
        <f t="shared" ca="1" si="22"/>
        <v>0</v>
      </c>
      <c r="W100">
        <f t="shared" si="15"/>
        <v>99</v>
      </c>
      <c r="X100">
        <f t="shared" si="16"/>
        <v>101</v>
      </c>
    </row>
    <row r="101" spans="1:24" customFormat="1" ht="42.75" customHeight="1" x14ac:dyDescent="0.25">
      <c r="A101" s="261">
        <v>15</v>
      </c>
      <c r="B101" s="261" t="s">
        <v>81</v>
      </c>
      <c r="C101" s="264" t="s">
        <v>576</v>
      </c>
      <c r="D101" s="164" t="s">
        <v>74</v>
      </c>
      <c r="E101" s="164">
        <v>1</v>
      </c>
      <c r="F101" s="164">
        <v>93</v>
      </c>
      <c r="G101" s="165" t="s">
        <v>317</v>
      </c>
      <c r="H101" s="183">
        <v>50</v>
      </c>
      <c r="I101" s="164" t="s">
        <v>474</v>
      </c>
      <c r="J101" s="265" t="s">
        <v>532</v>
      </c>
      <c r="K101" s="57"/>
      <c r="L101" s="57"/>
      <c r="O101">
        <f t="shared" ca="1" si="17"/>
        <v>0</v>
      </c>
      <c r="P101">
        <f t="shared" ca="1" si="18"/>
        <v>1</v>
      </c>
      <c r="Q101">
        <f t="shared" ca="1" si="19"/>
        <v>0</v>
      </c>
      <c r="R101">
        <f t="shared" ca="1" si="20"/>
        <v>0</v>
      </c>
      <c r="S101">
        <f t="shared" ca="1" si="21"/>
        <v>0</v>
      </c>
      <c r="T101">
        <f t="shared" ca="1" si="22"/>
        <v>0</v>
      </c>
      <c r="W101">
        <f t="shared" si="15"/>
        <v>99</v>
      </c>
      <c r="X101">
        <f t="shared" si="16"/>
        <v>101</v>
      </c>
    </row>
    <row r="102" spans="1:24" customFormat="1" ht="42.75" customHeight="1" x14ac:dyDescent="0.25">
      <c r="A102" s="262"/>
      <c r="B102" s="262"/>
      <c r="C102" s="264"/>
      <c r="D102" s="164" t="s">
        <v>456</v>
      </c>
      <c r="E102" s="164">
        <v>1</v>
      </c>
      <c r="F102" s="164">
        <v>124</v>
      </c>
      <c r="G102" s="165" t="s">
        <v>317</v>
      </c>
      <c r="H102" s="183" t="s">
        <v>474</v>
      </c>
      <c r="I102" s="164" t="s">
        <v>474</v>
      </c>
      <c r="J102" s="265"/>
      <c r="K102" s="57"/>
      <c r="L102" s="57"/>
      <c r="O102">
        <f t="shared" ca="1" si="17"/>
        <v>0</v>
      </c>
      <c r="P102">
        <f t="shared" ca="1" si="18"/>
        <v>0</v>
      </c>
      <c r="Q102">
        <f t="shared" ca="1" si="19"/>
        <v>0</v>
      </c>
      <c r="R102">
        <f t="shared" ca="1" si="20"/>
        <v>0</v>
      </c>
      <c r="S102">
        <f t="shared" ca="1" si="21"/>
        <v>0</v>
      </c>
      <c r="T102">
        <f t="shared" ca="1" si="22"/>
        <v>0</v>
      </c>
      <c r="W102">
        <f t="shared" si="15"/>
        <v>99</v>
      </c>
      <c r="X102">
        <f t="shared" si="16"/>
        <v>101</v>
      </c>
    </row>
    <row r="103" spans="1:24" customFormat="1" x14ac:dyDescent="0.25">
      <c r="A103" s="263"/>
      <c r="B103" s="263"/>
      <c r="C103" s="164" t="s">
        <v>524</v>
      </c>
      <c r="D103" s="164"/>
      <c r="E103" s="164"/>
      <c r="F103" s="164"/>
      <c r="G103" s="165"/>
      <c r="H103" s="183">
        <v>50</v>
      </c>
      <c r="I103" s="164"/>
      <c r="J103" s="184">
        <v>125</v>
      </c>
      <c r="K103" s="57"/>
      <c r="L103" s="57"/>
      <c r="O103">
        <f t="shared" ca="1" si="17"/>
        <v>0</v>
      </c>
      <c r="P103">
        <f t="shared" ca="1" si="18"/>
        <v>1</v>
      </c>
      <c r="Q103">
        <f t="shared" ca="1" si="19"/>
        <v>0</v>
      </c>
      <c r="R103">
        <f t="shared" ca="1" si="20"/>
        <v>0</v>
      </c>
      <c r="S103">
        <f t="shared" ca="1" si="21"/>
        <v>0</v>
      </c>
      <c r="T103">
        <f t="shared" ca="1" si="22"/>
        <v>0</v>
      </c>
      <c r="W103">
        <f t="shared" si="15"/>
        <v>102</v>
      </c>
      <c r="X103">
        <f t="shared" si="16"/>
        <v>104</v>
      </c>
    </row>
    <row r="104" spans="1:24" customFormat="1" ht="42.75" customHeight="1" x14ac:dyDescent="0.25">
      <c r="A104" s="261">
        <v>16</v>
      </c>
      <c r="B104" s="261" t="s">
        <v>74</v>
      </c>
      <c r="C104" s="264" t="s">
        <v>80</v>
      </c>
      <c r="D104" s="164" t="s">
        <v>75</v>
      </c>
      <c r="E104" s="164">
        <v>1</v>
      </c>
      <c r="F104" s="164">
        <v>13</v>
      </c>
      <c r="G104" s="165" t="s">
        <v>317</v>
      </c>
      <c r="H104" s="183" t="s">
        <v>474</v>
      </c>
      <c r="I104" s="164" t="s">
        <v>474</v>
      </c>
      <c r="J104" s="184" t="s">
        <v>474</v>
      </c>
      <c r="K104" s="57"/>
      <c r="L104" s="57"/>
      <c r="O104">
        <f t="shared" ca="1" si="17"/>
        <v>0</v>
      </c>
      <c r="P104">
        <f t="shared" ca="1" si="18"/>
        <v>0</v>
      </c>
      <c r="Q104">
        <f t="shared" ca="1" si="19"/>
        <v>0</v>
      </c>
      <c r="R104">
        <f t="shared" ca="1" si="20"/>
        <v>0</v>
      </c>
      <c r="S104">
        <f t="shared" ca="1" si="21"/>
        <v>0</v>
      </c>
      <c r="T104">
        <f t="shared" ca="1" si="22"/>
        <v>0</v>
      </c>
      <c r="W104">
        <f t="shared" si="15"/>
        <v>102</v>
      </c>
      <c r="X104">
        <f t="shared" si="16"/>
        <v>104</v>
      </c>
    </row>
    <row r="105" spans="1:24" customFormat="1" ht="42.75" customHeight="1" x14ac:dyDescent="0.25">
      <c r="A105" s="262"/>
      <c r="B105" s="262"/>
      <c r="C105" s="264"/>
      <c r="D105" s="164" t="s">
        <v>10</v>
      </c>
      <c r="E105" s="164">
        <v>1</v>
      </c>
      <c r="F105" s="164">
        <v>230</v>
      </c>
      <c r="G105" s="165" t="s">
        <v>317</v>
      </c>
      <c r="H105" s="183">
        <v>50</v>
      </c>
      <c r="I105" s="164" t="s">
        <v>474</v>
      </c>
      <c r="J105" s="265" t="s">
        <v>474</v>
      </c>
      <c r="K105" s="57"/>
      <c r="L105" s="57"/>
      <c r="O105">
        <f t="shared" ca="1" si="17"/>
        <v>0</v>
      </c>
      <c r="P105">
        <f t="shared" ca="1" si="18"/>
        <v>1</v>
      </c>
      <c r="Q105">
        <f t="shared" ca="1" si="19"/>
        <v>0</v>
      </c>
      <c r="R105">
        <f t="shared" ca="1" si="20"/>
        <v>0</v>
      </c>
      <c r="S105">
        <f t="shared" ca="1" si="21"/>
        <v>0</v>
      </c>
      <c r="T105">
        <f t="shared" ca="1" si="22"/>
        <v>0</v>
      </c>
      <c r="W105">
        <f t="shared" si="15"/>
        <v>102</v>
      </c>
      <c r="X105">
        <f t="shared" si="16"/>
        <v>104</v>
      </c>
    </row>
    <row r="106" spans="1:24" customFormat="1" ht="42.75" customHeight="1" x14ac:dyDescent="0.25">
      <c r="A106" s="262"/>
      <c r="B106" s="262"/>
      <c r="C106" s="264"/>
      <c r="D106" s="164" t="s">
        <v>81</v>
      </c>
      <c r="E106" s="164">
        <v>1</v>
      </c>
      <c r="F106" s="164">
        <v>93</v>
      </c>
      <c r="G106" s="165" t="s">
        <v>317</v>
      </c>
      <c r="H106" s="183" t="s">
        <v>474</v>
      </c>
      <c r="I106" s="164" t="s">
        <v>474</v>
      </c>
      <c r="J106" s="265"/>
      <c r="K106" s="57"/>
      <c r="L106" s="57"/>
      <c r="O106">
        <f t="shared" ca="1" si="17"/>
        <v>0</v>
      </c>
      <c r="P106">
        <f t="shared" ca="1" si="18"/>
        <v>0</v>
      </c>
      <c r="Q106">
        <f t="shared" ca="1" si="19"/>
        <v>0</v>
      </c>
      <c r="R106">
        <f t="shared" ca="1" si="20"/>
        <v>0</v>
      </c>
      <c r="S106">
        <f t="shared" ca="1" si="21"/>
        <v>0</v>
      </c>
      <c r="T106">
        <f t="shared" ca="1" si="22"/>
        <v>0</v>
      </c>
      <c r="W106">
        <f t="shared" si="15"/>
        <v>102</v>
      </c>
      <c r="X106">
        <f t="shared" si="16"/>
        <v>104</v>
      </c>
    </row>
    <row r="107" spans="1:24" customFormat="1" ht="42.75" customHeight="1" x14ac:dyDescent="0.25">
      <c r="A107" s="262"/>
      <c r="B107" s="262"/>
      <c r="C107" s="264"/>
      <c r="D107" s="164" t="s">
        <v>82</v>
      </c>
      <c r="E107" s="164">
        <v>1</v>
      </c>
      <c r="F107" s="164">
        <v>56</v>
      </c>
      <c r="G107" s="165" t="s">
        <v>317</v>
      </c>
      <c r="H107" s="183" t="s">
        <v>474</v>
      </c>
      <c r="I107" s="164" t="s">
        <v>474</v>
      </c>
      <c r="J107" s="265"/>
      <c r="K107" s="57"/>
      <c r="L107" s="57"/>
      <c r="O107">
        <f t="shared" ca="1" si="17"/>
        <v>0</v>
      </c>
      <c r="P107">
        <f t="shared" ca="1" si="18"/>
        <v>0</v>
      </c>
      <c r="Q107">
        <f t="shared" ca="1" si="19"/>
        <v>0</v>
      </c>
      <c r="R107">
        <f t="shared" ca="1" si="20"/>
        <v>0</v>
      </c>
      <c r="S107">
        <f t="shared" ca="1" si="21"/>
        <v>0</v>
      </c>
      <c r="T107">
        <f t="shared" ca="1" si="22"/>
        <v>0</v>
      </c>
      <c r="W107">
        <f t="shared" si="15"/>
        <v>102</v>
      </c>
      <c r="X107">
        <f t="shared" si="16"/>
        <v>104</v>
      </c>
    </row>
    <row r="108" spans="1:24" customFormat="1" ht="42.75" customHeight="1" x14ac:dyDescent="0.25">
      <c r="A108" s="262"/>
      <c r="B108" s="262"/>
      <c r="C108" s="264"/>
      <c r="D108" s="164" t="s">
        <v>82</v>
      </c>
      <c r="E108" s="164">
        <v>2</v>
      </c>
      <c r="F108" s="164">
        <v>56</v>
      </c>
      <c r="G108" s="165" t="s">
        <v>317</v>
      </c>
      <c r="H108" s="183" t="s">
        <v>474</v>
      </c>
      <c r="I108" s="164" t="s">
        <v>474</v>
      </c>
      <c r="J108" s="265"/>
      <c r="K108" s="57"/>
      <c r="L108" s="57"/>
      <c r="O108">
        <f t="shared" ca="1" si="17"/>
        <v>0</v>
      </c>
      <c r="P108">
        <f t="shared" ca="1" si="18"/>
        <v>0</v>
      </c>
      <c r="Q108">
        <f t="shared" ca="1" si="19"/>
        <v>0</v>
      </c>
      <c r="R108">
        <f t="shared" ca="1" si="20"/>
        <v>0</v>
      </c>
      <c r="S108">
        <f t="shared" ca="1" si="21"/>
        <v>0</v>
      </c>
      <c r="T108">
        <f t="shared" ca="1" si="22"/>
        <v>0</v>
      </c>
      <c r="W108">
        <f t="shared" si="15"/>
        <v>102</v>
      </c>
      <c r="X108">
        <f t="shared" si="16"/>
        <v>104</v>
      </c>
    </row>
    <row r="109" spans="1:24" customFormat="1" ht="42.75" customHeight="1" x14ac:dyDescent="0.25">
      <c r="A109" s="262"/>
      <c r="B109" s="262"/>
      <c r="C109" s="264"/>
      <c r="D109" s="164" t="s">
        <v>82</v>
      </c>
      <c r="E109" s="164">
        <v>3</v>
      </c>
      <c r="F109" s="164">
        <v>56</v>
      </c>
      <c r="G109" s="165" t="s">
        <v>317</v>
      </c>
      <c r="H109" s="183" t="s">
        <v>474</v>
      </c>
      <c r="I109" s="164" t="s">
        <v>474</v>
      </c>
      <c r="J109" s="265"/>
      <c r="K109" s="57"/>
      <c r="L109" s="57"/>
      <c r="O109">
        <f t="shared" ca="1" si="17"/>
        <v>0</v>
      </c>
      <c r="P109">
        <f t="shared" ca="1" si="18"/>
        <v>0</v>
      </c>
      <c r="Q109">
        <f t="shared" ca="1" si="19"/>
        <v>0</v>
      </c>
      <c r="R109">
        <f t="shared" ca="1" si="20"/>
        <v>0</v>
      </c>
      <c r="S109">
        <f t="shared" ca="1" si="21"/>
        <v>0</v>
      </c>
      <c r="T109">
        <f t="shared" ca="1" si="22"/>
        <v>0</v>
      </c>
      <c r="W109">
        <f t="shared" si="15"/>
        <v>102</v>
      </c>
      <c r="X109">
        <f t="shared" si="16"/>
        <v>104</v>
      </c>
    </row>
    <row r="110" spans="1:24" customFormat="1" ht="42.75" customHeight="1" x14ac:dyDescent="0.25">
      <c r="A110" s="262"/>
      <c r="B110" s="262"/>
      <c r="C110" s="264"/>
      <c r="D110" s="164" t="s">
        <v>73</v>
      </c>
      <c r="E110" s="164">
        <v>1</v>
      </c>
      <c r="F110" s="164">
        <v>322</v>
      </c>
      <c r="G110" s="165" t="s">
        <v>317</v>
      </c>
      <c r="H110" s="183">
        <v>80</v>
      </c>
      <c r="I110" s="164" t="s">
        <v>474</v>
      </c>
      <c r="J110" s="265"/>
      <c r="K110" s="57"/>
      <c r="L110" s="57"/>
      <c r="O110">
        <f t="shared" ca="1" si="17"/>
        <v>0</v>
      </c>
      <c r="P110">
        <f t="shared" ca="1" si="18"/>
        <v>0</v>
      </c>
      <c r="Q110">
        <f t="shared" ca="1" si="19"/>
        <v>0</v>
      </c>
      <c r="R110">
        <f t="shared" ca="1" si="20"/>
        <v>0</v>
      </c>
      <c r="S110">
        <f t="shared" ca="1" si="21"/>
        <v>0</v>
      </c>
      <c r="T110">
        <f t="shared" ca="1" si="22"/>
        <v>1</v>
      </c>
      <c r="W110">
        <f t="shared" si="15"/>
        <v>102</v>
      </c>
      <c r="X110">
        <f t="shared" si="16"/>
        <v>104</v>
      </c>
    </row>
    <row r="111" spans="1:24" customFormat="1" ht="42.75" customHeight="1" x14ac:dyDescent="0.25">
      <c r="A111" s="262"/>
      <c r="B111" s="262"/>
      <c r="C111" s="264"/>
      <c r="D111" s="164" t="s">
        <v>137</v>
      </c>
      <c r="E111" s="164">
        <v>1</v>
      </c>
      <c r="F111" s="164">
        <v>272</v>
      </c>
      <c r="G111" s="165" t="s">
        <v>317</v>
      </c>
      <c r="H111" s="183">
        <v>50</v>
      </c>
      <c r="I111" s="164" t="s">
        <v>474</v>
      </c>
      <c r="J111" s="265"/>
      <c r="K111" s="57"/>
      <c r="L111" s="57"/>
      <c r="O111">
        <f t="shared" ca="1" si="17"/>
        <v>0</v>
      </c>
      <c r="P111">
        <f t="shared" ca="1" si="18"/>
        <v>1</v>
      </c>
      <c r="Q111">
        <f t="shared" ca="1" si="19"/>
        <v>0</v>
      </c>
      <c r="R111">
        <f t="shared" ca="1" si="20"/>
        <v>0</v>
      </c>
      <c r="S111">
        <f t="shared" ca="1" si="21"/>
        <v>0</v>
      </c>
      <c r="T111">
        <f t="shared" ca="1" si="22"/>
        <v>0</v>
      </c>
      <c r="W111">
        <f t="shared" si="15"/>
        <v>102</v>
      </c>
      <c r="X111">
        <f t="shared" si="16"/>
        <v>104</v>
      </c>
    </row>
    <row r="112" spans="1:24" customFormat="1" ht="42.75" customHeight="1" x14ac:dyDescent="0.25">
      <c r="A112" s="262"/>
      <c r="B112" s="262"/>
      <c r="C112" s="264"/>
      <c r="D112" s="164" t="s">
        <v>611</v>
      </c>
      <c r="E112" s="164">
        <v>1</v>
      </c>
      <c r="F112" s="164">
        <v>220</v>
      </c>
      <c r="G112" s="165" t="s">
        <v>317</v>
      </c>
      <c r="H112" s="183">
        <v>50</v>
      </c>
      <c r="I112" s="164" t="s">
        <v>474</v>
      </c>
      <c r="J112" s="265"/>
      <c r="K112" s="57"/>
      <c r="L112" s="57"/>
      <c r="O112">
        <f t="shared" ca="1" si="17"/>
        <v>0</v>
      </c>
      <c r="P112">
        <f t="shared" ca="1" si="18"/>
        <v>1</v>
      </c>
      <c r="Q112">
        <f t="shared" ca="1" si="19"/>
        <v>0</v>
      </c>
      <c r="R112">
        <f t="shared" ca="1" si="20"/>
        <v>0</v>
      </c>
      <c r="S112">
        <f t="shared" ca="1" si="21"/>
        <v>0</v>
      </c>
      <c r="T112">
        <f t="shared" ca="1" si="22"/>
        <v>0</v>
      </c>
      <c r="W112">
        <f t="shared" si="15"/>
        <v>102</v>
      </c>
      <c r="X112">
        <f t="shared" si="16"/>
        <v>104</v>
      </c>
    </row>
    <row r="113" spans="1:24" customFormat="1" ht="42.75" customHeight="1" x14ac:dyDescent="0.25">
      <c r="A113" s="262"/>
      <c r="B113" s="262"/>
      <c r="C113" s="264"/>
      <c r="D113" s="164" t="s">
        <v>456</v>
      </c>
      <c r="E113" s="164">
        <v>1</v>
      </c>
      <c r="F113" s="164">
        <v>197</v>
      </c>
      <c r="G113" s="165" t="s">
        <v>317</v>
      </c>
      <c r="H113" s="183">
        <v>50</v>
      </c>
      <c r="I113" s="164" t="s">
        <v>474</v>
      </c>
      <c r="J113" s="265"/>
      <c r="K113" s="57"/>
      <c r="L113" s="57"/>
      <c r="O113">
        <f t="shared" ca="1" si="17"/>
        <v>0</v>
      </c>
      <c r="P113">
        <f t="shared" ca="1" si="18"/>
        <v>1</v>
      </c>
      <c r="Q113">
        <f t="shared" ca="1" si="19"/>
        <v>0</v>
      </c>
      <c r="R113">
        <f t="shared" ca="1" si="20"/>
        <v>0</v>
      </c>
      <c r="S113">
        <f t="shared" ca="1" si="21"/>
        <v>0</v>
      </c>
      <c r="T113">
        <f t="shared" ca="1" si="22"/>
        <v>0</v>
      </c>
      <c r="W113">
        <f t="shared" si="15"/>
        <v>102</v>
      </c>
      <c r="X113">
        <f t="shared" si="16"/>
        <v>104</v>
      </c>
    </row>
    <row r="114" spans="1:24" customFormat="1" ht="42.75" customHeight="1" x14ac:dyDescent="0.25">
      <c r="A114" s="262"/>
      <c r="B114" s="262"/>
      <c r="C114" s="264"/>
      <c r="D114" s="164" t="s">
        <v>456</v>
      </c>
      <c r="E114" s="164">
        <v>2</v>
      </c>
      <c r="F114" s="164">
        <v>192</v>
      </c>
      <c r="G114" s="165" t="s">
        <v>317</v>
      </c>
      <c r="H114" s="183">
        <v>50</v>
      </c>
      <c r="I114" s="164" t="s">
        <v>474</v>
      </c>
      <c r="J114" s="265"/>
      <c r="K114" s="57"/>
      <c r="L114" s="57"/>
      <c r="O114">
        <f t="shared" ca="1" si="17"/>
        <v>0</v>
      </c>
      <c r="P114">
        <f t="shared" ca="1" si="18"/>
        <v>1</v>
      </c>
      <c r="Q114">
        <f t="shared" ca="1" si="19"/>
        <v>0</v>
      </c>
      <c r="R114">
        <f t="shared" ca="1" si="20"/>
        <v>0</v>
      </c>
      <c r="S114">
        <f t="shared" ca="1" si="21"/>
        <v>0</v>
      </c>
      <c r="T114">
        <f t="shared" ca="1" si="22"/>
        <v>0</v>
      </c>
      <c r="W114">
        <f t="shared" si="15"/>
        <v>102</v>
      </c>
      <c r="X114">
        <f t="shared" si="16"/>
        <v>104</v>
      </c>
    </row>
    <row r="115" spans="1:24" customFormat="1" x14ac:dyDescent="0.25">
      <c r="A115" s="263"/>
      <c r="B115" s="263"/>
      <c r="C115" s="164" t="s">
        <v>524</v>
      </c>
      <c r="D115" s="164"/>
      <c r="E115" s="164"/>
      <c r="F115" s="164"/>
      <c r="G115" s="165"/>
      <c r="H115" s="183">
        <f>SUM(H104:H114)</f>
        <v>330</v>
      </c>
      <c r="I115" s="164"/>
      <c r="J115" s="265"/>
      <c r="K115" s="57"/>
      <c r="L115" s="57"/>
      <c r="O115">
        <f t="shared" ca="1" si="17"/>
        <v>0</v>
      </c>
      <c r="P115">
        <f t="shared" ca="1" si="18"/>
        <v>5</v>
      </c>
      <c r="Q115">
        <f t="shared" ca="1" si="19"/>
        <v>0</v>
      </c>
      <c r="R115">
        <f t="shared" ca="1" si="20"/>
        <v>0</v>
      </c>
      <c r="S115">
        <f t="shared" ca="1" si="21"/>
        <v>0</v>
      </c>
      <c r="T115">
        <f t="shared" ca="1" si="22"/>
        <v>1</v>
      </c>
      <c r="W115">
        <f t="shared" si="15"/>
        <v>114</v>
      </c>
      <c r="X115">
        <f t="shared" si="16"/>
        <v>116</v>
      </c>
    </row>
    <row r="116" spans="1:24" customFormat="1" ht="42.75" customHeight="1" x14ac:dyDescent="0.25">
      <c r="A116" s="261">
        <v>17</v>
      </c>
      <c r="B116" s="261" t="s">
        <v>443</v>
      </c>
      <c r="C116" s="264" t="s">
        <v>37</v>
      </c>
      <c r="D116" s="164" t="s">
        <v>190</v>
      </c>
      <c r="E116" s="164">
        <v>1</v>
      </c>
      <c r="F116" s="164">
        <v>9</v>
      </c>
      <c r="G116" s="165" t="s">
        <v>317</v>
      </c>
      <c r="H116" s="183" t="s">
        <v>474</v>
      </c>
      <c r="I116" s="164" t="s">
        <v>474</v>
      </c>
      <c r="J116" s="265" t="s">
        <v>532</v>
      </c>
      <c r="K116" s="57"/>
      <c r="L116" s="57"/>
      <c r="O116">
        <f t="shared" ca="1" si="17"/>
        <v>0</v>
      </c>
      <c r="P116">
        <f t="shared" ca="1" si="18"/>
        <v>0</v>
      </c>
      <c r="Q116">
        <f t="shared" ca="1" si="19"/>
        <v>0</v>
      </c>
      <c r="R116">
        <f t="shared" ca="1" si="20"/>
        <v>0</v>
      </c>
      <c r="S116">
        <f t="shared" ca="1" si="21"/>
        <v>0</v>
      </c>
      <c r="T116">
        <f t="shared" ca="1" si="22"/>
        <v>0</v>
      </c>
      <c r="W116">
        <f t="shared" si="15"/>
        <v>114</v>
      </c>
      <c r="X116">
        <f t="shared" si="16"/>
        <v>116</v>
      </c>
    </row>
    <row r="117" spans="1:24" customFormat="1" ht="42.75" customHeight="1" x14ac:dyDescent="0.25">
      <c r="A117" s="262"/>
      <c r="B117" s="262"/>
      <c r="C117" s="264"/>
      <c r="D117" s="164" t="s">
        <v>190</v>
      </c>
      <c r="E117" s="164">
        <v>2</v>
      </c>
      <c r="F117" s="164">
        <v>9</v>
      </c>
      <c r="G117" s="165" t="s">
        <v>317</v>
      </c>
      <c r="H117" s="183" t="s">
        <v>474</v>
      </c>
      <c r="I117" s="164" t="s">
        <v>474</v>
      </c>
      <c r="J117" s="265"/>
      <c r="K117" s="57"/>
      <c r="L117" s="57"/>
      <c r="O117">
        <f t="shared" ca="1" si="17"/>
        <v>0</v>
      </c>
      <c r="P117">
        <f t="shared" ca="1" si="18"/>
        <v>0</v>
      </c>
      <c r="Q117">
        <f t="shared" ca="1" si="19"/>
        <v>0</v>
      </c>
      <c r="R117">
        <f t="shared" ca="1" si="20"/>
        <v>0</v>
      </c>
      <c r="S117">
        <f t="shared" ca="1" si="21"/>
        <v>0</v>
      </c>
      <c r="T117">
        <f t="shared" ca="1" si="22"/>
        <v>0</v>
      </c>
      <c r="W117">
        <f t="shared" si="15"/>
        <v>114</v>
      </c>
      <c r="X117">
        <f t="shared" si="16"/>
        <v>116</v>
      </c>
    </row>
    <row r="118" spans="1:24" customFormat="1" x14ac:dyDescent="0.25">
      <c r="A118" s="263"/>
      <c r="B118" s="263"/>
      <c r="C118" s="164" t="s">
        <v>524</v>
      </c>
      <c r="D118" s="164"/>
      <c r="E118" s="164"/>
      <c r="F118" s="164"/>
      <c r="G118" s="165"/>
      <c r="H118" s="183" t="s">
        <v>474</v>
      </c>
      <c r="I118" s="164" t="s">
        <v>474</v>
      </c>
      <c r="J118" s="184">
        <v>125</v>
      </c>
      <c r="K118" s="57"/>
      <c r="L118" s="57"/>
      <c r="O118">
        <f t="shared" ca="1" si="17"/>
        <v>0</v>
      </c>
      <c r="P118">
        <f t="shared" ca="1" si="18"/>
        <v>0</v>
      </c>
      <c r="Q118">
        <f t="shared" ca="1" si="19"/>
        <v>0</v>
      </c>
      <c r="R118">
        <f t="shared" ca="1" si="20"/>
        <v>0</v>
      </c>
      <c r="S118">
        <f t="shared" ca="1" si="21"/>
        <v>0</v>
      </c>
      <c r="T118">
        <f t="shared" ca="1" si="22"/>
        <v>0</v>
      </c>
      <c r="W118">
        <f t="shared" si="15"/>
        <v>117</v>
      </c>
      <c r="X118">
        <f t="shared" si="16"/>
        <v>119</v>
      </c>
    </row>
    <row r="119" spans="1:24" customFormat="1" ht="42.75" customHeight="1" x14ac:dyDescent="0.25">
      <c r="A119" s="261">
        <v>18</v>
      </c>
      <c r="B119" s="261" t="s">
        <v>580</v>
      </c>
      <c r="C119" s="264" t="s">
        <v>24</v>
      </c>
      <c r="D119" s="164" t="s">
        <v>84</v>
      </c>
      <c r="E119" s="164">
        <v>1</v>
      </c>
      <c r="F119" s="164">
        <v>289</v>
      </c>
      <c r="G119" s="165" t="s">
        <v>317</v>
      </c>
      <c r="H119" s="183" t="s">
        <v>474</v>
      </c>
      <c r="I119" s="164" t="s">
        <v>474</v>
      </c>
      <c r="J119" s="265" t="s">
        <v>848</v>
      </c>
      <c r="K119" s="57"/>
      <c r="L119" s="57"/>
      <c r="O119">
        <f t="shared" ca="1" si="17"/>
        <v>0</v>
      </c>
      <c r="P119">
        <f t="shared" ca="1" si="18"/>
        <v>0</v>
      </c>
      <c r="Q119">
        <f t="shared" ca="1" si="19"/>
        <v>0</v>
      </c>
      <c r="R119">
        <f t="shared" ca="1" si="20"/>
        <v>0</v>
      </c>
      <c r="S119">
        <f t="shared" ca="1" si="21"/>
        <v>0</v>
      </c>
      <c r="T119">
        <f t="shared" ca="1" si="22"/>
        <v>0</v>
      </c>
      <c r="W119">
        <f t="shared" si="15"/>
        <v>117</v>
      </c>
      <c r="X119">
        <f t="shared" si="16"/>
        <v>119</v>
      </c>
    </row>
    <row r="120" spans="1:24" customFormat="1" ht="42.75" customHeight="1" x14ac:dyDescent="0.25">
      <c r="A120" s="262"/>
      <c r="B120" s="262"/>
      <c r="C120" s="264"/>
      <c r="D120" s="164" t="s">
        <v>84</v>
      </c>
      <c r="E120" s="164">
        <v>2</v>
      </c>
      <c r="F120" s="164">
        <v>273</v>
      </c>
      <c r="G120" s="165" t="s">
        <v>317</v>
      </c>
      <c r="H120" s="183" t="s">
        <v>474</v>
      </c>
      <c r="I120" s="164" t="s">
        <v>474</v>
      </c>
      <c r="J120" s="265"/>
      <c r="K120" s="57"/>
      <c r="L120" s="57"/>
      <c r="O120">
        <f t="shared" ca="1" si="17"/>
        <v>0</v>
      </c>
      <c r="P120">
        <f t="shared" ca="1" si="18"/>
        <v>0</v>
      </c>
      <c r="Q120">
        <f t="shared" ca="1" si="19"/>
        <v>0</v>
      </c>
      <c r="R120">
        <f t="shared" ca="1" si="20"/>
        <v>0</v>
      </c>
      <c r="S120">
        <f t="shared" ca="1" si="21"/>
        <v>0</v>
      </c>
      <c r="T120">
        <f t="shared" ca="1" si="22"/>
        <v>0</v>
      </c>
      <c r="W120">
        <f t="shared" si="15"/>
        <v>117</v>
      </c>
      <c r="X120">
        <f t="shared" si="16"/>
        <v>119</v>
      </c>
    </row>
    <row r="121" spans="1:24" customFormat="1" ht="42.75" customHeight="1" x14ac:dyDescent="0.25">
      <c r="A121" s="262"/>
      <c r="B121" s="262"/>
      <c r="C121" s="264"/>
      <c r="D121" s="164" t="s">
        <v>85</v>
      </c>
      <c r="E121" s="164">
        <v>1</v>
      </c>
      <c r="F121" s="164">
        <v>98</v>
      </c>
      <c r="G121" s="165" t="s">
        <v>317</v>
      </c>
      <c r="H121" s="183" t="s">
        <v>474</v>
      </c>
      <c r="I121" s="164" t="s">
        <v>474</v>
      </c>
      <c r="J121" s="265"/>
      <c r="K121" s="57"/>
      <c r="L121" s="57"/>
      <c r="O121">
        <f t="shared" ca="1" si="17"/>
        <v>0</v>
      </c>
      <c r="P121">
        <f t="shared" ca="1" si="18"/>
        <v>0</v>
      </c>
      <c r="Q121">
        <f t="shared" ca="1" si="19"/>
        <v>0</v>
      </c>
      <c r="R121">
        <f t="shared" ca="1" si="20"/>
        <v>0</v>
      </c>
      <c r="S121">
        <f t="shared" ca="1" si="21"/>
        <v>0</v>
      </c>
      <c r="T121">
        <f t="shared" ca="1" si="22"/>
        <v>0</v>
      </c>
      <c r="W121">
        <f t="shared" si="15"/>
        <v>117</v>
      </c>
      <c r="X121">
        <f t="shared" si="16"/>
        <v>119</v>
      </c>
    </row>
    <row r="122" spans="1:24" customFormat="1" ht="42.75" customHeight="1" x14ac:dyDescent="0.25">
      <c r="A122" s="262"/>
      <c r="B122" s="262"/>
      <c r="C122" s="264"/>
      <c r="D122" s="164" t="s">
        <v>85</v>
      </c>
      <c r="E122" s="164">
        <v>2</v>
      </c>
      <c r="F122" s="164">
        <v>98</v>
      </c>
      <c r="G122" s="165" t="s">
        <v>317</v>
      </c>
      <c r="H122" s="183" t="s">
        <v>474</v>
      </c>
      <c r="I122" s="164" t="s">
        <v>474</v>
      </c>
      <c r="J122" s="265"/>
      <c r="K122" s="57"/>
      <c r="L122" s="57"/>
      <c r="O122">
        <f t="shared" ca="1" si="17"/>
        <v>0</v>
      </c>
      <c r="P122">
        <f t="shared" ca="1" si="18"/>
        <v>0</v>
      </c>
      <c r="Q122">
        <f t="shared" ca="1" si="19"/>
        <v>0</v>
      </c>
      <c r="R122">
        <f t="shared" ca="1" si="20"/>
        <v>0</v>
      </c>
      <c r="S122">
        <f t="shared" ca="1" si="21"/>
        <v>0</v>
      </c>
      <c r="T122">
        <f t="shared" ca="1" si="22"/>
        <v>0</v>
      </c>
      <c r="W122">
        <f t="shared" si="15"/>
        <v>117</v>
      </c>
      <c r="X122">
        <f t="shared" si="16"/>
        <v>119</v>
      </c>
    </row>
    <row r="123" spans="1:24" customFormat="1" ht="42.75" customHeight="1" x14ac:dyDescent="0.25">
      <c r="A123" s="262"/>
      <c r="B123" s="262"/>
      <c r="C123" s="264"/>
      <c r="D123" s="164" t="s">
        <v>87</v>
      </c>
      <c r="E123" s="164">
        <v>1</v>
      </c>
      <c r="F123" s="164">
        <v>214</v>
      </c>
      <c r="G123" s="165" t="s">
        <v>317</v>
      </c>
      <c r="H123" s="183">
        <v>50</v>
      </c>
      <c r="I123" s="164" t="s">
        <v>474</v>
      </c>
      <c r="J123" s="265"/>
      <c r="K123" s="57"/>
      <c r="L123" s="57"/>
      <c r="O123">
        <f t="shared" ca="1" si="17"/>
        <v>0</v>
      </c>
      <c r="P123">
        <f t="shared" ca="1" si="18"/>
        <v>1</v>
      </c>
      <c r="Q123">
        <f t="shared" ca="1" si="19"/>
        <v>0</v>
      </c>
      <c r="R123">
        <f t="shared" ca="1" si="20"/>
        <v>0</v>
      </c>
      <c r="S123">
        <f t="shared" ca="1" si="21"/>
        <v>0</v>
      </c>
      <c r="T123">
        <f t="shared" ca="1" si="22"/>
        <v>0</v>
      </c>
      <c r="W123">
        <f t="shared" si="15"/>
        <v>117</v>
      </c>
      <c r="X123">
        <f t="shared" si="16"/>
        <v>119</v>
      </c>
    </row>
    <row r="124" spans="1:24" customFormat="1" ht="42.75" customHeight="1" x14ac:dyDescent="0.25">
      <c r="A124" s="262"/>
      <c r="B124" s="262"/>
      <c r="C124" s="264"/>
      <c r="D124" s="164" t="s">
        <v>87</v>
      </c>
      <c r="E124" s="164">
        <v>2</v>
      </c>
      <c r="F124" s="164">
        <v>214</v>
      </c>
      <c r="G124" s="165" t="s">
        <v>317</v>
      </c>
      <c r="H124" s="183">
        <v>50</v>
      </c>
      <c r="I124" s="164" t="s">
        <v>474</v>
      </c>
      <c r="J124" s="265"/>
      <c r="K124" s="57"/>
      <c r="L124" s="57"/>
      <c r="O124">
        <f t="shared" ca="1" si="17"/>
        <v>0</v>
      </c>
      <c r="P124">
        <f t="shared" ca="1" si="18"/>
        <v>1</v>
      </c>
      <c r="Q124">
        <f t="shared" ca="1" si="19"/>
        <v>0</v>
      </c>
      <c r="R124">
        <f t="shared" ca="1" si="20"/>
        <v>0</v>
      </c>
      <c r="S124">
        <f t="shared" ca="1" si="21"/>
        <v>0</v>
      </c>
      <c r="T124">
        <f t="shared" ca="1" si="22"/>
        <v>0</v>
      </c>
      <c r="W124">
        <f t="shared" si="15"/>
        <v>117</v>
      </c>
      <c r="X124">
        <f t="shared" si="16"/>
        <v>119</v>
      </c>
    </row>
    <row r="125" spans="1:24" customFormat="1" ht="42.75" customHeight="1" x14ac:dyDescent="0.25">
      <c r="A125" s="262"/>
      <c r="B125" s="262"/>
      <c r="C125" s="264"/>
      <c r="D125" s="164" t="s">
        <v>443</v>
      </c>
      <c r="E125" s="164">
        <v>1</v>
      </c>
      <c r="F125" s="164">
        <v>9</v>
      </c>
      <c r="G125" s="165" t="s">
        <v>317</v>
      </c>
      <c r="H125" s="183" t="s">
        <v>474</v>
      </c>
      <c r="I125" s="164" t="s">
        <v>474</v>
      </c>
      <c r="J125" s="265"/>
      <c r="K125" s="57"/>
      <c r="L125" s="57"/>
      <c r="O125">
        <f t="shared" ca="1" si="17"/>
        <v>0</v>
      </c>
      <c r="P125">
        <f t="shared" ca="1" si="18"/>
        <v>0</v>
      </c>
      <c r="Q125">
        <f t="shared" ca="1" si="19"/>
        <v>0</v>
      </c>
      <c r="R125">
        <f t="shared" ca="1" si="20"/>
        <v>0</v>
      </c>
      <c r="S125">
        <f t="shared" ca="1" si="21"/>
        <v>0</v>
      </c>
      <c r="T125">
        <f t="shared" ca="1" si="22"/>
        <v>0</v>
      </c>
      <c r="W125">
        <f t="shared" si="15"/>
        <v>117</v>
      </c>
      <c r="X125">
        <f t="shared" si="16"/>
        <v>119</v>
      </c>
    </row>
    <row r="126" spans="1:24" customFormat="1" ht="42.75" customHeight="1" x14ac:dyDescent="0.25">
      <c r="A126" s="262"/>
      <c r="B126" s="262"/>
      <c r="C126" s="264"/>
      <c r="D126" s="164" t="s">
        <v>443</v>
      </c>
      <c r="E126" s="164">
        <v>2</v>
      </c>
      <c r="F126" s="164">
        <v>9</v>
      </c>
      <c r="G126" s="165" t="s">
        <v>317</v>
      </c>
      <c r="H126" s="183" t="s">
        <v>474</v>
      </c>
      <c r="I126" s="164" t="s">
        <v>474</v>
      </c>
      <c r="J126" s="265"/>
      <c r="K126" s="57"/>
      <c r="L126" s="57"/>
      <c r="O126">
        <f t="shared" ca="1" si="17"/>
        <v>0</v>
      </c>
      <c r="P126">
        <f t="shared" ca="1" si="18"/>
        <v>0</v>
      </c>
      <c r="Q126">
        <f t="shared" ca="1" si="19"/>
        <v>0</v>
      </c>
      <c r="R126">
        <f t="shared" ca="1" si="20"/>
        <v>0</v>
      </c>
      <c r="S126">
        <f t="shared" ca="1" si="21"/>
        <v>0</v>
      </c>
      <c r="T126">
        <f t="shared" ca="1" si="22"/>
        <v>0</v>
      </c>
      <c r="W126">
        <f t="shared" si="15"/>
        <v>117</v>
      </c>
      <c r="X126">
        <f t="shared" si="16"/>
        <v>119</v>
      </c>
    </row>
    <row r="127" spans="1:24" customFormat="1" x14ac:dyDescent="0.25">
      <c r="A127" s="263"/>
      <c r="B127" s="263"/>
      <c r="C127" s="164" t="s">
        <v>524</v>
      </c>
      <c r="D127" s="164"/>
      <c r="E127" s="164"/>
      <c r="F127" s="164"/>
      <c r="G127" s="165"/>
      <c r="H127" s="183">
        <f>SUM(H119:H126)</f>
        <v>100</v>
      </c>
      <c r="I127" s="164"/>
      <c r="J127" s="184">
        <v>205</v>
      </c>
      <c r="K127" s="57"/>
      <c r="L127" s="57"/>
      <c r="O127">
        <f t="shared" ca="1" si="17"/>
        <v>0</v>
      </c>
      <c r="P127">
        <f t="shared" ca="1" si="18"/>
        <v>2</v>
      </c>
      <c r="Q127">
        <f t="shared" ca="1" si="19"/>
        <v>0</v>
      </c>
      <c r="R127">
        <f t="shared" ca="1" si="20"/>
        <v>0</v>
      </c>
      <c r="S127">
        <f t="shared" ca="1" si="21"/>
        <v>0</v>
      </c>
      <c r="T127">
        <f t="shared" ca="1" si="22"/>
        <v>0</v>
      </c>
      <c r="W127">
        <f t="shared" si="15"/>
        <v>126</v>
      </c>
      <c r="X127">
        <f t="shared" si="16"/>
        <v>128</v>
      </c>
    </row>
    <row r="128" spans="1:24" customFormat="1" ht="42.75" customHeight="1" x14ac:dyDescent="0.25">
      <c r="A128" s="261">
        <v>19</v>
      </c>
      <c r="B128" s="261" t="s">
        <v>504</v>
      </c>
      <c r="C128" s="261" t="s">
        <v>52</v>
      </c>
      <c r="D128" s="164" t="s">
        <v>69</v>
      </c>
      <c r="E128" s="164">
        <v>1</v>
      </c>
      <c r="F128" s="164">
        <v>220</v>
      </c>
      <c r="G128" s="165" t="s">
        <v>317</v>
      </c>
      <c r="H128" s="183" t="s">
        <v>474</v>
      </c>
      <c r="I128" s="164" t="s">
        <v>474</v>
      </c>
      <c r="J128" s="278" t="s">
        <v>534</v>
      </c>
      <c r="K128" s="57"/>
      <c r="L128" s="57"/>
      <c r="O128">
        <f t="shared" ca="1" si="17"/>
        <v>0</v>
      </c>
      <c r="P128">
        <f t="shared" ca="1" si="18"/>
        <v>0</v>
      </c>
      <c r="Q128">
        <f t="shared" ca="1" si="19"/>
        <v>0</v>
      </c>
      <c r="R128">
        <f t="shared" ca="1" si="20"/>
        <v>0</v>
      </c>
      <c r="S128">
        <f t="shared" ca="1" si="21"/>
        <v>0</v>
      </c>
      <c r="T128">
        <f t="shared" ca="1" si="22"/>
        <v>0</v>
      </c>
      <c r="W128">
        <f t="shared" si="15"/>
        <v>126</v>
      </c>
      <c r="X128">
        <f t="shared" si="16"/>
        <v>128</v>
      </c>
    </row>
    <row r="129" spans="1:24" customFormat="1" ht="42.75" customHeight="1" x14ac:dyDescent="0.25">
      <c r="A129" s="262"/>
      <c r="B129" s="262"/>
      <c r="C129" s="262"/>
      <c r="D129" s="164" t="s">
        <v>65</v>
      </c>
      <c r="E129" s="164">
        <v>1</v>
      </c>
      <c r="F129" s="164">
        <v>238</v>
      </c>
      <c r="G129" s="165" t="s">
        <v>317</v>
      </c>
      <c r="H129" s="183" t="s">
        <v>474</v>
      </c>
      <c r="I129" s="164" t="s">
        <v>474</v>
      </c>
      <c r="J129" s="279"/>
      <c r="K129" s="57"/>
      <c r="L129" s="57"/>
      <c r="O129">
        <f t="shared" ca="1" si="17"/>
        <v>0</v>
      </c>
      <c r="P129">
        <f t="shared" ca="1" si="18"/>
        <v>0</v>
      </c>
      <c r="Q129">
        <f t="shared" ca="1" si="19"/>
        <v>0</v>
      </c>
      <c r="R129">
        <f t="shared" ca="1" si="20"/>
        <v>0</v>
      </c>
      <c r="S129">
        <f t="shared" ca="1" si="21"/>
        <v>0</v>
      </c>
      <c r="T129">
        <f t="shared" ca="1" si="22"/>
        <v>0</v>
      </c>
      <c r="W129">
        <f t="shared" si="15"/>
        <v>126</v>
      </c>
      <c r="X129">
        <f t="shared" si="16"/>
        <v>128</v>
      </c>
    </row>
    <row r="130" spans="1:24" customFormat="1" ht="42.75" customHeight="1" x14ac:dyDescent="0.25">
      <c r="A130" s="262"/>
      <c r="B130" s="262"/>
      <c r="C130" s="262"/>
      <c r="D130" s="164" t="s">
        <v>51</v>
      </c>
      <c r="E130" s="164">
        <v>1</v>
      </c>
      <c r="F130" s="164">
        <v>182</v>
      </c>
      <c r="G130" s="165" t="s">
        <v>317</v>
      </c>
      <c r="H130" s="183">
        <v>50</v>
      </c>
      <c r="I130" s="164" t="s">
        <v>474</v>
      </c>
      <c r="J130" s="279"/>
      <c r="K130" s="57"/>
      <c r="L130" s="57"/>
      <c r="O130">
        <f t="shared" ca="1" si="17"/>
        <v>0</v>
      </c>
      <c r="P130">
        <f t="shared" ca="1" si="18"/>
        <v>1</v>
      </c>
      <c r="Q130">
        <f t="shared" ca="1" si="19"/>
        <v>0</v>
      </c>
      <c r="R130">
        <f t="shared" ca="1" si="20"/>
        <v>0</v>
      </c>
      <c r="S130">
        <f t="shared" ca="1" si="21"/>
        <v>0</v>
      </c>
      <c r="T130">
        <f t="shared" ca="1" si="22"/>
        <v>0</v>
      </c>
      <c r="W130">
        <f t="shared" si="15"/>
        <v>126</v>
      </c>
      <c r="X130">
        <f t="shared" si="16"/>
        <v>128</v>
      </c>
    </row>
    <row r="131" spans="1:24" customFormat="1" ht="42.75" customHeight="1" x14ac:dyDescent="0.25">
      <c r="A131" s="262"/>
      <c r="B131" s="262"/>
      <c r="C131" s="262"/>
      <c r="D131" s="164" t="s">
        <v>68</v>
      </c>
      <c r="E131" s="164">
        <v>1</v>
      </c>
      <c r="F131" s="164">
        <v>15</v>
      </c>
      <c r="G131" s="165" t="s">
        <v>317</v>
      </c>
      <c r="H131" s="183" t="s">
        <v>474</v>
      </c>
      <c r="I131" s="164" t="s">
        <v>474</v>
      </c>
      <c r="J131" s="279"/>
      <c r="K131" s="57"/>
      <c r="L131" s="57"/>
      <c r="O131">
        <f t="shared" ca="1" si="17"/>
        <v>0</v>
      </c>
      <c r="P131">
        <f t="shared" ca="1" si="18"/>
        <v>0</v>
      </c>
      <c r="Q131">
        <f t="shared" ca="1" si="19"/>
        <v>0</v>
      </c>
      <c r="R131">
        <f t="shared" ca="1" si="20"/>
        <v>0</v>
      </c>
      <c r="S131">
        <f t="shared" ca="1" si="21"/>
        <v>0</v>
      </c>
      <c r="T131">
        <f t="shared" ca="1" si="22"/>
        <v>0</v>
      </c>
      <c r="W131">
        <f t="shared" si="15"/>
        <v>126</v>
      </c>
      <c r="X131">
        <f t="shared" si="16"/>
        <v>128</v>
      </c>
    </row>
    <row r="132" spans="1:24" customFormat="1" ht="42.75" customHeight="1" x14ac:dyDescent="0.25">
      <c r="A132" s="262"/>
      <c r="B132" s="262"/>
      <c r="C132" s="262"/>
      <c r="D132" s="164" t="s">
        <v>68</v>
      </c>
      <c r="E132" s="164">
        <v>2</v>
      </c>
      <c r="F132" s="164">
        <v>15</v>
      </c>
      <c r="G132" s="165" t="s">
        <v>317</v>
      </c>
      <c r="H132" s="183" t="s">
        <v>474</v>
      </c>
      <c r="I132" s="164" t="s">
        <v>474</v>
      </c>
      <c r="J132" s="279"/>
      <c r="K132" s="57"/>
      <c r="L132" s="57"/>
      <c r="O132">
        <f t="shared" ca="1" si="17"/>
        <v>0</v>
      </c>
      <c r="P132">
        <f t="shared" ca="1" si="18"/>
        <v>0</v>
      </c>
      <c r="Q132">
        <f t="shared" ca="1" si="19"/>
        <v>0</v>
      </c>
      <c r="R132">
        <f t="shared" ca="1" si="20"/>
        <v>0</v>
      </c>
      <c r="S132">
        <f t="shared" ca="1" si="21"/>
        <v>0</v>
      </c>
      <c r="T132">
        <f t="shared" ca="1" si="22"/>
        <v>0</v>
      </c>
      <c r="W132">
        <f t="shared" si="15"/>
        <v>126</v>
      </c>
      <c r="X132">
        <f t="shared" si="16"/>
        <v>128</v>
      </c>
    </row>
    <row r="133" spans="1:24" customFormat="1" ht="42.75" customHeight="1" x14ac:dyDescent="0.25">
      <c r="A133" s="262"/>
      <c r="B133" s="262"/>
      <c r="C133" s="263"/>
      <c r="D133" s="215" t="s">
        <v>137</v>
      </c>
      <c r="E133" s="215">
        <v>2</v>
      </c>
      <c r="F133" s="215">
        <v>343</v>
      </c>
      <c r="G133" s="216" t="s">
        <v>317</v>
      </c>
      <c r="H133" s="215">
        <v>50</v>
      </c>
      <c r="I133" s="215" t="s">
        <v>474</v>
      </c>
      <c r="J133" s="280"/>
      <c r="K133" s="57"/>
      <c r="L133" s="57"/>
      <c r="O133">
        <f t="shared" ca="1" si="17"/>
        <v>0</v>
      </c>
      <c r="P133">
        <f t="shared" ca="1" si="18"/>
        <v>1</v>
      </c>
      <c r="Q133">
        <f t="shared" ca="1" si="19"/>
        <v>0</v>
      </c>
      <c r="R133">
        <f t="shared" ca="1" si="20"/>
        <v>0</v>
      </c>
      <c r="S133">
        <f t="shared" ca="1" si="21"/>
        <v>0</v>
      </c>
      <c r="T133">
        <f t="shared" ca="1" si="22"/>
        <v>0</v>
      </c>
      <c r="W133">
        <f t="shared" si="15"/>
        <v>126</v>
      </c>
      <c r="X133">
        <f t="shared" si="16"/>
        <v>128</v>
      </c>
    </row>
    <row r="134" spans="1:24" customFormat="1" x14ac:dyDescent="0.25">
      <c r="A134" s="263"/>
      <c r="B134" s="263"/>
      <c r="C134" s="164" t="s">
        <v>524</v>
      </c>
      <c r="D134" s="164"/>
      <c r="E134" s="164"/>
      <c r="F134" s="164"/>
      <c r="G134" s="165"/>
      <c r="H134" s="183">
        <v>100</v>
      </c>
      <c r="I134" s="164"/>
      <c r="J134" s="184">
        <v>50</v>
      </c>
      <c r="K134" s="57"/>
      <c r="L134" s="57"/>
      <c r="O134">
        <f t="shared" ca="1" si="17"/>
        <v>0</v>
      </c>
      <c r="P134">
        <f t="shared" ca="1" si="18"/>
        <v>2</v>
      </c>
      <c r="Q134">
        <f t="shared" ca="1" si="19"/>
        <v>0</v>
      </c>
      <c r="R134">
        <f t="shared" ca="1" si="20"/>
        <v>0</v>
      </c>
      <c r="S134">
        <f t="shared" ca="1" si="21"/>
        <v>0</v>
      </c>
      <c r="T134">
        <f t="shared" ca="1" si="22"/>
        <v>0</v>
      </c>
      <c r="W134">
        <f t="shared" ref="W134:W200" si="23">IF(C134="Total", ROW(B134)-1, W133)</f>
        <v>133</v>
      </c>
      <c r="X134">
        <f t="shared" si="16"/>
        <v>135</v>
      </c>
    </row>
    <row r="135" spans="1:24" customFormat="1" ht="42.75" customHeight="1" x14ac:dyDescent="0.25">
      <c r="A135" s="261">
        <v>20</v>
      </c>
      <c r="B135" s="261" t="s">
        <v>50</v>
      </c>
      <c r="C135" s="261" t="s">
        <v>576</v>
      </c>
      <c r="D135" s="164" t="s">
        <v>49</v>
      </c>
      <c r="E135" s="164">
        <v>1</v>
      </c>
      <c r="F135" s="164">
        <v>56</v>
      </c>
      <c r="G135" s="165" t="s">
        <v>317</v>
      </c>
      <c r="H135" s="183" t="s">
        <v>474</v>
      </c>
      <c r="I135" s="164" t="s">
        <v>474</v>
      </c>
      <c r="J135" s="278" t="s">
        <v>474</v>
      </c>
      <c r="K135" s="57"/>
      <c r="L135" s="57"/>
      <c r="O135">
        <f t="shared" ca="1" si="17"/>
        <v>0</v>
      </c>
      <c r="P135">
        <f t="shared" ca="1" si="18"/>
        <v>0</v>
      </c>
      <c r="Q135">
        <f t="shared" ca="1" si="19"/>
        <v>0</v>
      </c>
      <c r="R135">
        <f t="shared" ca="1" si="20"/>
        <v>0</v>
      </c>
      <c r="S135">
        <f t="shared" ca="1" si="21"/>
        <v>0</v>
      </c>
      <c r="T135">
        <f t="shared" ca="1" si="22"/>
        <v>0</v>
      </c>
      <c r="W135">
        <f t="shared" si="23"/>
        <v>133</v>
      </c>
      <c r="X135">
        <f t="shared" si="16"/>
        <v>135</v>
      </c>
    </row>
    <row r="136" spans="1:24" customFormat="1" ht="42.75" customHeight="1" x14ac:dyDescent="0.25">
      <c r="A136" s="262"/>
      <c r="B136" s="262"/>
      <c r="C136" s="262"/>
      <c r="D136" s="164" t="s">
        <v>229</v>
      </c>
      <c r="E136" s="164">
        <v>1</v>
      </c>
      <c r="F136" s="164">
        <v>45</v>
      </c>
      <c r="G136" s="165" t="s">
        <v>317</v>
      </c>
      <c r="H136" s="183" t="s">
        <v>474</v>
      </c>
      <c r="I136" s="164" t="s">
        <v>474</v>
      </c>
      <c r="J136" s="279"/>
      <c r="K136" s="57"/>
      <c r="L136" s="57"/>
      <c r="O136">
        <f t="shared" ca="1" si="17"/>
        <v>0</v>
      </c>
      <c r="P136">
        <f t="shared" ca="1" si="18"/>
        <v>0</v>
      </c>
      <c r="Q136">
        <f t="shared" ca="1" si="19"/>
        <v>0</v>
      </c>
      <c r="R136">
        <f t="shared" ca="1" si="20"/>
        <v>0</v>
      </c>
      <c r="S136">
        <f t="shared" ca="1" si="21"/>
        <v>0</v>
      </c>
      <c r="T136">
        <f t="shared" ca="1" si="22"/>
        <v>0</v>
      </c>
      <c r="W136">
        <f t="shared" si="23"/>
        <v>133</v>
      </c>
      <c r="X136">
        <f t="shared" si="16"/>
        <v>135</v>
      </c>
    </row>
    <row r="137" spans="1:24" customFormat="1" ht="42.75" customHeight="1" x14ac:dyDescent="0.25">
      <c r="A137" s="262"/>
      <c r="B137" s="262"/>
      <c r="C137" s="262"/>
      <c r="D137" s="215" t="s">
        <v>140</v>
      </c>
      <c r="E137" s="215">
        <v>1</v>
      </c>
      <c r="F137" s="215">
        <v>31</v>
      </c>
      <c r="G137" s="216" t="s">
        <v>317</v>
      </c>
      <c r="H137" s="215" t="s">
        <v>474</v>
      </c>
      <c r="I137" s="215" t="s">
        <v>474</v>
      </c>
      <c r="J137" s="279"/>
      <c r="K137" s="57"/>
      <c r="L137" s="57"/>
      <c r="O137">
        <f t="shared" ca="1" si="17"/>
        <v>0</v>
      </c>
      <c r="P137">
        <f t="shared" ca="1" si="18"/>
        <v>0</v>
      </c>
      <c r="Q137">
        <f t="shared" ca="1" si="19"/>
        <v>0</v>
      </c>
      <c r="R137">
        <f t="shared" ca="1" si="20"/>
        <v>0</v>
      </c>
      <c r="S137">
        <f t="shared" ca="1" si="21"/>
        <v>0</v>
      </c>
      <c r="T137">
        <f t="shared" ca="1" si="22"/>
        <v>0</v>
      </c>
      <c r="W137">
        <f t="shared" si="23"/>
        <v>133</v>
      </c>
      <c r="X137">
        <f t="shared" si="16"/>
        <v>135</v>
      </c>
    </row>
    <row r="138" spans="1:24" customFormat="1" ht="42.75" customHeight="1" x14ac:dyDescent="0.25">
      <c r="A138" s="262"/>
      <c r="B138" s="262"/>
      <c r="C138" s="263"/>
      <c r="D138" s="215" t="s">
        <v>140</v>
      </c>
      <c r="E138" s="215">
        <v>2</v>
      </c>
      <c r="F138" s="215">
        <v>31</v>
      </c>
      <c r="G138" s="216" t="s">
        <v>317</v>
      </c>
      <c r="H138" s="215" t="s">
        <v>474</v>
      </c>
      <c r="I138" s="215" t="s">
        <v>474</v>
      </c>
      <c r="J138" s="279"/>
      <c r="K138" s="57"/>
      <c r="L138" s="57"/>
      <c r="O138">
        <f t="shared" ca="1" si="17"/>
        <v>0</v>
      </c>
      <c r="P138">
        <f t="shared" ca="1" si="18"/>
        <v>0</v>
      </c>
      <c r="Q138">
        <f t="shared" ca="1" si="19"/>
        <v>0</v>
      </c>
      <c r="R138">
        <f t="shared" ca="1" si="20"/>
        <v>0</v>
      </c>
      <c r="S138">
        <f t="shared" ca="1" si="21"/>
        <v>0</v>
      </c>
      <c r="T138">
        <f t="shared" ca="1" si="22"/>
        <v>0</v>
      </c>
      <c r="W138">
        <f t="shared" si="23"/>
        <v>133</v>
      </c>
      <c r="X138">
        <f t="shared" si="16"/>
        <v>135</v>
      </c>
    </row>
    <row r="139" spans="1:24" customFormat="1" x14ac:dyDescent="0.25">
      <c r="A139" s="263"/>
      <c r="B139" s="263"/>
      <c r="C139" s="164" t="s">
        <v>524</v>
      </c>
      <c r="D139" s="164"/>
      <c r="E139" s="164"/>
      <c r="F139" s="164"/>
      <c r="G139" s="165"/>
      <c r="H139" s="183" t="s">
        <v>474</v>
      </c>
      <c r="I139" s="164"/>
      <c r="J139" s="224"/>
      <c r="K139" s="57"/>
      <c r="L139" s="57"/>
      <c r="O139">
        <f t="shared" ca="1" si="17"/>
        <v>0</v>
      </c>
      <c r="P139">
        <f t="shared" ca="1" si="18"/>
        <v>0</v>
      </c>
      <c r="Q139">
        <f t="shared" ca="1" si="19"/>
        <v>0</v>
      </c>
      <c r="R139">
        <f t="shared" ca="1" si="20"/>
        <v>0</v>
      </c>
      <c r="S139">
        <f t="shared" ca="1" si="21"/>
        <v>0</v>
      </c>
      <c r="T139">
        <f t="shared" ca="1" si="22"/>
        <v>0</v>
      </c>
      <c r="W139">
        <f t="shared" si="23"/>
        <v>138</v>
      </c>
      <c r="X139">
        <f t="shared" si="16"/>
        <v>140</v>
      </c>
    </row>
    <row r="140" spans="1:24" customFormat="1" ht="42.75" customHeight="1" x14ac:dyDescent="0.25">
      <c r="A140" s="261">
        <v>21</v>
      </c>
      <c r="B140" s="261" t="s">
        <v>84</v>
      </c>
      <c r="C140" s="264" t="s">
        <v>24</v>
      </c>
      <c r="D140" s="164" t="s">
        <v>89</v>
      </c>
      <c r="E140" s="164">
        <v>1</v>
      </c>
      <c r="F140" s="164">
        <v>20</v>
      </c>
      <c r="G140" s="165" t="s">
        <v>317</v>
      </c>
      <c r="H140" s="183" t="s">
        <v>474</v>
      </c>
      <c r="I140" s="164" t="s">
        <v>474</v>
      </c>
      <c r="J140" s="265" t="s">
        <v>534</v>
      </c>
      <c r="K140" s="57"/>
      <c r="L140" s="57"/>
      <c r="O140">
        <f t="shared" ca="1" si="17"/>
        <v>0</v>
      </c>
      <c r="P140">
        <f t="shared" ca="1" si="18"/>
        <v>0</v>
      </c>
      <c r="Q140">
        <f t="shared" ca="1" si="19"/>
        <v>0</v>
      </c>
      <c r="R140">
        <f t="shared" ca="1" si="20"/>
        <v>0</v>
      </c>
      <c r="S140">
        <f t="shared" ca="1" si="21"/>
        <v>0</v>
      </c>
      <c r="T140">
        <f t="shared" ca="1" si="22"/>
        <v>0</v>
      </c>
      <c r="W140">
        <f t="shared" si="23"/>
        <v>138</v>
      </c>
      <c r="X140">
        <f t="shared" si="16"/>
        <v>140</v>
      </c>
    </row>
    <row r="141" spans="1:24" customFormat="1" ht="42.75" customHeight="1" x14ac:dyDescent="0.25">
      <c r="A141" s="262"/>
      <c r="B141" s="262"/>
      <c r="C141" s="264"/>
      <c r="D141" s="164" t="s">
        <v>13</v>
      </c>
      <c r="E141" s="164">
        <v>1</v>
      </c>
      <c r="F141" s="164">
        <v>3</v>
      </c>
      <c r="G141" s="165" t="s">
        <v>317</v>
      </c>
      <c r="H141" s="183" t="s">
        <v>474</v>
      </c>
      <c r="I141" s="164" t="s">
        <v>474</v>
      </c>
      <c r="J141" s="265"/>
      <c r="K141" s="57"/>
      <c r="L141" s="57"/>
      <c r="O141">
        <f t="shared" ca="1" si="17"/>
        <v>0</v>
      </c>
      <c r="P141">
        <f t="shared" ca="1" si="18"/>
        <v>0</v>
      </c>
      <c r="Q141">
        <f t="shared" ca="1" si="19"/>
        <v>0</v>
      </c>
      <c r="R141">
        <f t="shared" ca="1" si="20"/>
        <v>0</v>
      </c>
      <c r="S141">
        <f t="shared" ca="1" si="21"/>
        <v>0</v>
      </c>
      <c r="T141">
        <f t="shared" ca="1" si="22"/>
        <v>0</v>
      </c>
      <c r="W141">
        <f t="shared" si="23"/>
        <v>138</v>
      </c>
      <c r="X141">
        <f t="shared" si="16"/>
        <v>140</v>
      </c>
    </row>
    <row r="142" spans="1:24" customFormat="1" ht="42.75" customHeight="1" x14ac:dyDescent="0.25">
      <c r="A142" s="262"/>
      <c r="B142" s="262"/>
      <c r="C142" s="264"/>
      <c r="D142" s="164" t="s">
        <v>13</v>
      </c>
      <c r="E142" s="164">
        <v>2</v>
      </c>
      <c r="F142" s="164">
        <v>3</v>
      </c>
      <c r="G142" s="165" t="s">
        <v>317</v>
      </c>
      <c r="H142" s="183" t="s">
        <v>474</v>
      </c>
      <c r="I142" s="164" t="s">
        <v>474</v>
      </c>
      <c r="J142" s="265"/>
      <c r="K142" s="57"/>
      <c r="L142" s="57"/>
      <c r="O142">
        <f t="shared" ca="1" si="17"/>
        <v>0</v>
      </c>
      <c r="P142">
        <f t="shared" ca="1" si="18"/>
        <v>0</v>
      </c>
      <c r="Q142">
        <f t="shared" ca="1" si="19"/>
        <v>0</v>
      </c>
      <c r="R142">
        <f t="shared" ca="1" si="20"/>
        <v>0</v>
      </c>
      <c r="S142">
        <f t="shared" ca="1" si="21"/>
        <v>0</v>
      </c>
      <c r="T142">
        <f t="shared" ca="1" si="22"/>
        <v>0</v>
      </c>
      <c r="W142">
        <f t="shared" si="23"/>
        <v>138</v>
      </c>
      <c r="X142">
        <f t="shared" si="16"/>
        <v>140</v>
      </c>
    </row>
    <row r="143" spans="1:24" customFormat="1" ht="42.75" customHeight="1" x14ac:dyDescent="0.25">
      <c r="A143" s="262"/>
      <c r="B143" s="262"/>
      <c r="C143" s="264"/>
      <c r="D143" s="164" t="s">
        <v>13</v>
      </c>
      <c r="E143" s="164">
        <v>3</v>
      </c>
      <c r="F143" s="164">
        <v>3</v>
      </c>
      <c r="G143" s="165" t="s">
        <v>317</v>
      </c>
      <c r="H143" s="183" t="s">
        <v>474</v>
      </c>
      <c r="I143" s="164" t="s">
        <v>474</v>
      </c>
      <c r="J143" s="265"/>
      <c r="K143" s="57"/>
      <c r="L143" s="57"/>
      <c r="O143">
        <f t="shared" ca="1" si="17"/>
        <v>0</v>
      </c>
      <c r="P143">
        <f t="shared" ca="1" si="18"/>
        <v>0</v>
      </c>
      <c r="Q143">
        <f t="shared" ca="1" si="19"/>
        <v>0</v>
      </c>
      <c r="R143">
        <f t="shared" ca="1" si="20"/>
        <v>0</v>
      </c>
      <c r="S143">
        <f t="shared" ca="1" si="21"/>
        <v>0</v>
      </c>
      <c r="T143">
        <f t="shared" ca="1" si="22"/>
        <v>0</v>
      </c>
      <c r="W143">
        <f t="shared" si="23"/>
        <v>138</v>
      </c>
      <c r="X143">
        <f t="shared" ref="X143:X209" si="24">IF(C143="Total",W143+2,X142)</f>
        <v>140</v>
      </c>
    </row>
    <row r="144" spans="1:24" customFormat="1" ht="42.75" customHeight="1" x14ac:dyDescent="0.25">
      <c r="A144" s="262"/>
      <c r="B144" s="262"/>
      <c r="C144" s="264"/>
      <c r="D144" s="164" t="s">
        <v>13</v>
      </c>
      <c r="E144" s="164">
        <v>4</v>
      </c>
      <c r="F144" s="164">
        <v>3</v>
      </c>
      <c r="G144" s="165" t="s">
        <v>317</v>
      </c>
      <c r="H144" s="183" t="s">
        <v>474</v>
      </c>
      <c r="I144" s="164" t="s">
        <v>474</v>
      </c>
      <c r="J144" s="265"/>
      <c r="K144" s="57"/>
      <c r="L144" s="57"/>
      <c r="O144">
        <f t="shared" ca="1" si="17"/>
        <v>0</v>
      </c>
      <c r="P144">
        <f t="shared" ca="1" si="18"/>
        <v>0</v>
      </c>
      <c r="Q144">
        <f t="shared" ca="1" si="19"/>
        <v>0</v>
      </c>
      <c r="R144">
        <f t="shared" ca="1" si="20"/>
        <v>0</v>
      </c>
      <c r="S144">
        <f t="shared" ca="1" si="21"/>
        <v>0</v>
      </c>
      <c r="T144">
        <f t="shared" ca="1" si="22"/>
        <v>0</v>
      </c>
      <c r="W144">
        <f t="shared" si="23"/>
        <v>138</v>
      </c>
      <c r="X144">
        <f t="shared" si="24"/>
        <v>140</v>
      </c>
    </row>
    <row r="145" spans="1:24" customFormat="1" ht="42.75" customHeight="1" x14ac:dyDescent="0.25">
      <c r="A145" s="262"/>
      <c r="B145" s="262"/>
      <c r="C145" s="264"/>
      <c r="D145" s="164" t="s">
        <v>83</v>
      </c>
      <c r="E145" s="164">
        <v>1</v>
      </c>
      <c r="F145" s="164">
        <v>289</v>
      </c>
      <c r="G145" s="165" t="s">
        <v>317</v>
      </c>
      <c r="H145" s="183">
        <v>50</v>
      </c>
      <c r="I145" s="164" t="s">
        <v>474</v>
      </c>
      <c r="J145" s="265"/>
      <c r="K145" s="57"/>
      <c r="L145" s="57"/>
      <c r="O145">
        <f t="shared" ca="1" si="17"/>
        <v>0</v>
      </c>
      <c r="P145">
        <f t="shared" ca="1" si="18"/>
        <v>1</v>
      </c>
      <c r="Q145">
        <f t="shared" ca="1" si="19"/>
        <v>0</v>
      </c>
      <c r="R145">
        <f t="shared" ca="1" si="20"/>
        <v>0</v>
      </c>
      <c r="S145">
        <f t="shared" ca="1" si="21"/>
        <v>0</v>
      </c>
      <c r="T145">
        <f t="shared" ca="1" si="22"/>
        <v>0</v>
      </c>
      <c r="W145">
        <f t="shared" si="23"/>
        <v>138</v>
      </c>
      <c r="X145">
        <f t="shared" si="24"/>
        <v>140</v>
      </c>
    </row>
    <row r="146" spans="1:24" customFormat="1" ht="42.75" customHeight="1" x14ac:dyDescent="0.25">
      <c r="A146" s="262"/>
      <c r="B146" s="262"/>
      <c r="C146" s="264"/>
      <c r="D146" s="164" t="s">
        <v>83</v>
      </c>
      <c r="E146" s="164">
        <v>2</v>
      </c>
      <c r="F146" s="164">
        <v>273</v>
      </c>
      <c r="G146" s="165" t="s">
        <v>317</v>
      </c>
      <c r="H146" s="183">
        <v>50</v>
      </c>
      <c r="I146" s="164" t="s">
        <v>474</v>
      </c>
      <c r="J146" s="265"/>
      <c r="K146" s="57"/>
      <c r="L146" s="57"/>
      <c r="O146">
        <f t="shared" ca="1" si="17"/>
        <v>0</v>
      </c>
      <c r="P146">
        <f t="shared" ca="1" si="18"/>
        <v>1</v>
      </c>
      <c r="Q146">
        <f t="shared" ca="1" si="19"/>
        <v>0</v>
      </c>
      <c r="R146">
        <f t="shared" ca="1" si="20"/>
        <v>0</v>
      </c>
      <c r="S146">
        <f t="shared" ca="1" si="21"/>
        <v>0</v>
      </c>
      <c r="T146">
        <f t="shared" ca="1" si="22"/>
        <v>0</v>
      </c>
      <c r="W146">
        <f t="shared" si="23"/>
        <v>138</v>
      </c>
      <c r="X146">
        <f t="shared" si="24"/>
        <v>140</v>
      </c>
    </row>
    <row r="147" spans="1:24" customFormat="1" x14ac:dyDescent="0.25">
      <c r="A147" s="263"/>
      <c r="B147" s="263"/>
      <c r="C147" s="164" t="s">
        <v>524</v>
      </c>
      <c r="D147" s="164"/>
      <c r="E147" s="164"/>
      <c r="F147" s="164"/>
      <c r="G147" s="165"/>
      <c r="H147" s="183">
        <f>SUM(H140:H146)</f>
        <v>100</v>
      </c>
      <c r="I147" s="164"/>
      <c r="J147" s="184">
        <v>50</v>
      </c>
      <c r="K147" s="57"/>
      <c r="L147" s="57"/>
      <c r="O147">
        <f t="shared" ref="O147:O213" ca="1" si="25">IF(C147="Total", SUM(INDIRECT("O"&amp;X146&amp;":O"&amp;W147)), IF(AND(H147=50,I147="Yes"),1,0))</f>
        <v>0</v>
      </c>
      <c r="P147">
        <f t="shared" ref="P147:P213" ca="1" si="26">IF(C147="Total", SUM(INDIRECT("P"&amp;X146&amp;":P"&amp;W147)),IF(AND(H147=50,I147="-"),1,0))</f>
        <v>2</v>
      </c>
      <c r="Q147">
        <f t="shared" ref="Q147:Q213" ca="1" si="27">IF(C147="Total", SUM(INDIRECT("Q"&amp;X146&amp;":Q"&amp;W147)),IF(AND(H147=63,I147="Yes"),1,0))</f>
        <v>0</v>
      </c>
      <c r="R147">
        <f t="shared" ref="R147:R213" ca="1" si="28">IF(C147="Total", SUM(INDIRECT("R"&amp;X146&amp;":R"&amp;W147)),IF(AND(H147=63,I147="-"),1,0))</f>
        <v>0</v>
      </c>
      <c r="S147">
        <f t="shared" ref="S147:S213" ca="1" si="29">IF(C147="Total", SUM(INDIRECT("S"&amp;X146&amp;":S"&amp;W147)),IF(AND(H147=80,I147="Yes"),1,0))</f>
        <v>0</v>
      </c>
      <c r="T147">
        <f t="shared" ref="T147:T213" ca="1" si="30">IF(C147="Total", SUM(INDIRECT("T"&amp;X146&amp;":T"&amp;W147)),IF(AND(H147=80,I147="-"),1,0))</f>
        <v>0</v>
      </c>
      <c r="W147">
        <f t="shared" si="23"/>
        <v>146</v>
      </c>
      <c r="X147">
        <f t="shared" si="24"/>
        <v>148</v>
      </c>
    </row>
    <row r="148" spans="1:24" customFormat="1" ht="42.75" x14ac:dyDescent="0.25">
      <c r="A148" s="261">
        <v>22</v>
      </c>
      <c r="B148" s="261" t="s">
        <v>886</v>
      </c>
      <c r="C148" s="243"/>
      <c r="D148" s="242" t="s">
        <v>13</v>
      </c>
      <c r="E148" s="242">
        <v>1</v>
      </c>
      <c r="F148" s="242">
        <v>0.4</v>
      </c>
      <c r="G148" s="241" t="s">
        <v>317</v>
      </c>
      <c r="H148" s="242" t="s">
        <v>474</v>
      </c>
      <c r="I148" s="242" t="s">
        <v>474</v>
      </c>
      <c r="J148" s="246" t="s">
        <v>474</v>
      </c>
      <c r="K148" s="57"/>
      <c r="L148" s="57"/>
      <c r="W148">
        <f t="shared" si="23"/>
        <v>146</v>
      </c>
      <c r="X148">
        <f t="shared" si="24"/>
        <v>148</v>
      </c>
    </row>
    <row r="149" spans="1:24" customFormat="1" x14ac:dyDescent="0.25">
      <c r="A149" s="263"/>
      <c r="B149" s="263"/>
      <c r="C149" s="243" t="s">
        <v>524</v>
      </c>
      <c r="D149" s="242"/>
      <c r="E149" s="242"/>
      <c r="F149" s="242"/>
      <c r="G149" s="241"/>
      <c r="H149" s="242"/>
      <c r="I149" s="242"/>
      <c r="J149" s="246"/>
      <c r="K149" s="57"/>
      <c r="L149" s="57"/>
      <c r="W149">
        <f t="shared" si="23"/>
        <v>148</v>
      </c>
      <c r="X149">
        <f t="shared" si="24"/>
        <v>150</v>
      </c>
    </row>
    <row r="150" spans="1:24" customFormat="1" ht="42.75" x14ac:dyDescent="0.25">
      <c r="A150" s="261">
        <v>23</v>
      </c>
      <c r="B150" s="261" t="s">
        <v>849</v>
      </c>
      <c r="C150" s="261" t="s">
        <v>576</v>
      </c>
      <c r="D150" s="226" t="s">
        <v>13</v>
      </c>
      <c r="E150" s="226">
        <v>1</v>
      </c>
      <c r="F150" s="226">
        <v>1</v>
      </c>
      <c r="G150" s="227" t="s">
        <v>317</v>
      </c>
      <c r="H150" s="226" t="s">
        <v>474</v>
      </c>
      <c r="I150" s="226" t="s">
        <v>474</v>
      </c>
      <c r="J150" s="278" t="s">
        <v>474</v>
      </c>
      <c r="K150" s="57"/>
      <c r="L150" s="57"/>
      <c r="O150">
        <f ca="1">IF(C150="Total", SUM(INDIRECT("O"&amp;X147&amp;":O"&amp;W150)), IF(AND(H150=50,I150="Yes"),1,0))</f>
        <v>0</v>
      </c>
      <c r="P150">
        <f ca="1">IF(C150="Total", SUM(INDIRECT("P"&amp;X147&amp;":P"&amp;W150)),IF(AND(H150=50,I150="-"),1,0))</f>
        <v>0</v>
      </c>
      <c r="Q150">
        <f ca="1">IF(C150="Total", SUM(INDIRECT("Q"&amp;X147&amp;":Q"&amp;W150)),IF(AND(H150=63,I150="Yes"),1,0))</f>
        <v>0</v>
      </c>
      <c r="R150">
        <f ca="1">IF(C150="Total", SUM(INDIRECT("R"&amp;X147&amp;":R"&amp;W150)),IF(AND(H150=63,I150="-"),1,0))</f>
        <v>0</v>
      </c>
      <c r="S150">
        <f ca="1">IF(C150="Total", SUM(INDIRECT("S"&amp;X147&amp;":S"&amp;W150)),IF(AND(H150=80,I150="Yes"),1,0))</f>
        <v>0</v>
      </c>
      <c r="T150">
        <f ca="1">IF(C150="Total", SUM(INDIRECT("T"&amp;X147&amp;":T"&amp;W150)),IF(AND(H150=80,I150="-"),1,0))</f>
        <v>0</v>
      </c>
      <c r="W150">
        <f t="shared" si="23"/>
        <v>148</v>
      </c>
      <c r="X150">
        <f t="shared" si="24"/>
        <v>150</v>
      </c>
    </row>
    <row r="151" spans="1:24" customFormat="1" ht="42.75" x14ac:dyDescent="0.25">
      <c r="A151" s="262"/>
      <c r="B151" s="262"/>
      <c r="C151" s="263"/>
      <c r="D151" s="226" t="s">
        <v>30</v>
      </c>
      <c r="E151" s="226">
        <v>3</v>
      </c>
      <c r="F151" s="226">
        <v>272</v>
      </c>
      <c r="G151" s="227" t="s">
        <v>317</v>
      </c>
      <c r="H151" s="226" t="s">
        <v>474</v>
      </c>
      <c r="I151" s="226" t="s">
        <v>474</v>
      </c>
      <c r="J151" s="280"/>
      <c r="K151" s="57"/>
      <c r="L151" s="57"/>
      <c r="O151">
        <f t="shared" ca="1" si="25"/>
        <v>0</v>
      </c>
      <c r="P151">
        <f t="shared" ca="1" si="26"/>
        <v>0</v>
      </c>
      <c r="Q151">
        <f t="shared" ca="1" si="27"/>
        <v>0</v>
      </c>
      <c r="R151">
        <f t="shared" ca="1" si="28"/>
        <v>0</v>
      </c>
      <c r="S151">
        <f t="shared" ca="1" si="29"/>
        <v>0</v>
      </c>
      <c r="T151">
        <f t="shared" ca="1" si="30"/>
        <v>0</v>
      </c>
      <c r="W151">
        <f t="shared" si="23"/>
        <v>148</v>
      </c>
      <c r="X151">
        <f t="shared" si="24"/>
        <v>150</v>
      </c>
    </row>
    <row r="152" spans="1:24" customFormat="1" x14ac:dyDescent="0.25">
      <c r="A152" s="263"/>
      <c r="B152" s="263"/>
      <c r="C152" s="226" t="s">
        <v>524</v>
      </c>
      <c r="D152" s="226"/>
      <c r="E152" s="226"/>
      <c r="F152" s="226"/>
      <c r="G152" s="227"/>
      <c r="H152" s="226" t="s">
        <v>474</v>
      </c>
      <c r="I152" s="226" t="s">
        <v>474</v>
      </c>
      <c r="J152" s="226" t="s">
        <v>474</v>
      </c>
      <c r="K152" s="57"/>
      <c r="L152" s="57"/>
      <c r="O152">
        <f t="shared" ca="1" si="25"/>
        <v>0</v>
      </c>
      <c r="P152">
        <f t="shared" ca="1" si="26"/>
        <v>0</v>
      </c>
      <c r="Q152">
        <f t="shared" ca="1" si="27"/>
        <v>0</v>
      </c>
      <c r="R152">
        <f t="shared" ca="1" si="28"/>
        <v>0</v>
      </c>
      <c r="S152">
        <f t="shared" ca="1" si="29"/>
        <v>0</v>
      </c>
      <c r="T152">
        <f t="shared" ca="1" si="30"/>
        <v>0</v>
      </c>
      <c r="W152">
        <f t="shared" si="23"/>
        <v>151</v>
      </c>
      <c r="X152">
        <f t="shared" si="24"/>
        <v>153</v>
      </c>
    </row>
    <row r="153" spans="1:24" customFormat="1" ht="42.75" customHeight="1" x14ac:dyDescent="0.25">
      <c r="A153" s="261">
        <v>24</v>
      </c>
      <c r="B153" s="261" t="s">
        <v>13</v>
      </c>
      <c r="C153" s="264" t="s">
        <v>576</v>
      </c>
      <c r="D153" s="164" t="s">
        <v>90</v>
      </c>
      <c r="E153" s="164">
        <v>1</v>
      </c>
      <c r="F153" s="164">
        <v>200</v>
      </c>
      <c r="G153" s="165" t="s">
        <v>317</v>
      </c>
      <c r="H153" s="183">
        <v>63</v>
      </c>
      <c r="I153" s="164" t="s">
        <v>568</v>
      </c>
      <c r="J153" s="265" t="s">
        <v>532</v>
      </c>
      <c r="K153" s="57"/>
      <c r="L153" s="57"/>
      <c r="O153">
        <f t="shared" ca="1" si="25"/>
        <v>0</v>
      </c>
      <c r="P153">
        <f t="shared" ca="1" si="26"/>
        <v>0</v>
      </c>
      <c r="Q153">
        <f t="shared" ca="1" si="27"/>
        <v>1</v>
      </c>
      <c r="R153">
        <f t="shared" ca="1" si="28"/>
        <v>0</v>
      </c>
      <c r="S153">
        <f t="shared" ca="1" si="29"/>
        <v>0</v>
      </c>
      <c r="T153">
        <f t="shared" ca="1" si="30"/>
        <v>0</v>
      </c>
      <c r="W153">
        <f t="shared" si="23"/>
        <v>151</v>
      </c>
      <c r="X153">
        <f t="shared" si="24"/>
        <v>153</v>
      </c>
    </row>
    <row r="154" spans="1:24" customFormat="1" ht="42.75" customHeight="1" x14ac:dyDescent="0.25">
      <c r="A154" s="262"/>
      <c r="B154" s="262"/>
      <c r="C154" s="264"/>
      <c r="D154" s="164" t="s">
        <v>90</v>
      </c>
      <c r="E154" s="164">
        <v>2</v>
      </c>
      <c r="F154" s="164">
        <v>200</v>
      </c>
      <c r="G154" s="165" t="s">
        <v>317</v>
      </c>
      <c r="H154" s="183">
        <v>63</v>
      </c>
      <c r="I154" s="164" t="s">
        <v>568</v>
      </c>
      <c r="J154" s="265"/>
      <c r="K154" s="57"/>
      <c r="L154" s="57"/>
      <c r="O154">
        <f t="shared" ca="1" si="25"/>
        <v>0</v>
      </c>
      <c r="P154">
        <f t="shared" ca="1" si="26"/>
        <v>0</v>
      </c>
      <c r="Q154">
        <f t="shared" ca="1" si="27"/>
        <v>1</v>
      </c>
      <c r="R154">
        <f t="shared" ca="1" si="28"/>
        <v>0</v>
      </c>
      <c r="S154">
        <f t="shared" ca="1" si="29"/>
        <v>0</v>
      </c>
      <c r="T154">
        <f t="shared" ca="1" si="30"/>
        <v>0</v>
      </c>
      <c r="W154">
        <f t="shared" si="23"/>
        <v>151</v>
      </c>
      <c r="X154">
        <f t="shared" si="24"/>
        <v>153</v>
      </c>
    </row>
    <row r="155" spans="1:24" customFormat="1" ht="42.75" customHeight="1" x14ac:dyDescent="0.25">
      <c r="A155" s="262"/>
      <c r="B155" s="262"/>
      <c r="C155" s="264"/>
      <c r="D155" s="164" t="s">
        <v>84</v>
      </c>
      <c r="E155" s="164">
        <v>1</v>
      </c>
      <c r="F155" s="164">
        <v>3</v>
      </c>
      <c r="G155" s="165" t="s">
        <v>317</v>
      </c>
      <c r="H155" s="183" t="s">
        <v>474</v>
      </c>
      <c r="I155" s="164" t="s">
        <v>474</v>
      </c>
      <c r="J155" s="265"/>
      <c r="K155" s="57"/>
      <c r="L155" s="57"/>
      <c r="O155">
        <f t="shared" ca="1" si="25"/>
        <v>0</v>
      </c>
      <c r="P155">
        <f t="shared" ca="1" si="26"/>
        <v>0</v>
      </c>
      <c r="Q155">
        <f t="shared" ca="1" si="27"/>
        <v>0</v>
      </c>
      <c r="R155">
        <f t="shared" ca="1" si="28"/>
        <v>0</v>
      </c>
      <c r="S155">
        <f t="shared" ca="1" si="29"/>
        <v>0</v>
      </c>
      <c r="T155">
        <f t="shared" ca="1" si="30"/>
        <v>0</v>
      </c>
      <c r="W155">
        <f t="shared" si="23"/>
        <v>151</v>
      </c>
      <c r="X155">
        <f t="shared" si="24"/>
        <v>153</v>
      </c>
    </row>
    <row r="156" spans="1:24" customFormat="1" ht="42.75" customHeight="1" x14ac:dyDescent="0.25">
      <c r="A156" s="262"/>
      <c r="B156" s="262"/>
      <c r="C156" s="264"/>
      <c r="D156" s="164" t="s">
        <v>84</v>
      </c>
      <c r="E156" s="164">
        <v>2</v>
      </c>
      <c r="F156" s="164">
        <v>3</v>
      </c>
      <c r="G156" s="165" t="s">
        <v>317</v>
      </c>
      <c r="H156" s="183" t="s">
        <v>474</v>
      </c>
      <c r="I156" s="164" t="s">
        <v>474</v>
      </c>
      <c r="J156" s="265"/>
      <c r="K156" s="57"/>
      <c r="L156" s="57"/>
      <c r="O156">
        <f t="shared" ca="1" si="25"/>
        <v>0</v>
      </c>
      <c r="P156">
        <f t="shared" ca="1" si="26"/>
        <v>0</v>
      </c>
      <c r="Q156">
        <f t="shared" ca="1" si="27"/>
        <v>0</v>
      </c>
      <c r="R156">
        <f t="shared" ca="1" si="28"/>
        <v>0</v>
      </c>
      <c r="S156">
        <f t="shared" ca="1" si="29"/>
        <v>0</v>
      </c>
      <c r="T156">
        <f t="shared" ca="1" si="30"/>
        <v>0</v>
      </c>
      <c r="W156">
        <f t="shared" si="23"/>
        <v>151</v>
      </c>
      <c r="X156">
        <f t="shared" si="24"/>
        <v>153</v>
      </c>
    </row>
    <row r="157" spans="1:24" customFormat="1" ht="42.75" customHeight="1" x14ac:dyDescent="0.25">
      <c r="A157" s="262"/>
      <c r="B157" s="262"/>
      <c r="C157" s="264"/>
      <c r="D157" s="164" t="s">
        <v>84</v>
      </c>
      <c r="E157" s="164">
        <v>3</v>
      </c>
      <c r="F157" s="164">
        <v>3</v>
      </c>
      <c r="G157" s="165" t="s">
        <v>317</v>
      </c>
      <c r="H157" s="183" t="s">
        <v>474</v>
      </c>
      <c r="I157" s="164" t="s">
        <v>474</v>
      </c>
      <c r="J157" s="265"/>
      <c r="K157" s="57"/>
      <c r="L157" s="57"/>
      <c r="O157">
        <f t="shared" ca="1" si="25"/>
        <v>0</v>
      </c>
      <c r="P157">
        <f t="shared" ca="1" si="26"/>
        <v>0</v>
      </c>
      <c r="Q157">
        <f t="shared" ca="1" si="27"/>
        <v>0</v>
      </c>
      <c r="R157">
        <f t="shared" ca="1" si="28"/>
        <v>0</v>
      </c>
      <c r="S157">
        <f t="shared" ca="1" si="29"/>
        <v>0</v>
      </c>
      <c r="T157">
        <f t="shared" ca="1" si="30"/>
        <v>0</v>
      </c>
      <c r="W157">
        <f t="shared" si="23"/>
        <v>151</v>
      </c>
      <c r="X157">
        <f t="shared" si="24"/>
        <v>153</v>
      </c>
    </row>
    <row r="158" spans="1:24" customFormat="1" ht="42.75" customHeight="1" x14ac:dyDescent="0.25">
      <c r="A158" s="262"/>
      <c r="B158" s="262"/>
      <c r="C158" s="264"/>
      <c r="D158" s="164" t="s">
        <v>84</v>
      </c>
      <c r="E158" s="164">
        <v>4</v>
      </c>
      <c r="F158" s="164">
        <v>3</v>
      </c>
      <c r="G158" s="165" t="s">
        <v>317</v>
      </c>
      <c r="H158" s="183" t="s">
        <v>474</v>
      </c>
      <c r="I158" s="164" t="s">
        <v>474</v>
      </c>
      <c r="J158" s="265"/>
      <c r="K158" s="57"/>
      <c r="L158" s="57"/>
      <c r="O158">
        <f t="shared" ca="1" si="25"/>
        <v>0</v>
      </c>
      <c r="P158">
        <f t="shared" ca="1" si="26"/>
        <v>0</v>
      </c>
      <c r="Q158">
        <f t="shared" ca="1" si="27"/>
        <v>0</v>
      </c>
      <c r="R158">
        <f t="shared" ca="1" si="28"/>
        <v>0</v>
      </c>
      <c r="S158">
        <f t="shared" ca="1" si="29"/>
        <v>0</v>
      </c>
      <c r="T158">
        <f t="shared" ca="1" si="30"/>
        <v>0</v>
      </c>
      <c r="W158">
        <f t="shared" si="23"/>
        <v>151</v>
      </c>
      <c r="X158">
        <f t="shared" si="24"/>
        <v>153</v>
      </c>
    </row>
    <row r="159" spans="1:24" customFormat="1" ht="42.75" customHeight="1" x14ac:dyDescent="0.25">
      <c r="A159" s="262"/>
      <c r="B159" s="262"/>
      <c r="C159" s="264"/>
      <c r="D159" s="242" t="s">
        <v>886</v>
      </c>
      <c r="E159" s="242">
        <v>1</v>
      </c>
      <c r="F159" s="242">
        <v>0.4</v>
      </c>
      <c r="G159" s="241" t="s">
        <v>317</v>
      </c>
      <c r="H159" s="242" t="s">
        <v>474</v>
      </c>
      <c r="I159" s="242" t="s">
        <v>474</v>
      </c>
      <c r="J159" s="265"/>
      <c r="K159" s="57"/>
      <c r="L159" s="57"/>
      <c r="W159">
        <f t="shared" si="23"/>
        <v>151</v>
      </c>
      <c r="X159">
        <f t="shared" si="24"/>
        <v>153</v>
      </c>
    </row>
    <row r="160" spans="1:24" customFormat="1" ht="42.75" customHeight="1" x14ac:dyDescent="0.25">
      <c r="A160" s="262"/>
      <c r="B160" s="262"/>
      <c r="C160" s="264"/>
      <c r="D160" s="164" t="s">
        <v>30</v>
      </c>
      <c r="E160" s="164">
        <v>1</v>
      </c>
      <c r="F160" s="164">
        <v>276</v>
      </c>
      <c r="G160" s="165" t="s">
        <v>317</v>
      </c>
      <c r="H160" s="183">
        <v>50</v>
      </c>
      <c r="I160" s="164" t="s">
        <v>474</v>
      </c>
      <c r="J160" s="265"/>
      <c r="K160" s="57"/>
      <c r="L160" s="57"/>
      <c r="O160">
        <f ca="1">IF(C160="Total", SUM(INDIRECT("O"&amp;X158&amp;":O"&amp;W160)), IF(AND(H160=50,I160="Yes"),1,0))</f>
        <v>0</v>
      </c>
      <c r="P160">
        <f ca="1">IF(C160="Total", SUM(INDIRECT("P"&amp;X158&amp;":P"&amp;W160)),IF(AND(H160=50,I160="-"),1,0))</f>
        <v>1</v>
      </c>
      <c r="Q160">
        <f ca="1">IF(C160="Total", SUM(INDIRECT("Q"&amp;X158&amp;":Q"&amp;W160)),IF(AND(H160=63,I160="Yes"),1,0))</f>
        <v>0</v>
      </c>
      <c r="R160">
        <f ca="1">IF(C160="Total", SUM(INDIRECT("R"&amp;X158&amp;":R"&amp;W160)),IF(AND(H160=63,I160="-"),1,0))</f>
        <v>0</v>
      </c>
      <c r="S160">
        <f ca="1">IF(C160="Total", SUM(INDIRECT("S"&amp;X158&amp;":S"&amp;W160)),IF(AND(H160=80,I160="Yes"),1,0))</f>
        <v>0</v>
      </c>
      <c r="T160">
        <f ca="1">IF(C160="Total", SUM(INDIRECT("T"&amp;X158&amp;":T"&amp;W160)),IF(AND(H160=80,I160="-"),1,0))</f>
        <v>0</v>
      </c>
      <c r="W160">
        <f t="shared" si="23"/>
        <v>151</v>
      </c>
      <c r="X160">
        <f t="shared" si="24"/>
        <v>153</v>
      </c>
    </row>
    <row r="161" spans="1:24" customFormat="1" ht="42.75" customHeight="1" x14ac:dyDescent="0.25">
      <c r="A161" s="262"/>
      <c r="B161" s="262"/>
      <c r="C161" s="264"/>
      <c r="D161" s="164" t="s">
        <v>30</v>
      </c>
      <c r="E161" s="164">
        <v>2</v>
      </c>
      <c r="F161" s="164">
        <v>276</v>
      </c>
      <c r="G161" s="165" t="s">
        <v>317</v>
      </c>
      <c r="H161" s="183">
        <v>50</v>
      </c>
      <c r="I161" s="164" t="s">
        <v>474</v>
      </c>
      <c r="J161" s="265"/>
      <c r="K161" s="57"/>
      <c r="L161" s="57"/>
      <c r="O161">
        <f t="shared" ca="1" si="25"/>
        <v>0</v>
      </c>
      <c r="P161">
        <f t="shared" ca="1" si="26"/>
        <v>1</v>
      </c>
      <c r="Q161">
        <f t="shared" ca="1" si="27"/>
        <v>0</v>
      </c>
      <c r="R161">
        <f t="shared" ca="1" si="28"/>
        <v>0</v>
      </c>
      <c r="S161">
        <f t="shared" ca="1" si="29"/>
        <v>0</v>
      </c>
      <c r="T161">
        <f t="shared" ca="1" si="30"/>
        <v>0</v>
      </c>
      <c r="W161">
        <f t="shared" si="23"/>
        <v>151</v>
      </c>
      <c r="X161">
        <f t="shared" si="24"/>
        <v>153</v>
      </c>
    </row>
    <row r="162" spans="1:24" customFormat="1" ht="42.75" customHeight="1" x14ac:dyDescent="0.25">
      <c r="A162" s="262"/>
      <c r="B162" s="262"/>
      <c r="C162" s="264"/>
      <c r="D162" s="164" t="s">
        <v>30</v>
      </c>
      <c r="E162" s="164">
        <v>3</v>
      </c>
      <c r="F162" s="164">
        <v>273</v>
      </c>
      <c r="G162" s="165" t="s">
        <v>317</v>
      </c>
      <c r="H162" s="183">
        <v>50</v>
      </c>
      <c r="I162" s="164" t="s">
        <v>474</v>
      </c>
      <c r="J162" s="265"/>
      <c r="K162" s="57"/>
      <c r="L162" s="57"/>
      <c r="O162">
        <f t="shared" ca="1" si="25"/>
        <v>0</v>
      </c>
      <c r="P162">
        <f t="shared" ca="1" si="26"/>
        <v>1</v>
      </c>
      <c r="Q162">
        <f t="shared" ca="1" si="27"/>
        <v>0</v>
      </c>
      <c r="R162">
        <f t="shared" ca="1" si="28"/>
        <v>0</v>
      </c>
      <c r="S162">
        <f t="shared" ca="1" si="29"/>
        <v>0</v>
      </c>
      <c r="T162">
        <f t="shared" ca="1" si="30"/>
        <v>0</v>
      </c>
      <c r="W162">
        <f t="shared" si="23"/>
        <v>151</v>
      </c>
      <c r="X162">
        <f t="shared" si="24"/>
        <v>153</v>
      </c>
    </row>
    <row r="163" spans="1:24" customFormat="1" ht="42.75" customHeight="1" x14ac:dyDescent="0.25">
      <c r="A163" s="262"/>
      <c r="B163" s="262"/>
      <c r="C163" s="264"/>
      <c r="D163" s="164" t="s">
        <v>30</v>
      </c>
      <c r="E163" s="164">
        <v>4</v>
      </c>
      <c r="F163" s="164">
        <v>273</v>
      </c>
      <c r="G163" s="165" t="s">
        <v>317</v>
      </c>
      <c r="H163" s="183">
        <v>50</v>
      </c>
      <c r="I163" s="164" t="s">
        <v>474</v>
      </c>
      <c r="J163" s="265"/>
      <c r="K163" s="57"/>
      <c r="L163" s="57"/>
      <c r="O163">
        <f t="shared" ca="1" si="25"/>
        <v>0</v>
      </c>
      <c r="P163">
        <f t="shared" ca="1" si="26"/>
        <v>1</v>
      </c>
      <c r="Q163">
        <f t="shared" ca="1" si="27"/>
        <v>0</v>
      </c>
      <c r="R163">
        <f t="shared" ca="1" si="28"/>
        <v>0</v>
      </c>
      <c r="S163">
        <f t="shared" ca="1" si="29"/>
        <v>0</v>
      </c>
      <c r="T163">
        <f t="shared" ca="1" si="30"/>
        <v>0</v>
      </c>
      <c r="W163">
        <f t="shared" si="23"/>
        <v>151</v>
      </c>
      <c r="X163">
        <f t="shared" si="24"/>
        <v>153</v>
      </c>
    </row>
    <row r="164" spans="1:24" customFormat="1" ht="42.75" customHeight="1" x14ac:dyDescent="0.25">
      <c r="A164" s="262"/>
      <c r="B164" s="262"/>
      <c r="C164" s="264"/>
      <c r="D164" s="164" t="s">
        <v>89</v>
      </c>
      <c r="E164" s="164">
        <v>1</v>
      </c>
      <c r="F164" s="164">
        <v>20</v>
      </c>
      <c r="G164" s="165" t="s">
        <v>317</v>
      </c>
      <c r="H164" s="183" t="s">
        <v>474</v>
      </c>
      <c r="I164" s="164" t="s">
        <v>474</v>
      </c>
      <c r="J164" s="265"/>
      <c r="K164" s="57"/>
      <c r="L164" s="57"/>
      <c r="O164">
        <f t="shared" ca="1" si="25"/>
        <v>0</v>
      </c>
      <c r="P164">
        <f t="shared" ca="1" si="26"/>
        <v>0</v>
      </c>
      <c r="Q164">
        <f t="shared" ca="1" si="27"/>
        <v>0</v>
      </c>
      <c r="R164">
        <f t="shared" ca="1" si="28"/>
        <v>0</v>
      </c>
      <c r="S164">
        <f t="shared" ca="1" si="29"/>
        <v>0</v>
      </c>
      <c r="T164">
        <f t="shared" ca="1" si="30"/>
        <v>0</v>
      </c>
      <c r="W164">
        <f t="shared" si="23"/>
        <v>151</v>
      </c>
      <c r="X164">
        <f t="shared" si="24"/>
        <v>153</v>
      </c>
    </row>
    <row r="165" spans="1:24" customFormat="1" x14ac:dyDescent="0.25">
      <c r="A165" s="263"/>
      <c r="B165" s="263"/>
      <c r="C165" s="164" t="s">
        <v>524</v>
      </c>
      <c r="D165" s="164"/>
      <c r="E165" s="164"/>
      <c r="F165" s="164"/>
      <c r="G165" s="165"/>
      <c r="H165" s="183">
        <f>SUM(H153:H163)</f>
        <v>326</v>
      </c>
      <c r="I165" s="164"/>
      <c r="J165" s="184">
        <v>125</v>
      </c>
      <c r="K165" s="57"/>
      <c r="L165" s="57"/>
      <c r="O165">
        <f t="shared" ca="1" si="25"/>
        <v>0</v>
      </c>
      <c r="P165">
        <f t="shared" ca="1" si="26"/>
        <v>4</v>
      </c>
      <c r="Q165">
        <f t="shared" ca="1" si="27"/>
        <v>2</v>
      </c>
      <c r="R165">
        <f t="shared" ca="1" si="28"/>
        <v>0</v>
      </c>
      <c r="S165">
        <f t="shared" ca="1" si="29"/>
        <v>0</v>
      </c>
      <c r="T165">
        <f t="shared" ca="1" si="30"/>
        <v>0</v>
      </c>
      <c r="W165">
        <f t="shared" si="23"/>
        <v>164</v>
      </c>
      <c r="X165">
        <f t="shared" si="24"/>
        <v>166</v>
      </c>
    </row>
    <row r="166" spans="1:24" customFormat="1" ht="42.75" customHeight="1" x14ac:dyDescent="0.25">
      <c r="A166" s="261">
        <v>25</v>
      </c>
      <c r="B166" s="261" t="s">
        <v>91</v>
      </c>
      <c r="C166" s="261" t="s">
        <v>24</v>
      </c>
      <c r="D166" s="164" t="s">
        <v>92</v>
      </c>
      <c r="E166" s="164">
        <v>1</v>
      </c>
      <c r="F166" s="164">
        <v>118</v>
      </c>
      <c r="G166" s="165" t="s">
        <v>317</v>
      </c>
      <c r="H166" s="183" t="s">
        <v>474</v>
      </c>
      <c r="I166" s="164" t="s">
        <v>474</v>
      </c>
      <c r="J166" s="265" t="s">
        <v>534</v>
      </c>
      <c r="K166" s="57"/>
      <c r="L166" s="57"/>
      <c r="O166">
        <f t="shared" ca="1" si="25"/>
        <v>0</v>
      </c>
      <c r="P166">
        <f t="shared" ca="1" si="26"/>
        <v>0</v>
      </c>
      <c r="Q166">
        <f t="shared" ca="1" si="27"/>
        <v>0</v>
      </c>
      <c r="R166">
        <f t="shared" ca="1" si="28"/>
        <v>0</v>
      </c>
      <c r="S166">
        <f t="shared" ca="1" si="29"/>
        <v>0</v>
      </c>
      <c r="T166">
        <f t="shared" ca="1" si="30"/>
        <v>0</v>
      </c>
      <c r="W166">
        <f t="shared" si="23"/>
        <v>164</v>
      </c>
      <c r="X166">
        <f t="shared" si="24"/>
        <v>166</v>
      </c>
    </row>
    <row r="167" spans="1:24" customFormat="1" ht="42.75" customHeight="1" x14ac:dyDescent="0.25">
      <c r="A167" s="262"/>
      <c r="B167" s="262"/>
      <c r="C167" s="262"/>
      <c r="D167" s="164" t="s">
        <v>92</v>
      </c>
      <c r="E167" s="164">
        <v>2</v>
      </c>
      <c r="F167" s="164">
        <v>118</v>
      </c>
      <c r="G167" s="165" t="s">
        <v>317</v>
      </c>
      <c r="H167" s="183">
        <v>63</v>
      </c>
      <c r="I167" s="164" t="s">
        <v>474</v>
      </c>
      <c r="J167" s="265"/>
      <c r="K167" s="57"/>
      <c r="L167" s="57"/>
      <c r="O167">
        <f t="shared" ca="1" si="25"/>
        <v>0</v>
      </c>
      <c r="P167">
        <f t="shared" ca="1" si="26"/>
        <v>0</v>
      </c>
      <c r="Q167">
        <f t="shared" ca="1" si="27"/>
        <v>0</v>
      </c>
      <c r="R167">
        <f t="shared" ca="1" si="28"/>
        <v>1</v>
      </c>
      <c r="S167">
        <f t="shared" ca="1" si="29"/>
        <v>0</v>
      </c>
      <c r="T167">
        <f t="shared" ca="1" si="30"/>
        <v>0</v>
      </c>
      <c r="W167">
        <f t="shared" si="23"/>
        <v>164</v>
      </c>
      <c r="X167">
        <f t="shared" si="24"/>
        <v>166</v>
      </c>
    </row>
    <row r="168" spans="1:24" customFormat="1" ht="42.75" customHeight="1" x14ac:dyDescent="0.25">
      <c r="A168" s="262"/>
      <c r="B168" s="262"/>
      <c r="C168" s="262"/>
      <c r="D168" s="164" t="s">
        <v>93</v>
      </c>
      <c r="E168" s="164">
        <v>1</v>
      </c>
      <c r="F168" s="164">
        <v>236</v>
      </c>
      <c r="G168" s="165" t="s">
        <v>317</v>
      </c>
      <c r="H168" s="183">
        <v>50</v>
      </c>
      <c r="I168" s="164" t="s">
        <v>474</v>
      </c>
      <c r="J168" s="265"/>
      <c r="K168" s="57"/>
      <c r="L168" s="57"/>
      <c r="O168">
        <f t="shared" ca="1" si="25"/>
        <v>0</v>
      </c>
      <c r="P168">
        <f t="shared" ca="1" si="26"/>
        <v>1</v>
      </c>
      <c r="Q168">
        <f t="shared" ca="1" si="27"/>
        <v>0</v>
      </c>
      <c r="R168">
        <f t="shared" ca="1" si="28"/>
        <v>0</v>
      </c>
      <c r="S168">
        <f t="shared" ca="1" si="29"/>
        <v>0</v>
      </c>
      <c r="T168">
        <f t="shared" ca="1" si="30"/>
        <v>0</v>
      </c>
      <c r="W168">
        <f t="shared" si="23"/>
        <v>164</v>
      </c>
      <c r="X168">
        <f t="shared" si="24"/>
        <v>166</v>
      </c>
    </row>
    <row r="169" spans="1:24" customFormat="1" ht="42.75" customHeight="1" x14ac:dyDescent="0.25">
      <c r="A169" s="262"/>
      <c r="B169" s="262"/>
      <c r="C169" s="262"/>
      <c r="D169" s="164" t="s">
        <v>95</v>
      </c>
      <c r="E169" s="164">
        <v>1</v>
      </c>
      <c r="F169" s="164">
        <v>215</v>
      </c>
      <c r="G169" s="165" t="s">
        <v>317</v>
      </c>
      <c r="H169" s="183" t="s">
        <v>474</v>
      </c>
      <c r="I169" s="164" t="s">
        <v>474</v>
      </c>
      <c r="J169" s="265"/>
      <c r="K169" s="57"/>
      <c r="L169" s="57"/>
      <c r="O169">
        <f t="shared" ca="1" si="25"/>
        <v>0</v>
      </c>
      <c r="P169">
        <f t="shared" ca="1" si="26"/>
        <v>0</v>
      </c>
      <c r="Q169">
        <f t="shared" ca="1" si="27"/>
        <v>0</v>
      </c>
      <c r="R169">
        <f t="shared" ca="1" si="28"/>
        <v>0</v>
      </c>
      <c r="S169">
        <f t="shared" ca="1" si="29"/>
        <v>0</v>
      </c>
      <c r="T169">
        <f t="shared" ca="1" si="30"/>
        <v>0</v>
      </c>
      <c r="W169">
        <f t="shared" si="23"/>
        <v>164</v>
      </c>
      <c r="X169">
        <f t="shared" si="24"/>
        <v>166</v>
      </c>
    </row>
    <row r="170" spans="1:24" customFormat="1" ht="42.75" customHeight="1" x14ac:dyDescent="0.25">
      <c r="A170" s="262"/>
      <c r="B170" s="262"/>
      <c r="C170" s="262"/>
      <c r="D170" s="215" t="s">
        <v>87</v>
      </c>
      <c r="E170" s="215">
        <v>1</v>
      </c>
      <c r="F170" s="215">
        <v>227</v>
      </c>
      <c r="G170" s="216" t="s">
        <v>317</v>
      </c>
      <c r="H170" s="215" t="s">
        <v>474</v>
      </c>
      <c r="I170" s="215" t="s">
        <v>474</v>
      </c>
      <c r="J170" s="216"/>
      <c r="K170" s="57"/>
      <c r="L170" s="57"/>
      <c r="O170">
        <f t="shared" ca="1" si="25"/>
        <v>0</v>
      </c>
      <c r="P170">
        <f t="shared" ca="1" si="26"/>
        <v>0</v>
      </c>
      <c r="Q170">
        <f t="shared" ca="1" si="27"/>
        <v>0</v>
      </c>
      <c r="R170">
        <f t="shared" ca="1" si="28"/>
        <v>0</v>
      </c>
      <c r="S170">
        <f t="shared" ca="1" si="29"/>
        <v>0</v>
      </c>
      <c r="T170">
        <f t="shared" ca="1" si="30"/>
        <v>0</v>
      </c>
      <c r="W170">
        <f t="shared" si="23"/>
        <v>164</v>
      </c>
      <c r="X170">
        <f t="shared" si="24"/>
        <v>166</v>
      </c>
    </row>
    <row r="171" spans="1:24" customFormat="1" ht="42.75" customHeight="1" x14ac:dyDescent="0.25">
      <c r="A171" s="262"/>
      <c r="B171" s="262"/>
      <c r="C171" s="263"/>
      <c r="D171" s="215" t="s">
        <v>87</v>
      </c>
      <c r="E171" s="215">
        <v>2</v>
      </c>
      <c r="F171" s="215">
        <v>227</v>
      </c>
      <c r="G171" s="216" t="s">
        <v>317</v>
      </c>
      <c r="H171" s="215" t="s">
        <v>474</v>
      </c>
      <c r="I171" s="215" t="s">
        <v>474</v>
      </c>
      <c r="J171" s="216"/>
      <c r="K171" s="57"/>
      <c r="L171" s="57"/>
      <c r="O171">
        <f t="shared" ca="1" si="25"/>
        <v>0</v>
      </c>
      <c r="P171">
        <f t="shared" ca="1" si="26"/>
        <v>0</v>
      </c>
      <c r="Q171">
        <f t="shared" ca="1" si="27"/>
        <v>0</v>
      </c>
      <c r="R171">
        <f t="shared" ca="1" si="28"/>
        <v>0</v>
      </c>
      <c r="S171">
        <f t="shared" ca="1" si="29"/>
        <v>0</v>
      </c>
      <c r="T171">
        <f t="shared" ca="1" si="30"/>
        <v>0</v>
      </c>
      <c r="W171">
        <f t="shared" si="23"/>
        <v>164</v>
      </c>
      <c r="X171">
        <f t="shared" si="24"/>
        <v>166</v>
      </c>
    </row>
    <row r="172" spans="1:24" customFormat="1" x14ac:dyDescent="0.25">
      <c r="A172" s="263"/>
      <c r="B172" s="263"/>
      <c r="C172" s="164" t="s">
        <v>524</v>
      </c>
      <c r="D172" s="164"/>
      <c r="E172" s="164"/>
      <c r="F172" s="164"/>
      <c r="G172" s="165"/>
      <c r="H172" s="183">
        <f>SUM(H166:H169)</f>
        <v>113</v>
      </c>
      <c r="I172" s="164"/>
      <c r="J172" s="184">
        <v>50</v>
      </c>
      <c r="K172" s="57"/>
      <c r="L172" s="57"/>
      <c r="O172">
        <f t="shared" ca="1" si="25"/>
        <v>0</v>
      </c>
      <c r="P172">
        <f t="shared" ca="1" si="26"/>
        <v>1</v>
      </c>
      <c r="Q172">
        <f t="shared" ca="1" si="27"/>
        <v>0</v>
      </c>
      <c r="R172">
        <f t="shared" ca="1" si="28"/>
        <v>1</v>
      </c>
      <c r="S172">
        <f t="shared" ca="1" si="29"/>
        <v>0</v>
      </c>
      <c r="T172">
        <f t="shared" ca="1" si="30"/>
        <v>0</v>
      </c>
      <c r="W172">
        <f t="shared" si="23"/>
        <v>171</v>
      </c>
      <c r="X172">
        <f t="shared" si="24"/>
        <v>173</v>
      </c>
    </row>
    <row r="173" spans="1:24" customFormat="1" ht="42.75" customHeight="1" x14ac:dyDescent="0.25">
      <c r="A173" s="261">
        <v>26</v>
      </c>
      <c r="B173" s="261" t="s">
        <v>156</v>
      </c>
      <c r="C173" s="264" t="s">
        <v>576</v>
      </c>
      <c r="D173" s="164" t="s">
        <v>36</v>
      </c>
      <c r="E173" s="164">
        <v>1</v>
      </c>
      <c r="F173" s="164">
        <v>327</v>
      </c>
      <c r="G173" s="165" t="s">
        <v>317</v>
      </c>
      <c r="H173" s="183">
        <v>80</v>
      </c>
      <c r="I173" s="164" t="s">
        <v>474</v>
      </c>
      <c r="J173" s="265" t="s">
        <v>474</v>
      </c>
      <c r="K173" s="57"/>
      <c r="L173" s="57"/>
      <c r="O173">
        <f t="shared" ca="1" si="25"/>
        <v>0</v>
      </c>
      <c r="P173">
        <f t="shared" ca="1" si="26"/>
        <v>0</v>
      </c>
      <c r="Q173">
        <f t="shared" ca="1" si="27"/>
        <v>0</v>
      </c>
      <c r="R173">
        <f t="shared" ca="1" si="28"/>
        <v>0</v>
      </c>
      <c r="S173">
        <f t="shared" ca="1" si="29"/>
        <v>0</v>
      </c>
      <c r="T173">
        <f t="shared" ca="1" si="30"/>
        <v>1</v>
      </c>
      <c r="W173">
        <f t="shared" si="23"/>
        <v>171</v>
      </c>
      <c r="X173">
        <f t="shared" si="24"/>
        <v>173</v>
      </c>
    </row>
    <row r="174" spans="1:24" customFormat="1" ht="42.75" customHeight="1" x14ac:dyDescent="0.25">
      <c r="A174" s="262"/>
      <c r="B174" s="262"/>
      <c r="C174" s="264"/>
      <c r="D174" s="164" t="s">
        <v>36</v>
      </c>
      <c r="E174" s="164">
        <v>2</v>
      </c>
      <c r="F174" s="164">
        <v>327</v>
      </c>
      <c r="G174" s="165" t="s">
        <v>317</v>
      </c>
      <c r="H174" s="183">
        <v>80</v>
      </c>
      <c r="I174" s="164" t="s">
        <v>474</v>
      </c>
      <c r="J174" s="265"/>
      <c r="K174" s="57"/>
      <c r="L174" s="57"/>
      <c r="O174">
        <f t="shared" ca="1" si="25"/>
        <v>0</v>
      </c>
      <c r="P174">
        <f t="shared" ca="1" si="26"/>
        <v>0</v>
      </c>
      <c r="Q174">
        <f t="shared" ca="1" si="27"/>
        <v>0</v>
      </c>
      <c r="R174">
        <f t="shared" ca="1" si="28"/>
        <v>0</v>
      </c>
      <c r="S174">
        <f t="shared" ca="1" si="29"/>
        <v>0</v>
      </c>
      <c r="T174">
        <f t="shared" ca="1" si="30"/>
        <v>1</v>
      </c>
      <c r="W174">
        <f t="shared" si="23"/>
        <v>171</v>
      </c>
      <c r="X174">
        <f t="shared" si="24"/>
        <v>173</v>
      </c>
    </row>
    <row r="175" spans="1:24" customFormat="1" ht="42.75" customHeight="1" x14ac:dyDescent="0.25">
      <c r="A175" s="262"/>
      <c r="B175" s="262"/>
      <c r="C175" s="264"/>
      <c r="D175" s="164" t="s">
        <v>70</v>
      </c>
      <c r="E175" s="164">
        <v>1</v>
      </c>
      <c r="F175" s="164">
        <v>101</v>
      </c>
      <c r="G175" s="165" t="s">
        <v>317</v>
      </c>
      <c r="H175" s="183" t="s">
        <v>474</v>
      </c>
      <c r="I175" s="164" t="s">
        <v>474</v>
      </c>
      <c r="J175" s="265"/>
      <c r="K175" s="57"/>
      <c r="L175" s="57"/>
      <c r="O175">
        <f t="shared" ca="1" si="25"/>
        <v>0</v>
      </c>
      <c r="P175">
        <f t="shared" ca="1" si="26"/>
        <v>0</v>
      </c>
      <c r="Q175">
        <f t="shared" ca="1" si="27"/>
        <v>0</v>
      </c>
      <c r="R175">
        <f t="shared" ca="1" si="28"/>
        <v>0</v>
      </c>
      <c r="S175">
        <f t="shared" ca="1" si="29"/>
        <v>0</v>
      </c>
      <c r="T175">
        <f t="shared" ca="1" si="30"/>
        <v>0</v>
      </c>
      <c r="W175">
        <f t="shared" si="23"/>
        <v>171</v>
      </c>
      <c r="X175">
        <f t="shared" si="24"/>
        <v>173</v>
      </c>
    </row>
    <row r="176" spans="1:24" customFormat="1" ht="42.75" customHeight="1" x14ac:dyDescent="0.25">
      <c r="A176" s="262"/>
      <c r="B176" s="262"/>
      <c r="C176" s="264"/>
      <c r="D176" s="164" t="s">
        <v>176</v>
      </c>
      <c r="E176" s="164">
        <v>1</v>
      </c>
      <c r="F176" s="164">
        <v>21</v>
      </c>
      <c r="G176" s="165" t="s">
        <v>317</v>
      </c>
      <c r="H176" s="183" t="s">
        <v>474</v>
      </c>
      <c r="I176" s="164" t="s">
        <v>474</v>
      </c>
      <c r="J176" s="265"/>
      <c r="K176" s="57"/>
      <c r="L176" s="57"/>
      <c r="O176">
        <f t="shared" ca="1" si="25"/>
        <v>0</v>
      </c>
      <c r="P176">
        <f t="shared" ca="1" si="26"/>
        <v>0</v>
      </c>
      <c r="Q176">
        <f t="shared" ca="1" si="27"/>
        <v>0</v>
      </c>
      <c r="R176">
        <f t="shared" ca="1" si="28"/>
        <v>0</v>
      </c>
      <c r="S176">
        <f t="shared" ca="1" si="29"/>
        <v>0</v>
      </c>
      <c r="T176">
        <f t="shared" ca="1" si="30"/>
        <v>0</v>
      </c>
      <c r="W176">
        <f t="shared" si="23"/>
        <v>171</v>
      </c>
      <c r="X176">
        <f t="shared" si="24"/>
        <v>173</v>
      </c>
    </row>
    <row r="177" spans="1:24" customFormat="1" ht="42.75" customHeight="1" x14ac:dyDescent="0.25">
      <c r="A177" s="262"/>
      <c r="B177" s="262"/>
      <c r="C177" s="264"/>
      <c r="D177" s="164" t="s">
        <v>176</v>
      </c>
      <c r="E177" s="164">
        <v>2</v>
      </c>
      <c r="F177" s="164">
        <v>21</v>
      </c>
      <c r="G177" s="165" t="s">
        <v>317</v>
      </c>
      <c r="H177" s="183" t="s">
        <v>474</v>
      </c>
      <c r="I177" s="164" t="s">
        <v>474</v>
      </c>
      <c r="J177" s="265"/>
      <c r="K177" s="57"/>
      <c r="L177" s="57"/>
      <c r="O177">
        <f t="shared" ca="1" si="25"/>
        <v>0</v>
      </c>
      <c r="P177">
        <f t="shared" ca="1" si="26"/>
        <v>0</v>
      </c>
      <c r="Q177">
        <f t="shared" ca="1" si="27"/>
        <v>0</v>
      </c>
      <c r="R177">
        <f t="shared" ca="1" si="28"/>
        <v>0</v>
      </c>
      <c r="S177">
        <f t="shared" ca="1" si="29"/>
        <v>0</v>
      </c>
      <c r="T177">
        <f t="shared" ca="1" si="30"/>
        <v>0</v>
      </c>
      <c r="W177">
        <f t="shared" si="23"/>
        <v>171</v>
      </c>
      <c r="X177">
        <f t="shared" si="24"/>
        <v>173</v>
      </c>
    </row>
    <row r="178" spans="1:24" customFormat="1" ht="42.75" customHeight="1" x14ac:dyDescent="0.25">
      <c r="A178" s="262"/>
      <c r="B178" s="262"/>
      <c r="C178" s="264"/>
      <c r="D178" s="164" t="s">
        <v>225</v>
      </c>
      <c r="E178" s="164">
        <v>1</v>
      </c>
      <c r="F178" s="164">
        <v>91</v>
      </c>
      <c r="G178" s="165" t="s">
        <v>317</v>
      </c>
      <c r="H178" s="183" t="s">
        <v>474</v>
      </c>
      <c r="I178" s="164" t="s">
        <v>474</v>
      </c>
      <c r="J178" s="265"/>
      <c r="K178" s="57"/>
      <c r="L178" s="57"/>
      <c r="O178">
        <f t="shared" ca="1" si="25"/>
        <v>0</v>
      </c>
      <c r="P178">
        <f t="shared" ca="1" si="26"/>
        <v>0</v>
      </c>
      <c r="Q178">
        <f t="shared" ca="1" si="27"/>
        <v>0</v>
      </c>
      <c r="R178">
        <f t="shared" ca="1" si="28"/>
        <v>0</v>
      </c>
      <c r="S178">
        <f t="shared" ca="1" si="29"/>
        <v>0</v>
      </c>
      <c r="T178">
        <f t="shared" ca="1" si="30"/>
        <v>0</v>
      </c>
      <c r="W178">
        <f t="shared" si="23"/>
        <v>171</v>
      </c>
      <c r="X178">
        <f t="shared" si="24"/>
        <v>173</v>
      </c>
    </row>
    <row r="179" spans="1:24" customFormat="1" x14ac:dyDescent="0.25">
      <c r="A179" s="263"/>
      <c r="B179" s="263"/>
      <c r="C179" s="164" t="s">
        <v>524</v>
      </c>
      <c r="D179" s="164"/>
      <c r="E179" s="164"/>
      <c r="F179" s="164"/>
      <c r="G179" s="165"/>
      <c r="H179" s="183">
        <f>SUM(H173:H178)</f>
        <v>160</v>
      </c>
      <c r="I179" s="164"/>
      <c r="J179" s="184" t="s">
        <v>474</v>
      </c>
      <c r="K179" s="57"/>
      <c r="L179" s="57"/>
      <c r="O179">
        <f t="shared" ca="1" si="25"/>
        <v>0</v>
      </c>
      <c r="P179">
        <f t="shared" ca="1" si="26"/>
        <v>0</v>
      </c>
      <c r="Q179">
        <f t="shared" ca="1" si="27"/>
        <v>0</v>
      </c>
      <c r="R179">
        <f t="shared" ca="1" si="28"/>
        <v>0</v>
      </c>
      <c r="S179">
        <f t="shared" ca="1" si="29"/>
        <v>0</v>
      </c>
      <c r="T179">
        <f t="shared" ca="1" si="30"/>
        <v>2</v>
      </c>
      <c r="W179">
        <f t="shared" si="23"/>
        <v>178</v>
      </c>
      <c r="X179">
        <f t="shared" si="24"/>
        <v>180</v>
      </c>
    </row>
    <row r="180" spans="1:24" customFormat="1" ht="42.75" customHeight="1" x14ac:dyDescent="0.25">
      <c r="A180" s="261">
        <v>27</v>
      </c>
      <c r="B180" s="261" t="s">
        <v>97</v>
      </c>
      <c r="C180" s="264" t="s">
        <v>97</v>
      </c>
      <c r="D180" s="164" t="s">
        <v>55</v>
      </c>
      <c r="E180" s="164">
        <v>1</v>
      </c>
      <c r="F180" s="164">
        <v>314</v>
      </c>
      <c r="G180" s="165" t="s">
        <v>319</v>
      </c>
      <c r="H180" s="183">
        <v>63</v>
      </c>
      <c r="I180" s="164" t="s">
        <v>568</v>
      </c>
      <c r="J180" s="265" t="s">
        <v>602</v>
      </c>
      <c r="K180" s="57"/>
      <c r="L180" s="57"/>
      <c r="O180">
        <f t="shared" ca="1" si="25"/>
        <v>0</v>
      </c>
      <c r="P180">
        <f t="shared" ca="1" si="26"/>
        <v>0</v>
      </c>
      <c r="Q180">
        <f t="shared" ca="1" si="27"/>
        <v>1</v>
      </c>
      <c r="R180">
        <f t="shared" ca="1" si="28"/>
        <v>0</v>
      </c>
      <c r="S180">
        <f t="shared" ca="1" si="29"/>
        <v>0</v>
      </c>
      <c r="T180">
        <f t="shared" ca="1" si="30"/>
        <v>0</v>
      </c>
      <c r="W180">
        <f t="shared" si="23"/>
        <v>178</v>
      </c>
      <c r="X180">
        <f t="shared" si="24"/>
        <v>180</v>
      </c>
    </row>
    <row r="181" spans="1:24" customFormat="1" ht="42.75" customHeight="1" x14ac:dyDescent="0.25">
      <c r="A181" s="262"/>
      <c r="B181" s="262"/>
      <c r="C181" s="264"/>
      <c r="D181" s="164" t="s">
        <v>230</v>
      </c>
      <c r="E181" s="164">
        <v>1</v>
      </c>
      <c r="F181" s="164">
        <v>224</v>
      </c>
      <c r="G181" s="165" t="s">
        <v>319</v>
      </c>
      <c r="H181" s="183">
        <v>63</v>
      </c>
      <c r="I181" s="164" t="s">
        <v>568</v>
      </c>
      <c r="J181" s="265"/>
      <c r="K181" s="57"/>
      <c r="L181" s="57"/>
      <c r="O181">
        <f t="shared" ca="1" si="25"/>
        <v>0</v>
      </c>
      <c r="P181">
        <f t="shared" ca="1" si="26"/>
        <v>0</v>
      </c>
      <c r="Q181">
        <f t="shared" ca="1" si="27"/>
        <v>1</v>
      </c>
      <c r="R181">
        <f t="shared" ca="1" si="28"/>
        <v>0</v>
      </c>
      <c r="S181">
        <f t="shared" ca="1" si="29"/>
        <v>0</v>
      </c>
      <c r="T181">
        <f t="shared" ca="1" si="30"/>
        <v>0</v>
      </c>
      <c r="W181">
        <f t="shared" si="23"/>
        <v>178</v>
      </c>
      <c r="X181">
        <f t="shared" si="24"/>
        <v>180</v>
      </c>
    </row>
    <row r="182" spans="1:24" customFormat="1" ht="42.75" customHeight="1" x14ac:dyDescent="0.25">
      <c r="A182" s="262"/>
      <c r="B182" s="262"/>
      <c r="C182" s="264"/>
      <c r="D182" s="164" t="s">
        <v>56</v>
      </c>
      <c r="E182" s="164">
        <v>1</v>
      </c>
      <c r="F182" s="164">
        <v>334</v>
      </c>
      <c r="G182" s="165" t="s">
        <v>319</v>
      </c>
      <c r="H182" s="183">
        <v>63</v>
      </c>
      <c r="I182" s="164" t="s">
        <v>568</v>
      </c>
      <c r="J182" s="265"/>
      <c r="K182" s="57"/>
      <c r="L182" s="57"/>
      <c r="O182">
        <f t="shared" ca="1" si="25"/>
        <v>0</v>
      </c>
      <c r="P182">
        <f t="shared" ca="1" si="26"/>
        <v>0</v>
      </c>
      <c r="Q182">
        <f t="shared" ca="1" si="27"/>
        <v>1</v>
      </c>
      <c r="R182">
        <f t="shared" ca="1" si="28"/>
        <v>0</v>
      </c>
      <c r="S182">
        <f t="shared" ca="1" si="29"/>
        <v>0</v>
      </c>
      <c r="T182">
        <f t="shared" ca="1" si="30"/>
        <v>0</v>
      </c>
      <c r="W182">
        <f t="shared" si="23"/>
        <v>178</v>
      </c>
      <c r="X182">
        <f t="shared" si="24"/>
        <v>180</v>
      </c>
    </row>
    <row r="183" spans="1:24" customFormat="1" ht="42.75" customHeight="1" x14ac:dyDescent="0.25">
      <c r="A183" s="262"/>
      <c r="B183" s="262"/>
      <c r="C183" s="264"/>
      <c r="D183" s="164" t="s">
        <v>56</v>
      </c>
      <c r="E183" s="164">
        <v>2</v>
      </c>
      <c r="F183" s="164">
        <v>334</v>
      </c>
      <c r="G183" s="165" t="s">
        <v>319</v>
      </c>
      <c r="H183" s="183">
        <v>63</v>
      </c>
      <c r="I183" s="164" t="s">
        <v>568</v>
      </c>
      <c r="J183" s="265"/>
      <c r="K183" s="57"/>
      <c r="L183" s="57"/>
      <c r="O183">
        <f t="shared" ca="1" si="25"/>
        <v>0</v>
      </c>
      <c r="P183">
        <f t="shared" ca="1" si="26"/>
        <v>0</v>
      </c>
      <c r="Q183">
        <f t="shared" ca="1" si="27"/>
        <v>1</v>
      </c>
      <c r="R183">
        <f t="shared" ca="1" si="28"/>
        <v>0</v>
      </c>
      <c r="S183">
        <f t="shared" ca="1" si="29"/>
        <v>0</v>
      </c>
      <c r="T183">
        <f t="shared" ca="1" si="30"/>
        <v>0</v>
      </c>
      <c r="W183">
        <f t="shared" si="23"/>
        <v>178</v>
      </c>
      <c r="X183">
        <f t="shared" si="24"/>
        <v>180</v>
      </c>
    </row>
    <row r="184" spans="1:24" customFormat="1" ht="42.75" customHeight="1" x14ac:dyDescent="0.25">
      <c r="A184" s="262"/>
      <c r="B184" s="262"/>
      <c r="C184" s="264"/>
      <c r="D184" s="164" t="s">
        <v>71</v>
      </c>
      <c r="E184" s="164">
        <v>1</v>
      </c>
      <c r="F184" s="164">
        <v>100</v>
      </c>
      <c r="G184" s="165" t="s">
        <v>319</v>
      </c>
      <c r="H184" s="183" t="s">
        <v>474</v>
      </c>
      <c r="I184" s="164" t="s">
        <v>474</v>
      </c>
      <c r="J184" s="265"/>
      <c r="K184" s="57"/>
      <c r="L184" s="57"/>
      <c r="O184">
        <f t="shared" ca="1" si="25"/>
        <v>0</v>
      </c>
      <c r="P184">
        <f t="shared" ca="1" si="26"/>
        <v>0</v>
      </c>
      <c r="Q184">
        <f t="shared" ca="1" si="27"/>
        <v>0</v>
      </c>
      <c r="R184">
        <f t="shared" ca="1" si="28"/>
        <v>0</v>
      </c>
      <c r="S184">
        <f t="shared" ca="1" si="29"/>
        <v>0</v>
      </c>
      <c r="T184">
        <f t="shared" ca="1" si="30"/>
        <v>0</v>
      </c>
      <c r="W184">
        <f t="shared" si="23"/>
        <v>178</v>
      </c>
      <c r="X184">
        <f t="shared" si="24"/>
        <v>180</v>
      </c>
    </row>
    <row r="185" spans="1:24" customFormat="1" ht="42.75" customHeight="1" x14ac:dyDescent="0.25">
      <c r="A185" s="262"/>
      <c r="B185" s="262"/>
      <c r="C185" s="264"/>
      <c r="D185" s="164" t="s">
        <v>71</v>
      </c>
      <c r="E185" s="164">
        <v>2</v>
      </c>
      <c r="F185" s="164">
        <v>100</v>
      </c>
      <c r="G185" s="165" t="s">
        <v>319</v>
      </c>
      <c r="H185" s="183" t="s">
        <v>474</v>
      </c>
      <c r="I185" s="164" t="s">
        <v>474</v>
      </c>
      <c r="J185" s="265"/>
      <c r="K185" s="57"/>
      <c r="L185" s="57"/>
      <c r="O185">
        <f t="shared" ca="1" si="25"/>
        <v>0</v>
      </c>
      <c r="P185">
        <f t="shared" ca="1" si="26"/>
        <v>0</v>
      </c>
      <c r="Q185">
        <f t="shared" ca="1" si="27"/>
        <v>0</v>
      </c>
      <c r="R185">
        <f t="shared" ca="1" si="28"/>
        <v>0</v>
      </c>
      <c r="S185">
        <f t="shared" ca="1" si="29"/>
        <v>0</v>
      </c>
      <c r="T185">
        <f t="shared" ca="1" si="30"/>
        <v>0</v>
      </c>
      <c r="W185">
        <f t="shared" si="23"/>
        <v>178</v>
      </c>
      <c r="X185">
        <f t="shared" si="24"/>
        <v>180</v>
      </c>
    </row>
    <row r="186" spans="1:24" customFormat="1" x14ac:dyDescent="0.25">
      <c r="A186" s="263"/>
      <c r="B186" s="263"/>
      <c r="C186" s="164" t="s">
        <v>524</v>
      </c>
      <c r="D186" s="164"/>
      <c r="E186" s="164"/>
      <c r="F186" s="164"/>
      <c r="G186" s="165"/>
      <c r="H186" s="183">
        <f>SUM(H180:H185)</f>
        <v>252</v>
      </c>
      <c r="I186" s="164"/>
      <c r="J186" s="184">
        <v>63</v>
      </c>
      <c r="K186" s="57"/>
      <c r="L186" s="57"/>
      <c r="O186">
        <f t="shared" ca="1" si="25"/>
        <v>0</v>
      </c>
      <c r="P186">
        <f t="shared" ca="1" si="26"/>
        <v>0</v>
      </c>
      <c r="Q186">
        <f t="shared" ca="1" si="27"/>
        <v>4</v>
      </c>
      <c r="R186">
        <f t="shared" ca="1" si="28"/>
        <v>0</v>
      </c>
      <c r="S186">
        <f t="shared" ca="1" si="29"/>
        <v>0</v>
      </c>
      <c r="T186">
        <f t="shared" ca="1" si="30"/>
        <v>0</v>
      </c>
      <c r="W186">
        <f t="shared" si="23"/>
        <v>185</v>
      </c>
      <c r="X186">
        <f t="shared" si="24"/>
        <v>187</v>
      </c>
    </row>
    <row r="187" spans="1:24" customFormat="1" ht="42.75" customHeight="1" x14ac:dyDescent="0.25">
      <c r="A187" s="261">
        <v>28</v>
      </c>
      <c r="B187" s="261" t="s">
        <v>98</v>
      </c>
      <c r="C187" s="264" t="s">
        <v>52</v>
      </c>
      <c r="D187" s="164" t="s">
        <v>66</v>
      </c>
      <c r="E187" s="164">
        <v>1</v>
      </c>
      <c r="F187" s="164">
        <v>18</v>
      </c>
      <c r="G187" s="165" t="s">
        <v>317</v>
      </c>
      <c r="H187" s="183" t="s">
        <v>474</v>
      </c>
      <c r="I187" s="164" t="s">
        <v>474</v>
      </c>
      <c r="J187" s="265" t="s">
        <v>474</v>
      </c>
      <c r="K187" s="57"/>
      <c r="L187" s="57"/>
      <c r="O187">
        <f t="shared" ca="1" si="25"/>
        <v>0</v>
      </c>
      <c r="P187">
        <f t="shared" ca="1" si="26"/>
        <v>0</v>
      </c>
      <c r="Q187">
        <f t="shared" ca="1" si="27"/>
        <v>0</v>
      </c>
      <c r="R187">
        <f t="shared" ca="1" si="28"/>
        <v>0</v>
      </c>
      <c r="S187">
        <f t="shared" ca="1" si="29"/>
        <v>0</v>
      </c>
      <c r="T187">
        <f t="shared" ca="1" si="30"/>
        <v>0</v>
      </c>
      <c r="W187">
        <f t="shared" si="23"/>
        <v>185</v>
      </c>
      <c r="X187">
        <f t="shared" si="24"/>
        <v>187</v>
      </c>
    </row>
    <row r="188" spans="1:24" customFormat="1" ht="42.75" customHeight="1" x14ac:dyDescent="0.25">
      <c r="A188" s="262"/>
      <c r="B188" s="262"/>
      <c r="C188" s="264"/>
      <c r="D188" s="164" t="s">
        <v>134</v>
      </c>
      <c r="E188" s="164">
        <v>1</v>
      </c>
      <c r="F188" s="164">
        <v>37</v>
      </c>
      <c r="G188" s="165" t="s">
        <v>317</v>
      </c>
      <c r="H188" s="183" t="s">
        <v>474</v>
      </c>
      <c r="I188" s="164" t="s">
        <v>474</v>
      </c>
      <c r="J188" s="265"/>
      <c r="K188" s="57"/>
      <c r="L188" s="57"/>
      <c r="O188">
        <f t="shared" ca="1" si="25"/>
        <v>0</v>
      </c>
      <c r="P188">
        <f t="shared" ca="1" si="26"/>
        <v>0</v>
      </c>
      <c r="Q188">
        <f t="shared" ca="1" si="27"/>
        <v>0</v>
      </c>
      <c r="R188">
        <f t="shared" ca="1" si="28"/>
        <v>0</v>
      </c>
      <c r="S188">
        <f t="shared" ca="1" si="29"/>
        <v>0</v>
      </c>
      <c r="T188">
        <f t="shared" ca="1" si="30"/>
        <v>0</v>
      </c>
      <c r="W188">
        <f t="shared" si="23"/>
        <v>185</v>
      </c>
      <c r="X188">
        <f t="shared" si="24"/>
        <v>187</v>
      </c>
    </row>
    <row r="189" spans="1:24" customFormat="1" x14ac:dyDescent="0.25">
      <c r="A189" s="263"/>
      <c r="B189" s="263"/>
      <c r="C189" s="164" t="s">
        <v>524</v>
      </c>
      <c r="D189" s="164"/>
      <c r="E189" s="164"/>
      <c r="F189" s="164"/>
      <c r="G189" s="165"/>
      <c r="H189" s="183" t="s">
        <v>474</v>
      </c>
      <c r="I189" s="164"/>
      <c r="J189" s="184" t="s">
        <v>474</v>
      </c>
      <c r="K189" s="57"/>
      <c r="L189" s="57"/>
      <c r="O189">
        <f t="shared" ca="1" si="25"/>
        <v>0</v>
      </c>
      <c r="P189">
        <f t="shared" ca="1" si="26"/>
        <v>0</v>
      </c>
      <c r="Q189">
        <f t="shared" ca="1" si="27"/>
        <v>0</v>
      </c>
      <c r="R189">
        <f t="shared" ca="1" si="28"/>
        <v>0</v>
      </c>
      <c r="S189">
        <f t="shared" ca="1" si="29"/>
        <v>0</v>
      </c>
      <c r="T189">
        <f t="shared" ca="1" si="30"/>
        <v>0</v>
      </c>
      <c r="W189">
        <f t="shared" si="23"/>
        <v>188</v>
      </c>
      <c r="X189">
        <f t="shared" si="24"/>
        <v>190</v>
      </c>
    </row>
    <row r="190" spans="1:24" customFormat="1" x14ac:dyDescent="0.25">
      <c r="A190" s="261">
        <v>29</v>
      </c>
      <c r="B190" s="261" t="s">
        <v>835</v>
      </c>
      <c r="C190" s="217" t="s">
        <v>576</v>
      </c>
      <c r="D190" s="215" t="s">
        <v>474</v>
      </c>
      <c r="E190" s="215" t="s">
        <v>474</v>
      </c>
      <c r="F190" s="215" t="s">
        <v>474</v>
      </c>
      <c r="G190" s="216" t="s">
        <v>474</v>
      </c>
      <c r="H190" s="215" t="s">
        <v>474</v>
      </c>
      <c r="I190" s="215" t="s">
        <v>474</v>
      </c>
      <c r="J190" s="216" t="s">
        <v>599</v>
      </c>
      <c r="K190" s="57"/>
      <c r="L190" s="57"/>
      <c r="O190">
        <f t="shared" ca="1" si="25"/>
        <v>0</v>
      </c>
      <c r="P190">
        <f t="shared" ca="1" si="26"/>
        <v>0</v>
      </c>
      <c r="Q190">
        <f t="shared" ca="1" si="27"/>
        <v>0</v>
      </c>
      <c r="R190">
        <f t="shared" ca="1" si="28"/>
        <v>0</v>
      </c>
      <c r="S190">
        <f t="shared" ca="1" si="29"/>
        <v>0</v>
      </c>
      <c r="T190">
        <f t="shared" ca="1" si="30"/>
        <v>0</v>
      </c>
      <c r="W190">
        <f t="shared" si="23"/>
        <v>188</v>
      </c>
      <c r="X190">
        <f t="shared" si="24"/>
        <v>190</v>
      </c>
    </row>
    <row r="191" spans="1:24" customFormat="1" x14ac:dyDescent="0.25">
      <c r="A191" s="263"/>
      <c r="B191" s="263"/>
      <c r="C191" s="217" t="s">
        <v>524</v>
      </c>
      <c r="D191" s="215"/>
      <c r="E191" s="215"/>
      <c r="F191" s="215"/>
      <c r="G191" s="216"/>
      <c r="H191" s="215" t="s">
        <v>474</v>
      </c>
      <c r="I191" s="215"/>
      <c r="J191" s="216">
        <v>80</v>
      </c>
      <c r="K191" s="57"/>
      <c r="L191" s="57"/>
      <c r="O191">
        <f t="shared" ca="1" si="25"/>
        <v>0</v>
      </c>
      <c r="P191">
        <f t="shared" ca="1" si="26"/>
        <v>0</v>
      </c>
      <c r="Q191">
        <f t="shared" ca="1" si="27"/>
        <v>0</v>
      </c>
      <c r="R191">
        <f t="shared" ca="1" si="28"/>
        <v>0</v>
      </c>
      <c r="S191">
        <f t="shared" ca="1" si="29"/>
        <v>0</v>
      </c>
      <c r="T191">
        <f t="shared" ca="1" si="30"/>
        <v>0</v>
      </c>
      <c r="W191">
        <f t="shared" si="23"/>
        <v>190</v>
      </c>
      <c r="X191">
        <f t="shared" si="24"/>
        <v>192</v>
      </c>
    </row>
    <row r="192" spans="1:24" customFormat="1" ht="42.75" customHeight="1" x14ac:dyDescent="0.25">
      <c r="A192" s="261">
        <v>30</v>
      </c>
      <c r="B192" s="261" t="s">
        <v>99</v>
      </c>
      <c r="C192" s="261" t="s">
        <v>52</v>
      </c>
      <c r="D192" s="164" t="s">
        <v>73</v>
      </c>
      <c r="E192" s="164">
        <v>1</v>
      </c>
      <c r="F192" s="164">
        <v>20</v>
      </c>
      <c r="G192" s="165" t="s">
        <v>317</v>
      </c>
      <c r="H192" s="183" t="s">
        <v>474</v>
      </c>
      <c r="I192" s="164" t="s">
        <v>474</v>
      </c>
      <c r="J192" s="265" t="s">
        <v>474</v>
      </c>
      <c r="K192" s="57"/>
      <c r="L192" s="57"/>
      <c r="O192">
        <f t="shared" ca="1" si="25"/>
        <v>0</v>
      </c>
      <c r="P192">
        <f t="shared" ca="1" si="26"/>
        <v>0</v>
      </c>
      <c r="Q192">
        <f t="shared" ca="1" si="27"/>
        <v>0</v>
      </c>
      <c r="R192">
        <f t="shared" ca="1" si="28"/>
        <v>0</v>
      </c>
      <c r="S192">
        <f t="shared" ca="1" si="29"/>
        <v>0</v>
      </c>
      <c r="T192">
        <f t="shared" ca="1" si="30"/>
        <v>0</v>
      </c>
      <c r="W192">
        <f t="shared" si="23"/>
        <v>190</v>
      </c>
      <c r="X192">
        <f t="shared" si="24"/>
        <v>192</v>
      </c>
    </row>
    <row r="193" spans="1:24" customFormat="1" ht="42.75" customHeight="1" x14ac:dyDescent="0.25">
      <c r="A193" s="262"/>
      <c r="B193" s="262"/>
      <c r="C193" s="262"/>
      <c r="D193" s="164" t="s">
        <v>73</v>
      </c>
      <c r="E193" s="164">
        <v>2</v>
      </c>
      <c r="F193" s="164">
        <v>20</v>
      </c>
      <c r="G193" s="165" t="s">
        <v>317</v>
      </c>
      <c r="H193" s="183" t="s">
        <v>474</v>
      </c>
      <c r="I193" s="164" t="s">
        <v>474</v>
      </c>
      <c r="J193" s="265"/>
      <c r="K193" s="57"/>
      <c r="L193" s="57"/>
      <c r="O193">
        <f t="shared" ca="1" si="25"/>
        <v>0</v>
      </c>
      <c r="P193">
        <f t="shared" ca="1" si="26"/>
        <v>0</v>
      </c>
      <c r="Q193">
        <f t="shared" ca="1" si="27"/>
        <v>0</v>
      </c>
      <c r="R193">
        <f t="shared" ca="1" si="28"/>
        <v>0</v>
      </c>
      <c r="S193">
        <f t="shared" ca="1" si="29"/>
        <v>0</v>
      </c>
      <c r="T193">
        <f t="shared" ca="1" si="30"/>
        <v>0</v>
      </c>
      <c r="W193">
        <f t="shared" si="23"/>
        <v>190</v>
      </c>
      <c r="X193">
        <f t="shared" si="24"/>
        <v>192</v>
      </c>
    </row>
    <row r="194" spans="1:24" customFormat="1" ht="42.75" customHeight="1" x14ac:dyDescent="0.25">
      <c r="A194" s="262"/>
      <c r="B194" s="262"/>
      <c r="C194" s="262"/>
      <c r="D194" s="164" t="s">
        <v>73</v>
      </c>
      <c r="E194" s="164">
        <v>3</v>
      </c>
      <c r="F194" s="164">
        <v>22</v>
      </c>
      <c r="G194" s="165" t="s">
        <v>317</v>
      </c>
      <c r="H194" s="183" t="s">
        <v>474</v>
      </c>
      <c r="I194" s="164" t="s">
        <v>474</v>
      </c>
      <c r="J194" s="265"/>
      <c r="K194" s="57"/>
      <c r="L194" s="57"/>
      <c r="O194">
        <f t="shared" ca="1" si="25"/>
        <v>0</v>
      </c>
      <c r="P194">
        <f t="shared" ca="1" si="26"/>
        <v>0</v>
      </c>
      <c r="Q194">
        <f t="shared" ca="1" si="27"/>
        <v>0</v>
      </c>
      <c r="R194">
        <f t="shared" ca="1" si="28"/>
        <v>0</v>
      </c>
      <c r="S194">
        <f t="shared" ca="1" si="29"/>
        <v>0</v>
      </c>
      <c r="T194">
        <f t="shared" ca="1" si="30"/>
        <v>0</v>
      </c>
      <c r="W194">
        <f t="shared" si="23"/>
        <v>190</v>
      </c>
      <c r="X194">
        <f t="shared" si="24"/>
        <v>192</v>
      </c>
    </row>
    <row r="195" spans="1:24" customFormat="1" ht="42.75" customHeight="1" x14ac:dyDescent="0.25">
      <c r="A195" s="262"/>
      <c r="B195" s="262"/>
      <c r="C195" s="262"/>
      <c r="D195" s="164" t="s">
        <v>73</v>
      </c>
      <c r="E195" s="164">
        <v>4</v>
      </c>
      <c r="F195" s="164">
        <v>22</v>
      </c>
      <c r="G195" s="165" t="s">
        <v>317</v>
      </c>
      <c r="H195" s="183" t="s">
        <v>474</v>
      </c>
      <c r="I195" s="164" t="s">
        <v>474</v>
      </c>
      <c r="J195" s="265"/>
      <c r="K195" s="57"/>
      <c r="L195" s="57"/>
      <c r="O195">
        <f t="shared" ca="1" si="25"/>
        <v>0</v>
      </c>
      <c r="P195">
        <f t="shared" ca="1" si="26"/>
        <v>0</v>
      </c>
      <c r="Q195">
        <f t="shared" ca="1" si="27"/>
        <v>0</v>
      </c>
      <c r="R195">
        <f t="shared" ca="1" si="28"/>
        <v>0</v>
      </c>
      <c r="S195">
        <f t="shared" ca="1" si="29"/>
        <v>0</v>
      </c>
      <c r="T195">
        <f t="shared" ca="1" si="30"/>
        <v>0</v>
      </c>
      <c r="W195">
        <f t="shared" si="23"/>
        <v>190</v>
      </c>
      <c r="X195">
        <f t="shared" si="24"/>
        <v>192</v>
      </c>
    </row>
    <row r="196" spans="1:24" customFormat="1" ht="42.75" customHeight="1" x14ac:dyDescent="0.25">
      <c r="A196" s="262"/>
      <c r="B196" s="262"/>
      <c r="C196" s="262"/>
      <c r="D196" s="164" t="s">
        <v>100</v>
      </c>
      <c r="E196" s="164">
        <v>1</v>
      </c>
      <c r="F196" s="164">
        <v>156</v>
      </c>
      <c r="G196" s="165" t="s">
        <v>317</v>
      </c>
      <c r="H196" s="183" t="s">
        <v>474</v>
      </c>
      <c r="I196" s="164" t="s">
        <v>474</v>
      </c>
      <c r="J196" s="265"/>
      <c r="K196" s="57"/>
      <c r="L196" s="57"/>
      <c r="O196">
        <f t="shared" ca="1" si="25"/>
        <v>0</v>
      </c>
      <c r="P196">
        <f t="shared" ca="1" si="26"/>
        <v>0</v>
      </c>
      <c r="Q196">
        <f t="shared" ca="1" si="27"/>
        <v>0</v>
      </c>
      <c r="R196">
        <f t="shared" ca="1" si="28"/>
        <v>0</v>
      </c>
      <c r="S196">
        <f t="shared" ca="1" si="29"/>
        <v>0</v>
      </c>
      <c r="T196">
        <f t="shared" ca="1" si="30"/>
        <v>0</v>
      </c>
      <c r="W196">
        <f t="shared" si="23"/>
        <v>190</v>
      </c>
      <c r="X196">
        <f t="shared" si="24"/>
        <v>192</v>
      </c>
    </row>
    <row r="197" spans="1:24" customFormat="1" ht="42.75" customHeight="1" x14ac:dyDescent="0.25">
      <c r="A197" s="262"/>
      <c r="B197" s="262"/>
      <c r="C197" s="262"/>
      <c r="D197" s="164" t="s">
        <v>102</v>
      </c>
      <c r="E197" s="164">
        <v>3</v>
      </c>
      <c r="F197" s="164">
        <v>371</v>
      </c>
      <c r="G197" s="165" t="s">
        <v>317</v>
      </c>
      <c r="H197" s="183">
        <v>50</v>
      </c>
      <c r="I197" s="164" t="s">
        <v>474</v>
      </c>
      <c r="J197" s="265"/>
      <c r="K197" s="57"/>
      <c r="L197" s="57"/>
      <c r="O197">
        <f t="shared" ca="1" si="25"/>
        <v>0</v>
      </c>
      <c r="P197">
        <f t="shared" ca="1" si="26"/>
        <v>1</v>
      </c>
      <c r="Q197">
        <f t="shared" ca="1" si="27"/>
        <v>0</v>
      </c>
      <c r="R197">
        <f t="shared" ca="1" si="28"/>
        <v>0</v>
      </c>
      <c r="S197">
        <f t="shared" ca="1" si="29"/>
        <v>0</v>
      </c>
      <c r="T197">
        <f t="shared" ca="1" si="30"/>
        <v>0</v>
      </c>
      <c r="W197">
        <f t="shared" si="23"/>
        <v>190</v>
      </c>
      <c r="X197">
        <f t="shared" si="24"/>
        <v>192</v>
      </c>
    </row>
    <row r="198" spans="1:24" customFormat="1" ht="42.75" customHeight="1" x14ac:dyDescent="0.25">
      <c r="A198" s="262"/>
      <c r="B198" s="262"/>
      <c r="C198" s="262"/>
      <c r="D198" s="183" t="s">
        <v>101</v>
      </c>
      <c r="E198" s="183">
        <v>1</v>
      </c>
      <c r="F198" s="183">
        <v>1</v>
      </c>
      <c r="G198" s="184" t="s">
        <v>317</v>
      </c>
      <c r="H198" s="183">
        <v>50</v>
      </c>
      <c r="I198" s="183" t="s">
        <v>474</v>
      </c>
      <c r="J198" s="184"/>
      <c r="K198" s="57"/>
      <c r="L198" s="57"/>
      <c r="O198">
        <f t="shared" ca="1" si="25"/>
        <v>0</v>
      </c>
      <c r="P198">
        <f t="shared" ca="1" si="26"/>
        <v>1</v>
      </c>
      <c r="Q198">
        <f t="shared" ca="1" si="27"/>
        <v>0</v>
      </c>
      <c r="R198">
        <f t="shared" ca="1" si="28"/>
        <v>0</v>
      </c>
      <c r="S198">
        <f t="shared" ca="1" si="29"/>
        <v>0</v>
      </c>
      <c r="T198">
        <f t="shared" ca="1" si="30"/>
        <v>0</v>
      </c>
      <c r="W198">
        <f t="shared" si="23"/>
        <v>190</v>
      </c>
      <c r="X198">
        <f t="shared" si="24"/>
        <v>192</v>
      </c>
    </row>
    <row r="199" spans="1:24" customFormat="1" ht="42.75" customHeight="1" x14ac:dyDescent="0.25">
      <c r="A199" s="262"/>
      <c r="B199" s="262"/>
      <c r="C199" s="263"/>
      <c r="D199" s="183" t="s">
        <v>101</v>
      </c>
      <c r="E199" s="183">
        <v>2</v>
      </c>
      <c r="F199" s="183">
        <v>1</v>
      </c>
      <c r="G199" s="184" t="s">
        <v>317</v>
      </c>
      <c r="H199" s="183">
        <v>50</v>
      </c>
      <c r="I199" s="183" t="s">
        <v>474</v>
      </c>
      <c r="J199" s="184"/>
      <c r="K199" s="57"/>
      <c r="L199" s="57"/>
      <c r="O199">
        <f t="shared" ca="1" si="25"/>
        <v>0</v>
      </c>
      <c r="P199">
        <f t="shared" ca="1" si="26"/>
        <v>1</v>
      </c>
      <c r="Q199">
        <f t="shared" ca="1" si="27"/>
        <v>0</v>
      </c>
      <c r="R199">
        <f t="shared" ca="1" si="28"/>
        <v>0</v>
      </c>
      <c r="S199">
        <f t="shared" ca="1" si="29"/>
        <v>0</v>
      </c>
      <c r="T199">
        <f t="shared" ca="1" si="30"/>
        <v>0</v>
      </c>
      <c r="W199">
        <f t="shared" si="23"/>
        <v>190</v>
      </c>
      <c r="X199">
        <f t="shared" si="24"/>
        <v>192</v>
      </c>
    </row>
    <row r="200" spans="1:24" customFormat="1" x14ac:dyDescent="0.25">
      <c r="A200" s="263"/>
      <c r="B200" s="263"/>
      <c r="C200" s="164" t="s">
        <v>524</v>
      </c>
      <c r="D200" s="164"/>
      <c r="E200" s="164"/>
      <c r="F200" s="164"/>
      <c r="G200" s="165"/>
      <c r="H200" s="183">
        <f>SUM(H194:H199)</f>
        <v>150</v>
      </c>
      <c r="I200" s="164"/>
      <c r="J200" s="184" t="s">
        <v>474</v>
      </c>
      <c r="K200" s="57"/>
      <c r="L200" s="57"/>
      <c r="O200">
        <f t="shared" ca="1" si="25"/>
        <v>0</v>
      </c>
      <c r="P200">
        <f t="shared" ca="1" si="26"/>
        <v>3</v>
      </c>
      <c r="Q200">
        <f t="shared" ca="1" si="27"/>
        <v>0</v>
      </c>
      <c r="R200">
        <f t="shared" ca="1" si="28"/>
        <v>0</v>
      </c>
      <c r="S200">
        <f t="shared" ca="1" si="29"/>
        <v>0</v>
      </c>
      <c r="T200">
        <f t="shared" ca="1" si="30"/>
        <v>0</v>
      </c>
      <c r="W200">
        <f t="shared" si="23"/>
        <v>199</v>
      </c>
      <c r="X200">
        <f t="shared" si="24"/>
        <v>201</v>
      </c>
    </row>
    <row r="201" spans="1:24" customFormat="1" ht="42.75" customHeight="1" x14ac:dyDescent="0.25">
      <c r="A201" s="261">
        <v>31</v>
      </c>
      <c r="B201" s="261" t="s">
        <v>101</v>
      </c>
      <c r="C201" s="264" t="s">
        <v>52</v>
      </c>
      <c r="D201" s="164" t="s">
        <v>79</v>
      </c>
      <c r="E201" s="164">
        <v>1</v>
      </c>
      <c r="F201" s="164">
        <v>8</v>
      </c>
      <c r="G201" s="165" t="s">
        <v>317</v>
      </c>
      <c r="H201" s="183" t="s">
        <v>474</v>
      </c>
      <c r="I201" s="164" t="s">
        <v>474</v>
      </c>
      <c r="J201" s="265" t="s">
        <v>474</v>
      </c>
      <c r="K201" s="57"/>
      <c r="L201" s="57"/>
      <c r="O201">
        <f t="shared" ca="1" si="25"/>
        <v>0</v>
      </c>
      <c r="P201">
        <f t="shared" ca="1" si="26"/>
        <v>0</v>
      </c>
      <c r="Q201">
        <f t="shared" ca="1" si="27"/>
        <v>0</v>
      </c>
      <c r="R201">
        <f t="shared" ca="1" si="28"/>
        <v>0</v>
      </c>
      <c r="S201">
        <f t="shared" ca="1" si="29"/>
        <v>0</v>
      </c>
      <c r="T201">
        <f t="shared" ca="1" si="30"/>
        <v>0</v>
      </c>
      <c r="W201">
        <f t="shared" ref="W201:W264" si="31">IF(C201="Total", ROW(B201)-1, W200)</f>
        <v>199</v>
      </c>
      <c r="X201">
        <f t="shared" si="24"/>
        <v>201</v>
      </c>
    </row>
    <row r="202" spans="1:24" customFormat="1" ht="42.75" customHeight="1" x14ac:dyDescent="0.25">
      <c r="A202" s="262"/>
      <c r="B202" s="262"/>
      <c r="C202" s="264"/>
      <c r="D202" s="164" t="s">
        <v>79</v>
      </c>
      <c r="E202" s="164">
        <v>2</v>
      </c>
      <c r="F202" s="164">
        <v>8</v>
      </c>
      <c r="G202" s="165" t="s">
        <v>317</v>
      </c>
      <c r="H202" s="183" t="s">
        <v>474</v>
      </c>
      <c r="I202" s="164" t="s">
        <v>474</v>
      </c>
      <c r="J202" s="265"/>
      <c r="K202" s="57"/>
      <c r="L202" s="57"/>
      <c r="O202">
        <f t="shared" ca="1" si="25"/>
        <v>0</v>
      </c>
      <c r="P202">
        <f t="shared" ca="1" si="26"/>
        <v>0</v>
      </c>
      <c r="Q202">
        <f t="shared" ca="1" si="27"/>
        <v>0</v>
      </c>
      <c r="R202">
        <f t="shared" ca="1" si="28"/>
        <v>0</v>
      </c>
      <c r="S202">
        <f t="shared" ca="1" si="29"/>
        <v>0</v>
      </c>
      <c r="T202">
        <f t="shared" ca="1" si="30"/>
        <v>0</v>
      </c>
      <c r="W202">
        <f t="shared" si="31"/>
        <v>199</v>
      </c>
      <c r="X202">
        <f t="shared" si="24"/>
        <v>201</v>
      </c>
    </row>
    <row r="203" spans="1:24" customFormat="1" ht="42.75" customHeight="1" x14ac:dyDescent="0.25">
      <c r="A203" s="262"/>
      <c r="B203" s="262"/>
      <c r="C203" s="264"/>
      <c r="D203" s="164" t="s">
        <v>827</v>
      </c>
      <c r="E203" s="164">
        <v>1</v>
      </c>
      <c r="F203" s="164">
        <v>257</v>
      </c>
      <c r="G203" s="165" t="s">
        <v>317</v>
      </c>
      <c r="H203" s="183" t="s">
        <v>474</v>
      </c>
      <c r="I203" s="164" t="s">
        <v>474</v>
      </c>
      <c r="J203" s="265"/>
      <c r="K203" s="57"/>
      <c r="L203" s="57"/>
      <c r="O203">
        <f t="shared" ca="1" si="25"/>
        <v>0</v>
      </c>
      <c r="P203">
        <f t="shared" ca="1" si="26"/>
        <v>0</v>
      </c>
      <c r="Q203">
        <f t="shared" ca="1" si="27"/>
        <v>0</v>
      </c>
      <c r="R203">
        <f t="shared" ca="1" si="28"/>
        <v>0</v>
      </c>
      <c r="S203">
        <f t="shared" ca="1" si="29"/>
        <v>0</v>
      </c>
      <c r="T203">
        <f t="shared" ca="1" si="30"/>
        <v>0</v>
      </c>
      <c r="W203">
        <f t="shared" si="31"/>
        <v>199</v>
      </c>
      <c r="X203">
        <f t="shared" si="24"/>
        <v>201</v>
      </c>
    </row>
    <row r="204" spans="1:24" customFormat="1" ht="42.75" customHeight="1" x14ac:dyDescent="0.25">
      <c r="A204" s="262"/>
      <c r="B204" s="262"/>
      <c r="C204" s="264"/>
      <c r="D204" s="164" t="s">
        <v>99</v>
      </c>
      <c r="E204" s="164">
        <v>1</v>
      </c>
      <c r="F204" s="164">
        <v>1</v>
      </c>
      <c r="G204" s="165" t="s">
        <v>317</v>
      </c>
      <c r="H204" s="183" t="s">
        <v>474</v>
      </c>
      <c r="I204" s="164" t="s">
        <v>474</v>
      </c>
      <c r="J204" s="265"/>
      <c r="K204" s="57"/>
      <c r="L204" s="57"/>
      <c r="O204">
        <f t="shared" ca="1" si="25"/>
        <v>0</v>
      </c>
      <c r="P204">
        <f t="shared" ca="1" si="26"/>
        <v>0</v>
      </c>
      <c r="Q204">
        <f t="shared" ca="1" si="27"/>
        <v>0</v>
      </c>
      <c r="R204">
        <f t="shared" ca="1" si="28"/>
        <v>0</v>
      </c>
      <c r="S204">
        <f t="shared" ca="1" si="29"/>
        <v>0</v>
      </c>
      <c r="T204">
        <f t="shared" ca="1" si="30"/>
        <v>0</v>
      </c>
      <c r="W204">
        <f t="shared" si="31"/>
        <v>199</v>
      </c>
      <c r="X204">
        <f t="shared" si="24"/>
        <v>201</v>
      </c>
    </row>
    <row r="205" spans="1:24" customFormat="1" ht="42.75" customHeight="1" x14ac:dyDescent="0.25">
      <c r="A205" s="262"/>
      <c r="B205" s="262"/>
      <c r="C205" s="264"/>
      <c r="D205" s="164" t="s">
        <v>99</v>
      </c>
      <c r="E205" s="164">
        <v>2</v>
      </c>
      <c r="F205" s="164">
        <v>1</v>
      </c>
      <c r="G205" s="165" t="s">
        <v>317</v>
      </c>
      <c r="H205" s="183" t="s">
        <v>474</v>
      </c>
      <c r="I205" s="164" t="s">
        <v>474</v>
      </c>
      <c r="J205" s="265"/>
      <c r="K205" s="57"/>
      <c r="L205" s="57"/>
      <c r="O205">
        <f t="shared" ca="1" si="25"/>
        <v>0</v>
      </c>
      <c r="P205">
        <f t="shared" ca="1" si="26"/>
        <v>0</v>
      </c>
      <c r="Q205">
        <f t="shared" ca="1" si="27"/>
        <v>0</v>
      </c>
      <c r="R205">
        <f t="shared" ca="1" si="28"/>
        <v>0</v>
      </c>
      <c r="S205">
        <f t="shared" ca="1" si="29"/>
        <v>0</v>
      </c>
      <c r="T205">
        <f t="shared" ca="1" si="30"/>
        <v>0</v>
      </c>
      <c r="W205">
        <f t="shared" si="31"/>
        <v>199</v>
      </c>
      <c r="X205">
        <f t="shared" si="24"/>
        <v>201</v>
      </c>
    </row>
    <row r="206" spans="1:24" customFormat="1" ht="42.75" customHeight="1" x14ac:dyDescent="0.25">
      <c r="A206" s="262"/>
      <c r="B206" s="262"/>
      <c r="C206" s="264"/>
      <c r="D206" s="164" t="s">
        <v>102</v>
      </c>
      <c r="E206" s="164">
        <v>1</v>
      </c>
      <c r="F206" s="164">
        <v>357</v>
      </c>
      <c r="G206" s="165" t="s">
        <v>317</v>
      </c>
      <c r="H206" s="183" t="s">
        <v>474</v>
      </c>
      <c r="I206" s="164" t="s">
        <v>474</v>
      </c>
      <c r="J206" s="265"/>
      <c r="K206" s="57"/>
      <c r="L206" s="57"/>
      <c r="O206">
        <f t="shared" ca="1" si="25"/>
        <v>0</v>
      </c>
      <c r="P206">
        <f t="shared" ca="1" si="26"/>
        <v>0</v>
      </c>
      <c r="Q206">
        <f t="shared" ca="1" si="27"/>
        <v>0</v>
      </c>
      <c r="R206">
        <f t="shared" ca="1" si="28"/>
        <v>0</v>
      </c>
      <c r="S206">
        <f t="shared" ca="1" si="29"/>
        <v>0</v>
      </c>
      <c r="T206">
        <f t="shared" ca="1" si="30"/>
        <v>0</v>
      </c>
      <c r="W206">
        <f t="shared" si="31"/>
        <v>199</v>
      </c>
      <c r="X206">
        <f t="shared" si="24"/>
        <v>201</v>
      </c>
    </row>
    <row r="207" spans="1:24" customFormat="1" ht="42.75" customHeight="1" x14ac:dyDescent="0.25">
      <c r="A207" s="262"/>
      <c r="B207" s="262"/>
      <c r="C207" s="264"/>
      <c r="D207" s="164" t="s">
        <v>177</v>
      </c>
      <c r="E207" s="164">
        <v>1</v>
      </c>
      <c r="F207" s="164">
        <v>45</v>
      </c>
      <c r="G207" s="165" t="s">
        <v>317</v>
      </c>
      <c r="H207" s="183" t="s">
        <v>474</v>
      </c>
      <c r="I207" s="164" t="s">
        <v>474</v>
      </c>
      <c r="J207" s="265"/>
      <c r="K207" s="57"/>
      <c r="L207" s="57"/>
      <c r="O207">
        <f t="shared" ca="1" si="25"/>
        <v>0</v>
      </c>
      <c r="P207">
        <f t="shared" ca="1" si="26"/>
        <v>0</v>
      </c>
      <c r="Q207">
        <f t="shared" ca="1" si="27"/>
        <v>0</v>
      </c>
      <c r="R207">
        <f t="shared" ca="1" si="28"/>
        <v>0</v>
      </c>
      <c r="S207">
        <f t="shared" ca="1" si="29"/>
        <v>0</v>
      </c>
      <c r="T207">
        <f t="shared" ca="1" si="30"/>
        <v>0</v>
      </c>
      <c r="W207">
        <f t="shared" si="31"/>
        <v>199</v>
      </c>
      <c r="X207">
        <f t="shared" si="24"/>
        <v>201</v>
      </c>
    </row>
    <row r="208" spans="1:24" customFormat="1" ht="42.75" customHeight="1" x14ac:dyDescent="0.25">
      <c r="A208" s="262"/>
      <c r="B208" s="262"/>
      <c r="C208" s="264"/>
      <c r="D208" s="164" t="s">
        <v>177</v>
      </c>
      <c r="E208" s="164">
        <v>2</v>
      </c>
      <c r="F208" s="164">
        <v>45</v>
      </c>
      <c r="G208" s="165" t="s">
        <v>317</v>
      </c>
      <c r="H208" s="183" t="s">
        <v>474</v>
      </c>
      <c r="I208" s="164" t="s">
        <v>474</v>
      </c>
      <c r="J208" s="265"/>
      <c r="K208" s="57"/>
      <c r="L208" s="57"/>
      <c r="O208">
        <f t="shared" ca="1" si="25"/>
        <v>0</v>
      </c>
      <c r="P208">
        <f t="shared" ca="1" si="26"/>
        <v>0</v>
      </c>
      <c r="Q208">
        <f t="shared" ca="1" si="27"/>
        <v>0</v>
      </c>
      <c r="R208">
        <f t="shared" ca="1" si="28"/>
        <v>0</v>
      </c>
      <c r="S208">
        <f t="shared" ca="1" si="29"/>
        <v>0</v>
      </c>
      <c r="T208">
        <f t="shared" ca="1" si="30"/>
        <v>0</v>
      </c>
      <c r="W208">
        <f t="shared" si="31"/>
        <v>199</v>
      </c>
      <c r="X208">
        <f t="shared" si="24"/>
        <v>201</v>
      </c>
    </row>
    <row r="209" spans="1:24" customFormat="1" x14ac:dyDescent="0.25">
      <c r="A209" s="263"/>
      <c r="B209" s="263"/>
      <c r="C209" s="164" t="s">
        <v>524</v>
      </c>
      <c r="D209" s="164"/>
      <c r="E209" s="164"/>
      <c r="F209" s="164"/>
      <c r="G209" s="165"/>
      <c r="H209" s="183" t="s">
        <v>474</v>
      </c>
      <c r="I209" s="164"/>
      <c r="J209" s="184" t="s">
        <v>474</v>
      </c>
      <c r="K209" s="57"/>
      <c r="L209" s="57"/>
      <c r="O209">
        <f t="shared" ca="1" si="25"/>
        <v>0</v>
      </c>
      <c r="P209">
        <f t="shared" ca="1" si="26"/>
        <v>0</v>
      </c>
      <c r="Q209">
        <f t="shared" ca="1" si="27"/>
        <v>0</v>
      </c>
      <c r="R209">
        <f t="shared" ca="1" si="28"/>
        <v>0</v>
      </c>
      <c r="S209">
        <f t="shared" ca="1" si="29"/>
        <v>0</v>
      </c>
      <c r="T209">
        <f t="shared" ca="1" si="30"/>
        <v>0</v>
      </c>
      <c r="W209">
        <f t="shared" si="31"/>
        <v>208</v>
      </c>
      <c r="X209">
        <f t="shared" si="24"/>
        <v>210</v>
      </c>
    </row>
    <row r="210" spans="1:24" customFormat="1" ht="42.75" customHeight="1" x14ac:dyDescent="0.25">
      <c r="A210" s="261">
        <v>32</v>
      </c>
      <c r="B210" s="261" t="s">
        <v>150</v>
      </c>
      <c r="C210" s="264" t="s">
        <v>24</v>
      </c>
      <c r="D210" s="164" t="s">
        <v>228</v>
      </c>
      <c r="E210" s="164">
        <v>1</v>
      </c>
      <c r="F210" s="164">
        <v>114</v>
      </c>
      <c r="G210" s="165" t="s">
        <v>317</v>
      </c>
      <c r="H210" s="183" t="s">
        <v>474</v>
      </c>
      <c r="I210" s="164" t="s">
        <v>474</v>
      </c>
      <c r="J210" s="265" t="s">
        <v>603</v>
      </c>
      <c r="K210" s="57"/>
      <c r="L210" s="57"/>
      <c r="O210">
        <f t="shared" ca="1" si="25"/>
        <v>0</v>
      </c>
      <c r="P210">
        <f t="shared" ca="1" si="26"/>
        <v>0</v>
      </c>
      <c r="Q210">
        <f t="shared" ca="1" si="27"/>
        <v>0</v>
      </c>
      <c r="R210">
        <f t="shared" ca="1" si="28"/>
        <v>0</v>
      </c>
      <c r="S210">
        <f t="shared" ca="1" si="29"/>
        <v>0</v>
      </c>
      <c r="T210">
        <f t="shared" ca="1" si="30"/>
        <v>0</v>
      </c>
      <c r="W210">
        <f t="shared" si="31"/>
        <v>208</v>
      </c>
      <c r="X210">
        <f t="shared" ref="X210:X273" si="32">IF(C210="Total",W210+2,X209)</f>
        <v>210</v>
      </c>
    </row>
    <row r="211" spans="1:24" customFormat="1" ht="42.75" customHeight="1" x14ac:dyDescent="0.25">
      <c r="A211" s="262"/>
      <c r="B211" s="262"/>
      <c r="C211" s="264"/>
      <c r="D211" s="164" t="s">
        <v>149</v>
      </c>
      <c r="E211" s="164">
        <v>1</v>
      </c>
      <c r="F211" s="164">
        <v>53</v>
      </c>
      <c r="G211" s="165" t="s">
        <v>317</v>
      </c>
      <c r="H211" s="183" t="s">
        <v>474</v>
      </c>
      <c r="I211" s="164" t="s">
        <v>474</v>
      </c>
      <c r="J211" s="265"/>
      <c r="K211" s="57"/>
      <c r="L211" s="57"/>
      <c r="O211">
        <f t="shared" ca="1" si="25"/>
        <v>0</v>
      </c>
      <c r="P211">
        <f t="shared" ca="1" si="26"/>
        <v>0</v>
      </c>
      <c r="Q211">
        <f t="shared" ca="1" si="27"/>
        <v>0</v>
      </c>
      <c r="R211">
        <f t="shared" ca="1" si="28"/>
        <v>0</v>
      </c>
      <c r="S211">
        <f t="shared" ca="1" si="29"/>
        <v>0</v>
      </c>
      <c r="T211">
        <f t="shared" ca="1" si="30"/>
        <v>0</v>
      </c>
      <c r="W211">
        <f t="shared" si="31"/>
        <v>208</v>
      </c>
      <c r="X211">
        <f t="shared" si="32"/>
        <v>210</v>
      </c>
    </row>
    <row r="212" spans="1:24" customFormat="1" x14ac:dyDescent="0.25">
      <c r="A212" s="263"/>
      <c r="B212" s="263"/>
      <c r="C212" s="164" t="s">
        <v>524</v>
      </c>
      <c r="D212" s="164"/>
      <c r="E212" s="164"/>
      <c r="F212" s="164"/>
      <c r="G212" s="165"/>
      <c r="H212" s="183" t="s">
        <v>474</v>
      </c>
      <c r="I212" s="164"/>
      <c r="J212" s="184">
        <v>50</v>
      </c>
      <c r="K212" s="57"/>
      <c r="L212" s="57"/>
      <c r="O212">
        <f t="shared" ca="1" si="25"/>
        <v>0</v>
      </c>
      <c r="P212">
        <f t="shared" ca="1" si="26"/>
        <v>0</v>
      </c>
      <c r="Q212">
        <f t="shared" ca="1" si="27"/>
        <v>0</v>
      </c>
      <c r="R212">
        <f t="shared" ca="1" si="28"/>
        <v>0</v>
      </c>
      <c r="S212">
        <f t="shared" ca="1" si="29"/>
        <v>0</v>
      </c>
      <c r="T212">
        <f t="shared" ca="1" si="30"/>
        <v>0</v>
      </c>
      <c r="W212">
        <f t="shared" si="31"/>
        <v>211</v>
      </c>
      <c r="X212">
        <f t="shared" si="32"/>
        <v>213</v>
      </c>
    </row>
    <row r="213" spans="1:24" customFormat="1" ht="42.75" customHeight="1" x14ac:dyDescent="0.25">
      <c r="A213" s="261">
        <v>33</v>
      </c>
      <c r="B213" s="261" t="s">
        <v>55</v>
      </c>
      <c r="C213" s="261" t="s">
        <v>25</v>
      </c>
      <c r="D213" s="164" t="s">
        <v>63</v>
      </c>
      <c r="E213" s="164">
        <v>1</v>
      </c>
      <c r="F213" s="164">
        <v>230</v>
      </c>
      <c r="G213" s="165" t="s">
        <v>317</v>
      </c>
      <c r="H213" s="183">
        <v>50</v>
      </c>
      <c r="I213" s="164" t="s">
        <v>474</v>
      </c>
      <c r="J213" s="278" t="s">
        <v>583</v>
      </c>
      <c r="K213" s="57" t="s">
        <v>25</v>
      </c>
      <c r="L213" s="57" t="s">
        <v>25</v>
      </c>
      <c r="O213">
        <f t="shared" ca="1" si="25"/>
        <v>0</v>
      </c>
      <c r="P213">
        <f t="shared" ca="1" si="26"/>
        <v>1</v>
      </c>
      <c r="Q213">
        <f t="shared" ca="1" si="27"/>
        <v>0</v>
      </c>
      <c r="R213">
        <f t="shared" ca="1" si="28"/>
        <v>0</v>
      </c>
      <c r="S213">
        <f t="shared" ca="1" si="29"/>
        <v>0</v>
      </c>
      <c r="T213">
        <f t="shared" ca="1" si="30"/>
        <v>0</v>
      </c>
      <c r="W213">
        <f t="shared" si="31"/>
        <v>211</v>
      </c>
      <c r="X213">
        <f t="shared" si="32"/>
        <v>213</v>
      </c>
    </row>
    <row r="214" spans="1:24" customFormat="1" ht="42.75" customHeight="1" x14ac:dyDescent="0.25">
      <c r="A214" s="262"/>
      <c r="B214" s="262"/>
      <c r="C214" s="262"/>
      <c r="D214" s="164" t="s">
        <v>63</v>
      </c>
      <c r="E214" s="164">
        <v>2</v>
      </c>
      <c r="F214" s="164">
        <v>230</v>
      </c>
      <c r="G214" s="165" t="s">
        <v>317</v>
      </c>
      <c r="H214" s="183">
        <v>50</v>
      </c>
      <c r="I214" s="164" t="s">
        <v>474</v>
      </c>
      <c r="J214" s="279"/>
      <c r="K214" s="57" t="s">
        <v>25</v>
      </c>
      <c r="L214" s="57" t="s">
        <v>25</v>
      </c>
      <c r="O214">
        <f t="shared" ref="O214:O277" ca="1" si="33">IF(C214="Total", SUM(INDIRECT("O"&amp;X213&amp;":O"&amp;W214)), IF(AND(H214=50,I214="Yes"),1,0))</f>
        <v>0</v>
      </c>
      <c r="P214">
        <f t="shared" ref="P214:P277" ca="1" si="34">IF(C214="Total", SUM(INDIRECT("P"&amp;X213&amp;":P"&amp;W214)),IF(AND(H214=50,I214="-"),1,0))</f>
        <v>1</v>
      </c>
      <c r="Q214">
        <f t="shared" ref="Q214:Q277" ca="1" si="35">IF(C214="Total", SUM(INDIRECT("Q"&amp;X213&amp;":Q"&amp;W214)),IF(AND(H214=63,I214="Yes"),1,0))</f>
        <v>0</v>
      </c>
      <c r="R214">
        <f t="shared" ref="R214:R277" ca="1" si="36">IF(C214="Total", SUM(INDIRECT("R"&amp;X213&amp;":R"&amp;W214)),IF(AND(H214=63,I214="-"),1,0))</f>
        <v>0</v>
      </c>
      <c r="S214">
        <f t="shared" ref="S214:S277" ca="1" si="37">IF(C214="Total", SUM(INDIRECT("S"&amp;X213&amp;":S"&amp;W214)),IF(AND(H214=80,I214="Yes"),1,0))</f>
        <v>0</v>
      </c>
      <c r="T214">
        <f t="shared" ref="T214:T277" ca="1" si="38">IF(C214="Total", SUM(INDIRECT("T"&amp;X213&amp;":T"&amp;W214)),IF(AND(H214=80,I214="-"),1,0))</f>
        <v>0</v>
      </c>
      <c r="W214">
        <f t="shared" si="31"/>
        <v>211</v>
      </c>
      <c r="X214">
        <f t="shared" si="32"/>
        <v>213</v>
      </c>
    </row>
    <row r="215" spans="1:24" customFormat="1" ht="42.75" customHeight="1" x14ac:dyDescent="0.25">
      <c r="A215" s="262"/>
      <c r="B215" s="262"/>
      <c r="C215" s="262"/>
      <c r="D215" s="164" t="s">
        <v>54</v>
      </c>
      <c r="E215" s="164">
        <v>1</v>
      </c>
      <c r="F215" s="164">
        <v>164</v>
      </c>
      <c r="G215" s="165" t="s">
        <v>317</v>
      </c>
      <c r="H215" s="183" t="s">
        <v>474</v>
      </c>
      <c r="I215" s="164" t="s">
        <v>474</v>
      </c>
      <c r="J215" s="279"/>
      <c r="K215" s="57" t="s">
        <v>25</v>
      </c>
      <c r="L215" s="57" t="s">
        <v>25</v>
      </c>
      <c r="O215">
        <f t="shared" ca="1" si="33"/>
        <v>0</v>
      </c>
      <c r="P215">
        <f t="shared" ca="1" si="34"/>
        <v>0</v>
      </c>
      <c r="Q215">
        <f t="shared" ca="1" si="35"/>
        <v>0</v>
      </c>
      <c r="R215">
        <f t="shared" ca="1" si="36"/>
        <v>0</v>
      </c>
      <c r="S215">
        <f t="shared" ca="1" si="37"/>
        <v>0</v>
      </c>
      <c r="T215">
        <f t="shared" ca="1" si="38"/>
        <v>0</v>
      </c>
      <c r="W215">
        <f t="shared" si="31"/>
        <v>211</v>
      </c>
      <c r="X215">
        <f t="shared" si="32"/>
        <v>213</v>
      </c>
    </row>
    <row r="216" spans="1:24" customFormat="1" ht="42.75" customHeight="1" x14ac:dyDescent="0.25">
      <c r="A216" s="262"/>
      <c r="B216" s="262"/>
      <c r="C216" s="262"/>
      <c r="D216" s="164" t="s">
        <v>62</v>
      </c>
      <c r="E216" s="164">
        <v>1</v>
      </c>
      <c r="F216" s="164">
        <v>177</v>
      </c>
      <c r="G216" s="165" t="s">
        <v>317</v>
      </c>
      <c r="H216" s="183" t="s">
        <v>474</v>
      </c>
      <c r="I216" s="164" t="s">
        <v>474</v>
      </c>
      <c r="J216" s="279"/>
      <c r="K216" s="57" t="s">
        <v>25</v>
      </c>
      <c r="L216" s="57" t="s">
        <v>25</v>
      </c>
      <c r="O216">
        <f t="shared" ca="1" si="33"/>
        <v>0</v>
      </c>
      <c r="P216">
        <f t="shared" ca="1" si="34"/>
        <v>0</v>
      </c>
      <c r="Q216">
        <f t="shared" ca="1" si="35"/>
        <v>0</v>
      </c>
      <c r="R216">
        <f t="shared" ca="1" si="36"/>
        <v>0</v>
      </c>
      <c r="S216">
        <f t="shared" ca="1" si="37"/>
        <v>0</v>
      </c>
      <c r="T216">
        <f t="shared" ca="1" si="38"/>
        <v>0</v>
      </c>
      <c r="W216">
        <f t="shared" si="31"/>
        <v>211</v>
      </c>
      <c r="X216">
        <f t="shared" si="32"/>
        <v>213</v>
      </c>
    </row>
    <row r="217" spans="1:24" customFormat="1" ht="42.75" customHeight="1" x14ac:dyDescent="0.25">
      <c r="A217" s="262"/>
      <c r="B217" s="262"/>
      <c r="C217" s="262"/>
      <c r="D217" s="164" t="s">
        <v>62</v>
      </c>
      <c r="E217" s="164">
        <v>2</v>
      </c>
      <c r="F217" s="164">
        <v>166</v>
      </c>
      <c r="G217" s="165" t="s">
        <v>317</v>
      </c>
      <c r="H217" s="183" t="s">
        <v>474</v>
      </c>
      <c r="I217" s="164" t="s">
        <v>474</v>
      </c>
      <c r="J217" s="279"/>
      <c r="K217" s="57" t="s">
        <v>25</v>
      </c>
      <c r="L217" s="57" t="s">
        <v>25</v>
      </c>
      <c r="O217">
        <f t="shared" ca="1" si="33"/>
        <v>0</v>
      </c>
      <c r="P217">
        <f t="shared" ca="1" si="34"/>
        <v>0</v>
      </c>
      <c r="Q217">
        <f t="shared" ca="1" si="35"/>
        <v>0</v>
      </c>
      <c r="R217">
        <f t="shared" ca="1" si="36"/>
        <v>0</v>
      </c>
      <c r="S217">
        <f t="shared" ca="1" si="37"/>
        <v>0</v>
      </c>
      <c r="T217">
        <f t="shared" ca="1" si="38"/>
        <v>0</v>
      </c>
      <c r="W217">
        <f t="shared" si="31"/>
        <v>211</v>
      </c>
      <c r="X217">
        <f t="shared" si="32"/>
        <v>213</v>
      </c>
    </row>
    <row r="218" spans="1:24" customFormat="1" ht="42.75" customHeight="1" x14ac:dyDescent="0.25">
      <c r="A218" s="262"/>
      <c r="B218" s="262"/>
      <c r="C218" s="262"/>
      <c r="D218" s="164" t="s">
        <v>97</v>
      </c>
      <c r="E218" s="164">
        <v>1</v>
      </c>
      <c r="F218" s="164">
        <v>314</v>
      </c>
      <c r="G218" s="165" t="s">
        <v>319</v>
      </c>
      <c r="H218" s="183">
        <v>63</v>
      </c>
      <c r="I218" s="164" t="s">
        <v>474</v>
      </c>
      <c r="J218" s="279"/>
      <c r="K218" s="57" t="s">
        <v>15</v>
      </c>
      <c r="L218" s="57" t="s">
        <v>97</v>
      </c>
      <c r="O218">
        <f t="shared" ca="1" si="33"/>
        <v>0</v>
      </c>
      <c r="P218">
        <f t="shared" ca="1" si="34"/>
        <v>0</v>
      </c>
      <c r="Q218">
        <f t="shared" ca="1" si="35"/>
        <v>0</v>
      </c>
      <c r="R218">
        <f t="shared" ca="1" si="36"/>
        <v>1</v>
      </c>
      <c r="S218">
        <f t="shared" ca="1" si="37"/>
        <v>0</v>
      </c>
      <c r="T218">
        <f t="shared" ca="1" si="38"/>
        <v>0</v>
      </c>
      <c r="W218">
        <f t="shared" si="31"/>
        <v>211</v>
      </c>
      <c r="X218">
        <f t="shared" si="32"/>
        <v>213</v>
      </c>
    </row>
    <row r="219" spans="1:24" customFormat="1" ht="42.75" customHeight="1" x14ac:dyDescent="0.25">
      <c r="A219" s="262"/>
      <c r="B219" s="262"/>
      <c r="C219" s="262"/>
      <c r="D219" s="164" t="s">
        <v>60</v>
      </c>
      <c r="E219" s="164">
        <v>1</v>
      </c>
      <c r="F219" s="164">
        <v>166</v>
      </c>
      <c r="G219" s="165" t="s">
        <v>317</v>
      </c>
      <c r="H219" s="183" t="s">
        <v>474</v>
      </c>
      <c r="I219" s="164" t="s">
        <v>474</v>
      </c>
      <c r="J219" s="279"/>
      <c r="K219" s="57" t="s">
        <v>25</v>
      </c>
      <c r="L219" s="57" t="s">
        <v>25</v>
      </c>
      <c r="O219">
        <f t="shared" ca="1" si="33"/>
        <v>0</v>
      </c>
      <c r="P219">
        <f t="shared" ca="1" si="34"/>
        <v>0</v>
      </c>
      <c r="Q219">
        <f t="shared" ca="1" si="35"/>
        <v>0</v>
      </c>
      <c r="R219">
        <f t="shared" ca="1" si="36"/>
        <v>0</v>
      </c>
      <c r="S219">
        <f t="shared" ca="1" si="37"/>
        <v>0</v>
      </c>
      <c r="T219">
        <f t="shared" ca="1" si="38"/>
        <v>0</v>
      </c>
      <c r="W219">
        <f t="shared" si="31"/>
        <v>211</v>
      </c>
      <c r="X219">
        <f t="shared" si="32"/>
        <v>213</v>
      </c>
    </row>
    <row r="220" spans="1:24" customFormat="1" ht="42.75" customHeight="1" x14ac:dyDescent="0.25">
      <c r="A220" s="262"/>
      <c r="B220" s="262"/>
      <c r="C220" s="262"/>
      <c r="D220" s="164" t="s">
        <v>112</v>
      </c>
      <c r="E220" s="164">
        <v>1</v>
      </c>
      <c r="F220" s="164">
        <v>103</v>
      </c>
      <c r="G220" s="165" t="s">
        <v>317</v>
      </c>
      <c r="H220" s="183" t="s">
        <v>474</v>
      </c>
      <c r="I220" s="164" t="s">
        <v>474</v>
      </c>
      <c r="J220" s="279"/>
      <c r="K220" s="57" t="s">
        <v>25</v>
      </c>
      <c r="L220" s="57" t="s">
        <v>25</v>
      </c>
      <c r="O220">
        <f t="shared" ca="1" si="33"/>
        <v>0</v>
      </c>
      <c r="P220">
        <f t="shared" ca="1" si="34"/>
        <v>0</v>
      </c>
      <c r="Q220">
        <f t="shared" ca="1" si="35"/>
        <v>0</v>
      </c>
      <c r="R220">
        <f t="shared" ca="1" si="36"/>
        <v>0</v>
      </c>
      <c r="S220">
        <f t="shared" ca="1" si="37"/>
        <v>0</v>
      </c>
      <c r="T220">
        <f t="shared" ca="1" si="38"/>
        <v>0</v>
      </c>
      <c r="W220">
        <f t="shared" si="31"/>
        <v>211</v>
      </c>
      <c r="X220">
        <f t="shared" si="32"/>
        <v>213</v>
      </c>
    </row>
    <row r="221" spans="1:24" customFormat="1" ht="42.75" customHeight="1" x14ac:dyDescent="0.25">
      <c r="A221" s="262"/>
      <c r="B221" s="262"/>
      <c r="C221" s="262"/>
      <c r="D221" s="164" t="s">
        <v>230</v>
      </c>
      <c r="E221" s="164">
        <v>1</v>
      </c>
      <c r="F221" s="164">
        <v>94</v>
      </c>
      <c r="G221" s="165" t="s">
        <v>319</v>
      </c>
      <c r="H221" s="183">
        <v>63</v>
      </c>
      <c r="I221" s="164" t="s">
        <v>474</v>
      </c>
      <c r="J221" s="279"/>
      <c r="K221" s="57" t="s">
        <v>15</v>
      </c>
      <c r="L221" s="57" t="s">
        <v>25</v>
      </c>
      <c r="O221">
        <f t="shared" ca="1" si="33"/>
        <v>0</v>
      </c>
      <c r="P221">
        <f t="shared" ca="1" si="34"/>
        <v>0</v>
      </c>
      <c r="Q221">
        <f t="shared" ca="1" si="35"/>
        <v>0</v>
      </c>
      <c r="R221">
        <f t="shared" ca="1" si="36"/>
        <v>1</v>
      </c>
      <c r="S221">
        <f t="shared" ca="1" si="37"/>
        <v>0</v>
      </c>
      <c r="T221">
        <f t="shared" ca="1" si="38"/>
        <v>0</v>
      </c>
      <c r="W221">
        <f t="shared" si="31"/>
        <v>211</v>
      </c>
      <c r="X221">
        <f t="shared" si="32"/>
        <v>213</v>
      </c>
    </row>
    <row r="222" spans="1:24" customFormat="1" ht="42.75" customHeight="1" x14ac:dyDescent="0.25">
      <c r="A222" s="262"/>
      <c r="B222" s="262"/>
      <c r="C222" s="262"/>
      <c r="D222" s="164" t="s">
        <v>72</v>
      </c>
      <c r="E222" s="164">
        <v>1</v>
      </c>
      <c r="F222" s="164">
        <v>103</v>
      </c>
      <c r="G222" s="165" t="s">
        <v>317</v>
      </c>
      <c r="H222" s="183" t="s">
        <v>474</v>
      </c>
      <c r="I222" s="164" t="s">
        <v>474</v>
      </c>
      <c r="J222" s="279"/>
      <c r="K222" s="57" t="s">
        <v>452</v>
      </c>
      <c r="L222" s="57" t="s">
        <v>25</v>
      </c>
      <c r="O222">
        <f t="shared" ca="1" si="33"/>
        <v>0</v>
      </c>
      <c r="P222">
        <f t="shared" ca="1" si="34"/>
        <v>0</v>
      </c>
      <c r="Q222">
        <f t="shared" ca="1" si="35"/>
        <v>0</v>
      </c>
      <c r="R222">
        <f t="shared" ca="1" si="36"/>
        <v>0</v>
      </c>
      <c r="S222">
        <f t="shared" ca="1" si="37"/>
        <v>0</v>
      </c>
      <c r="T222">
        <f t="shared" ca="1" si="38"/>
        <v>0</v>
      </c>
      <c r="W222">
        <f t="shared" si="31"/>
        <v>211</v>
      </c>
      <c r="X222">
        <f t="shared" si="32"/>
        <v>213</v>
      </c>
    </row>
    <row r="223" spans="1:24" customFormat="1" ht="42.75" customHeight="1" x14ac:dyDescent="0.25">
      <c r="A223" s="262"/>
      <c r="B223" s="262"/>
      <c r="C223" s="263"/>
      <c r="D223" s="164" t="s">
        <v>72</v>
      </c>
      <c r="E223" s="164">
        <v>2</v>
      </c>
      <c r="F223" s="164">
        <v>103</v>
      </c>
      <c r="G223" s="165" t="s">
        <v>317</v>
      </c>
      <c r="H223" s="183" t="s">
        <v>474</v>
      </c>
      <c r="I223" s="164" t="s">
        <v>474</v>
      </c>
      <c r="J223" s="280"/>
      <c r="K223" s="57" t="s">
        <v>452</v>
      </c>
      <c r="L223" s="57" t="s">
        <v>25</v>
      </c>
      <c r="O223">
        <f t="shared" ca="1" si="33"/>
        <v>0</v>
      </c>
      <c r="P223">
        <f t="shared" ca="1" si="34"/>
        <v>0</v>
      </c>
      <c r="Q223">
        <f t="shared" ca="1" si="35"/>
        <v>0</v>
      </c>
      <c r="R223">
        <f t="shared" ca="1" si="36"/>
        <v>0</v>
      </c>
      <c r="S223">
        <f t="shared" ca="1" si="37"/>
        <v>0</v>
      </c>
      <c r="T223">
        <f t="shared" ca="1" si="38"/>
        <v>0</v>
      </c>
      <c r="W223">
        <f t="shared" si="31"/>
        <v>211</v>
      </c>
      <c r="X223">
        <f t="shared" si="32"/>
        <v>213</v>
      </c>
    </row>
    <row r="224" spans="1:24" customFormat="1" x14ac:dyDescent="0.25">
      <c r="A224" s="263"/>
      <c r="B224" s="263"/>
      <c r="C224" s="164" t="s">
        <v>524</v>
      </c>
      <c r="D224" s="164"/>
      <c r="E224" s="164"/>
      <c r="F224" s="164"/>
      <c r="G224" s="165"/>
      <c r="H224" s="183">
        <f>SUM(H213:H223)</f>
        <v>226</v>
      </c>
      <c r="I224" s="164"/>
      <c r="J224" s="184">
        <v>175</v>
      </c>
      <c r="K224" s="57"/>
      <c r="L224" s="57"/>
      <c r="O224">
        <f t="shared" ca="1" si="33"/>
        <v>0</v>
      </c>
      <c r="P224">
        <f t="shared" ca="1" si="34"/>
        <v>2</v>
      </c>
      <c r="Q224">
        <f t="shared" ca="1" si="35"/>
        <v>0</v>
      </c>
      <c r="R224">
        <f t="shared" ca="1" si="36"/>
        <v>2</v>
      </c>
      <c r="S224">
        <f t="shared" ca="1" si="37"/>
        <v>0</v>
      </c>
      <c r="T224">
        <f t="shared" ca="1" si="38"/>
        <v>0</v>
      </c>
      <c r="W224">
        <f t="shared" si="31"/>
        <v>223</v>
      </c>
      <c r="X224">
        <f t="shared" si="32"/>
        <v>225</v>
      </c>
    </row>
    <row r="225" spans="1:24" customFormat="1" ht="42.75" customHeight="1" x14ac:dyDescent="0.25">
      <c r="A225" s="261">
        <v>34</v>
      </c>
      <c r="B225" s="261" t="s">
        <v>87</v>
      </c>
      <c r="C225" s="264" t="s">
        <v>576</v>
      </c>
      <c r="D225" s="164" t="s">
        <v>103</v>
      </c>
      <c r="E225" s="164">
        <v>1</v>
      </c>
      <c r="F225" s="164">
        <v>227</v>
      </c>
      <c r="G225" s="165" t="s">
        <v>317</v>
      </c>
      <c r="H225" s="183">
        <v>50</v>
      </c>
      <c r="I225" s="164" t="s">
        <v>474</v>
      </c>
      <c r="J225" s="265" t="s">
        <v>585</v>
      </c>
      <c r="K225" s="57"/>
      <c r="L225" s="57"/>
      <c r="O225">
        <f t="shared" ca="1" si="33"/>
        <v>0</v>
      </c>
      <c r="P225">
        <f t="shared" ca="1" si="34"/>
        <v>1</v>
      </c>
      <c r="Q225">
        <f t="shared" ca="1" si="35"/>
        <v>0</v>
      </c>
      <c r="R225">
        <f t="shared" ca="1" si="36"/>
        <v>0</v>
      </c>
      <c r="S225">
        <f t="shared" ca="1" si="37"/>
        <v>0</v>
      </c>
      <c r="T225">
        <f t="shared" ca="1" si="38"/>
        <v>0</v>
      </c>
      <c r="W225">
        <f t="shared" si="31"/>
        <v>223</v>
      </c>
      <c r="X225">
        <f t="shared" si="32"/>
        <v>225</v>
      </c>
    </row>
    <row r="226" spans="1:24" customFormat="1" ht="42.75" customHeight="1" x14ac:dyDescent="0.25">
      <c r="A226" s="262"/>
      <c r="B226" s="262"/>
      <c r="C226" s="264"/>
      <c r="D226" s="164" t="s">
        <v>103</v>
      </c>
      <c r="E226" s="164">
        <v>2</v>
      </c>
      <c r="F226" s="164">
        <v>227</v>
      </c>
      <c r="G226" s="165" t="s">
        <v>317</v>
      </c>
      <c r="H226" s="183">
        <v>50</v>
      </c>
      <c r="I226" s="164" t="s">
        <v>474</v>
      </c>
      <c r="J226" s="265"/>
      <c r="K226" s="57"/>
      <c r="L226" s="57"/>
      <c r="O226">
        <f t="shared" ca="1" si="33"/>
        <v>0</v>
      </c>
      <c r="P226">
        <f t="shared" ca="1" si="34"/>
        <v>1</v>
      </c>
      <c r="Q226">
        <f t="shared" ca="1" si="35"/>
        <v>0</v>
      </c>
      <c r="R226">
        <f t="shared" ca="1" si="36"/>
        <v>0</v>
      </c>
      <c r="S226">
        <f t="shared" ca="1" si="37"/>
        <v>0</v>
      </c>
      <c r="T226">
        <f t="shared" ca="1" si="38"/>
        <v>0</v>
      </c>
      <c r="W226">
        <f t="shared" si="31"/>
        <v>223</v>
      </c>
      <c r="X226">
        <f t="shared" si="32"/>
        <v>225</v>
      </c>
    </row>
    <row r="227" spans="1:24" customFormat="1" ht="42.75" customHeight="1" x14ac:dyDescent="0.25">
      <c r="A227" s="262"/>
      <c r="B227" s="262"/>
      <c r="C227" s="264"/>
      <c r="D227" s="164" t="s">
        <v>92</v>
      </c>
      <c r="E227" s="164">
        <v>1</v>
      </c>
      <c r="F227" s="164">
        <v>118</v>
      </c>
      <c r="G227" s="165" t="s">
        <v>317</v>
      </c>
      <c r="H227" s="183">
        <v>50</v>
      </c>
      <c r="I227" s="164" t="s">
        <v>474</v>
      </c>
      <c r="J227" s="265"/>
      <c r="K227" s="57"/>
      <c r="L227" s="57"/>
      <c r="O227">
        <f t="shared" ca="1" si="33"/>
        <v>0</v>
      </c>
      <c r="P227">
        <f t="shared" ca="1" si="34"/>
        <v>1</v>
      </c>
      <c r="Q227">
        <f t="shared" ca="1" si="35"/>
        <v>0</v>
      </c>
      <c r="R227">
        <f t="shared" ca="1" si="36"/>
        <v>0</v>
      </c>
      <c r="S227">
        <f t="shared" ca="1" si="37"/>
        <v>0</v>
      </c>
      <c r="T227">
        <f t="shared" ca="1" si="38"/>
        <v>0</v>
      </c>
      <c r="W227">
        <f t="shared" si="31"/>
        <v>223</v>
      </c>
      <c r="X227">
        <f t="shared" si="32"/>
        <v>225</v>
      </c>
    </row>
    <row r="228" spans="1:24" customFormat="1" ht="42.75" customHeight="1" x14ac:dyDescent="0.25">
      <c r="A228" s="262"/>
      <c r="B228" s="262"/>
      <c r="C228" s="264"/>
      <c r="D228" s="164" t="s">
        <v>83</v>
      </c>
      <c r="E228" s="164">
        <v>1</v>
      </c>
      <c r="F228" s="164">
        <v>214</v>
      </c>
      <c r="G228" s="165" t="s">
        <v>317</v>
      </c>
      <c r="H228" s="183" t="s">
        <v>474</v>
      </c>
      <c r="I228" s="164" t="s">
        <v>474</v>
      </c>
      <c r="J228" s="265"/>
      <c r="K228" s="57"/>
      <c r="L228" s="57"/>
      <c r="O228">
        <f t="shared" ca="1" si="33"/>
        <v>0</v>
      </c>
      <c r="P228">
        <f t="shared" ca="1" si="34"/>
        <v>0</v>
      </c>
      <c r="Q228">
        <f t="shared" ca="1" si="35"/>
        <v>0</v>
      </c>
      <c r="R228">
        <f t="shared" ca="1" si="36"/>
        <v>0</v>
      </c>
      <c r="S228">
        <f t="shared" ca="1" si="37"/>
        <v>0</v>
      </c>
      <c r="T228">
        <f t="shared" ca="1" si="38"/>
        <v>0</v>
      </c>
      <c r="W228">
        <f t="shared" si="31"/>
        <v>223</v>
      </c>
      <c r="X228">
        <f t="shared" si="32"/>
        <v>225</v>
      </c>
    </row>
    <row r="229" spans="1:24" customFormat="1" ht="42.75" customHeight="1" x14ac:dyDescent="0.25">
      <c r="A229" s="262"/>
      <c r="B229" s="262"/>
      <c r="C229" s="264"/>
      <c r="D229" s="164" t="s">
        <v>83</v>
      </c>
      <c r="E229" s="164">
        <v>2</v>
      </c>
      <c r="F229" s="164">
        <v>214</v>
      </c>
      <c r="G229" s="165" t="s">
        <v>317</v>
      </c>
      <c r="H229" s="183" t="s">
        <v>474</v>
      </c>
      <c r="I229" s="164" t="s">
        <v>474</v>
      </c>
      <c r="J229" s="265"/>
      <c r="K229" s="57"/>
      <c r="L229" s="57"/>
      <c r="O229">
        <f t="shared" ca="1" si="33"/>
        <v>0</v>
      </c>
      <c r="P229">
        <f t="shared" ca="1" si="34"/>
        <v>0</v>
      </c>
      <c r="Q229">
        <f t="shared" ca="1" si="35"/>
        <v>0</v>
      </c>
      <c r="R229">
        <f t="shared" ca="1" si="36"/>
        <v>0</v>
      </c>
      <c r="S229">
        <f t="shared" ca="1" si="37"/>
        <v>0</v>
      </c>
      <c r="T229">
        <f t="shared" ca="1" si="38"/>
        <v>0</v>
      </c>
      <c r="W229">
        <f t="shared" si="31"/>
        <v>223</v>
      </c>
      <c r="X229">
        <f t="shared" si="32"/>
        <v>225</v>
      </c>
    </row>
    <row r="230" spans="1:24" customFormat="1" x14ac:dyDescent="0.25">
      <c r="A230" s="263"/>
      <c r="B230" s="263"/>
      <c r="C230" s="164" t="s">
        <v>524</v>
      </c>
      <c r="D230" s="164"/>
      <c r="E230" s="164"/>
      <c r="F230" s="164"/>
      <c r="G230" s="165"/>
      <c r="H230" s="183">
        <f>SUM(H225:H229)</f>
        <v>150</v>
      </c>
      <c r="I230" s="164"/>
      <c r="J230" s="184">
        <v>188</v>
      </c>
      <c r="K230" s="57"/>
      <c r="L230" s="57"/>
      <c r="O230">
        <f t="shared" ca="1" si="33"/>
        <v>0</v>
      </c>
      <c r="P230">
        <f t="shared" ca="1" si="34"/>
        <v>3</v>
      </c>
      <c r="Q230">
        <f t="shared" ca="1" si="35"/>
        <v>0</v>
      </c>
      <c r="R230">
        <f t="shared" ca="1" si="36"/>
        <v>0</v>
      </c>
      <c r="S230">
        <f t="shared" ca="1" si="37"/>
        <v>0</v>
      </c>
      <c r="T230">
        <f t="shared" ca="1" si="38"/>
        <v>0</v>
      </c>
      <c r="W230">
        <f t="shared" si="31"/>
        <v>229</v>
      </c>
      <c r="X230">
        <f t="shared" si="32"/>
        <v>231</v>
      </c>
    </row>
    <row r="231" spans="1:24" customFormat="1" ht="42.75" customHeight="1" x14ac:dyDescent="0.25">
      <c r="A231" s="261">
        <v>35</v>
      </c>
      <c r="B231" s="261" t="s">
        <v>146</v>
      </c>
      <c r="C231" s="264" t="s">
        <v>146</v>
      </c>
      <c r="D231" s="164" t="s">
        <v>26</v>
      </c>
      <c r="E231" s="164">
        <v>1</v>
      </c>
      <c r="F231" s="164">
        <v>18</v>
      </c>
      <c r="G231" s="165" t="s">
        <v>317</v>
      </c>
      <c r="H231" s="183" t="s">
        <v>474</v>
      </c>
      <c r="I231" s="164" t="s">
        <v>474</v>
      </c>
      <c r="J231" s="265" t="s">
        <v>474</v>
      </c>
      <c r="K231" s="57"/>
      <c r="L231" s="57"/>
      <c r="O231">
        <f t="shared" ca="1" si="33"/>
        <v>0</v>
      </c>
      <c r="P231">
        <f t="shared" ca="1" si="34"/>
        <v>0</v>
      </c>
      <c r="Q231">
        <f t="shared" ca="1" si="35"/>
        <v>0</v>
      </c>
      <c r="R231">
        <f t="shared" ca="1" si="36"/>
        <v>0</v>
      </c>
      <c r="S231">
        <f t="shared" ca="1" si="37"/>
        <v>0</v>
      </c>
      <c r="T231">
        <f t="shared" ca="1" si="38"/>
        <v>0</v>
      </c>
      <c r="W231">
        <f t="shared" si="31"/>
        <v>229</v>
      </c>
      <c r="X231">
        <f t="shared" si="32"/>
        <v>231</v>
      </c>
    </row>
    <row r="232" spans="1:24" customFormat="1" ht="42.75" customHeight="1" x14ac:dyDescent="0.25">
      <c r="A232" s="262"/>
      <c r="B232" s="262"/>
      <c r="C232" s="264"/>
      <c r="D232" s="164" t="s">
        <v>26</v>
      </c>
      <c r="E232" s="164">
        <v>2</v>
      </c>
      <c r="F232" s="164">
        <v>18</v>
      </c>
      <c r="G232" s="165" t="s">
        <v>317</v>
      </c>
      <c r="H232" s="183" t="s">
        <v>474</v>
      </c>
      <c r="I232" s="164" t="s">
        <v>474</v>
      </c>
      <c r="J232" s="265"/>
      <c r="K232" s="57"/>
      <c r="L232" s="57"/>
      <c r="O232">
        <f t="shared" ca="1" si="33"/>
        <v>0</v>
      </c>
      <c r="P232">
        <f t="shared" ca="1" si="34"/>
        <v>0</v>
      </c>
      <c r="Q232">
        <f t="shared" ca="1" si="35"/>
        <v>0</v>
      </c>
      <c r="R232">
        <f t="shared" ca="1" si="36"/>
        <v>0</v>
      </c>
      <c r="S232">
        <f t="shared" ca="1" si="37"/>
        <v>0</v>
      </c>
      <c r="T232">
        <f t="shared" ca="1" si="38"/>
        <v>0</v>
      </c>
      <c r="W232">
        <f t="shared" si="31"/>
        <v>229</v>
      </c>
      <c r="X232">
        <f t="shared" si="32"/>
        <v>231</v>
      </c>
    </row>
    <row r="233" spans="1:24" customFormat="1" x14ac:dyDescent="0.25">
      <c r="A233" s="263"/>
      <c r="B233" s="263"/>
      <c r="C233" s="164" t="s">
        <v>524</v>
      </c>
      <c r="D233" s="164"/>
      <c r="E233" s="164"/>
      <c r="F233" s="164"/>
      <c r="G233" s="165"/>
      <c r="H233" s="183" t="s">
        <v>474</v>
      </c>
      <c r="I233" s="164"/>
      <c r="J233" s="184" t="s">
        <v>474</v>
      </c>
      <c r="K233" s="57"/>
      <c r="L233" s="57"/>
      <c r="O233">
        <f t="shared" ca="1" si="33"/>
        <v>0</v>
      </c>
      <c r="P233">
        <f t="shared" ca="1" si="34"/>
        <v>0</v>
      </c>
      <c r="Q233">
        <f t="shared" ca="1" si="35"/>
        <v>0</v>
      </c>
      <c r="R233">
        <f t="shared" ca="1" si="36"/>
        <v>0</v>
      </c>
      <c r="S233">
        <f t="shared" ca="1" si="37"/>
        <v>0</v>
      </c>
      <c r="T233">
        <f t="shared" ca="1" si="38"/>
        <v>0</v>
      </c>
      <c r="W233">
        <f t="shared" si="31"/>
        <v>232</v>
      </c>
      <c r="X233">
        <f t="shared" si="32"/>
        <v>234</v>
      </c>
    </row>
    <row r="234" spans="1:24" customFormat="1" ht="42.75" customHeight="1" x14ac:dyDescent="0.25">
      <c r="A234" s="261">
        <v>36</v>
      </c>
      <c r="B234" s="261" t="s">
        <v>68</v>
      </c>
      <c r="C234" s="264" t="s">
        <v>52</v>
      </c>
      <c r="D234" s="164" t="s">
        <v>65</v>
      </c>
      <c r="E234" s="164">
        <v>2</v>
      </c>
      <c r="F234" s="164">
        <v>185</v>
      </c>
      <c r="G234" s="165" t="s">
        <v>317</v>
      </c>
      <c r="H234" s="183" t="s">
        <v>474</v>
      </c>
      <c r="I234" s="164" t="s">
        <v>474</v>
      </c>
      <c r="J234" s="265" t="s">
        <v>474</v>
      </c>
      <c r="K234" s="57"/>
      <c r="L234" s="57"/>
      <c r="O234">
        <f t="shared" ca="1" si="33"/>
        <v>0</v>
      </c>
      <c r="P234">
        <f t="shared" ca="1" si="34"/>
        <v>0</v>
      </c>
      <c r="Q234">
        <f t="shared" ca="1" si="35"/>
        <v>0</v>
      </c>
      <c r="R234">
        <f t="shared" ca="1" si="36"/>
        <v>0</v>
      </c>
      <c r="S234">
        <f t="shared" ca="1" si="37"/>
        <v>0</v>
      </c>
      <c r="T234">
        <f t="shared" ca="1" si="38"/>
        <v>0</v>
      </c>
      <c r="W234">
        <f t="shared" si="31"/>
        <v>232</v>
      </c>
      <c r="X234">
        <f t="shared" si="32"/>
        <v>234</v>
      </c>
    </row>
    <row r="235" spans="1:24" customFormat="1" ht="42.75" customHeight="1" x14ac:dyDescent="0.25">
      <c r="A235" s="262"/>
      <c r="B235" s="262"/>
      <c r="C235" s="264"/>
      <c r="D235" s="164" t="s">
        <v>504</v>
      </c>
      <c r="E235" s="164">
        <v>1</v>
      </c>
      <c r="F235" s="164">
        <v>15</v>
      </c>
      <c r="G235" s="165" t="s">
        <v>317</v>
      </c>
      <c r="H235" s="183" t="s">
        <v>474</v>
      </c>
      <c r="I235" s="164" t="s">
        <v>474</v>
      </c>
      <c r="J235" s="265"/>
      <c r="K235" s="57"/>
      <c r="L235" s="57"/>
      <c r="O235">
        <f t="shared" ca="1" si="33"/>
        <v>0</v>
      </c>
      <c r="P235">
        <f t="shared" ca="1" si="34"/>
        <v>0</v>
      </c>
      <c r="Q235">
        <f t="shared" ca="1" si="35"/>
        <v>0</v>
      </c>
      <c r="R235">
        <f t="shared" ca="1" si="36"/>
        <v>0</v>
      </c>
      <c r="S235">
        <f t="shared" ca="1" si="37"/>
        <v>0</v>
      </c>
      <c r="T235">
        <f t="shared" ca="1" si="38"/>
        <v>0</v>
      </c>
      <c r="W235">
        <f t="shared" si="31"/>
        <v>232</v>
      </c>
      <c r="X235">
        <f t="shared" si="32"/>
        <v>234</v>
      </c>
    </row>
    <row r="236" spans="1:24" customFormat="1" ht="42.75" customHeight="1" x14ac:dyDescent="0.25">
      <c r="A236" s="262"/>
      <c r="B236" s="262"/>
      <c r="C236" s="264"/>
      <c r="D236" s="164" t="s">
        <v>504</v>
      </c>
      <c r="E236" s="164">
        <v>2</v>
      </c>
      <c r="F236" s="164">
        <v>15</v>
      </c>
      <c r="G236" s="165" t="s">
        <v>317</v>
      </c>
      <c r="H236" s="183" t="s">
        <v>474</v>
      </c>
      <c r="I236" s="164" t="s">
        <v>474</v>
      </c>
      <c r="J236" s="265"/>
      <c r="K236" s="57"/>
      <c r="L236" s="57"/>
      <c r="O236">
        <f t="shared" ca="1" si="33"/>
        <v>0</v>
      </c>
      <c r="P236">
        <f t="shared" ca="1" si="34"/>
        <v>0</v>
      </c>
      <c r="Q236">
        <f t="shared" ca="1" si="35"/>
        <v>0</v>
      </c>
      <c r="R236">
        <f t="shared" ca="1" si="36"/>
        <v>0</v>
      </c>
      <c r="S236">
        <f t="shared" ca="1" si="37"/>
        <v>0</v>
      </c>
      <c r="T236">
        <f t="shared" ca="1" si="38"/>
        <v>0</v>
      </c>
      <c r="W236">
        <f t="shared" si="31"/>
        <v>232</v>
      </c>
      <c r="X236">
        <f t="shared" si="32"/>
        <v>234</v>
      </c>
    </row>
    <row r="237" spans="1:24" customFormat="1" ht="42.75" customHeight="1" x14ac:dyDescent="0.25">
      <c r="A237" s="262"/>
      <c r="B237" s="262"/>
      <c r="C237" s="264"/>
      <c r="D237" s="164" t="s">
        <v>67</v>
      </c>
      <c r="E237" s="164">
        <v>1</v>
      </c>
      <c r="F237" s="164">
        <v>203</v>
      </c>
      <c r="G237" s="165" t="s">
        <v>317</v>
      </c>
      <c r="H237" s="183" t="s">
        <v>474</v>
      </c>
      <c r="I237" s="164" t="s">
        <v>474</v>
      </c>
      <c r="J237" s="265"/>
      <c r="K237" s="57"/>
      <c r="L237" s="57"/>
      <c r="O237">
        <f t="shared" ca="1" si="33"/>
        <v>0</v>
      </c>
      <c r="P237">
        <f t="shared" ca="1" si="34"/>
        <v>0</v>
      </c>
      <c r="Q237">
        <f t="shared" ca="1" si="35"/>
        <v>0</v>
      </c>
      <c r="R237">
        <f t="shared" ca="1" si="36"/>
        <v>0</v>
      </c>
      <c r="S237">
        <f t="shared" ca="1" si="37"/>
        <v>0</v>
      </c>
      <c r="T237">
        <f t="shared" ca="1" si="38"/>
        <v>0</v>
      </c>
      <c r="W237">
        <f t="shared" si="31"/>
        <v>232</v>
      </c>
      <c r="X237">
        <f t="shared" si="32"/>
        <v>234</v>
      </c>
    </row>
    <row r="238" spans="1:24" customFormat="1" x14ac:dyDescent="0.25">
      <c r="A238" s="263"/>
      <c r="B238" s="263"/>
      <c r="C238" s="164" t="s">
        <v>524</v>
      </c>
      <c r="D238" s="164"/>
      <c r="E238" s="164"/>
      <c r="F238" s="164"/>
      <c r="G238" s="165"/>
      <c r="H238" s="183" t="s">
        <v>474</v>
      </c>
      <c r="I238" s="164"/>
      <c r="J238" s="184" t="s">
        <v>474</v>
      </c>
      <c r="K238" s="57"/>
      <c r="L238" s="57"/>
      <c r="O238">
        <f t="shared" ca="1" si="33"/>
        <v>0</v>
      </c>
      <c r="P238">
        <f t="shared" ca="1" si="34"/>
        <v>0</v>
      </c>
      <c r="Q238">
        <f t="shared" ca="1" si="35"/>
        <v>0</v>
      </c>
      <c r="R238">
        <f t="shared" ca="1" si="36"/>
        <v>0</v>
      </c>
      <c r="S238">
        <f t="shared" ca="1" si="37"/>
        <v>0</v>
      </c>
      <c r="T238">
        <f t="shared" ca="1" si="38"/>
        <v>0</v>
      </c>
      <c r="W238">
        <f t="shared" si="31"/>
        <v>237</v>
      </c>
      <c r="X238">
        <f t="shared" si="32"/>
        <v>239</v>
      </c>
    </row>
    <row r="239" spans="1:24" customFormat="1" ht="42.75" customHeight="1" x14ac:dyDescent="0.25">
      <c r="A239" s="261">
        <v>37</v>
      </c>
      <c r="B239" s="261" t="s">
        <v>104</v>
      </c>
      <c r="C239" s="264" t="s">
        <v>576</v>
      </c>
      <c r="D239" s="164" t="s">
        <v>105</v>
      </c>
      <c r="E239" s="164">
        <v>1</v>
      </c>
      <c r="F239" s="164">
        <v>157</v>
      </c>
      <c r="G239" s="165" t="s">
        <v>317</v>
      </c>
      <c r="H239" s="183" t="s">
        <v>474</v>
      </c>
      <c r="I239" s="164" t="s">
        <v>474</v>
      </c>
      <c r="J239" s="265" t="s">
        <v>585</v>
      </c>
      <c r="K239" s="57"/>
      <c r="L239" s="57"/>
      <c r="O239">
        <f t="shared" ca="1" si="33"/>
        <v>0</v>
      </c>
      <c r="P239">
        <f t="shared" ca="1" si="34"/>
        <v>0</v>
      </c>
      <c r="Q239">
        <f t="shared" ca="1" si="35"/>
        <v>0</v>
      </c>
      <c r="R239">
        <f t="shared" ca="1" si="36"/>
        <v>0</v>
      </c>
      <c r="S239">
        <f t="shared" ca="1" si="37"/>
        <v>0</v>
      </c>
      <c r="T239">
        <f t="shared" ca="1" si="38"/>
        <v>0</v>
      </c>
      <c r="W239">
        <f t="shared" si="31"/>
        <v>237</v>
      </c>
      <c r="X239">
        <f t="shared" si="32"/>
        <v>239</v>
      </c>
    </row>
    <row r="240" spans="1:24" customFormat="1" ht="42.75" customHeight="1" x14ac:dyDescent="0.25">
      <c r="A240" s="262"/>
      <c r="B240" s="262"/>
      <c r="C240" s="264"/>
      <c r="D240" s="164" t="s">
        <v>105</v>
      </c>
      <c r="E240" s="164">
        <v>2</v>
      </c>
      <c r="F240" s="164">
        <v>157</v>
      </c>
      <c r="G240" s="165" t="s">
        <v>317</v>
      </c>
      <c r="H240" s="183" t="s">
        <v>474</v>
      </c>
      <c r="I240" s="164" t="s">
        <v>474</v>
      </c>
      <c r="J240" s="265"/>
      <c r="K240" s="57"/>
      <c r="L240" s="57"/>
      <c r="O240">
        <f t="shared" ca="1" si="33"/>
        <v>0</v>
      </c>
      <c r="P240">
        <f t="shared" ca="1" si="34"/>
        <v>0</v>
      </c>
      <c r="Q240">
        <f t="shared" ca="1" si="35"/>
        <v>0</v>
      </c>
      <c r="R240">
        <f t="shared" ca="1" si="36"/>
        <v>0</v>
      </c>
      <c r="S240">
        <f t="shared" ca="1" si="37"/>
        <v>0</v>
      </c>
      <c r="T240">
        <f t="shared" ca="1" si="38"/>
        <v>0</v>
      </c>
      <c r="W240">
        <f t="shared" si="31"/>
        <v>237</v>
      </c>
      <c r="X240">
        <f t="shared" si="32"/>
        <v>239</v>
      </c>
    </row>
    <row r="241" spans="1:24" customFormat="1" ht="42.75" customHeight="1" x14ac:dyDescent="0.25">
      <c r="A241" s="262"/>
      <c r="B241" s="262"/>
      <c r="C241" s="264"/>
      <c r="D241" s="164" t="s">
        <v>106</v>
      </c>
      <c r="E241" s="164">
        <v>1</v>
      </c>
      <c r="F241" s="164">
        <v>56</v>
      </c>
      <c r="G241" s="165" t="s">
        <v>317</v>
      </c>
      <c r="H241" s="183" t="s">
        <v>474</v>
      </c>
      <c r="I241" s="164" t="s">
        <v>474</v>
      </c>
      <c r="J241" s="265"/>
      <c r="K241" s="57"/>
      <c r="L241" s="57"/>
      <c r="O241">
        <f t="shared" ca="1" si="33"/>
        <v>0</v>
      </c>
      <c r="P241">
        <f t="shared" ca="1" si="34"/>
        <v>0</v>
      </c>
      <c r="Q241">
        <f t="shared" ca="1" si="35"/>
        <v>0</v>
      </c>
      <c r="R241">
        <f t="shared" ca="1" si="36"/>
        <v>0</v>
      </c>
      <c r="S241">
        <f t="shared" ca="1" si="37"/>
        <v>0</v>
      </c>
      <c r="T241">
        <f t="shared" ca="1" si="38"/>
        <v>0</v>
      </c>
      <c r="W241">
        <f t="shared" si="31"/>
        <v>237</v>
      </c>
      <c r="X241">
        <f t="shared" si="32"/>
        <v>239</v>
      </c>
    </row>
    <row r="242" spans="1:24" customFormat="1" ht="42.75" customHeight="1" x14ac:dyDescent="0.25">
      <c r="A242" s="262"/>
      <c r="B242" s="262"/>
      <c r="C242" s="264"/>
      <c r="D242" s="164" t="s">
        <v>106</v>
      </c>
      <c r="E242" s="164">
        <v>2</v>
      </c>
      <c r="F242" s="164">
        <v>56</v>
      </c>
      <c r="G242" s="165" t="s">
        <v>317</v>
      </c>
      <c r="H242" s="183" t="s">
        <v>474</v>
      </c>
      <c r="I242" s="164" t="s">
        <v>474</v>
      </c>
      <c r="J242" s="265"/>
      <c r="K242" s="57"/>
      <c r="L242" s="57"/>
      <c r="O242">
        <f t="shared" ca="1" si="33"/>
        <v>0</v>
      </c>
      <c r="P242">
        <f t="shared" ca="1" si="34"/>
        <v>0</v>
      </c>
      <c r="Q242">
        <f t="shared" ca="1" si="35"/>
        <v>0</v>
      </c>
      <c r="R242">
        <f t="shared" ca="1" si="36"/>
        <v>0</v>
      </c>
      <c r="S242">
        <f t="shared" ca="1" si="37"/>
        <v>0</v>
      </c>
      <c r="T242">
        <f t="shared" ca="1" si="38"/>
        <v>0</v>
      </c>
      <c r="W242">
        <f t="shared" si="31"/>
        <v>237</v>
      </c>
      <c r="X242">
        <f t="shared" si="32"/>
        <v>239</v>
      </c>
    </row>
    <row r="243" spans="1:24" customFormat="1" ht="42.75" customHeight="1" x14ac:dyDescent="0.25">
      <c r="A243" s="262"/>
      <c r="B243" s="262"/>
      <c r="C243" s="264"/>
      <c r="D243" s="164" t="s">
        <v>58</v>
      </c>
      <c r="E243" s="164">
        <v>1</v>
      </c>
      <c r="F243" s="164">
        <v>152</v>
      </c>
      <c r="G243" s="165" t="s">
        <v>317</v>
      </c>
      <c r="H243" s="183" t="s">
        <v>474</v>
      </c>
      <c r="I243" s="164" t="s">
        <v>474</v>
      </c>
      <c r="J243" s="265"/>
      <c r="K243" s="57"/>
      <c r="L243" s="57"/>
      <c r="O243">
        <f t="shared" ca="1" si="33"/>
        <v>0</v>
      </c>
      <c r="P243">
        <f t="shared" ca="1" si="34"/>
        <v>0</v>
      </c>
      <c r="Q243">
        <f t="shared" ca="1" si="35"/>
        <v>0</v>
      </c>
      <c r="R243">
        <f t="shared" ca="1" si="36"/>
        <v>0</v>
      </c>
      <c r="S243">
        <f t="shared" ca="1" si="37"/>
        <v>0</v>
      </c>
      <c r="T243">
        <f t="shared" ca="1" si="38"/>
        <v>0</v>
      </c>
      <c r="W243">
        <f t="shared" si="31"/>
        <v>237</v>
      </c>
      <c r="X243">
        <f t="shared" si="32"/>
        <v>239</v>
      </c>
    </row>
    <row r="244" spans="1:24" customFormat="1" ht="42.75" customHeight="1" x14ac:dyDescent="0.25">
      <c r="A244" s="262"/>
      <c r="B244" s="262"/>
      <c r="C244" s="264"/>
      <c r="D244" s="164" t="s">
        <v>58</v>
      </c>
      <c r="E244" s="164">
        <v>2</v>
      </c>
      <c r="F244" s="164">
        <v>152</v>
      </c>
      <c r="G244" s="165" t="s">
        <v>317</v>
      </c>
      <c r="H244" s="183" t="s">
        <v>474</v>
      </c>
      <c r="I244" s="164" t="s">
        <v>474</v>
      </c>
      <c r="J244" s="265"/>
      <c r="K244" s="57"/>
      <c r="L244" s="57"/>
      <c r="O244">
        <f t="shared" ca="1" si="33"/>
        <v>0</v>
      </c>
      <c r="P244">
        <f t="shared" ca="1" si="34"/>
        <v>0</v>
      </c>
      <c r="Q244">
        <f t="shared" ca="1" si="35"/>
        <v>0</v>
      </c>
      <c r="R244">
        <f t="shared" ca="1" si="36"/>
        <v>0</v>
      </c>
      <c r="S244">
        <f t="shared" ca="1" si="37"/>
        <v>0</v>
      </c>
      <c r="T244">
        <f t="shared" ca="1" si="38"/>
        <v>0</v>
      </c>
      <c r="W244">
        <f t="shared" si="31"/>
        <v>237</v>
      </c>
      <c r="X244">
        <f t="shared" si="32"/>
        <v>239</v>
      </c>
    </row>
    <row r="245" spans="1:24" customFormat="1" ht="42.75" customHeight="1" x14ac:dyDescent="0.25">
      <c r="A245" s="262"/>
      <c r="B245" s="262"/>
      <c r="C245" s="264"/>
      <c r="D245" s="164" t="s">
        <v>72</v>
      </c>
      <c r="E245" s="164">
        <v>1</v>
      </c>
      <c r="F245" s="164">
        <v>62</v>
      </c>
      <c r="G245" s="165" t="s">
        <v>317</v>
      </c>
      <c r="H245" s="183" t="s">
        <v>474</v>
      </c>
      <c r="I245" s="164" t="s">
        <v>474</v>
      </c>
      <c r="J245" s="265"/>
      <c r="K245" s="57"/>
      <c r="L245" s="57"/>
      <c r="O245">
        <f t="shared" ca="1" si="33"/>
        <v>0</v>
      </c>
      <c r="P245">
        <f t="shared" ca="1" si="34"/>
        <v>0</v>
      </c>
      <c r="Q245">
        <f t="shared" ca="1" si="35"/>
        <v>0</v>
      </c>
      <c r="R245">
        <f t="shared" ca="1" si="36"/>
        <v>0</v>
      </c>
      <c r="S245">
        <f t="shared" ca="1" si="37"/>
        <v>0</v>
      </c>
      <c r="T245">
        <f t="shared" ca="1" si="38"/>
        <v>0</v>
      </c>
      <c r="W245">
        <f t="shared" si="31"/>
        <v>237</v>
      </c>
      <c r="X245">
        <f t="shared" si="32"/>
        <v>239</v>
      </c>
    </row>
    <row r="246" spans="1:24" customFormat="1" ht="42.75" customHeight="1" x14ac:dyDescent="0.25">
      <c r="A246" s="262"/>
      <c r="B246" s="262"/>
      <c r="C246" s="264"/>
      <c r="D246" s="164" t="s">
        <v>72</v>
      </c>
      <c r="E246" s="164">
        <v>2</v>
      </c>
      <c r="F246" s="164">
        <v>62</v>
      </c>
      <c r="G246" s="165" t="s">
        <v>317</v>
      </c>
      <c r="H246" s="183" t="s">
        <v>474</v>
      </c>
      <c r="I246" s="164" t="s">
        <v>474</v>
      </c>
      <c r="J246" s="265"/>
      <c r="K246" s="57"/>
      <c r="L246" s="57"/>
      <c r="O246">
        <f t="shared" ca="1" si="33"/>
        <v>0</v>
      </c>
      <c r="P246">
        <f t="shared" ca="1" si="34"/>
        <v>0</v>
      </c>
      <c r="Q246">
        <f t="shared" ca="1" si="35"/>
        <v>0</v>
      </c>
      <c r="R246">
        <f t="shared" ca="1" si="36"/>
        <v>0</v>
      </c>
      <c r="S246">
        <f t="shared" ca="1" si="37"/>
        <v>0</v>
      </c>
      <c r="T246">
        <f t="shared" ca="1" si="38"/>
        <v>0</v>
      </c>
      <c r="W246">
        <f t="shared" si="31"/>
        <v>237</v>
      </c>
      <c r="X246">
        <f t="shared" si="32"/>
        <v>239</v>
      </c>
    </row>
    <row r="247" spans="1:24" customFormat="1" ht="42.75" customHeight="1" x14ac:dyDescent="0.25">
      <c r="A247" s="262"/>
      <c r="B247" s="262"/>
      <c r="C247" s="264"/>
      <c r="D247" s="164" t="s">
        <v>64</v>
      </c>
      <c r="E247" s="164">
        <v>1</v>
      </c>
      <c r="F247" s="164">
        <v>68</v>
      </c>
      <c r="G247" s="165" t="s">
        <v>317</v>
      </c>
      <c r="H247" s="183" t="s">
        <v>474</v>
      </c>
      <c r="I247" s="164" t="s">
        <v>474</v>
      </c>
      <c r="J247" s="265"/>
      <c r="K247" s="57"/>
      <c r="L247" s="57"/>
      <c r="O247">
        <f t="shared" ca="1" si="33"/>
        <v>0</v>
      </c>
      <c r="P247">
        <f t="shared" ca="1" si="34"/>
        <v>0</v>
      </c>
      <c r="Q247">
        <f t="shared" ca="1" si="35"/>
        <v>0</v>
      </c>
      <c r="R247">
        <f t="shared" ca="1" si="36"/>
        <v>0</v>
      </c>
      <c r="S247">
        <f t="shared" ca="1" si="37"/>
        <v>0</v>
      </c>
      <c r="T247">
        <f t="shared" ca="1" si="38"/>
        <v>0</v>
      </c>
      <c r="W247">
        <f t="shared" si="31"/>
        <v>237</v>
      </c>
      <c r="X247">
        <f t="shared" si="32"/>
        <v>239</v>
      </c>
    </row>
    <row r="248" spans="1:24" customFormat="1" ht="42.75" customHeight="1" x14ac:dyDescent="0.25">
      <c r="A248" s="262"/>
      <c r="B248" s="262"/>
      <c r="C248" s="264"/>
      <c r="D248" s="164" t="s">
        <v>116</v>
      </c>
      <c r="E248" s="164">
        <v>1</v>
      </c>
      <c r="F248" s="164">
        <v>331</v>
      </c>
      <c r="G248" s="165" t="s">
        <v>317</v>
      </c>
      <c r="H248" s="183">
        <v>50</v>
      </c>
      <c r="I248" s="164" t="s">
        <v>474</v>
      </c>
      <c r="J248" s="265"/>
      <c r="K248" s="57"/>
      <c r="L248" s="57"/>
      <c r="O248">
        <f t="shared" ca="1" si="33"/>
        <v>0</v>
      </c>
      <c r="P248">
        <f t="shared" ca="1" si="34"/>
        <v>1</v>
      </c>
      <c r="Q248">
        <f t="shared" ca="1" si="35"/>
        <v>0</v>
      </c>
      <c r="R248">
        <f t="shared" ca="1" si="36"/>
        <v>0</v>
      </c>
      <c r="S248">
        <f t="shared" ca="1" si="37"/>
        <v>0</v>
      </c>
      <c r="T248">
        <f t="shared" ca="1" si="38"/>
        <v>0</v>
      </c>
      <c r="W248">
        <f t="shared" si="31"/>
        <v>237</v>
      </c>
      <c r="X248">
        <f t="shared" si="32"/>
        <v>239</v>
      </c>
    </row>
    <row r="249" spans="1:24" customFormat="1" ht="42.75" customHeight="1" x14ac:dyDescent="0.25">
      <c r="A249" s="262"/>
      <c r="B249" s="262"/>
      <c r="C249" s="264"/>
      <c r="D249" s="164" t="s">
        <v>116</v>
      </c>
      <c r="E249" s="164">
        <v>2</v>
      </c>
      <c r="F249" s="164">
        <v>331</v>
      </c>
      <c r="G249" s="165" t="s">
        <v>317</v>
      </c>
      <c r="H249" s="183">
        <v>50</v>
      </c>
      <c r="I249" s="164" t="s">
        <v>474</v>
      </c>
      <c r="J249" s="265"/>
      <c r="K249" s="57"/>
      <c r="L249" s="57"/>
      <c r="O249">
        <f t="shared" ca="1" si="33"/>
        <v>0</v>
      </c>
      <c r="P249">
        <f t="shared" ca="1" si="34"/>
        <v>1</v>
      </c>
      <c r="Q249">
        <f t="shared" ca="1" si="35"/>
        <v>0</v>
      </c>
      <c r="R249">
        <f t="shared" ca="1" si="36"/>
        <v>0</v>
      </c>
      <c r="S249">
        <f t="shared" ca="1" si="37"/>
        <v>0</v>
      </c>
      <c r="T249">
        <f t="shared" ca="1" si="38"/>
        <v>0</v>
      </c>
      <c r="W249">
        <f t="shared" si="31"/>
        <v>237</v>
      </c>
      <c r="X249">
        <f t="shared" si="32"/>
        <v>239</v>
      </c>
    </row>
    <row r="250" spans="1:24" customFormat="1" ht="42.75" customHeight="1" x14ac:dyDescent="0.25">
      <c r="A250" s="262"/>
      <c r="B250" s="262"/>
      <c r="C250" s="264"/>
      <c r="D250" s="164" t="s">
        <v>172</v>
      </c>
      <c r="E250" s="164">
        <v>1</v>
      </c>
      <c r="F250" s="164">
        <v>41</v>
      </c>
      <c r="G250" s="165" t="s">
        <v>317</v>
      </c>
      <c r="H250" s="183" t="s">
        <v>474</v>
      </c>
      <c r="I250" s="164" t="s">
        <v>474</v>
      </c>
      <c r="J250" s="265"/>
      <c r="K250" s="57"/>
      <c r="L250" s="57"/>
      <c r="O250">
        <f t="shared" ca="1" si="33"/>
        <v>0</v>
      </c>
      <c r="P250">
        <f t="shared" ca="1" si="34"/>
        <v>0</v>
      </c>
      <c r="Q250">
        <f t="shared" ca="1" si="35"/>
        <v>0</v>
      </c>
      <c r="R250">
        <f t="shared" ca="1" si="36"/>
        <v>0</v>
      </c>
      <c r="S250">
        <f t="shared" ca="1" si="37"/>
        <v>0</v>
      </c>
      <c r="T250">
        <f t="shared" ca="1" si="38"/>
        <v>0</v>
      </c>
      <c r="W250">
        <f t="shared" si="31"/>
        <v>237</v>
      </c>
      <c r="X250">
        <f t="shared" si="32"/>
        <v>239</v>
      </c>
    </row>
    <row r="251" spans="1:24" customFormat="1" x14ac:dyDescent="0.25">
      <c r="A251" s="263"/>
      <c r="B251" s="263"/>
      <c r="C251" s="164" t="s">
        <v>524</v>
      </c>
      <c r="D251" s="164"/>
      <c r="E251" s="164"/>
      <c r="F251" s="164"/>
      <c r="G251" s="165"/>
      <c r="H251" s="183">
        <f>SUM(H239:H250)</f>
        <v>100</v>
      </c>
      <c r="I251" s="164"/>
      <c r="J251" s="184">
        <v>187</v>
      </c>
      <c r="K251" s="57"/>
      <c r="L251" s="57"/>
      <c r="O251">
        <f t="shared" ca="1" si="33"/>
        <v>0</v>
      </c>
      <c r="P251">
        <f t="shared" ca="1" si="34"/>
        <v>2</v>
      </c>
      <c r="Q251">
        <f t="shared" ca="1" si="35"/>
        <v>0</v>
      </c>
      <c r="R251">
        <f t="shared" ca="1" si="36"/>
        <v>0</v>
      </c>
      <c r="S251">
        <f t="shared" ca="1" si="37"/>
        <v>0</v>
      </c>
      <c r="T251">
        <f t="shared" ca="1" si="38"/>
        <v>0</v>
      </c>
      <c r="W251">
        <f t="shared" si="31"/>
        <v>250</v>
      </c>
      <c r="X251">
        <f t="shared" si="32"/>
        <v>252</v>
      </c>
    </row>
    <row r="252" spans="1:24" customFormat="1" ht="42.75" customHeight="1" x14ac:dyDescent="0.25">
      <c r="A252" s="261">
        <v>38</v>
      </c>
      <c r="B252" s="261" t="s">
        <v>154</v>
      </c>
      <c r="C252" s="264" t="s">
        <v>154</v>
      </c>
      <c r="D252" s="164" t="s">
        <v>108</v>
      </c>
      <c r="E252" s="164">
        <v>1</v>
      </c>
      <c r="F252" s="164">
        <v>105</v>
      </c>
      <c r="G252" s="165" t="s">
        <v>317</v>
      </c>
      <c r="H252" s="183" t="s">
        <v>474</v>
      </c>
      <c r="I252" s="164" t="s">
        <v>474</v>
      </c>
      <c r="J252" s="265" t="s">
        <v>532</v>
      </c>
      <c r="K252" s="57"/>
      <c r="L252" s="57"/>
      <c r="O252">
        <f t="shared" ca="1" si="33"/>
        <v>0</v>
      </c>
      <c r="P252">
        <f t="shared" ca="1" si="34"/>
        <v>0</v>
      </c>
      <c r="Q252">
        <f t="shared" ca="1" si="35"/>
        <v>0</v>
      </c>
      <c r="R252">
        <f t="shared" ca="1" si="36"/>
        <v>0</v>
      </c>
      <c r="S252">
        <f t="shared" ca="1" si="37"/>
        <v>0</v>
      </c>
      <c r="T252">
        <f t="shared" ca="1" si="38"/>
        <v>0</v>
      </c>
      <c r="W252">
        <f t="shared" si="31"/>
        <v>250</v>
      </c>
      <c r="X252">
        <f t="shared" si="32"/>
        <v>252</v>
      </c>
    </row>
    <row r="253" spans="1:24" customFormat="1" ht="42.75" customHeight="1" x14ac:dyDescent="0.25">
      <c r="A253" s="262"/>
      <c r="B253" s="262"/>
      <c r="C253" s="264"/>
      <c r="D253" s="164" t="s">
        <v>108</v>
      </c>
      <c r="E253" s="164">
        <v>2</v>
      </c>
      <c r="F253" s="164">
        <v>105</v>
      </c>
      <c r="G253" s="165" t="s">
        <v>317</v>
      </c>
      <c r="H253" s="183" t="s">
        <v>474</v>
      </c>
      <c r="I253" s="164" t="s">
        <v>474</v>
      </c>
      <c r="J253" s="265"/>
      <c r="K253" s="57"/>
      <c r="L253" s="57"/>
      <c r="O253">
        <f t="shared" ca="1" si="33"/>
        <v>0</v>
      </c>
      <c r="P253">
        <f t="shared" ca="1" si="34"/>
        <v>0</v>
      </c>
      <c r="Q253">
        <f t="shared" ca="1" si="35"/>
        <v>0</v>
      </c>
      <c r="R253">
        <f t="shared" ca="1" si="36"/>
        <v>0</v>
      </c>
      <c r="S253">
        <f t="shared" ca="1" si="37"/>
        <v>0</v>
      </c>
      <c r="T253">
        <f t="shared" ca="1" si="38"/>
        <v>0</v>
      </c>
      <c r="W253">
        <f t="shared" si="31"/>
        <v>250</v>
      </c>
      <c r="X253">
        <f t="shared" si="32"/>
        <v>252</v>
      </c>
    </row>
    <row r="254" spans="1:24" customFormat="1" x14ac:dyDescent="0.25">
      <c r="A254" s="263"/>
      <c r="B254" s="263"/>
      <c r="C254" s="164" t="s">
        <v>524</v>
      </c>
      <c r="D254" s="164"/>
      <c r="E254" s="164"/>
      <c r="F254" s="164"/>
      <c r="G254" s="165"/>
      <c r="H254" s="183" t="s">
        <v>474</v>
      </c>
      <c r="I254" s="164"/>
      <c r="J254" s="184">
        <v>125</v>
      </c>
      <c r="K254" s="57"/>
      <c r="L254" s="57"/>
      <c r="O254">
        <f t="shared" ca="1" si="33"/>
        <v>0</v>
      </c>
      <c r="P254">
        <f t="shared" ca="1" si="34"/>
        <v>0</v>
      </c>
      <c r="Q254">
        <f t="shared" ca="1" si="35"/>
        <v>0</v>
      </c>
      <c r="R254">
        <f t="shared" ca="1" si="36"/>
        <v>0</v>
      </c>
      <c r="S254">
        <f t="shared" ca="1" si="37"/>
        <v>0</v>
      </c>
      <c r="T254">
        <f t="shared" ca="1" si="38"/>
        <v>0</v>
      </c>
      <c r="W254">
        <f t="shared" si="31"/>
        <v>253</v>
      </c>
      <c r="X254">
        <f t="shared" si="32"/>
        <v>255</v>
      </c>
    </row>
    <row r="255" spans="1:24" customFormat="1" ht="42.75" customHeight="1" x14ac:dyDescent="0.25">
      <c r="A255" s="261">
        <v>39</v>
      </c>
      <c r="B255" s="261" t="s">
        <v>79</v>
      </c>
      <c r="C255" s="264" t="s">
        <v>598</v>
      </c>
      <c r="D255" s="164" t="s">
        <v>78</v>
      </c>
      <c r="E255" s="164">
        <v>1</v>
      </c>
      <c r="F255" s="164">
        <v>390</v>
      </c>
      <c r="G255" s="165" t="s">
        <v>317</v>
      </c>
      <c r="H255" s="183" t="s">
        <v>474</v>
      </c>
      <c r="I255" s="164" t="s">
        <v>474</v>
      </c>
      <c r="J255" s="265" t="s">
        <v>599</v>
      </c>
      <c r="K255" s="57"/>
      <c r="L255" s="57"/>
      <c r="O255">
        <f t="shared" ca="1" si="33"/>
        <v>0</v>
      </c>
      <c r="P255">
        <f t="shared" ca="1" si="34"/>
        <v>0</v>
      </c>
      <c r="Q255">
        <f t="shared" ca="1" si="35"/>
        <v>0</v>
      </c>
      <c r="R255">
        <f t="shared" ca="1" si="36"/>
        <v>0</v>
      </c>
      <c r="S255">
        <f t="shared" ca="1" si="37"/>
        <v>0</v>
      </c>
      <c r="T255">
        <f t="shared" ca="1" si="38"/>
        <v>0</v>
      </c>
      <c r="W255">
        <f t="shared" si="31"/>
        <v>253</v>
      </c>
      <c r="X255">
        <f t="shared" si="32"/>
        <v>255</v>
      </c>
    </row>
    <row r="256" spans="1:24" customFormat="1" ht="42.75" customHeight="1" x14ac:dyDescent="0.25">
      <c r="A256" s="262"/>
      <c r="B256" s="262"/>
      <c r="C256" s="264"/>
      <c r="D256" s="164" t="s">
        <v>73</v>
      </c>
      <c r="E256" s="164">
        <v>1</v>
      </c>
      <c r="F256" s="164">
        <v>15</v>
      </c>
      <c r="G256" s="165" t="s">
        <v>317</v>
      </c>
      <c r="H256" s="183" t="s">
        <v>474</v>
      </c>
      <c r="I256" s="164" t="s">
        <v>474</v>
      </c>
      <c r="J256" s="265"/>
      <c r="K256" s="57"/>
      <c r="L256" s="57"/>
      <c r="O256">
        <f t="shared" ca="1" si="33"/>
        <v>0</v>
      </c>
      <c r="P256">
        <f t="shared" ca="1" si="34"/>
        <v>0</v>
      </c>
      <c r="Q256">
        <f t="shared" ca="1" si="35"/>
        <v>0</v>
      </c>
      <c r="R256">
        <f t="shared" ca="1" si="36"/>
        <v>0</v>
      </c>
      <c r="S256">
        <f t="shared" ca="1" si="37"/>
        <v>0</v>
      </c>
      <c r="T256">
        <f t="shared" ca="1" si="38"/>
        <v>0</v>
      </c>
      <c r="W256">
        <f t="shared" si="31"/>
        <v>253</v>
      </c>
      <c r="X256">
        <f t="shared" si="32"/>
        <v>255</v>
      </c>
    </row>
    <row r="257" spans="1:24" customFormat="1" x14ac:dyDescent="0.25">
      <c r="A257" s="263"/>
      <c r="B257" s="263"/>
      <c r="C257" s="164" t="s">
        <v>524</v>
      </c>
      <c r="D257" s="164"/>
      <c r="E257" s="164"/>
      <c r="F257" s="164"/>
      <c r="G257" s="165"/>
      <c r="H257" s="183" t="s">
        <v>474</v>
      </c>
      <c r="I257" s="164"/>
      <c r="J257" s="184">
        <v>80</v>
      </c>
      <c r="K257" s="57"/>
      <c r="L257" s="57"/>
      <c r="O257">
        <f t="shared" ca="1" si="33"/>
        <v>0</v>
      </c>
      <c r="P257">
        <f t="shared" ca="1" si="34"/>
        <v>0</v>
      </c>
      <c r="Q257">
        <f t="shared" ca="1" si="35"/>
        <v>0</v>
      </c>
      <c r="R257">
        <f t="shared" ca="1" si="36"/>
        <v>0</v>
      </c>
      <c r="S257">
        <f t="shared" ca="1" si="37"/>
        <v>0</v>
      </c>
      <c r="T257">
        <f t="shared" ca="1" si="38"/>
        <v>0</v>
      </c>
      <c r="W257">
        <f t="shared" si="31"/>
        <v>256</v>
      </c>
      <c r="X257">
        <f t="shared" si="32"/>
        <v>258</v>
      </c>
    </row>
    <row r="258" spans="1:24" customFormat="1" ht="42.75" customHeight="1" x14ac:dyDescent="0.25">
      <c r="A258" s="261">
        <v>40</v>
      </c>
      <c r="B258" s="261" t="s">
        <v>609</v>
      </c>
      <c r="C258" s="264" t="s">
        <v>598</v>
      </c>
      <c r="D258" s="164" t="s">
        <v>101</v>
      </c>
      <c r="E258" s="164">
        <v>1</v>
      </c>
      <c r="F258" s="164">
        <v>8</v>
      </c>
      <c r="G258" s="165" t="s">
        <v>317</v>
      </c>
      <c r="H258" s="183" t="s">
        <v>474</v>
      </c>
      <c r="I258" s="164" t="s">
        <v>474</v>
      </c>
      <c r="J258" s="265" t="s">
        <v>474</v>
      </c>
      <c r="K258" s="57"/>
      <c r="L258" s="57"/>
      <c r="O258">
        <f t="shared" ca="1" si="33"/>
        <v>0</v>
      </c>
      <c r="P258">
        <f t="shared" ca="1" si="34"/>
        <v>0</v>
      </c>
      <c r="Q258">
        <f t="shared" ca="1" si="35"/>
        <v>0</v>
      </c>
      <c r="R258">
        <f t="shared" ca="1" si="36"/>
        <v>0</v>
      </c>
      <c r="S258">
        <f t="shared" ca="1" si="37"/>
        <v>0</v>
      </c>
      <c r="T258">
        <f t="shared" ca="1" si="38"/>
        <v>0</v>
      </c>
      <c r="W258">
        <f t="shared" si="31"/>
        <v>256</v>
      </c>
      <c r="X258">
        <f t="shared" si="32"/>
        <v>258</v>
      </c>
    </row>
    <row r="259" spans="1:24" customFormat="1" ht="42.75" customHeight="1" x14ac:dyDescent="0.25">
      <c r="A259" s="262"/>
      <c r="B259" s="262"/>
      <c r="C259" s="264"/>
      <c r="D259" s="164" t="s">
        <v>101</v>
      </c>
      <c r="E259" s="164">
        <v>2</v>
      </c>
      <c r="F259" s="164">
        <v>8</v>
      </c>
      <c r="G259" s="165" t="s">
        <v>317</v>
      </c>
      <c r="H259" s="183" t="s">
        <v>474</v>
      </c>
      <c r="I259" s="164" t="s">
        <v>474</v>
      </c>
      <c r="J259" s="265"/>
      <c r="K259" s="57"/>
      <c r="L259" s="57"/>
      <c r="O259">
        <f t="shared" ca="1" si="33"/>
        <v>0</v>
      </c>
      <c r="P259">
        <f t="shared" ca="1" si="34"/>
        <v>0</v>
      </c>
      <c r="Q259">
        <f t="shared" ca="1" si="35"/>
        <v>0</v>
      </c>
      <c r="R259">
        <f t="shared" ca="1" si="36"/>
        <v>0</v>
      </c>
      <c r="S259">
        <f t="shared" ca="1" si="37"/>
        <v>0</v>
      </c>
      <c r="T259">
        <f t="shared" ca="1" si="38"/>
        <v>0</v>
      </c>
      <c r="W259">
        <f t="shared" si="31"/>
        <v>256</v>
      </c>
      <c r="X259">
        <f t="shared" si="32"/>
        <v>258</v>
      </c>
    </row>
    <row r="260" spans="1:24" customFormat="1" x14ac:dyDescent="0.25">
      <c r="A260" s="263"/>
      <c r="B260" s="263"/>
      <c r="C260" s="164" t="s">
        <v>524</v>
      </c>
      <c r="D260" s="164"/>
      <c r="E260" s="164"/>
      <c r="F260" s="164"/>
      <c r="G260" s="165"/>
      <c r="H260" s="183" t="s">
        <v>474</v>
      </c>
      <c r="I260" s="164"/>
      <c r="J260" s="184" t="s">
        <v>474</v>
      </c>
      <c r="K260" s="57"/>
      <c r="L260" s="57"/>
      <c r="O260">
        <f t="shared" ca="1" si="33"/>
        <v>0</v>
      </c>
      <c r="P260">
        <f t="shared" ca="1" si="34"/>
        <v>0</v>
      </c>
      <c r="Q260">
        <f t="shared" ca="1" si="35"/>
        <v>0</v>
      </c>
      <c r="R260">
        <f t="shared" ca="1" si="36"/>
        <v>0</v>
      </c>
      <c r="S260">
        <f t="shared" ca="1" si="37"/>
        <v>0</v>
      </c>
      <c r="T260">
        <f t="shared" ca="1" si="38"/>
        <v>0</v>
      </c>
      <c r="W260">
        <f t="shared" si="31"/>
        <v>259</v>
      </c>
      <c r="X260">
        <f t="shared" si="32"/>
        <v>261</v>
      </c>
    </row>
    <row r="261" spans="1:24" customFormat="1" ht="42.75" customHeight="1" x14ac:dyDescent="0.25">
      <c r="A261" s="261">
        <v>41</v>
      </c>
      <c r="B261" s="261" t="s">
        <v>444</v>
      </c>
      <c r="C261" s="264" t="s">
        <v>37</v>
      </c>
      <c r="D261" s="164" t="s">
        <v>186</v>
      </c>
      <c r="E261" s="164">
        <v>1</v>
      </c>
      <c r="F261" s="164">
        <v>18</v>
      </c>
      <c r="G261" s="165" t="s">
        <v>317</v>
      </c>
      <c r="H261" s="183" t="s">
        <v>474</v>
      </c>
      <c r="I261" s="164" t="s">
        <v>474</v>
      </c>
      <c r="J261" s="265" t="s">
        <v>474</v>
      </c>
      <c r="K261" s="57"/>
      <c r="L261" s="57"/>
      <c r="O261">
        <f t="shared" ca="1" si="33"/>
        <v>0</v>
      </c>
      <c r="P261">
        <f t="shared" ca="1" si="34"/>
        <v>0</v>
      </c>
      <c r="Q261">
        <f t="shared" ca="1" si="35"/>
        <v>0</v>
      </c>
      <c r="R261">
        <f t="shared" ca="1" si="36"/>
        <v>0</v>
      </c>
      <c r="S261">
        <f t="shared" ca="1" si="37"/>
        <v>0</v>
      </c>
      <c r="T261">
        <f t="shared" ca="1" si="38"/>
        <v>0</v>
      </c>
      <c r="W261">
        <f t="shared" si="31"/>
        <v>259</v>
      </c>
      <c r="X261">
        <f t="shared" si="32"/>
        <v>261</v>
      </c>
    </row>
    <row r="262" spans="1:24" customFormat="1" ht="42.75" customHeight="1" x14ac:dyDescent="0.25">
      <c r="A262" s="262"/>
      <c r="B262" s="262"/>
      <c r="C262" s="264"/>
      <c r="D262" s="164" t="s">
        <v>186</v>
      </c>
      <c r="E262" s="164">
        <v>2</v>
      </c>
      <c r="F262" s="164">
        <v>18</v>
      </c>
      <c r="G262" s="165" t="s">
        <v>317</v>
      </c>
      <c r="H262" s="183" t="s">
        <v>474</v>
      </c>
      <c r="I262" s="164" t="s">
        <v>474</v>
      </c>
      <c r="J262" s="265"/>
      <c r="K262" s="57"/>
      <c r="L262" s="57"/>
      <c r="O262">
        <f t="shared" ca="1" si="33"/>
        <v>0</v>
      </c>
      <c r="P262">
        <f t="shared" ca="1" si="34"/>
        <v>0</v>
      </c>
      <c r="Q262">
        <f t="shared" ca="1" si="35"/>
        <v>0</v>
      </c>
      <c r="R262">
        <f t="shared" ca="1" si="36"/>
        <v>0</v>
      </c>
      <c r="S262">
        <f t="shared" ca="1" si="37"/>
        <v>0</v>
      </c>
      <c r="T262">
        <f t="shared" ca="1" si="38"/>
        <v>0</v>
      </c>
      <c r="W262">
        <f t="shared" si="31"/>
        <v>259</v>
      </c>
      <c r="X262">
        <f t="shared" si="32"/>
        <v>261</v>
      </c>
    </row>
    <row r="263" spans="1:24" customFormat="1" x14ac:dyDescent="0.25">
      <c r="A263" s="263"/>
      <c r="B263" s="263"/>
      <c r="C263" s="164" t="s">
        <v>524</v>
      </c>
      <c r="D263" s="164"/>
      <c r="E263" s="164"/>
      <c r="F263" s="164"/>
      <c r="G263" s="165"/>
      <c r="H263" s="183" t="s">
        <v>474</v>
      </c>
      <c r="I263" s="164"/>
      <c r="J263" s="184" t="s">
        <v>474</v>
      </c>
      <c r="K263" s="57"/>
      <c r="L263" s="57"/>
      <c r="O263">
        <f t="shared" ca="1" si="33"/>
        <v>0</v>
      </c>
      <c r="P263">
        <f t="shared" ca="1" si="34"/>
        <v>0</v>
      </c>
      <c r="Q263">
        <f t="shared" ca="1" si="35"/>
        <v>0</v>
      </c>
      <c r="R263">
        <f t="shared" ca="1" si="36"/>
        <v>0</v>
      </c>
      <c r="S263">
        <f t="shared" ca="1" si="37"/>
        <v>0</v>
      </c>
      <c r="T263">
        <f t="shared" ca="1" si="38"/>
        <v>0</v>
      </c>
      <c r="W263">
        <f t="shared" si="31"/>
        <v>262</v>
      </c>
      <c r="X263">
        <f t="shared" si="32"/>
        <v>264</v>
      </c>
    </row>
    <row r="264" spans="1:24" customFormat="1" ht="42.75" customHeight="1" x14ac:dyDescent="0.25">
      <c r="A264" s="261">
        <v>42</v>
      </c>
      <c r="B264" s="261" t="s">
        <v>186</v>
      </c>
      <c r="C264" s="264" t="s">
        <v>52</v>
      </c>
      <c r="D264" s="164" t="s">
        <v>444</v>
      </c>
      <c r="E264" s="164">
        <v>1</v>
      </c>
      <c r="F264" s="164">
        <v>18</v>
      </c>
      <c r="G264" s="165" t="s">
        <v>317</v>
      </c>
      <c r="H264" s="183" t="s">
        <v>474</v>
      </c>
      <c r="I264" s="164" t="s">
        <v>474</v>
      </c>
      <c r="J264" s="265" t="s">
        <v>599</v>
      </c>
      <c r="K264" s="57"/>
      <c r="L264" s="57"/>
      <c r="O264">
        <f t="shared" ca="1" si="33"/>
        <v>0</v>
      </c>
      <c r="P264">
        <f t="shared" ca="1" si="34"/>
        <v>0</v>
      </c>
      <c r="Q264">
        <f t="shared" ca="1" si="35"/>
        <v>0</v>
      </c>
      <c r="R264">
        <f t="shared" ca="1" si="36"/>
        <v>0</v>
      </c>
      <c r="S264">
        <f t="shared" ca="1" si="37"/>
        <v>0</v>
      </c>
      <c r="T264">
        <f t="shared" ca="1" si="38"/>
        <v>0</v>
      </c>
      <c r="W264">
        <f t="shared" si="31"/>
        <v>262</v>
      </c>
      <c r="X264">
        <f t="shared" si="32"/>
        <v>264</v>
      </c>
    </row>
    <row r="265" spans="1:24" customFormat="1" ht="42.75" customHeight="1" x14ac:dyDescent="0.25">
      <c r="A265" s="262"/>
      <c r="B265" s="262"/>
      <c r="C265" s="264"/>
      <c r="D265" s="164" t="s">
        <v>444</v>
      </c>
      <c r="E265" s="164">
        <v>2</v>
      </c>
      <c r="F265" s="164">
        <v>18</v>
      </c>
      <c r="G265" s="165" t="s">
        <v>317</v>
      </c>
      <c r="H265" s="183" t="s">
        <v>474</v>
      </c>
      <c r="I265" s="164" t="s">
        <v>474</v>
      </c>
      <c r="J265" s="265"/>
      <c r="K265" s="57"/>
      <c r="L265" s="57"/>
      <c r="O265">
        <f t="shared" ca="1" si="33"/>
        <v>0</v>
      </c>
      <c r="P265">
        <f t="shared" ca="1" si="34"/>
        <v>0</v>
      </c>
      <c r="Q265">
        <f t="shared" ca="1" si="35"/>
        <v>0</v>
      </c>
      <c r="R265">
        <f t="shared" ca="1" si="36"/>
        <v>0</v>
      </c>
      <c r="S265">
        <f t="shared" ca="1" si="37"/>
        <v>0</v>
      </c>
      <c r="T265">
        <f t="shared" ca="1" si="38"/>
        <v>0</v>
      </c>
      <c r="W265">
        <f t="shared" ref="W265:W328" si="39">IF(C265="Total", ROW(B265)-1, W264)</f>
        <v>262</v>
      </c>
      <c r="X265">
        <f t="shared" si="32"/>
        <v>264</v>
      </c>
    </row>
    <row r="266" spans="1:24" customFormat="1" ht="42.75" customHeight="1" x14ac:dyDescent="0.25">
      <c r="A266" s="262"/>
      <c r="B266" s="262"/>
      <c r="C266" s="264"/>
      <c r="D266" s="164" t="s">
        <v>69</v>
      </c>
      <c r="E266" s="164">
        <v>1</v>
      </c>
      <c r="F266" s="164">
        <v>170</v>
      </c>
      <c r="G266" s="165" t="s">
        <v>317</v>
      </c>
      <c r="H266" s="183" t="s">
        <v>474</v>
      </c>
      <c r="I266" s="164" t="s">
        <v>474</v>
      </c>
      <c r="J266" s="265"/>
      <c r="K266" s="57"/>
      <c r="L266" s="57"/>
      <c r="O266">
        <f t="shared" ca="1" si="33"/>
        <v>0</v>
      </c>
      <c r="P266">
        <f t="shared" ca="1" si="34"/>
        <v>0</v>
      </c>
      <c r="Q266">
        <f t="shared" ca="1" si="35"/>
        <v>0</v>
      </c>
      <c r="R266">
        <f t="shared" ca="1" si="36"/>
        <v>0</v>
      </c>
      <c r="S266">
        <f t="shared" ca="1" si="37"/>
        <v>0</v>
      </c>
      <c r="T266">
        <f t="shared" ca="1" si="38"/>
        <v>0</v>
      </c>
      <c r="W266">
        <f t="shared" si="39"/>
        <v>262</v>
      </c>
      <c r="X266">
        <f t="shared" si="32"/>
        <v>264</v>
      </c>
    </row>
    <row r="267" spans="1:24" customFormat="1" ht="42.75" customHeight="1" x14ac:dyDescent="0.25">
      <c r="A267" s="262"/>
      <c r="B267" s="262"/>
      <c r="C267" s="264"/>
      <c r="D267" s="164" t="s">
        <v>69</v>
      </c>
      <c r="E267" s="164">
        <v>2</v>
      </c>
      <c r="F267" s="164">
        <v>170</v>
      </c>
      <c r="G267" s="165" t="s">
        <v>317</v>
      </c>
      <c r="H267" s="183" t="s">
        <v>474</v>
      </c>
      <c r="I267" s="164" t="s">
        <v>474</v>
      </c>
      <c r="J267" s="265"/>
      <c r="K267" s="57"/>
      <c r="L267" s="57"/>
      <c r="O267">
        <f t="shared" ca="1" si="33"/>
        <v>0</v>
      </c>
      <c r="P267">
        <f t="shared" ca="1" si="34"/>
        <v>0</v>
      </c>
      <c r="Q267">
        <f t="shared" ca="1" si="35"/>
        <v>0</v>
      </c>
      <c r="R267">
        <f t="shared" ca="1" si="36"/>
        <v>0</v>
      </c>
      <c r="S267">
        <f t="shared" ca="1" si="37"/>
        <v>0</v>
      </c>
      <c r="T267">
        <f t="shared" ca="1" si="38"/>
        <v>0</v>
      </c>
      <c r="W267">
        <f t="shared" si="39"/>
        <v>262</v>
      </c>
      <c r="X267">
        <f t="shared" si="32"/>
        <v>264</v>
      </c>
    </row>
    <row r="268" spans="1:24" customFormat="1" ht="42.75" customHeight="1" x14ac:dyDescent="0.25">
      <c r="A268" s="262"/>
      <c r="B268" s="262"/>
      <c r="C268" s="264"/>
      <c r="D268" s="164" t="s">
        <v>117</v>
      </c>
      <c r="E268" s="164">
        <v>1</v>
      </c>
      <c r="F268" s="164">
        <v>262</v>
      </c>
      <c r="G268" s="165" t="s">
        <v>317</v>
      </c>
      <c r="H268" s="183">
        <v>50</v>
      </c>
      <c r="I268" s="164" t="s">
        <v>474</v>
      </c>
      <c r="J268" s="265"/>
      <c r="K268" s="57"/>
      <c r="L268" s="57"/>
      <c r="O268">
        <f t="shared" ca="1" si="33"/>
        <v>0</v>
      </c>
      <c r="P268">
        <f t="shared" ca="1" si="34"/>
        <v>1</v>
      </c>
      <c r="Q268">
        <f t="shared" ca="1" si="35"/>
        <v>0</v>
      </c>
      <c r="R268">
        <f t="shared" ca="1" si="36"/>
        <v>0</v>
      </c>
      <c r="S268">
        <f t="shared" ca="1" si="37"/>
        <v>0</v>
      </c>
      <c r="T268">
        <f t="shared" ca="1" si="38"/>
        <v>0</v>
      </c>
      <c r="W268">
        <f t="shared" si="39"/>
        <v>262</v>
      </c>
      <c r="X268">
        <f t="shared" si="32"/>
        <v>264</v>
      </c>
    </row>
    <row r="269" spans="1:24" customFormat="1" ht="42.75" customHeight="1" x14ac:dyDescent="0.25">
      <c r="A269" s="262"/>
      <c r="B269" s="262"/>
      <c r="C269" s="264"/>
      <c r="D269" s="164" t="s">
        <v>117</v>
      </c>
      <c r="E269" s="164">
        <v>2</v>
      </c>
      <c r="F269" s="164">
        <v>262</v>
      </c>
      <c r="G269" s="165" t="s">
        <v>317</v>
      </c>
      <c r="H269" s="183">
        <v>50</v>
      </c>
      <c r="I269" s="164" t="s">
        <v>474</v>
      </c>
      <c r="J269" s="265"/>
      <c r="K269" s="57"/>
      <c r="L269" s="57"/>
      <c r="O269">
        <f t="shared" ca="1" si="33"/>
        <v>0</v>
      </c>
      <c r="P269">
        <f t="shared" ca="1" si="34"/>
        <v>1</v>
      </c>
      <c r="Q269">
        <f t="shared" ca="1" si="35"/>
        <v>0</v>
      </c>
      <c r="R269">
        <f t="shared" ca="1" si="36"/>
        <v>0</v>
      </c>
      <c r="S269">
        <f t="shared" ca="1" si="37"/>
        <v>0</v>
      </c>
      <c r="T269">
        <f t="shared" ca="1" si="38"/>
        <v>0</v>
      </c>
      <c r="W269">
        <f t="shared" si="39"/>
        <v>262</v>
      </c>
      <c r="X269">
        <f t="shared" si="32"/>
        <v>264</v>
      </c>
    </row>
    <row r="270" spans="1:24" customFormat="1" ht="42.75" customHeight="1" x14ac:dyDescent="0.25">
      <c r="A270" s="262"/>
      <c r="B270" s="262"/>
      <c r="C270" s="264"/>
      <c r="D270" s="164" t="s">
        <v>174</v>
      </c>
      <c r="E270" s="164">
        <v>1</v>
      </c>
      <c r="F270" s="164">
        <v>236</v>
      </c>
      <c r="G270" s="165" t="s">
        <v>317</v>
      </c>
      <c r="H270" s="183">
        <v>50</v>
      </c>
      <c r="I270" s="164" t="s">
        <v>568</v>
      </c>
      <c r="J270" s="265"/>
      <c r="K270" s="57"/>
      <c r="L270" s="57"/>
      <c r="O270">
        <f t="shared" ca="1" si="33"/>
        <v>1</v>
      </c>
      <c r="P270">
        <f t="shared" ca="1" si="34"/>
        <v>0</v>
      </c>
      <c r="Q270">
        <f t="shared" ca="1" si="35"/>
        <v>0</v>
      </c>
      <c r="R270">
        <f t="shared" ca="1" si="36"/>
        <v>0</v>
      </c>
      <c r="S270">
        <f t="shared" ca="1" si="37"/>
        <v>0</v>
      </c>
      <c r="T270">
        <f t="shared" ca="1" si="38"/>
        <v>0</v>
      </c>
      <c r="W270">
        <f t="shared" si="39"/>
        <v>262</v>
      </c>
      <c r="X270">
        <f t="shared" si="32"/>
        <v>264</v>
      </c>
    </row>
    <row r="271" spans="1:24" customFormat="1" ht="42.75" customHeight="1" x14ac:dyDescent="0.25">
      <c r="A271" s="262"/>
      <c r="B271" s="262"/>
      <c r="C271" s="264"/>
      <c r="D271" s="164" t="s">
        <v>174</v>
      </c>
      <c r="E271" s="164">
        <v>2</v>
      </c>
      <c r="F271" s="164">
        <v>236</v>
      </c>
      <c r="G271" s="165" t="s">
        <v>317</v>
      </c>
      <c r="H271" s="183">
        <v>50</v>
      </c>
      <c r="I271" s="164" t="s">
        <v>568</v>
      </c>
      <c r="J271" s="265"/>
      <c r="K271" s="57"/>
      <c r="L271" s="57"/>
      <c r="O271">
        <f t="shared" ca="1" si="33"/>
        <v>1</v>
      </c>
      <c r="P271">
        <f t="shared" ca="1" si="34"/>
        <v>0</v>
      </c>
      <c r="Q271">
        <f t="shared" ca="1" si="35"/>
        <v>0</v>
      </c>
      <c r="R271">
        <f t="shared" ca="1" si="36"/>
        <v>0</v>
      </c>
      <c r="S271">
        <f t="shared" ca="1" si="37"/>
        <v>0</v>
      </c>
      <c r="T271">
        <f t="shared" ca="1" si="38"/>
        <v>0</v>
      </c>
      <c r="W271">
        <f t="shared" si="39"/>
        <v>262</v>
      </c>
      <c r="X271">
        <f t="shared" si="32"/>
        <v>264</v>
      </c>
    </row>
    <row r="272" spans="1:24" customFormat="1" x14ac:dyDescent="0.25">
      <c r="A272" s="263"/>
      <c r="B272" s="263"/>
      <c r="C272" s="164" t="s">
        <v>524</v>
      </c>
      <c r="D272" s="164"/>
      <c r="E272" s="164"/>
      <c r="F272" s="164"/>
      <c r="G272" s="165"/>
      <c r="H272" s="183">
        <f>SUM(H264:H271)</f>
        <v>200</v>
      </c>
      <c r="I272" s="164"/>
      <c r="J272" s="184">
        <v>80</v>
      </c>
      <c r="K272" s="57"/>
      <c r="L272" s="57"/>
      <c r="O272">
        <f t="shared" ca="1" si="33"/>
        <v>2</v>
      </c>
      <c r="P272">
        <f t="shared" ca="1" si="34"/>
        <v>2</v>
      </c>
      <c r="Q272">
        <f t="shared" ca="1" si="35"/>
        <v>0</v>
      </c>
      <c r="R272">
        <f t="shared" ca="1" si="36"/>
        <v>0</v>
      </c>
      <c r="S272">
        <f t="shared" ca="1" si="37"/>
        <v>0</v>
      </c>
      <c r="T272">
        <f t="shared" ca="1" si="38"/>
        <v>0</v>
      </c>
      <c r="W272">
        <f t="shared" si="39"/>
        <v>271</v>
      </c>
      <c r="X272">
        <f t="shared" si="32"/>
        <v>273</v>
      </c>
    </row>
    <row r="273" spans="1:24" customFormat="1" ht="42.75" customHeight="1" x14ac:dyDescent="0.25">
      <c r="A273" s="261">
        <v>43</v>
      </c>
      <c r="B273" s="261" t="s">
        <v>76</v>
      </c>
      <c r="C273" s="264" t="s">
        <v>430</v>
      </c>
      <c r="D273" s="164" t="s">
        <v>73</v>
      </c>
      <c r="E273" s="164">
        <v>1</v>
      </c>
      <c r="F273" s="164">
        <v>28</v>
      </c>
      <c r="G273" s="165" t="s">
        <v>317</v>
      </c>
      <c r="H273" s="183" t="s">
        <v>474</v>
      </c>
      <c r="I273" s="164" t="s">
        <v>474</v>
      </c>
      <c r="J273" s="265" t="s">
        <v>587</v>
      </c>
      <c r="K273" s="57"/>
      <c r="L273" s="57"/>
      <c r="O273">
        <f t="shared" ca="1" si="33"/>
        <v>0</v>
      </c>
      <c r="P273">
        <f t="shared" ca="1" si="34"/>
        <v>0</v>
      </c>
      <c r="Q273">
        <f t="shared" ca="1" si="35"/>
        <v>0</v>
      </c>
      <c r="R273">
        <f t="shared" ca="1" si="36"/>
        <v>0</v>
      </c>
      <c r="S273">
        <f t="shared" ca="1" si="37"/>
        <v>0</v>
      </c>
      <c r="T273">
        <f t="shared" ca="1" si="38"/>
        <v>0</v>
      </c>
      <c r="W273">
        <f t="shared" si="39"/>
        <v>271</v>
      </c>
      <c r="X273">
        <f t="shared" si="32"/>
        <v>273</v>
      </c>
    </row>
    <row r="274" spans="1:24" customFormat="1" ht="42.75" customHeight="1" x14ac:dyDescent="0.25">
      <c r="A274" s="262"/>
      <c r="B274" s="262"/>
      <c r="C274" s="264"/>
      <c r="D274" s="164" t="s">
        <v>73</v>
      </c>
      <c r="E274" s="164">
        <v>2</v>
      </c>
      <c r="F274" s="164">
        <v>28</v>
      </c>
      <c r="G274" s="165" t="s">
        <v>317</v>
      </c>
      <c r="H274" s="183" t="s">
        <v>474</v>
      </c>
      <c r="I274" s="164" t="s">
        <v>474</v>
      </c>
      <c r="J274" s="265"/>
      <c r="K274" s="57"/>
      <c r="L274" s="57"/>
      <c r="O274">
        <f t="shared" ca="1" si="33"/>
        <v>0</v>
      </c>
      <c r="P274">
        <f t="shared" ca="1" si="34"/>
        <v>0</v>
      </c>
      <c r="Q274">
        <f t="shared" ca="1" si="35"/>
        <v>0</v>
      </c>
      <c r="R274">
        <f t="shared" ca="1" si="36"/>
        <v>0</v>
      </c>
      <c r="S274">
        <f t="shared" ca="1" si="37"/>
        <v>0</v>
      </c>
      <c r="T274">
        <f t="shared" ca="1" si="38"/>
        <v>0</v>
      </c>
      <c r="W274">
        <f t="shared" si="39"/>
        <v>271</v>
      </c>
      <c r="X274">
        <f t="shared" ref="X274:X337" si="40">IF(C274="Total",W274+2,X273)</f>
        <v>273</v>
      </c>
    </row>
    <row r="275" spans="1:24" customFormat="1" x14ac:dyDescent="0.25">
      <c r="A275" s="263"/>
      <c r="B275" s="263"/>
      <c r="C275" s="164" t="s">
        <v>524</v>
      </c>
      <c r="D275" s="164"/>
      <c r="E275" s="164"/>
      <c r="F275" s="164"/>
      <c r="G275" s="165"/>
      <c r="H275" s="183" t="s">
        <v>474</v>
      </c>
      <c r="I275" s="164"/>
      <c r="J275" s="184">
        <v>80</v>
      </c>
      <c r="K275" s="57"/>
      <c r="L275" s="57"/>
      <c r="O275">
        <f t="shared" ca="1" si="33"/>
        <v>0</v>
      </c>
      <c r="P275">
        <f t="shared" ca="1" si="34"/>
        <v>0</v>
      </c>
      <c r="Q275">
        <f t="shared" ca="1" si="35"/>
        <v>0</v>
      </c>
      <c r="R275">
        <f t="shared" ca="1" si="36"/>
        <v>0</v>
      </c>
      <c r="S275">
        <f t="shared" ca="1" si="37"/>
        <v>0</v>
      </c>
      <c r="T275">
        <f t="shared" ca="1" si="38"/>
        <v>0</v>
      </c>
      <c r="W275">
        <f t="shared" si="39"/>
        <v>274</v>
      </c>
      <c r="X275">
        <f t="shared" si="40"/>
        <v>276</v>
      </c>
    </row>
    <row r="276" spans="1:24" customFormat="1" ht="42.75" customHeight="1" x14ac:dyDescent="0.25">
      <c r="A276" s="261">
        <v>44</v>
      </c>
      <c r="B276" s="261" t="s">
        <v>142</v>
      </c>
      <c r="C276" s="264" t="s">
        <v>143</v>
      </c>
      <c r="D276" s="164" t="s">
        <v>456</v>
      </c>
      <c r="E276" s="164">
        <v>1</v>
      </c>
      <c r="F276" s="164">
        <v>218</v>
      </c>
      <c r="G276" s="165" t="s">
        <v>317</v>
      </c>
      <c r="H276" s="183" t="s">
        <v>474</v>
      </c>
      <c r="I276" s="164" t="s">
        <v>474</v>
      </c>
      <c r="J276" s="265" t="s">
        <v>587</v>
      </c>
      <c r="K276" s="57"/>
      <c r="L276" s="57"/>
      <c r="O276">
        <f t="shared" ca="1" si="33"/>
        <v>0</v>
      </c>
      <c r="P276">
        <f t="shared" ca="1" si="34"/>
        <v>0</v>
      </c>
      <c r="Q276">
        <f t="shared" ca="1" si="35"/>
        <v>0</v>
      </c>
      <c r="R276">
        <f t="shared" ca="1" si="36"/>
        <v>0</v>
      </c>
      <c r="S276">
        <f t="shared" ca="1" si="37"/>
        <v>0</v>
      </c>
      <c r="T276">
        <f t="shared" ca="1" si="38"/>
        <v>0</v>
      </c>
      <c r="W276">
        <f t="shared" si="39"/>
        <v>274</v>
      </c>
      <c r="X276">
        <f t="shared" si="40"/>
        <v>276</v>
      </c>
    </row>
    <row r="277" spans="1:24" customFormat="1" ht="42.75" customHeight="1" x14ac:dyDescent="0.25">
      <c r="A277" s="262"/>
      <c r="B277" s="262"/>
      <c r="C277" s="264"/>
      <c r="D277" s="164" t="s">
        <v>144</v>
      </c>
      <c r="E277" s="164">
        <v>1</v>
      </c>
      <c r="F277" s="164">
        <v>41</v>
      </c>
      <c r="G277" s="165" t="s">
        <v>317</v>
      </c>
      <c r="H277" s="183" t="s">
        <v>474</v>
      </c>
      <c r="I277" s="164" t="s">
        <v>474</v>
      </c>
      <c r="J277" s="265"/>
      <c r="K277" s="57"/>
      <c r="L277" s="57"/>
      <c r="O277">
        <f t="shared" ca="1" si="33"/>
        <v>0</v>
      </c>
      <c r="P277">
        <f t="shared" ca="1" si="34"/>
        <v>0</v>
      </c>
      <c r="Q277">
        <f t="shared" ca="1" si="35"/>
        <v>0</v>
      </c>
      <c r="R277">
        <f t="shared" ca="1" si="36"/>
        <v>0</v>
      </c>
      <c r="S277">
        <f t="shared" ca="1" si="37"/>
        <v>0</v>
      </c>
      <c r="T277">
        <f t="shared" ca="1" si="38"/>
        <v>0</v>
      </c>
      <c r="W277">
        <f t="shared" si="39"/>
        <v>274</v>
      </c>
      <c r="X277">
        <f t="shared" si="40"/>
        <v>276</v>
      </c>
    </row>
    <row r="278" spans="1:24" customFormat="1" x14ac:dyDescent="0.25">
      <c r="A278" s="263"/>
      <c r="B278" s="263"/>
      <c r="C278" s="164" t="s">
        <v>524</v>
      </c>
      <c r="D278" s="164"/>
      <c r="E278" s="164"/>
      <c r="F278" s="164"/>
      <c r="G278" s="165"/>
      <c r="H278" s="183" t="s">
        <v>474</v>
      </c>
      <c r="I278" s="164"/>
      <c r="J278" s="184">
        <v>80</v>
      </c>
      <c r="K278" s="57"/>
      <c r="L278" s="57"/>
      <c r="O278">
        <f t="shared" ref="O278:O341" ca="1" si="41">IF(C278="Total", SUM(INDIRECT("O"&amp;X277&amp;":O"&amp;W278)), IF(AND(H278=50,I278="Yes"),1,0))</f>
        <v>0</v>
      </c>
      <c r="P278">
        <f t="shared" ref="P278:P341" ca="1" si="42">IF(C278="Total", SUM(INDIRECT("P"&amp;X277&amp;":P"&amp;W278)),IF(AND(H278=50,I278="-"),1,0))</f>
        <v>0</v>
      </c>
      <c r="Q278">
        <f t="shared" ref="Q278:Q341" ca="1" si="43">IF(C278="Total", SUM(INDIRECT("Q"&amp;X277&amp;":Q"&amp;W278)),IF(AND(H278=63,I278="Yes"),1,0))</f>
        <v>0</v>
      </c>
      <c r="R278">
        <f t="shared" ref="R278:R341" ca="1" si="44">IF(C278="Total", SUM(INDIRECT("R"&amp;X277&amp;":R"&amp;W278)),IF(AND(H278=63,I278="-"),1,0))</f>
        <v>0</v>
      </c>
      <c r="S278">
        <f t="shared" ref="S278:S341" ca="1" si="45">IF(C278="Total", SUM(INDIRECT("S"&amp;X277&amp;":S"&amp;W278)),IF(AND(H278=80,I278="Yes"),1,0))</f>
        <v>0</v>
      </c>
      <c r="T278">
        <f t="shared" ref="T278:T341" ca="1" si="46">IF(C278="Total", SUM(INDIRECT("T"&amp;X277&amp;":T"&amp;W278)),IF(AND(H278=80,I278="-"),1,0))</f>
        <v>0</v>
      </c>
      <c r="W278">
        <f t="shared" si="39"/>
        <v>277</v>
      </c>
      <c r="X278">
        <f t="shared" si="40"/>
        <v>279</v>
      </c>
    </row>
    <row r="279" spans="1:24" customFormat="1" ht="42.75" customHeight="1" x14ac:dyDescent="0.25">
      <c r="A279" s="261">
        <v>45</v>
      </c>
      <c r="B279" s="261" t="s">
        <v>105</v>
      </c>
      <c r="C279" s="264" t="s">
        <v>34</v>
      </c>
      <c r="D279" s="164" t="s">
        <v>108</v>
      </c>
      <c r="E279" s="164">
        <v>1</v>
      </c>
      <c r="F279" s="164">
        <v>106</v>
      </c>
      <c r="G279" s="165" t="s">
        <v>317</v>
      </c>
      <c r="H279" s="183" t="s">
        <v>474</v>
      </c>
      <c r="I279" s="164" t="s">
        <v>474</v>
      </c>
      <c r="J279" s="265" t="s">
        <v>534</v>
      </c>
      <c r="K279" s="57"/>
      <c r="L279" s="57"/>
      <c r="O279">
        <f t="shared" ca="1" si="41"/>
        <v>0</v>
      </c>
      <c r="P279">
        <f t="shared" ca="1" si="42"/>
        <v>0</v>
      </c>
      <c r="Q279">
        <f t="shared" ca="1" si="43"/>
        <v>0</v>
      </c>
      <c r="R279">
        <f t="shared" ca="1" si="44"/>
        <v>0</v>
      </c>
      <c r="S279">
        <f t="shared" ca="1" si="45"/>
        <v>0</v>
      </c>
      <c r="T279">
        <f t="shared" ca="1" si="46"/>
        <v>0</v>
      </c>
      <c r="W279">
        <f t="shared" si="39"/>
        <v>277</v>
      </c>
      <c r="X279">
        <f t="shared" si="40"/>
        <v>279</v>
      </c>
    </row>
    <row r="280" spans="1:24" customFormat="1" ht="42.75" customHeight="1" x14ac:dyDescent="0.25">
      <c r="A280" s="262"/>
      <c r="B280" s="262"/>
      <c r="C280" s="264"/>
      <c r="D280" s="164" t="s">
        <v>63</v>
      </c>
      <c r="E280" s="164">
        <v>1</v>
      </c>
      <c r="F280" s="164">
        <v>93</v>
      </c>
      <c r="G280" s="165" t="s">
        <v>317</v>
      </c>
      <c r="H280" s="183" t="s">
        <v>474</v>
      </c>
      <c r="I280" s="164" t="s">
        <v>474</v>
      </c>
      <c r="J280" s="265"/>
      <c r="K280" s="57"/>
      <c r="L280" s="57"/>
      <c r="O280">
        <f t="shared" ca="1" si="41"/>
        <v>0</v>
      </c>
      <c r="P280">
        <f t="shared" ca="1" si="42"/>
        <v>0</v>
      </c>
      <c r="Q280">
        <f t="shared" ca="1" si="43"/>
        <v>0</v>
      </c>
      <c r="R280">
        <f t="shared" ca="1" si="44"/>
        <v>0</v>
      </c>
      <c r="S280">
        <f t="shared" ca="1" si="45"/>
        <v>0</v>
      </c>
      <c r="T280">
        <f t="shared" ca="1" si="46"/>
        <v>0</v>
      </c>
      <c r="W280">
        <f t="shared" si="39"/>
        <v>277</v>
      </c>
      <c r="X280">
        <f t="shared" si="40"/>
        <v>279</v>
      </c>
    </row>
    <row r="281" spans="1:24" customFormat="1" ht="42.75" customHeight="1" x14ac:dyDescent="0.25">
      <c r="A281" s="262"/>
      <c r="B281" s="262"/>
      <c r="C281" s="264"/>
      <c r="D281" s="164" t="s">
        <v>109</v>
      </c>
      <c r="E281" s="164">
        <v>1</v>
      </c>
      <c r="F281" s="164">
        <v>97</v>
      </c>
      <c r="G281" s="165" t="s">
        <v>317</v>
      </c>
      <c r="H281" s="183" t="s">
        <v>474</v>
      </c>
      <c r="I281" s="164" t="s">
        <v>474</v>
      </c>
      <c r="J281" s="265"/>
      <c r="K281" s="57"/>
      <c r="L281" s="57"/>
      <c r="O281">
        <f t="shared" ca="1" si="41"/>
        <v>0</v>
      </c>
      <c r="P281">
        <f t="shared" ca="1" si="42"/>
        <v>0</v>
      </c>
      <c r="Q281">
        <f t="shared" ca="1" si="43"/>
        <v>0</v>
      </c>
      <c r="R281">
        <f t="shared" ca="1" si="44"/>
        <v>0</v>
      </c>
      <c r="S281">
        <f t="shared" ca="1" si="45"/>
        <v>0</v>
      </c>
      <c r="T281">
        <f t="shared" ca="1" si="46"/>
        <v>0</v>
      </c>
      <c r="W281">
        <f t="shared" si="39"/>
        <v>277</v>
      </c>
      <c r="X281">
        <f t="shared" si="40"/>
        <v>279</v>
      </c>
    </row>
    <row r="282" spans="1:24" customFormat="1" ht="42.75" customHeight="1" x14ac:dyDescent="0.25">
      <c r="A282" s="262"/>
      <c r="B282" s="262"/>
      <c r="C282" s="264"/>
      <c r="D282" s="164" t="s">
        <v>109</v>
      </c>
      <c r="E282" s="164">
        <v>2</v>
      </c>
      <c r="F282" s="164">
        <v>97</v>
      </c>
      <c r="G282" s="165" t="s">
        <v>317</v>
      </c>
      <c r="H282" s="183" t="s">
        <v>474</v>
      </c>
      <c r="I282" s="164" t="s">
        <v>474</v>
      </c>
      <c r="J282" s="265"/>
      <c r="K282" s="57"/>
      <c r="L282" s="57"/>
      <c r="O282">
        <f t="shared" ca="1" si="41"/>
        <v>0</v>
      </c>
      <c r="P282">
        <f t="shared" ca="1" si="42"/>
        <v>0</v>
      </c>
      <c r="Q282">
        <f t="shared" ca="1" si="43"/>
        <v>0</v>
      </c>
      <c r="R282">
        <f t="shared" ca="1" si="44"/>
        <v>0</v>
      </c>
      <c r="S282">
        <f t="shared" ca="1" si="45"/>
        <v>0</v>
      </c>
      <c r="T282">
        <f t="shared" ca="1" si="46"/>
        <v>0</v>
      </c>
      <c r="W282">
        <f t="shared" si="39"/>
        <v>277</v>
      </c>
      <c r="X282">
        <f t="shared" si="40"/>
        <v>279</v>
      </c>
    </row>
    <row r="283" spans="1:24" customFormat="1" ht="42.75" customHeight="1" x14ac:dyDescent="0.25">
      <c r="A283" s="262"/>
      <c r="B283" s="262"/>
      <c r="C283" s="264"/>
      <c r="D283" s="164" t="s">
        <v>111</v>
      </c>
      <c r="E283" s="164">
        <v>1</v>
      </c>
      <c r="F283" s="164">
        <v>13</v>
      </c>
      <c r="G283" s="165" t="s">
        <v>317</v>
      </c>
      <c r="H283" s="183" t="s">
        <v>474</v>
      </c>
      <c r="I283" s="164" t="s">
        <v>474</v>
      </c>
      <c r="J283" s="265"/>
      <c r="K283" s="57"/>
      <c r="L283" s="57"/>
      <c r="O283">
        <f t="shared" ca="1" si="41"/>
        <v>0</v>
      </c>
      <c r="P283">
        <f t="shared" ca="1" si="42"/>
        <v>0</v>
      </c>
      <c r="Q283">
        <f t="shared" ca="1" si="43"/>
        <v>0</v>
      </c>
      <c r="R283">
        <f t="shared" ca="1" si="44"/>
        <v>0</v>
      </c>
      <c r="S283">
        <f t="shared" ca="1" si="45"/>
        <v>0</v>
      </c>
      <c r="T283">
        <f t="shared" ca="1" si="46"/>
        <v>0</v>
      </c>
      <c r="W283">
        <f t="shared" si="39"/>
        <v>277</v>
      </c>
      <c r="X283">
        <f t="shared" si="40"/>
        <v>279</v>
      </c>
    </row>
    <row r="284" spans="1:24" customFormat="1" ht="42.75" customHeight="1" x14ac:dyDescent="0.25">
      <c r="A284" s="262"/>
      <c r="B284" s="262"/>
      <c r="C284" s="264"/>
      <c r="D284" s="164" t="s">
        <v>224</v>
      </c>
      <c r="E284" s="164">
        <v>1</v>
      </c>
      <c r="F284" s="164">
        <v>64</v>
      </c>
      <c r="G284" s="165" t="s">
        <v>317</v>
      </c>
      <c r="H284" s="183">
        <v>50</v>
      </c>
      <c r="I284" s="164" t="s">
        <v>474</v>
      </c>
      <c r="J284" s="265"/>
      <c r="K284" s="57"/>
      <c r="L284" s="57"/>
      <c r="O284">
        <f t="shared" ca="1" si="41"/>
        <v>0</v>
      </c>
      <c r="P284">
        <f t="shared" ca="1" si="42"/>
        <v>1</v>
      </c>
      <c r="Q284">
        <f t="shared" ca="1" si="43"/>
        <v>0</v>
      </c>
      <c r="R284">
        <f t="shared" ca="1" si="44"/>
        <v>0</v>
      </c>
      <c r="S284">
        <f t="shared" ca="1" si="45"/>
        <v>0</v>
      </c>
      <c r="T284">
        <f t="shared" ca="1" si="46"/>
        <v>0</v>
      </c>
      <c r="W284">
        <f t="shared" si="39"/>
        <v>277</v>
      </c>
      <c r="X284">
        <f t="shared" si="40"/>
        <v>279</v>
      </c>
    </row>
    <row r="285" spans="1:24" customFormat="1" ht="42.75" customHeight="1" x14ac:dyDescent="0.25">
      <c r="A285" s="262"/>
      <c r="B285" s="262"/>
      <c r="C285" s="264"/>
      <c r="D285" s="164" t="s">
        <v>104</v>
      </c>
      <c r="E285" s="164">
        <v>1</v>
      </c>
      <c r="F285" s="164">
        <v>157</v>
      </c>
      <c r="G285" s="165" t="s">
        <v>317</v>
      </c>
      <c r="H285" s="183" t="s">
        <v>474</v>
      </c>
      <c r="I285" s="164" t="s">
        <v>474</v>
      </c>
      <c r="J285" s="265"/>
      <c r="K285" s="57"/>
      <c r="L285" s="57"/>
      <c r="O285">
        <f t="shared" ca="1" si="41"/>
        <v>0</v>
      </c>
      <c r="P285">
        <f t="shared" ca="1" si="42"/>
        <v>0</v>
      </c>
      <c r="Q285">
        <f t="shared" ca="1" si="43"/>
        <v>0</v>
      </c>
      <c r="R285">
        <f t="shared" ca="1" si="44"/>
        <v>0</v>
      </c>
      <c r="S285">
        <f t="shared" ca="1" si="45"/>
        <v>0</v>
      </c>
      <c r="T285">
        <f t="shared" ca="1" si="46"/>
        <v>0</v>
      </c>
      <c r="W285">
        <f t="shared" si="39"/>
        <v>277</v>
      </c>
      <c r="X285">
        <f t="shared" si="40"/>
        <v>279</v>
      </c>
    </row>
    <row r="286" spans="1:24" customFormat="1" ht="42.75" customHeight="1" x14ac:dyDescent="0.25">
      <c r="A286" s="262"/>
      <c r="B286" s="262"/>
      <c r="C286" s="264"/>
      <c r="D286" s="164" t="s">
        <v>104</v>
      </c>
      <c r="E286" s="164">
        <v>2</v>
      </c>
      <c r="F286" s="164">
        <v>157</v>
      </c>
      <c r="G286" s="165" t="s">
        <v>317</v>
      </c>
      <c r="H286" s="183" t="s">
        <v>474</v>
      </c>
      <c r="I286" s="164" t="s">
        <v>474</v>
      </c>
      <c r="J286" s="265"/>
      <c r="K286" s="57"/>
      <c r="L286" s="57"/>
      <c r="O286">
        <f t="shared" ca="1" si="41"/>
        <v>0</v>
      </c>
      <c r="P286">
        <f t="shared" ca="1" si="42"/>
        <v>0</v>
      </c>
      <c r="Q286">
        <f t="shared" ca="1" si="43"/>
        <v>0</v>
      </c>
      <c r="R286">
        <f t="shared" ca="1" si="44"/>
        <v>0</v>
      </c>
      <c r="S286">
        <f t="shared" ca="1" si="45"/>
        <v>0</v>
      </c>
      <c r="T286">
        <f t="shared" ca="1" si="46"/>
        <v>0</v>
      </c>
      <c r="W286">
        <f t="shared" si="39"/>
        <v>277</v>
      </c>
      <c r="X286">
        <f t="shared" si="40"/>
        <v>279</v>
      </c>
    </row>
    <row r="287" spans="1:24" customFormat="1" x14ac:dyDescent="0.25">
      <c r="A287" s="263"/>
      <c r="B287" s="263"/>
      <c r="C287" s="164" t="s">
        <v>524</v>
      </c>
      <c r="D287" s="164"/>
      <c r="E287" s="164"/>
      <c r="F287" s="164"/>
      <c r="G287" s="165"/>
      <c r="H287" s="183">
        <f>SUM(H279:H286)</f>
        <v>50</v>
      </c>
      <c r="I287" s="164"/>
      <c r="J287" s="184">
        <v>50</v>
      </c>
      <c r="K287" s="57"/>
      <c r="L287" s="57"/>
      <c r="O287">
        <f t="shared" ca="1" si="41"/>
        <v>0</v>
      </c>
      <c r="P287">
        <f t="shared" ca="1" si="42"/>
        <v>1</v>
      </c>
      <c r="Q287">
        <f t="shared" ca="1" si="43"/>
        <v>0</v>
      </c>
      <c r="R287">
        <f t="shared" ca="1" si="44"/>
        <v>0</v>
      </c>
      <c r="S287">
        <f t="shared" ca="1" si="45"/>
        <v>0</v>
      </c>
      <c r="T287">
        <f t="shared" ca="1" si="46"/>
        <v>0</v>
      </c>
      <c r="W287">
        <f t="shared" si="39"/>
        <v>286</v>
      </c>
      <c r="X287">
        <f t="shared" si="40"/>
        <v>288</v>
      </c>
    </row>
    <row r="288" spans="1:24" customFormat="1" ht="42.75" customHeight="1" x14ac:dyDescent="0.25">
      <c r="A288" s="261">
        <v>46</v>
      </c>
      <c r="B288" s="261" t="s">
        <v>508</v>
      </c>
      <c r="C288" s="264" t="s">
        <v>430</v>
      </c>
      <c r="D288" s="164" t="s">
        <v>27</v>
      </c>
      <c r="E288" s="164">
        <v>1</v>
      </c>
      <c r="F288" s="164">
        <v>65</v>
      </c>
      <c r="G288" s="165" t="s">
        <v>317</v>
      </c>
      <c r="H288" s="183" t="s">
        <v>474</v>
      </c>
      <c r="I288" s="164" t="s">
        <v>474</v>
      </c>
      <c r="J288" s="265" t="s">
        <v>604</v>
      </c>
      <c r="K288" s="57"/>
      <c r="L288" s="57"/>
      <c r="O288">
        <f t="shared" ca="1" si="41"/>
        <v>0</v>
      </c>
      <c r="P288">
        <f t="shared" ca="1" si="42"/>
        <v>0</v>
      </c>
      <c r="Q288">
        <f t="shared" ca="1" si="43"/>
        <v>0</v>
      </c>
      <c r="R288">
        <f t="shared" ca="1" si="44"/>
        <v>0</v>
      </c>
      <c r="S288">
        <f t="shared" ca="1" si="45"/>
        <v>0</v>
      </c>
      <c r="T288">
        <f t="shared" ca="1" si="46"/>
        <v>0</v>
      </c>
      <c r="W288">
        <f t="shared" si="39"/>
        <v>286</v>
      </c>
      <c r="X288">
        <f t="shared" si="40"/>
        <v>288</v>
      </c>
    </row>
    <row r="289" spans="1:24" customFormat="1" ht="42.75" customHeight="1" x14ac:dyDescent="0.25">
      <c r="A289" s="262"/>
      <c r="B289" s="262"/>
      <c r="C289" s="264"/>
      <c r="D289" s="164" t="s">
        <v>27</v>
      </c>
      <c r="E289" s="164">
        <v>2</v>
      </c>
      <c r="F289" s="164">
        <v>65</v>
      </c>
      <c r="G289" s="165" t="s">
        <v>317</v>
      </c>
      <c r="H289" s="183" t="s">
        <v>474</v>
      </c>
      <c r="I289" s="164" t="s">
        <v>474</v>
      </c>
      <c r="J289" s="265"/>
      <c r="K289" s="57"/>
      <c r="L289" s="57"/>
      <c r="O289">
        <f t="shared" ca="1" si="41"/>
        <v>0</v>
      </c>
      <c r="P289">
        <f t="shared" ca="1" si="42"/>
        <v>0</v>
      </c>
      <c r="Q289">
        <f t="shared" ca="1" si="43"/>
        <v>0</v>
      </c>
      <c r="R289">
        <f t="shared" ca="1" si="44"/>
        <v>0</v>
      </c>
      <c r="S289">
        <f t="shared" ca="1" si="45"/>
        <v>0</v>
      </c>
      <c r="T289">
        <f t="shared" ca="1" si="46"/>
        <v>0</v>
      </c>
      <c r="W289">
        <f t="shared" si="39"/>
        <v>286</v>
      </c>
      <c r="X289">
        <f t="shared" si="40"/>
        <v>288</v>
      </c>
    </row>
    <row r="290" spans="1:24" customFormat="1" x14ac:dyDescent="0.25">
      <c r="A290" s="263"/>
      <c r="B290" s="263"/>
      <c r="C290" s="164" t="s">
        <v>524</v>
      </c>
      <c r="D290" s="164"/>
      <c r="E290" s="164"/>
      <c r="F290" s="164"/>
      <c r="G290" s="165"/>
      <c r="H290" s="183"/>
      <c r="I290" s="164"/>
      <c r="J290" s="184">
        <v>125</v>
      </c>
      <c r="K290" s="57"/>
      <c r="L290" s="57"/>
      <c r="O290">
        <f t="shared" ca="1" si="41"/>
        <v>0</v>
      </c>
      <c r="P290">
        <f t="shared" ca="1" si="42"/>
        <v>0</v>
      </c>
      <c r="Q290">
        <f t="shared" ca="1" si="43"/>
        <v>0</v>
      </c>
      <c r="R290">
        <f t="shared" ca="1" si="44"/>
        <v>0</v>
      </c>
      <c r="S290">
        <f t="shared" ca="1" si="45"/>
        <v>0</v>
      </c>
      <c r="T290">
        <f t="shared" ca="1" si="46"/>
        <v>0</v>
      </c>
      <c r="W290">
        <f t="shared" si="39"/>
        <v>289</v>
      </c>
      <c r="X290">
        <f t="shared" si="40"/>
        <v>291</v>
      </c>
    </row>
    <row r="291" spans="1:24" customFormat="1" ht="42.75" customHeight="1" x14ac:dyDescent="0.25">
      <c r="A291" s="261">
        <v>47</v>
      </c>
      <c r="B291" s="261" t="s">
        <v>111</v>
      </c>
      <c r="C291" s="264" t="s">
        <v>111</v>
      </c>
      <c r="D291" s="164" t="s">
        <v>112</v>
      </c>
      <c r="E291" s="164">
        <v>1</v>
      </c>
      <c r="F291" s="164">
        <v>98</v>
      </c>
      <c r="G291" s="165" t="s">
        <v>317</v>
      </c>
      <c r="H291" s="183" t="s">
        <v>474</v>
      </c>
      <c r="I291" s="164" t="s">
        <v>474</v>
      </c>
      <c r="J291" s="265" t="s">
        <v>474</v>
      </c>
      <c r="K291" s="57"/>
      <c r="L291" s="57"/>
      <c r="O291">
        <f t="shared" ca="1" si="41"/>
        <v>0</v>
      </c>
      <c r="P291">
        <f t="shared" ca="1" si="42"/>
        <v>0</v>
      </c>
      <c r="Q291">
        <f t="shared" ca="1" si="43"/>
        <v>0</v>
      </c>
      <c r="R291">
        <f t="shared" ca="1" si="44"/>
        <v>0</v>
      </c>
      <c r="S291">
        <f t="shared" ca="1" si="45"/>
        <v>0</v>
      </c>
      <c r="T291">
        <f t="shared" ca="1" si="46"/>
        <v>0</v>
      </c>
      <c r="W291">
        <f t="shared" si="39"/>
        <v>289</v>
      </c>
      <c r="X291">
        <f t="shared" si="40"/>
        <v>291</v>
      </c>
    </row>
    <row r="292" spans="1:24" customFormat="1" ht="42.75" customHeight="1" x14ac:dyDescent="0.25">
      <c r="A292" s="262"/>
      <c r="B292" s="262"/>
      <c r="C292" s="264"/>
      <c r="D292" s="164" t="s">
        <v>105</v>
      </c>
      <c r="E292" s="164">
        <v>1</v>
      </c>
      <c r="F292" s="164">
        <v>13</v>
      </c>
      <c r="G292" s="165" t="s">
        <v>317</v>
      </c>
      <c r="H292" s="183" t="s">
        <v>474</v>
      </c>
      <c r="I292" s="164" t="s">
        <v>474</v>
      </c>
      <c r="J292" s="265"/>
      <c r="K292" s="57"/>
      <c r="L292" s="57"/>
      <c r="O292">
        <f t="shared" ca="1" si="41"/>
        <v>0</v>
      </c>
      <c r="P292">
        <f t="shared" ca="1" si="42"/>
        <v>0</v>
      </c>
      <c r="Q292">
        <f t="shared" ca="1" si="43"/>
        <v>0</v>
      </c>
      <c r="R292">
        <f t="shared" ca="1" si="44"/>
        <v>0</v>
      </c>
      <c r="S292">
        <f t="shared" ca="1" si="45"/>
        <v>0</v>
      </c>
      <c r="T292">
        <f t="shared" ca="1" si="46"/>
        <v>0</v>
      </c>
      <c r="W292">
        <f t="shared" si="39"/>
        <v>289</v>
      </c>
      <c r="X292">
        <f t="shared" si="40"/>
        <v>291</v>
      </c>
    </row>
    <row r="293" spans="1:24" customFormat="1" x14ac:dyDescent="0.25">
      <c r="A293" s="263"/>
      <c r="B293" s="263"/>
      <c r="C293" s="164" t="s">
        <v>524</v>
      </c>
      <c r="D293" s="164"/>
      <c r="E293" s="164"/>
      <c r="F293" s="164"/>
      <c r="G293" s="165"/>
      <c r="H293" s="183" t="s">
        <v>474</v>
      </c>
      <c r="I293" s="164"/>
      <c r="J293" s="184" t="s">
        <v>474</v>
      </c>
      <c r="K293" s="57"/>
      <c r="L293" s="57"/>
      <c r="O293">
        <f t="shared" ca="1" si="41"/>
        <v>0</v>
      </c>
      <c r="P293">
        <f t="shared" ca="1" si="42"/>
        <v>0</v>
      </c>
      <c r="Q293">
        <f t="shared" ca="1" si="43"/>
        <v>0</v>
      </c>
      <c r="R293">
        <f t="shared" ca="1" si="44"/>
        <v>0</v>
      </c>
      <c r="S293">
        <f t="shared" ca="1" si="45"/>
        <v>0</v>
      </c>
      <c r="T293">
        <f t="shared" ca="1" si="46"/>
        <v>0</v>
      </c>
      <c r="W293">
        <f t="shared" si="39"/>
        <v>292</v>
      </c>
      <c r="X293">
        <f t="shared" si="40"/>
        <v>294</v>
      </c>
    </row>
    <row r="294" spans="1:24" customFormat="1" ht="15" customHeight="1" x14ac:dyDescent="0.25">
      <c r="A294" s="261">
        <v>48</v>
      </c>
      <c r="B294" s="261" t="s">
        <v>14</v>
      </c>
      <c r="C294" s="164" t="s">
        <v>576</v>
      </c>
      <c r="D294" s="164" t="s">
        <v>474</v>
      </c>
      <c r="E294" s="164" t="s">
        <v>474</v>
      </c>
      <c r="F294" s="164" t="s">
        <v>474</v>
      </c>
      <c r="G294" s="165" t="s">
        <v>474</v>
      </c>
      <c r="H294" s="183" t="s">
        <v>474</v>
      </c>
      <c r="I294" s="164" t="s">
        <v>474</v>
      </c>
      <c r="J294" s="184" t="s">
        <v>746</v>
      </c>
      <c r="K294" s="57"/>
      <c r="L294" s="57"/>
      <c r="O294">
        <f t="shared" ca="1" si="41"/>
        <v>0</v>
      </c>
      <c r="P294">
        <f t="shared" ca="1" si="42"/>
        <v>0</v>
      </c>
      <c r="Q294">
        <f t="shared" ca="1" si="43"/>
        <v>0</v>
      </c>
      <c r="R294">
        <f t="shared" ca="1" si="44"/>
        <v>0</v>
      </c>
      <c r="S294">
        <f t="shared" ca="1" si="45"/>
        <v>0</v>
      </c>
      <c r="T294">
        <f t="shared" ca="1" si="46"/>
        <v>0</v>
      </c>
      <c r="W294">
        <f t="shared" si="39"/>
        <v>292</v>
      </c>
      <c r="X294">
        <f t="shared" si="40"/>
        <v>294</v>
      </c>
    </row>
    <row r="295" spans="1:24" customFormat="1" ht="15" customHeight="1" x14ac:dyDescent="0.25">
      <c r="A295" s="263"/>
      <c r="B295" s="263"/>
      <c r="C295" s="183" t="s">
        <v>524</v>
      </c>
      <c r="D295" s="183"/>
      <c r="E295" s="183"/>
      <c r="F295" s="183"/>
      <c r="G295" s="184"/>
      <c r="H295" s="183" t="s">
        <v>474</v>
      </c>
      <c r="I295" s="183"/>
      <c r="J295" s="184">
        <v>375</v>
      </c>
      <c r="K295" s="57"/>
      <c r="L295" s="57"/>
      <c r="O295">
        <f t="shared" ca="1" si="41"/>
        <v>0</v>
      </c>
      <c r="P295">
        <f t="shared" ca="1" si="42"/>
        <v>0</v>
      </c>
      <c r="Q295">
        <f t="shared" ca="1" si="43"/>
        <v>0</v>
      </c>
      <c r="R295">
        <f t="shared" ca="1" si="44"/>
        <v>0</v>
      </c>
      <c r="S295">
        <f t="shared" ca="1" si="45"/>
        <v>0</v>
      </c>
      <c r="T295">
        <f t="shared" ca="1" si="46"/>
        <v>0</v>
      </c>
      <c r="W295">
        <f t="shared" si="39"/>
        <v>294</v>
      </c>
      <c r="X295">
        <f t="shared" si="40"/>
        <v>296</v>
      </c>
    </row>
    <row r="296" spans="1:24" customFormat="1" ht="42.75" customHeight="1" x14ac:dyDescent="0.25">
      <c r="A296" s="261">
        <v>49</v>
      </c>
      <c r="B296" s="261" t="s">
        <v>60</v>
      </c>
      <c r="C296" s="264" t="s">
        <v>25</v>
      </c>
      <c r="D296" s="164" t="s">
        <v>61</v>
      </c>
      <c r="E296" s="164">
        <v>1</v>
      </c>
      <c r="F296" s="164">
        <v>159</v>
      </c>
      <c r="G296" s="165" t="s">
        <v>317</v>
      </c>
      <c r="H296" s="183" t="s">
        <v>474</v>
      </c>
      <c r="I296" s="164" t="s">
        <v>474</v>
      </c>
      <c r="J296" s="265" t="s">
        <v>583</v>
      </c>
      <c r="K296" s="57"/>
      <c r="L296" s="57"/>
      <c r="O296">
        <f t="shared" ca="1" si="41"/>
        <v>0</v>
      </c>
      <c r="P296">
        <f t="shared" ca="1" si="42"/>
        <v>0</v>
      </c>
      <c r="Q296">
        <f t="shared" ca="1" si="43"/>
        <v>0</v>
      </c>
      <c r="R296">
        <f t="shared" ca="1" si="44"/>
        <v>0</v>
      </c>
      <c r="S296">
        <f t="shared" ca="1" si="45"/>
        <v>0</v>
      </c>
      <c r="T296">
        <f t="shared" ca="1" si="46"/>
        <v>0</v>
      </c>
      <c r="W296">
        <f t="shared" si="39"/>
        <v>294</v>
      </c>
      <c r="X296">
        <f t="shared" si="40"/>
        <v>296</v>
      </c>
    </row>
    <row r="297" spans="1:24" customFormat="1" ht="42.75" customHeight="1" x14ac:dyDescent="0.25">
      <c r="A297" s="262"/>
      <c r="B297" s="262"/>
      <c r="C297" s="264"/>
      <c r="D297" s="164" t="s">
        <v>113</v>
      </c>
      <c r="E297" s="164">
        <v>1</v>
      </c>
      <c r="F297" s="164">
        <v>113</v>
      </c>
      <c r="G297" s="165" t="s">
        <v>317</v>
      </c>
      <c r="H297" s="183" t="s">
        <v>474</v>
      </c>
      <c r="I297" s="164" t="s">
        <v>474</v>
      </c>
      <c r="J297" s="265"/>
      <c r="K297" s="57"/>
      <c r="L297" s="57"/>
      <c r="O297">
        <f t="shared" ca="1" si="41"/>
        <v>0</v>
      </c>
      <c r="P297">
        <f t="shared" ca="1" si="42"/>
        <v>0</v>
      </c>
      <c r="Q297">
        <f t="shared" ca="1" si="43"/>
        <v>0</v>
      </c>
      <c r="R297">
        <f t="shared" ca="1" si="44"/>
        <v>0</v>
      </c>
      <c r="S297">
        <f t="shared" ca="1" si="45"/>
        <v>0</v>
      </c>
      <c r="T297">
        <f t="shared" ca="1" si="46"/>
        <v>0</v>
      </c>
      <c r="W297">
        <f t="shared" si="39"/>
        <v>294</v>
      </c>
      <c r="X297">
        <f t="shared" si="40"/>
        <v>296</v>
      </c>
    </row>
    <row r="298" spans="1:24" customFormat="1" ht="42.75" customHeight="1" x14ac:dyDescent="0.25">
      <c r="A298" s="262"/>
      <c r="B298" s="262"/>
      <c r="C298" s="264"/>
      <c r="D298" s="164" t="s">
        <v>113</v>
      </c>
      <c r="E298" s="164">
        <v>2</v>
      </c>
      <c r="F298" s="164">
        <v>113</v>
      </c>
      <c r="G298" s="165" t="s">
        <v>317</v>
      </c>
      <c r="H298" s="183" t="s">
        <v>474</v>
      </c>
      <c r="I298" s="164" t="s">
        <v>474</v>
      </c>
      <c r="J298" s="265"/>
      <c r="K298" s="57"/>
      <c r="L298" s="57"/>
      <c r="O298">
        <f t="shared" ca="1" si="41"/>
        <v>0</v>
      </c>
      <c r="P298">
        <f t="shared" ca="1" si="42"/>
        <v>0</v>
      </c>
      <c r="Q298">
        <f t="shared" ca="1" si="43"/>
        <v>0</v>
      </c>
      <c r="R298">
        <f t="shared" ca="1" si="44"/>
        <v>0</v>
      </c>
      <c r="S298">
        <f t="shared" ca="1" si="45"/>
        <v>0</v>
      </c>
      <c r="T298">
        <f t="shared" ca="1" si="46"/>
        <v>0</v>
      </c>
      <c r="W298">
        <f t="shared" si="39"/>
        <v>294</v>
      </c>
      <c r="X298">
        <f t="shared" si="40"/>
        <v>296</v>
      </c>
    </row>
    <row r="299" spans="1:24" customFormat="1" ht="42.75" customHeight="1" x14ac:dyDescent="0.25">
      <c r="A299" s="262"/>
      <c r="B299" s="262"/>
      <c r="C299" s="264"/>
      <c r="D299" s="164" t="s">
        <v>55</v>
      </c>
      <c r="E299" s="164">
        <v>1</v>
      </c>
      <c r="F299" s="164">
        <v>166</v>
      </c>
      <c r="G299" s="165" t="s">
        <v>317</v>
      </c>
      <c r="H299" s="183" t="s">
        <v>474</v>
      </c>
      <c r="I299" s="164" t="s">
        <v>474</v>
      </c>
      <c r="J299" s="265"/>
      <c r="K299" s="57"/>
      <c r="L299" s="57"/>
      <c r="O299">
        <f t="shared" ca="1" si="41"/>
        <v>0</v>
      </c>
      <c r="P299">
        <f t="shared" ca="1" si="42"/>
        <v>0</v>
      </c>
      <c r="Q299">
        <f t="shared" ca="1" si="43"/>
        <v>0</v>
      </c>
      <c r="R299">
        <f t="shared" ca="1" si="44"/>
        <v>0</v>
      </c>
      <c r="S299">
        <f t="shared" ca="1" si="45"/>
        <v>0</v>
      </c>
      <c r="T299">
        <f t="shared" ca="1" si="46"/>
        <v>0</v>
      </c>
      <c r="W299">
        <f t="shared" si="39"/>
        <v>294</v>
      </c>
      <c r="X299">
        <f t="shared" si="40"/>
        <v>296</v>
      </c>
    </row>
    <row r="300" spans="1:24" customFormat="1" ht="42.75" customHeight="1" x14ac:dyDescent="0.25">
      <c r="A300" s="262"/>
      <c r="B300" s="262"/>
      <c r="C300" s="264"/>
      <c r="D300" s="164" t="s">
        <v>54</v>
      </c>
      <c r="E300" s="164">
        <v>1</v>
      </c>
      <c r="F300" s="164">
        <v>165</v>
      </c>
      <c r="G300" s="165" t="s">
        <v>317</v>
      </c>
      <c r="H300" s="183" t="s">
        <v>474</v>
      </c>
      <c r="I300" s="164" t="s">
        <v>474</v>
      </c>
      <c r="J300" s="265"/>
      <c r="K300" s="57"/>
      <c r="L300" s="57"/>
      <c r="O300">
        <f t="shared" ca="1" si="41"/>
        <v>0</v>
      </c>
      <c r="P300">
        <f t="shared" ca="1" si="42"/>
        <v>0</v>
      </c>
      <c r="Q300">
        <f t="shared" ca="1" si="43"/>
        <v>0</v>
      </c>
      <c r="R300">
        <f t="shared" ca="1" si="44"/>
        <v>0</v>
      </c>
      <c r="S300">
        <f t="shared" ca="1" si="45"/>
        <v>0</v>
      </c>
      <c r="T300">
        <f t="shared" ca="1" si="46"/>
        <v>0</v>
      </c>
      <c r="W300">
        <f t="shared" si="39"/>
        <v>294</v>
      </c>
      <c r="X300">
        <f t="shared" si="40"/>
        <v>296</v>
      </c>
    </row>
    <row r="301" spans="1:24" customFormat="1" ht="42.75" customHeight="1" x14ac:dyDescent="0.25">
      <c r="A301" s="262"/>
      <c r="B301" s="262"/>
      <c r="C301" s="264"/>
      <c r="D301" s="164" t="s">
        <v>57</v>
      </c>
      <c r="E301" s="164">
        <v>1</v>
      </c>
      <c r="F301" s="164">
        <v>233</v>
      </c>
      <c r="G301" s="165" t="s">
        <v>317</v>
      </c>
      <c r="H301" s="183">
        <v>63</v>
      </c>
      <c r="I301" s="164" t="s">
        <v>474</v>
      </c>
      <c r="J301" s="265"/>
      <c r="K301" s="57"/>
      <c r="L301" s="57"/>
      <c r="O301">
        <f t="shared" ca="1" si="41"/>
        <v>0</v>
      </c>
      <c r="P301">
        <f t="shared" ca="1" si="42"/>
        <v>0</v>
      </c>
      <c r="Q301">
        <f t="shared" ca="1" si="43"/>
        <v>0</v>
      </c>
      <c r="R301">
        <f t="shared" ca="1" si="44"/>
        <v>1</v>
      </c>
      <c r="S301">
        <f t="shared" ca="1" si="45"/>
        <v>0</v>
      </c>
      <c r="T301">
        <f t="shared" ca="1" si="46"/>
        <v>0</v>
      </c>
      <c r="W301">
        <f t="shared" si="39"/>
        <v>294</v>
      </c>
      <c r="X301">
        <f t="shared" si="40"/>
        <v>296</v>
      </c>
    </row>
    <row r="302" spans="1:24" customFormat="1" x14ac:dyDescent="0.25">
      <c r="A302" s="263"/>
      <c r="B302" s="263"/>
      <c r="C302" s="164" t="s">
        <v>524</v>
      </c>
      <c r="D302" s="164"/>
      <c r="E302" s="164"/>
      <c r="F302" s="164"/>
      <c r="G302" s="165"/>
      <c r="H302" s="183">
        <v>63</v>
      </c>
      <c r="I302" s="164"/>
      <c r="J302" s="184">
        <v>175</v>
      </c>
      <c r="K302" s="57"/>
      <c r="L302" s="57"/>
      <c r="O302">
        <f t="shared" ca="1" si="41"/>
        <v>0</v>
      </c>
      <c r="P302">
        <f t="shared" ca="1" si="42"/>
        <v>0</v>
      </c>
      <c r="Q302">
        <f t="shared" ca="1" si="43"/>
        <v>0</v>
      </c>
      <c r="R302">
        <f t="shared" ca="1" si="44"/>
        <v>1</v>
      </c>
      <c r="S302">
        <f t="shared" ca="1" si="45"/>
        <v>0</v>
      </c>
      <c r="T302">
        <f t="shared" ca="1" si="46"/>
        <v>0</v>
      </c>
      <c r="W302">
        <f t="shared" si="39"/>
        <v>301</v>
      </c>
      <c r="X302">
        <f t="shared" si="40"/>
        <v>303</v>
      </c>
    </row>
    <row r="303" spans="1:24" customFormat="1" ht="42.75" customHeight="1" x14ac:dyDescent="0.25">
      <c r="A303" s="261">
        <v>50</v>
      </c>
      <c r="B303" s="261" t="s">
        <v>109</v>
      </c>
      <c r="C303" s="264" t="s">
        <v>143</v>
      </c>
      <c r="D303" s="164" t="s">
        <v>105</v>
      </c>
      <c r="E303" s="164">
        <v>1</v>
      </c>
      <c r="F303" s="164">
        <v>97</v>
      </c>
      <c r="G303" s="165" t="s">
        <v>317</v>
      </c>
      <c r="H303" s="183" t="s">
        <v>474</v>
      </c>
      <c r="I303" s="164" t="s">
        <v>474</v>
      </c>
      <c r="J303" s="265" t="s">
        <v>474</v>
      </c>
      <c r="K303" s="57"/>
      <c r="L303" s="57"/>
      <c r="O303">
        <f t="shared" ca="1" si="41"/>
        <v>0</v>
      </c>
      <c r="P303">
        <f t="shared" ca="1" si="42"/>
        <v>0</v>
      </c>
      <c r="Q303">
        <f t="shared" ca="1" si="43"/>
        <v>0</v>
      </c>
      <c r="R303">
        <f t="shared" ca="1" si="44"/>
        <v>0</v>
      </c>
      <c r="S303">
        <f t="shared" ca="1" si="45"/>
        <v>0</v>
      </c>
      <c r="T303">
        <f t="shared" ca="1" si="46"/>
        <v>0</v>
      </c>
      <c r="W303">
        <f t="shared" si="39"/>
        <v>301</v>
      </c>
      <c r="X303">
        <f t="shared" si="40"/>
        <v>303</v>
      </c>
    </row>
    <row r="304" spans="1:24" customFormat="1" ht="42.75" customHeight="1" x14ac:dyDescent="0.25">
      <c r="A304" s="262"/>
      <c r="B304" s="262"/>
      <c r="C304" s="264"/>
      <c r="D304" s="164" t="s">
        <v>105</v>
      </c>
      <c r="E304" s="164">
        <v>2</v>
      </c>
      <c r="F304" s="164">
        <v>97</v>
      </c>
      <c r="G304" s="165" t="s">
        <v>317</v>
      </c>
      <c r="H304" s="183" t="s">
        <v>474</v>
      </c>
      <c r="I304" s="164" t="s">
        <v>474</v>
      </c>
      <c r="J304" s="265"/>
      <c r="K304" s="57"/>
      <c r="L304" s="57"/>
      <c r="O304">
        <f t="shared" ca="1" si="41"/>
        <v>0</v>
      </c>
      <c r="P304">
        <f t="shared" ca="1" si="42"/>
        <v>0</v>
      </c>
      <c r="Q304">
        <f t="shared" ca="1" si="43"/>
        <v>0</v>
      </c>
      <c r="R304">
        <f t="shared" ca="1" si="44"/>
        <v>0</v>
      </c>
      <c r="S304">
        <f t="shared" ca="1" si="45"/>
        <v>0</v>
      </c>
      <c r="T304">
        <f t="shared" ca="1" si="46"/>
        <v>0</v>
      </c>
      <c r="W304">
        <f t="shared" si="39"/>
        <v>301</v>
      </c>
      <c r="X304">
        <f t="shared" si="40"/>
        <v>303</v>
      </c>
    </row>
    <row r="305" spans="1:24" customFormat="1" x14ac:dyDescent="0.25">
      <c r="A305" s="263"/>
      <c r="B305" s="263"/>
      <c r="C305" s="164" t="s">
        <v>524</v>
      </c>
      <c r="D305" s="164"/>
      <c r="E305" s="164"/>
      <c r="F305" s="164"/>
      <c r="G305" s="165"/>
      <c r="H305" s="183" t="s">
        <v>474</v>
      </c>
      <c r="I305" s="164"/>
      <c r="J305" s="184" t="s">
        <v>474</v>
      </c>
      <c r="K305" s="57"/>
      <c r="L305" s="57"/>
      <c r="O305">
        <f t="shared" ca="1" si="41"/>
        <v>0</v>
      </c>
      <c r="P305">
        <f t="shared" ca="1" si="42"/>
        <v>0</v>
      </c>
      <c r="Q305">
        <f t="shared" ca="1" si="43"/>
        <v>0</v>
      </c>
      <c r="R305">
        <f t="shared" ca="1" si="44"/>
        <v>0</v>
      </c>
      <c r="S305">
        <f t="shared" ca="1" si="45"/>
        <v>0</v>
      </c>
      <c r="T305">
        <f t="shared" ca="1" si="46"/>
        <v>0</v>
      </c>
      <c r="W305">
        <f t="shared" si="39"/>
        <v>304</v>
      </c>
      <c r="X305">
        <f t="shared" si="40"/>
        <v>306</v>
      </c>
    </row>
    <row r="306" spans="1:24" customFormat="1" ht="42.75" customHeight="1" x14ac:dyDescent="0.25">
      <c r="A306" s="261">
        <v>51</v>
      </c>
      <c r="B306" s="261" t="s">
        <v>153</v>
      </c>
      <c r="C306" s="264" t="s">
        <v>153</v>
      </c>
      <c r="D306" s="164" t="s">
        <v>177</v>
      </c>
      <c r="E306" s="164">
        <v>1</v>
      </c>
      <c r="F306" s="164">
        <v>150</v>
      </c>
      <c r="G306" s="165" t="s">
        <v>317</v>
      </c>
      <c r="H306" s="183" t="s">
        <v>474</v>
      </c>
      <c r="I306" s="164" t="s">
        <v>474</v>
      </c>
      <c r="J306" s="265" t="s">
        <v>474</v>
      </c>
      <c r="K306" s="57"/>
      <c r="L306" s="57"/>
      <c r="O306">
        <f t="shared" ca="1" si="41"/>
        <v>0</v>
      </c>
      <c r="P306">
        <f t="shared" ca="1" si="42"/>
        <v>0</v>
      </c>
      <c r="Q306">
        <f t="shared" ca="1" si="43"/>
        <v>0</v>
      </c>
      <c r="R306">
        <f t="shared" ca="1" si="44"/>
        <v>0</v>
      </c>
      <c r="S306">
        <f t="shared" ca="1" si="45"/>
        <v>0</v>
      </c>
      <c r="T306">
        <f t="shared" ca="1" si="46"/>
        <v>0</v>
      </c>
      <c r="W306">
        <f t="shared" si="39"/>
        <v>304</v>
      </c>
      <c r="X306">
        <f t="shared" si="40"/>
        <v>306</v>
      </c>
    </row>
    <row r="307" spans="1:24" customFormat="1" ht="42.75" customHeight="1" x14ac:dyDescent="0.25">
      <c r="A307" s="262"/>
      <c r="B307" s="262"/>
      <c r="C307" s="264"/>
      <c r="D307" s="164" t="s">
        <v>139</v>
      </c>
      <c r="E307" s="164">
        <v>1</v>
      </c>
      <c r="F307" s="164">
        <v>94</v>
      </c>
      <c r="G307" s="165" t="s">
        <v>317</v>
      </c>
      <c r="H307" s="183" t="s">
        <v>474</v>
      </c>
      <c r="I307" s="164" t="s">
        <v>474</v>
      </c>
      <c r="J307" s="265"/>
      <c r="K307" s="57"/>
      <c r="L307" s="57"/>
      <c r="O307">
        <f t="shared" ca="1" si="41"/>
        <v>0</v>
      </c>
      <c r="P307">
        <f t="shared" ca="1" si="42"/>
        <v>0</v>
      </c>
      <c r="Q307">
        <f t="shared" ca="1" si="43"/>
        <v>0</v>
      </c>
      <c r="R307">
        <f t="shared" ca="1" si="44"/>
        <v>0</v>
      </c>
      <c r="S307">
        <f t="shared" ca="1" si="45"/>
        <v>0</v>
      </c>
      <c r="T307">
        <f t="shared" ca="1" si="46"/>
        <v>0</v>
      </c>
      <c r="W307">
        <f t="shared" si="39"/>
        <v>304</v>
      </c>
      <c r="X307">
        <f t="shared" si="40"/>
        <v>306</v>
      </c>
    </row>
    <row r="308" spans="1:24" customFormat="1" x14ac:dyDescent="0.25">
      <c r="A308" s="263"/>
      <c r="B308" s="263"/>
      <c r="C308" s="164" t="s">
        <v>524</v>
      </c>
      <c r="D308" s="164"/>
      <c r="E308" s="164"/>
      <c r="F308" s="164"/>
      <c r="G308" s="165"/>
      <c r="H308" s="183"/>
      <c r="I308" s="164"/>
      <c r="J308" s="184" t="s">
        <v>474</v>
      </c>
      <c r="K308" s="57"/>
      <c r="L308" s="57"/>
      <c r="O308">
        <f t="shared" ca="1" si="41"/>
        <v>0</v>
      </c>
      <c r="P308">
        <f t="shared" ca="1" si="42"/>
        <v>0</v>
      </c>
      <c r="Q308">
        <f t="shared" ca="1" si="43"/>
        <v>0</v>
      </c>
      <c r="R308">
        <f t="shared" ca="1" si="44"/>
        <v>0</v>
      </c>
      <c r="S308">
        <f t="shared" ca="1" si="45"/>
        <v>0</v>
      </c>
      <c r="T308">
        <f t="shared" ca="1" si="46"/>
        <v>0</v>
      </c>
      <c r="W308">
        <f t="shared" si="39"/>
        <v>307</v>
      </c>
      <c r="X308">
        <f t="shared" si="40"/>
        <v>309</v>
      </c>
    </row>
    <row r="309" spans="1:24" customFormat="1" ht="42.75" customHeight="1" x14ac:dyDescent="0.25">
      <c r="A309" s="261">
        <v>52</v>
      </c>
      <c r="B309" s="261" t="s">
        <v>114</v>
      </c>
      <c r="C309" s="264" t="s">
        <v>24</v>
      </c>
      <c r="D309" s="164" t="s">
        <v>115</v>
      </c>
      <c r="E309" s="164">
        <v>1</v>
      </c>
      <c r="F309" s="164">
        <v>79</v>
      </c>
      <c r="G309" s="165" t="s">
        <v>318</v>
      </c>
      <c r="H309" s="183" t="s">
        <v>474</v>
      </c>
      <c r="I309" s="164" t="s">
        <v>474</v>
      </c>
      <c r="J309" s="265" t="s">
        <v>474</v>
      </c>
      <c r="K309" s="57"/>
      <c r="L309" s="57"/>
      <c r="O309">
        <f t="shared" ca="1" si="41"/>
        <v>0</v>
      </c>
      <c r="P309">
        <f t="shared" ca="1" si="42"/>
        <v>0</v>
      </c>
      <c r="Q309">
        <f t="shared" ca="1" si="43"/>
        <v>0</v>
      </c>
      <c r="R309">
        <f t="shared" ca="1" si="44"/>
        <v>0</v>
      </c>
      <c r="S309">
        <f t="shared" ca="1" si="45"/>
        <v>0</v>
      </c>
      <c r="T309">
        <f t="shared" ca="1" si="46"/>
        <v>0</v>
      </c>
      <c r="W309">
        <f t="shared" si="39"/>
        <v>307</v>
      </c>
      <c r="X309">
        <f t="shared" si="40"/>
        <v>309</v>
      </c>
    </row>
    <row r="310" spans="1:24" customFormat="1" ht="42.75" customHeight="1" x14ac:dyDescent="0.25">
      <c r="A310" s="262"/>
      <c r="B310" s="262"/>
      <c r="C310" s="264"/>
      <c r="D310" s="164" t="s">
        <v>115</v>
      </c>
      <c r="E310" s="164">
        <v>2</v>
      </c>
      <c r="F310" s="164">
        <v>80</v>
      </c>
      <c r="G310" s="165" t="s">
        <v>318</v>
      </c>
      <c r="H310" s="183" t="s">
        <v>474</v>
      </c>
      <c r="I310" s="164" t="s">
        <v>474</v>
      </c>
      <c r="J310" s="265"/>
      <c r="K310" s="57"/>
      <c r="L310" s="57"/>
      <c r="O310">
        <f t="shared" ca="1" si="41"/>
        <v>0</v>
      </c>
      <c r="P310">
        <f t="shared" ca="1" si="42"/>
        <v>0</v>
      </c>
      <c r="Q310">
        <f t="shared" ca="1" si="43"/>
        <v>0</v>
      </c>
      <c r="R310">
        <f t="shared" ca="1" si="44"/>
        <v>0</v>
      </c>
      <c r="S310">
        <f t="shared" ca="1" si="45"/>
        <v>0</v>
      </c>
      <c r="T310">
        <f t="shared" ca="1" si="46"/>
        <v>0</v>
      </c>
      <c r="W310">
        <f t="shared" si="39"/>
        <v>307</v>
      </c>
      <c r="X310">
        <f t="shared" si="40"/>
        <v>309</v>
      </c>
    </row>
    <row r="311" spans="1:24" customFormat="1" ht="42.75" customHeight="1" x14ac:dyDescent="0.25">
      <c r="A311" s="262"/>
      <c r="B311" s="262"/>
      <c r="C311" s="264"/>
      <c r="D311" s="164" t="s">
        <v>116</v>
      </c>
      <c r="E311" s="164">
        <v>1</v>
      </c>
      <c r="F311" s="164">
        <v>188</v>
      </c>
      <c r="G311" s="165" t="s">
        <v>317</v>
      </c>
      <c r="H311" s="183" t="s">
        <v>474</v>
      </c>
      <c r="I311" s="164" t="s">
        <v>474</v>
      </c>
      <c r="J311" s="265"/>
      <c r="K311" s="57"/>
      <c r="L311" s="57"/>
      <c r="O311">
        <f t="shared" ca="1" si="41"/>
        <v>0</v>
      </c>
      <c r="P311">
        <f t="shared" ca="1" si="42"/>
        <v>0</v>
      </c>
      <c r="Q311">
        <f t="shared" ca="1" si="43"/>
        <v>0</v>
      </c>
      <c r="R311">
        <f t="shared" ca="1" si="44"/>
        <v>0</v>
      </c>
      <c r="S311">
        <f t="shared" ca="1" si="45"/>
        <v>0</v>
      </c>
      <c r="T311">
        <f t="shared" ca="1" si="46"/>
        <v>0</v>
      </c>
      <c r="W311">
        <f t="shared" si="39"/>
        <v>307</v>
      </c>
      <c r="X311">
        <f t="shared" si="40"/>
        <v>309</v>
      </c>
    </row>
    <row r="312" spans="1:24" customFormat="1" ht="42.75" customHeight="1" x14ac:dyDescent="0.25">
      <c r="A312" s="262"/>
      <c r="B312" s="262"/>
      <c r="C312" s="264"/>
      <c r="D312" s="164" t="s">
        <v>138</v>
      </c>
      <c r="E312" s="164">
        <v>1</v>
      </c>
      <c r="F312" s="164">
        <v>189</v>
      </c>
      <c r="G312" s="165" t="s">
        <v>317</v>
      </c>
      <c r="H312" s="183" t="s">
        <v>474</v>
      </c>
      <c r="I312" s="164" t="s">
        <v>474</v>
      </c>
      <c r="J312" s="265"/>
      <c r="K312" s="57"/>
      <c r="L312" s="57"/>
      <c r="O312">
        <f t="shared" ca="1" si="41"/>
        <v>0</v>
      </c>
      <c r="P312">
        <f t="shared" ca="1" si="42"/>
        <v>0</v>
      </c>
      <c r="Q312">
        <f t="shared" ca="1" si="43"/>
        <v>0</v>
      </c>
      <c r="R312">
        <f t="shared" ca="1" si="44"/>
        <v>0</v>
      </c>
      <c r="S312">
        <f t="shared" ca="1" si="45"/>
        <v>0</v>
      </c>
      <c r="T312">
        <f t="shared" ca="1" si="46"/>
        <v>0</v>
      </c>
      <c r="W312">
        <f t="shared" si="39"/>
        <v>307</v>
      </c>
      <c r="X312">
        <f t="shared" si="40"/>
        <v>309</v>
      </c>
    </row>
    <row r="313" spans="1:24" customFormat="1" x14ac:dyDescent="0.25">
      <c r="A313" s="263"/>
      <c r="B313" s="263"/>
      <c r="C313" s="164" t="s">
        <v>524</v>
      </c>
      <c r="D313" s="164"/>
      <c r="E313" s="164"/>
      <c r="F313" s="164"/>
      <c r="G313" s="165"/>
      <c r="H313" s="183" t="s">
        <v>474</v>
      </c>
      <c r="I313" s="164"/>
      <c r="J313" s="184" t="s">
        <v>474</v>
      </c>
      <c r="K313" s="57"/>
      <c r="L313" s="57"/>
      <c r="O313">
        <f t="shared" ca="1" si="41"/>
        <v>0</v>
      </c>
      <c r="P313">
        <f t="shared" ca="1" si="42"/>
        <v>0</v>
      </c>
      <c r="Q313">
        <f t="shared" ca="1" si="43"/>
        <v>0</v>
      </c>
      <c r="R313">
        <f t="shared" ca="1" si="44"/>
        <v>0</v>
      </c>
      <c r="S313">
        <f t="shared" ca="1" si="45"/>
        <v>0</v>
      </c>
      <c r="T313">
        <f t="shared" ca="1" si="46"/>
        <v>0</v>
      </c>
      <c r="W313">
        <f t="shared" si="39"/>
        <v>312</v>
      </c>
      <c r="X313">
        <f t="shared" si="40"/>
        <v>314</v>
      </c>
    </row>
    <row r="314" spans="1:24" customFormat="1" ht="42.75" customHeight="1" x14ac:dyDescent="0.25">
      <c r="A314" s="261">
        <v>53</v>
      </c>
      <c r="B314" s="261" t="s">
        <v>115</v>
      </c>
      <c r="C314" s="264" t="s">
        <v>24</v>
      </c>
      <c r="D314" s="164" t="s">
        <v>40</v>
      </c>
      <c r="E314" s="164">
        <v>1</v>
      </c>
      <c r="F314" s="164">
        <v>50</v>
      </c>
      <c r="G314" s="165" t="s">
        <v>317</v>
      </c>
      <c r="H314" s="183" t="s">
        <v>474</v>
      </c>
      <c r="I314" s="164" t="s">
        <v>474</v>
      </c>
      <c r="J314" s="265" t="s">
        <v>474</v>
      </c>
      <c r="K314" s="57"/>
      <c r="L314" s="57"/>
      <c r="O314">
        <f t="shared" ca="1" si="41"/>
        <v>0</v>
      </c>
      <c r="P314">
        <f t="shared" ca="1" si="42"/>
        <v>0</v>
      </c>
      <c r="Q314">
        <f t="shared" ca="1" si="43"/>
        <v>0</v>
      </c>
      <c r="R314">
        <f t="shared" ca="1" si="44"/>
        <v>0</v>
      </c>
      <c r="S314">
        <f t="shared" ca="1" si="45"/>
        <v>0</v>
      </c>
      <c r="T314">
        <f t="shared" ca="1" si="46"/>
        <v>0</v>
      </c>
      <c r="W314">
        <f t="shared" si="39"/>
        <v>312</v>
      </c>
      <c r="X314">
        <f t="shared" si="40"/>
        <v>314</v>
      </c>
    </row>
    <row r="315" spans="1:24" customFormat="1" ht="42.75" customHeight="1" x14ac:dyDescent="0.25">
      <c r="A315" s="262"/>
      <c r="B315" s="262"/>
      <c r="C315" s="264"/>
      <c r="D315" s="164" t="s">
        <v>40</v>
      </c>
      <c r="E315" s="164">
        <v>2</v>
      </c>
      <c r="F315" s="164">
        <v>50</v>
      </c>
      <c r="G315" s="165" t="s">
        <v>317</v>
      </c>
      <c r="H315" s="183" t="s">
        <v>474</v>
      </c>
      <c r="I315" s="164" t="s">
        <v>474</v>
      </c>
      <c r="J315" s="265"/>
      <c r="K315" s="57"/>
      <c r="L315" s="57"/>
      <c r="O315">
        <f t="shared" ca="1" si="41"/>
        <v>0</v>
      </c>
      <c r="P315">
        <f t="shared" ca="1" si="42"/>
        <v>0</v>
      </c>
      <c r="Q315">
        <f t="shared" ca="1" si="43"/>
        <v>0</v>
      </c>
      <c r="R315">
        <f t="shared" ca="1" si="44"/>
        <v>0</v>
      </c>
      <c r="S315">
        <f t="shared" ca="1" si="45"/>
        <v>0</v>
      </c>
      <c r="T315">
        <f t="shared" ca="1" si="46"/>
        <v>0</v>
      </c>
      <c r="W315">
        <f t="shared" si="39"/>
        <v>312</v>
      </c>
      <c r="X315">
        <f t="shared" si="40"/>
        <v>314</v>
      </c>
    </row>
    <row r="316" spans="1:24" customFormat="1" ht="42.75" customHeight="1" x14ac:dyDescent="0.25">
      <c r="A316" s="262"/>
      <c r="B316" s="262"/>
      <c r="C316" s="264"/>
      <c r="D316" s="164" t="s">
        <v>116</v>
      </c>
      <c r="E316" s="164">
        <v>1</v>
      </c>
      <c r="F316" s="164">
        <v>108</v>
      </c>
      <c r="G316" s="165" t="s">
        <v>317</v>
      </c>
      <c r="H316" s="183" t="s">
        <v>474</v>
      </c>
      <c r="I316" s="164" t="s">
        <v>474</v>
      </c>
      <c r="J316" s="265"/>
      <c r="K316" s="57"/>
      <c r="L316" s="57"/>
      <c r="O316">
        <f t="shared" ca="1" si="41"/>
        <v>0</v>
      </c>
      <c r="P316">
        <f t="shared" ca="1" si="42"/>
        <v>0</v>
      </c>
      <c r="Q316">
        <f t="shared" ca="1" si="43"/>
        <v>0</v>
      </c>
      <c r="R316">
        <f t="shared" ca="1" si="44"/>
        <v>0</v>
      </c>
      <c r="S316">
        <f t="shared" ca="1" si="45"/>
        <v>0</v>
      </c>
      <c r="T316">
        <f t="shared" ca="1" si="46"/>
        <v>0</v>
      </c>
      <c r="W316">
        <f t="shared" si="39"/>
        <v>312</v>
      </c>
      <c r="X316">
        <f t="shared" si="40"/>
        <v>314</v>
      </c>
    </row>
    <row r="317" spans="1:24" customFormat="1" ht="42.75" customHeight="1" x14ac:dyDescent="0.25">
      <c r="A317" s="262"/>
      <c r="B317" s="262"/>
      <c r="C317" s="264"/>
      <c r="D317" s="164" t="s">
        <v>62</v>
      </c>
      <c r="E317" s="164">
        <v>1</v>
      </c>
      <c r="F317" s="164">
        <v>289</v>
      </c>
      <c r="G317" s="165" t="s">
        <v>317</v>
      </c>
      <c r="H317" s="183">
        <v>50</v>
      </c>
      <c r="I317" s="164" t="s">
        <v>474</v>
      </c>
      <c r="J317" s="265"/>
      <c r="K317" s="57"/>
      <c r="L317" s="57"/>
      <c r="O317">
        <f t="shared" ca="1" si="41"/>
        <v>0</v>
      </c>
      <c r="P317">
        <f t="shared" ca="1" si="42"/>
        <v>1</v>
      </c>
      <c r="Q317">
        <f t="shared" ca="1" si="43"/>
        <v>0</v>
      </c>
      <c r="R317">
        <f t="shared" ca="1" si="44"/>
        <v>0</v>
      </c>
      <c r="S317">
        <f t="shared" ca="1" si="45"/>
        <v>0</v>
      </c>
      <c r="T317">
        <f t="shared" ca="1" si="46"/>
        <v>0</v>
      </c>
      <c r="W317">
        <f t="shared" si="39"/>
        <v>312</v>
      </c>
      <c r="X317">
        <f t="shared" si="40"/>
        <v>314</v>
      </c>
    </row>
    <row r="318" spans="1:24" customFormat="1" ht="42.75" customHeight="1" x14ac:dyDescent="0.25">
      <c r="A318" s="262"/>
      <c r="B318" s="262"/>
      <c r="C318" s="264"/>
      <c r="D318" s="164" t="s">
        <v>62</v>
      </c>
      <c r="E318" s="164">
        <v>2</v>
      </c>
      <c r="F318" s="164">
        <v>273</v>
      </c>
      <c r="G318" s="165" t="s">
        <v>317</v>
      </c>
      <c r="H318" s="183">
        <v>50</v>
      </c>
      <c r="I318" s="164" t="s">
        <v>474</v>
      </c>
      <c r="J318" s="265"/>
      <c r="K318" s="57"/>
      <c r="L318" s="57"/>
      <c r="O318">
        <f t="shared" ca="1" si="41"/>
        <v>0</v>
      </c>
      <c r="P318">
        <f t="shared" ca="1" si="42"/>
        <v>1</v>
      </c>
      <c r="Q318">
        <f t="shared" ca="1" si="43"/>
        <v>0</v>
      </c>
      <c r="R318">
        <f t="shared" ca="1" si="44"/>
        <v>0</v>
      </c>
      <c r="S318">
        <f t="shared" ca="1" si="45"/>
        <v>0</v>
      </c>
      <c r="T318">
        <f t="shared" ca="1" si="46"/>
        <v>0</v>
      </c>
      <c r="W318">
        <f t="shared" si="39"/>
        <v>312</v>
      </c>
      <c r="X318">
        <f t="shared" si="40"/>
        <v>314</v>
      </c>
    </row>
    <row r="319" spans="1:24" customFormat="1" ht="42.75" customHeight="1" x14ac:dyDescent="0.25">
      <c r="A319" s="262"/>
      <c r="B319" s="262"/>
      <c r="C319" s="264"/>
      <c r="D319" s="164" t="s">
        <v>114</v>
      </c>
      <c r="E319" s="164">
        <v>1</v>
      </c>
      <c r="F319" s="164">
        <v>79</v>
      </c>
      <c r="G319" s="165" t="s">
        <v>318</v>
      </c>
      <c r="H319" s="183" t="s">
        <v>474</v>
      </c>
      <c r="I319" s="164" t="s">
        <v>474</v>
      </c>
      <c r="J319" s="265"/>
      <c r="K319" s="57"/>
      <c r="L319" s="57"/>
      <c r="O319">
        <f t="shared" ca="1" si="41"/>
        <v>0</v>
      </c>
      <c r="P319">
        <f t="shared" ca="1" si="42"/>
        <v>0</v>
      </c>
      <c r="Q319">
        <f t="shared" ca="1" si="43"/>
        <v>0</v>
      </c>
      <c r="R319">
        <f t="shared" ca="1" si="44"/>
        <v>0</v>
      </c>
      <c r="S319">
        <f t="shared" ca="1" si="45"/>
        <v>0</v>
      </c>
      <c r="T319">
        <f t="shared" ca="1" si="46"/>
        <v>0</v>
      </c>
      <c r="W319">
        <f t="shared" si="39"/>
        <v>312</v>
      </c>
      <c r="X319">
        <f t="shared" si="40"/>
        <v>314</v>
      </c>
    </row>
    <row r="320" spans="1:24" customFormat="1" ht="42.75" customHeight="1" x14ac:dyDescent="0.25">
      <c r="A320" s="262"/>
      <c r="B320" s="262"/>
      <c r="C320" s="264"/>
      <c r="D320" s="164" t="s">
        <v>114</v>
      </c>
      <c r="E320" s="164">
        <v>2</v>
      </c>
      <c r="F320" s="164">
        <v>80</v>
      </c>
      <c r="G320" s="165" t="s">
        <v>318</v>
      </c>
      <c r="H320" s="183">
        <v>50</v>
      </c>
      <c r="I320" s="164" t="s">
        <v>474</v>
      </c>
      <c r="J320" s="265"/>
      <c r="K320" s="57"/>
      <c r="L320" s="57"/>
      <c r="O320">
        <f t="shared" ca="1" si="41"/>
        <v>0</v>
      </c>
      <c r="P320">
        <f t="shared" ca="1" si="42"/>
        <v>1</v>
      </c>
      <c r="Q320">
        <f t="shared" ca="1" si="43"/>
        <v>0</v>
      </c>
      <c r="R320">
        <f t="shared" ca="1" si="44"/>
        <v>0</v>
      </c>
      <c r="S320">
        <f t="shared" ca="1" si="45"/>
        <v>0</v>
      </c>
      <c r="T320">
        <f t="shared" ca="1" si="46"/>
        <v>0</v>
      </c>
      <c r="W320">
        <f t="shared" si="39"/>
        <v>312</v>
      </c>
      <c r="X320">
        <f t="shared" si="40"/>
        <v>314</v>
      </c>
    </row>
    <row r="321" spans="1:24" customFormat="1" ht="42.75" customHeight="1" x14ac:dyDescent="0.25">
      <c r="A321" s="262"/>
      <c r="B321" s="262"/>
      <c r="C321" s="264"/>
      <c r="D321" s="164" t="s">
        <v>85</v>
      </c>
      <c r="E321" s="164">
        <v>1</v>
      </c>
      <c r="F321" s="164">
        <v>207</v>
      </c>
      <c r="G321" s="165" t="s">
        <v>317</v>
      </c>
      <c r="H321" s="183">
        <v>50</v>
      </c>
      <c r="I321" s="164" t="s">
        <v>474</v>
      </c>
      <c r="J321" s="265"/>
      <c r="K321" s="57"/>
      <c r="L321" s="57"/>
      <c r="O321">
        <f t="shared" ca="1" si="41"/>
        <v>0</v>
      </c>
      <c r="P321">
        <f t="shared" ca="1" si="42"/>
        <v>1</v>
      </c>
      <c r="Q321">
        <f t="shared" ca="1" si="43"/>
        <v>0</v>
      </c>
      <c r="R321">
        <f t="shared" ca="1" si="44"/>
        <v>0</v>
      </c>
      <c r="S321">
        <f t="shared" ca="1" si="45"/>
        <v>0</v>
      </c>
      <c r="T321">
        <f t="shared" ca="1" si="46"/>
        <v>0</v>
      </c>
      <c r="W321">
        <f t="shared" si="39"/>
        <v>312</v>
      </c>
      <c r="X321">
        <f t="shared" si="40"/>
        <v>314</v>
      </c>
    </row>
    <row r="322" spans="1:24" customFormat="1" ht="42.75" customHeight="1" x14ac:dyDescent="0.25">
      <c r="A322" s="262"/>
      <c r="B322" s="262"/>
      <c r="C322" s="264"/>
      <c r="D322" s="164" t="s">
        <v>85</v>
      </c>
      <c r="E322" s="164">
        <v>2</v>
      </c>
      <c r="F322" s="164">
        <v>214</v>
      </c>
      <c r="G322" s="165" t="s">
        <v>317</v>
      </c>
      <c r="H322" s="183">
        <v>50</v>
      </c>
      <c r="I322" s="164" t="s">
        <v>474</v>
      </c>
      <c r="J322" s="265"/>
      <c r="K322" s="57"/>
      <c r="L322" s="57"/>
      <c r="O322">
        <f t="shared" ca="1" si="41"/>
        <v>0</v>
      </c>
      <c r="P322">
        <f t="shared" ca="1" si="42"/>
        <v>1</v>
      </c>
      <c r="Q322">
        <f t="shared" ca="1" si="43"/>
        <v>0</v>
      </c>
      <c r="R322">
        <f t="shared" ca="1" si="44"/>
        <v>0</v>
      </c>
      <c r="S322">
        <f t="shared" ca="1" si="45"/>
        <v>0</v>
      </c>
      <c r="T322">
        <f t="shared" ca="1" si="46"/>
        <v>0</v>
      </c>
      <c r="W322">
        <f t="shared" si="39"/>
        <v>312</v>
      </c>
      <c r="X322">
        <f t="shared" si="40"/>
        <v>314</v>
      </c>
    </row>
    <row r="323" spans="1:24" customFormat="1" x14ac:dyDescent="0.25">
      <c r="A323" s="263"/>
      <c r="B323" s="263"/>
      <c r="C323" s="164" t="s">
        <v>524</v>
      </c>
      <c r="D323" s="164"/>
      <c r="E323" s="164"/>
      <c r="F323" s="164"/>
      <c r="G323" s="165"/>
      <c r="H323" s="183">
        <f>SUM(H314:H322)</f>
        <v>250</v>
      </c>
      <c r="I323" s="164" t="s">
        <v>474</v>
      </c>
      <c r="J323" s="184" t="s">
        <v>474</v>
      </c>
      <c r="K323" s="57"/>
      <c r="L323" s="57"/>
      <c r="O323">
        <f t="shared" ca="1" si="41"/>
        <v>0</v>
      </c>
      <c r="P323">
        <f t="shared" ca="1" si="42"/>
        <v>5</v>
      </c>
      <c r="Q323">
        <f t="shared" ca="1" si="43"/>
        <v>0</v>
      </c>
      <c r="R323">
        <f t="shared" ca="1" si="44"/>
        <v>0</v>
      </c>
      <c r="S323">
        <f t="shared" ca="1" si="45"/>
        <v>0</v>
      </c>
      <c r="T323">
        <f t="shared" ca="1" si="46"/>
        <v>0</v>
      </c>
      <c r="W323">
        <f t="shared" si="39"/>
        <v>322</v>
      </c>
      <c r="X323">
        <f t="shared" si="40"/>
        <v>324</v>
      </c>
    </row>
    <row r="324" spans="1:24" customFormat="1" ht="42.75" customHeight="1" x14ac:dyDescent="0.25">
      <c r="A324" s="261">
        <v>54</v>
      </c>
      <c r="B324" s="261" t="s">
        <v>40</v>
      </c>
      <c r="C324" s="261" t="s">
        <v>576</v>
      </c>
      <c r="D324" s="164" t="s">
        <v>115</v>
      </c>
      <c r="E324" s="164">
        <v>1</v>
      </c>
      <c r="F324" s="164">
        <v>50</v>
      </c>
      <c r="G324" s="165" t="s">
        <v>317</v>
      </c>
      <c r="H324" s="183" t="s">
        <v>474</v>
      </c>
      <c r="I324" s="164" t="s">
        <v>474</v>
      </c>
      <c r="J324" s="278" t="s">
        <v>589</v>
      </c>
      <c r="K324" s="57"/>
      <c r="L324" s="57"/>
      <c r="O324">
        <f t="shared" ca="1" si="41"/>
        <v>0</v>
      </c>
      <c r="P324">
        <f t="shared" ca="1" si="42"/>
        <v>0</v>
      </c>
      <c r="Q324">
        <f t="shared" ca="1" si="43"/>
        <v>0</v>
      </c>
      <c r="R324">
        <f t="shared" ca="1" si="44"/>
        <v>0</v>
      </c>
      <c r="S324">
        <f t="shared" ca="1" si="45"/>
        <v>0</v>
      </c>
      <c r="T324">
        <f t="shared" ca="1" si="46"/>
        <v>0</v>
      </c>
      <c r="W324">
        <f t="shared" si="39"/>
        <v>322</v>
      </c>
      <c r="X324">
        <f t="shared" si="40"/>
        <v>324</v>
      </c>
    </row>
    <row r="325" spans="1:24" customFormat="1" ht="42.75" customHeight="1" x14ac:dyDescent="0.25">
      <c r="A325" s="262"/>
      <c r="B325" s="262"/>
      <c r="C325" s="262"/>
      <c r="D325" s="164" t="s">
        <v>115</v>
      </c>
      <c r="E325" s="164">
        <v>2</v>
      </c>
      <c r="F325" s="164">
        <v>50</v>
      </c>
      <c r="G325" s="165" t="s">
        <v>317</v>
      </c>
      <c r="H325" s="183" t="s">
        <v>474</v>
      </c>
      <c r="I325" s="164" t="s">
        <v>474</v>
      </c>
      <c r="J325" s="279"/>
      <c r="K325" s="57"/>
      <c r="L325" s="57"/>
      <c r="O325">
        <f t="shared" ca="1" si="41"/>
        <v>0</v>
      </c>
      <c r="P325">
        <f t="shared" ca="1" si="42"/>
        <v>0</v>
      </c>
      <c r="Q325">
        <f t="shared" ca="1" si="43"/>
        <v>0</v>
      </c>
      <c r="R325">
        <f t="shared" ca="1" si="44"/>
        <v>0</v>
      </c>
      <c r="S325">
        <f t="shared" ca="1" si="45"/>
        <v>0</v>
      </c>
      <c r="T325">
        <f t="shared" ca="1" si="46"/>
        <v>0</v>
      </c>
      <c r="W325">
        <f t="shared" si="39"/>
        <v>322</v>
      </c>
      <c r="X325">
        <f t="shared" si="40"/>
        <v>324</v>
      </c>
    </row>
    <row r="326" spans="1:24" customFormat="1" ht="42.75" customHeight="1" x14ac:dyDescent="0.25">
      <c r="A326" s="262"/>
      <c r="B326" s="262"/>
      <c r="C326" s="262"/>
      <c r="D326" s="164" t="s">
        <v>151</v>
      </c>
      <c r="E326" s="164">
        <v>1</v>
      </c>
      <c r="F326" s="164">
        <v>150</v>
      </c>
      <c r="G326" s="165" t="s">
        <v>317</v>
      </c>
      <c r="H326" s="183" t="s">
        <v>474</v>
      </c>
      <c r="I326" s="164" t="s">
        <v>474</v>
      </c>
      <c r="J326" s="279"/>
      <c r="K326" s="57" t="s">
        <v>24</v>
      </c>
      <c r="L326" s="57" t="s">
        <v>24</v>
      </c>
      <c r="O326">
        <f t="shared" ca="1" si="41"/>
        <v>0</v>
      </c>
      <c r="P326">
        <f t="shared" ca="1" si="42"/>
        <v>0</v>
      </c>
      <c r="Q326">
        <f t="shared" ca="1" si="43"/>
        <v>0</v>
      </c>
      <c r="R326">
        <f t="shared" ca="1" si="44"/>
        <v>0</v>
      </c>
      <c r="S326">
        <f t="shared" ca="1" si="45"/>
        <v>0</v>
      </c>
      <c r="T326">
        <f t="shared" ca="1" si="46"/>
        <v>0</v>
      </c>
      <c r="W326">
        <f t="shared" si="39"/>
        <v>322</v>
      </c>
      <c r="X326">
        <f t="shared" si="40"/>
        <v>324</v>
      </c>
    </row>
    <row r="327" spans="1:24" customFormat="1" ht="42.75" customHeight="1" x14ac:dyDescent="0.25">
      <c r="A327" s="262"/>
      <c r="B327" s="262"/>
      <c r="C327" s="263"/>
      <c r="D327" s="164" t="s">
        <v>151</v>
      </c>
      <c r="E327" s="164">
        <v>2</v>
      </c>
      <c r="F327" s="164">
        <v>150</v>
      </c>
      <c r="G327" s="165" t="s">
        <v>317</v>
      </c>
      <c r="H327" s="183" t="s">
        <v>474</v>
      </c>
      <c r="I327" s="164" t="s">
        <v>474</v>
      </c>
      <c r="J327" s="280"/>
      <c r="K327" s="57" t="s">
        <v>24</v>
      </c>
      <c r="L327" s="57" t="s">
        <v>24</v>
      </c>
      <c r="O327">
        <f t="shared" ca="1" si="41"/>
        <v>0</v>
      </c>
      <c r="P327">
        <f t="shared" ca="1" si="42"/>
        <v>0</v>
      </c>
      <c r="Q327">
        <f t="shared" ca="1" si="43"/>
        <v>0</v>
      </c>
      <c r="R327">
        <f t="shared" ca="1" si="44"/>
        <v>0</v>
      </c>
      <c r="S327">
        <f t="shared" ca="1" si="45"/>
        <v>0</v>
      </c>
      <c r="T327">
        <f t="shared" ca="1" si="46"/>
        <v>0</v>
      </c>
      <c r="W327">
        <f t="shared" si="39"/>
        <v>322</v>
      </c>
      <c r="X327">
        <f t="shared" si="40"/>
        <v>324</v>
      </c>
    </row>
    <row r="328" spans="1:24" customFormat="1" x14ac:dyDescent="0.25">
      <c r="A328" s="263"/>
      <c r="B328" s="263"/>
      <c r="C328" s="164" t="s">
        <v>524</v>
      </c>
      <c r="D328" s="164"/>
      <c r="E328" s="164"/>
      <c r="F328" s="164"/>
      <c r="G328" s="165"/>
      <c r="H328" s="183"/>
      <c r="I328" s="164"/>
      <c r="J328" s="184">
        <v>188</v>
      </c>
      <c r="K328" s="57"/>
      <c r="L328" s="57"/>
      <c r="O328">
        <f t="shared" ca="1" si="41"/>
        <v>0</v>
      </c>
      <c r="P328">
        <f t="shared" ca="1" si="42"/>
        <v>0</v>
      </c>
      <c r="Q328">
        <f t="shared" ca="1" si="43"/>
        <v>0</v>
      </c>
      <c r="R328">
        <f t="shared" ca="1" si="44"/>
        <v>0</v>
      </c>
      <c r="S328">
        <f t="shared" ca="1" si="45"/>
        <v>0</v>
      </c>
      <c r="T328">
        <f t="shared" ca="1" si="46"/>
        <v>0</v>
      </c>
      <c r="W328">
        <f t="shared" si="39"/>
        <v>327</v>
      </c>
      <c r="X328">
        <f t="shared" si="40"/>
        <v>329</v>
      </c>
    </row>
    <row r="329" spans="1:24" customFormat="1" ht="42.75" customHeight="1" x14ac:dyDescent="0.25">
      <c r="A329" s="261">
        <v>55</v>
      </c>
      <c r="B329" s="261" t="s">
        <v>85</v>
      </c>
      <c r="C329" s="264" t="s">
        <v>576</v>
      </c>
      <c r="D329" s="164" t="s">
        <v>115</v>
      </c>
      <c r="E329" s="164">
        <v>1</v>
      </c>
      <c r="F329" s="164">
        <v>207</v>
      </c>
      <c r="G329" s="165" t="s">
        <v>317</v>
      </c>
      <c r="H329" s="183">
        <v>50</v>
      </c>
      <c r="I329" s="164" t="s">
        <v>474</v>
      </c>
      <c r="J329" s="265" t="s">
        <v>590</v>
      </c>
      <c r="K329" s="57"/>
      <c r="L329" s="57"/>
      <c r="O329">
        <f t="shared" ca="1" si="41"/>
        <v>0</v>
      </c>
      <c r="P329">
        <f t="shared" ca="1" si="42"/>
        <v>1</v>
      </c>
      <c r="Q329">
        <f t="shared" ca="1" si="43"/>
        <v>0</v>
      </c>
      <c r="R329">
        <f t="shared" ca="1" si="44"/>
        <v>0</v>
      </c>
      <c r="S329">
        <f t="shared" ca="1" si="45"/>
        <v>0</v>
      </c>
      <c r="T329">
        <f t="shared" ca="1" si="46"/>
        <v>0</v>
      </c>
      <c r="W329">
        <f t="shared" ref="W329:W392" si="47">IF(C329="Total", ROW(B329)-1, W328)</f>
        <v>327</v>
      </c>
      <c r="X329">
        <f t="shared" si="40"/>
        <v>329</v>
      </c>
    </row>
    <row r="330" spans="1:24" customFormat="1" ht="42.75" customHeight="1" x14ac:dyDescent="0.25">
      <c r="A330" s="262"/>
      <c r="B330" s="262"/>
      <c r="C330" s="264"/>
      <c r="D330" s="164" t="s">
        <v>115</v>
      </c>
      <c r="E330" s="164">
        <v>2</v>
      </c>
      <c r="F330" s="164">
        <v>214</v>
      </c>
      <c r="G330" s="165" t="s">
        <v>317</v>
      </c>
      <c r="H330" s="183">
        <v>50</v>
      </c>
      <c r="I330" s="164" t="s">
        <v>474</v>
      </c>
      <c r="J330" s="265"/>
      <c r="K330" s="57"/>
      <c r="L330" s="57"/>
      <c r="O330">
        <f t="shared" ca="1" si="41"/>
        <v>0</v>
      </c>
      <c r="P330">
        <f t="shared" ca="1" si="42"/>
        <v>1</v>
      </c>
      <c r="Q330">
        <f t="shared" ca="1" si="43"/>
        <v>0</v>
      </c>
      <c r="R330">
        <f t="shared" ca="1" si="44"/>
        <v>0</v>
      </c>
      <c r="S330">
        <f t="shared" ca="1" si="45"/>
        <v>0</v>
      </c>
      <c r="T330">
        <f t="shared" ca="1" si="46"/>
        <v>0</v>
      </c>
      <c r="W330">
        <f t="shared" si="47"/>
        <v>327</v>
      </c>
      <c r="X330">
        <f t="shared" si="40"/>
        <v>329</v>
      </c>
    </row>
    <row r="331" spans="1:24" customFormat="1" ht="42.75" customHeight="1" x14ac:dyDescent="0.25">
      <c r="A331" s="262"/>
      <c r="B331" s="262"/>
      <c r="C331" s="264"/>
      <c r="D331" s="164" t="s">
        <v>117</v>
      </c>
      <c r="E331" s="164">
        <v>1</v>
      </c>
      <c r="F331" s="164">
        <v>197</v>
      </c>
      <c r="G331" s="165" t="s">
        <v>317</v>
      </c>
      <c r="H331" s="183">
        <v>50</v>
      </c>
      <c r="I331" s="164" t="s">
        <v>568</v>
      </c>
      <c r="J331" s="265"/>
      <c r="K331" s="57"/>
      <c r="L331" s="57"/>
      <c r="O331">
        <f t="shared" ca="1" si="41"/>
        <v>1</v>
      </c>
      <c r="P331">
        <f t="shared" ca="1" si="42"/>
        <v>0</v>
      </c>
      <c r="Q331">
        <f t="shared" ca="1" si="43"/>
        <v>0</v>
      </c>
      <c r="R331">
        <f t="shared" ca="1" si="44"/>
        <v>0</v>
      </c>
      <c r="S331">
        <f t="shared" ca="1" si="45"/>
        <v>0</v>
      </c>
      <c r="T331">
        <f t="shared" ca="1" si="46"/>
        <v>0</v>
      </c>
      <c r="W331">
        <f t="shared" si="47"/>
        <v>327</v>
      </c>
      <c r="X331">
        <f t="shared" si="40"/>
        <v>329</v>
      </c>
    </row>
    <row r="332" spans="1:24" customFormat="1" ht="42.75" customHeight="1" x14ac:dyDescent="0.25">
      <c r="A332" s="262"/>
      <c r="B332" s="262"/>
      <c r="C332" s="264"/>
      <c r="D332" s="164" t="s">
        <v>117</v>
      </c>
      <c r="E332" s="164">
        <v>2</v>
      </c>
      <c r="F332" s="164">
        <v>197</v>
      </c>
      <c r="G332" s="165" t="s">
        <v>317</v>
      </c>
      <c r="H332" s="183">
        <v>50</v>
      </c>
      <c r="I332" s="164" t="s">
        <v>474</v>
      </c>
      <c r="J332" s="265"/>
      <c r="K332" s="57"/>
      <c r="L332" s="57"/>
      <c r="O332">
        <f t="shared" ca="1" si="41"/>
        <v>0</v>
      </c>
      <c r="P332">
        <f t="shared" ca="1" si="42"/>
        <v>1</v>
      </c>
      <c r="Q332">
        <f t="shared" ca="1" si="43"/>
        <v>0</v>
      </c>
      <c r="R332">
        <f t="shared" ca="1" si="44"/>
        <v>0</v>
      </c>
      <c r="S332">
        <f t="shared" ca="1" si="45"/>
        <v>0</v>
      </c>
      <c r="T332">
        <f t="shared" ca="1" si="46"/>
        <v>0</v>
      </c>
      <c r="W332">
        <f t="shared" si="47"/>
        <v>327</v>
      </c>
      <c r="X332">
        <f t="shared" si="40"/>
        <v>329</v>
      </c>
    </row>
    <row r="333" spans="1:24" customFormat="1" ht="42.75" customHeight="1" x14ac:dyDescent="0.25">
      <c r="A333" s="262"/>
      <c r="B333" s="262"/>
      <c r="C333" s="264"/>
      <c r="D333" s="164" t="s">
        <v>580</v>
      </c>
      <c r="E333" s="164">
        <v>1</v>
      </c>
      <c r="F333" s="164">
        <v>98</v>
      </c>
      <c r="G333" s="165" t="s">
        <v>317</v>
      </c>
      <c r="H333" s="183" t="s">
        <v>474</v>
      </c>
      <c r="I333" s="164" t="s">
        <v>474</v>
      </c>
      <c r="J333" s="265"/>
      <c r="K333" s="57"/>
      <c r="L333" s="57"/>
      <c r="O333">
        <f t="shared" ca="1" si="41"/>
        <v>0</v>
      </c>
      <c r="P333">
        <f t="shared" ca="1" si="42"/>
        <v>0</v>
      </c>
      <c r="Q333">
        <f t="shared" ca="1" si="43"/>
        <v>0</v>
      </c>
      <c r="R333">
        <f t="shared" ca="1" si="44"/>
        <v>0</v>
      </c>
      <c r="S333">
        <f t="shared" ca="1" si="45"/>
        <v>0</v>
      </c>
      <c r="T333">
        <f t="shared" ca="1" si="46"/>
        <v>0</v>
      </c>
      <c r="W333">
        <f t="shared" si="47"/>
        <v>327</v>
      </c>
      <c r="X333">
        <f t="shared" si="40"/>
        <v>329</v>
      </c>
    </row>
    <row r="334" spans="1:24" customFormat="1" ht="42.75" customHeight="1" x14ac:dyDescent="0.25">
      <c r="A334" s="262"/>
      <c r="B334" s="262"/>
      <c r="C334" s="264"/>
      <c r="D334" s="164" t="s">
        <v>580</v>
      </c>
      <c r="E334" s="164">
        <v>2</v>
      </c>
      <c r="F334" s="164">
        <v>98</v>
      </c>
      <c r="G334" s="165" t="s">
        <v>317</v>
      </c>
      <c r="H334" s="183" t="s">
        <v>474</v>
      </c>
      <c r="I334" s="164" t="s">
        <v>474</v>
      </c>
      <c r="J334" s="265"/>
      <c r="K334" s="57"/>
      <c r="L334" s="57"/>
      <c r="O334">
        <f t="shared" ca="1" si="41"/>
        <v>0</v>
      </c>
      <c r="P334">
        <f t="shared" ca="1" si="42"/>
        <v>0</v>
      </c>
      <c r="Q334">
        <f t="shared" ca="1" si="43"/>
        <v>0</v>
      </c>
      <c r="R334">
        <f t="shared" ca="1" si="44"/>
        <v>0</v>
      </c>
      <c r="S334">
        <f t="shared" ca="1" si="45"/>
        <v>0</v>
      </c>
      <c r="T334">
        <f t="shared" ca="1" si="46"/>
        <v>0</v>
      </c>
      <c r="W334">
        <f t="shared" si="47"/>
        <v>327</v>
      </c>
      <c r="X334">
        <f t="shared" si="40"/>
        <v>329</v>
      </c>
    </row>
    <row r="335" spans="1:24" customFormat="1" ht="42.75" customHeight="1" x14ac:dyDescent="0.25">
      <c r="A335" s="262"/>
      <c r="B335" s="262"/>
      <c r="C335" s="264"/>
      <c r="D335" s="164" t="s">
        <v>118</v>
      </c>
      <c r="E335" s="164">
        <v>1</v>
      </c>
      <c r="F335" s="164">
        <v>232</v>
      </c>
      <c r="G335" s="165" t="s">
        <v>317</v>
      </c>
      <c r="H335" s="183">
        <v>50</v>
      </c>
      <c r="I335" s="164" t="s">
        <v>474</v>
      </c>
      <c r="J335" s="265"/>
      <c r="K335" s="57"/>
      <c r="L335" s="57"/>
      <c r="O335">
        <f t="shared" ca="1" si="41"/>
        <v>0</v>
      </c>
      <c r="P335">
        <f t="shared" ca="1" si="42"/>
        <v>1</v>
      </c>
      <c r="Q335">
        <f t="shared" ca="1" si="43"/>
        <v>0</v>
      </c>
      <c r="R335">
        <f t="shared" ca="1" si="44"/>
        <v>0</v>
      </c>
      <c r="S335">
        <f t="shared" ca="1" si="45"/>
        <v>0</v>
      </c>
      <c r="T335">
        <f t="shared" ca="1" si="46"/>
        <v>0</v>
      </c>
      <c r="W335">
        <f t="shared" si="47"/>
        <v>327</v>
      </c>
      <c r="X335">
        <f t="shared" si="40"/>
        <v>329</v>
      </c>
    </row>
    <row r="336" spans="1:24" customFormat="1" ht="42.75" customHeight="1" x14ac:dyDescent="0.25">
      <c r="A336" s="262"/>
      <c r="B336" s="262"/>
      <c r="C336" s="264"/>
      <c r="D336" s="164" t="s">
        <v>118</v>
      </c>
      <c r="E336" s="164">
        <v>2</v>
      </c>
      <c r="F336" s="164">
        <v>232</v>
      </c>
      <c r="G336" s="165" t="s">
        <v>317</v>
      </c>
      <c r="H336" s="183">
        <v>50</v>
      </c>
      <c r="I336" s="164" t="s">
        <v>474</v>
      </c>
      <c r="J336" s="265"/>
      <c r="K336" s="57"/>
      <c r="L336" s="57"/>
      <c r="O336">
        <f t="shared" ca="1" si="41"/>
        <v>0</v>
      </c>
      <c r="P336">
        <f t="shared" ca="1" si="42"/>
        <v>1</v>
      </c>
      <c r="Q336">
        <f t="shared" ca="1" si="43"/>
        <v>0</v>
      </c>
      <c r="R336">
        <f t="shared" ca="1" si="44"/>
        <v>0</v>
      </c>
      <c r="S336">
        <f t="shared" ca="1" si="45"/>
        <v>0</v>
      </c>
      <c r="T336">
        <f t="shared" ca="1" si="46"/>
        <v>0</v>
      </c>
      <c r="W336">
        <f t="shared" si="47"/>
        <v>327</v>
      </c>
      <c r="X336">
        <f t="shared" si="40"/>
        <v>329</v>
      </c>
    </row>
    <row r="337" spans="1:24" customFormat="1" ht="42.75" customHeight="1" x14ac:dyDescent="0.25">
      <c r="A337" s="262"/>
      <c r="B337" s="262"/>
      <c r="C337" s="264"/>
      <c r="D337" s="164" t="s">
        <v>118</v>
      </c>
      <c r="E337" s="164">
        <v>3</v>
      </c>
      <c r="F337" s="164">
        <v>234</v>
      </c>
      <c r="G337" s="165" t="s">
        <v>317</v>
      </c>
      <c r="H337" s="183">
        <v>50</v>
      </c>
      <c r="I337" s="164" t="s">
        <v>474</v>
      </c>
      <c r="J337" s="265"/>
      <c r="K337" s="57"/>
      <c r="L337" s="57"/>
      <c r="O337">
        <f t="shared" ca="1" si="41"/>
        <v>0</v>
      </c>
      <c r="P337">
        <f t="shared" ca="1" si="42"/>
        <v>1</v>
      </c>
      <c r="Q337">
        <f t="shared" ca="1" si="43"/>
        <v>0</v>
      </c>
      <c r="R337">
        <f t="shared" ca="1" si="44"/>
        <v>0</v>
      </c>
      <c r="S337">
        <f t="shared" ca="1" si="45"/>
        <v>0</v>
      </c>
      <c r="T337">
        <f t="shared" ca="1" si="46"/>
        <v>0</v>
      </c>
      <c r="W337">
        <f t="shared" si="47"/>
        <v>327</v>
      </c>
      <c r="X337">
        <f t="shared" si="40"/>
        <v>329</v>
      </c>
    </row>
    <row r="338" spans="1:24" customFormat="1" ht="42.75" customHeight="1" x14ac:dyDescent="0.25">
      <c r="A338" s="262"/>
      <c r="B338" s="262"/>
      <c r="C338" s="264"/>
      <c r="D338" s="164" t="s">
        <v>118</v>
      </c>
      <c r="E338" s="164">
        <v>4</v>
      </c>
      <c r="F338" s="164">
        <v>234</v>
      </c>
      <c r="G338" s="165" t="s">
        <v>317</v>
      </c>
      <c r="H338" s="183">
        <v>50</v>
      </c>
      <c r="I338" s="164" t="s">
        <v>474</v>
      </c>
      <c r="J338" s="265"/>
      <c r="K338" s="57"/>
      <c r="L338" s="57"/>
      <c r="O338">
        <f t="shared" ca="1" si="41"/>
        <v>0</v>
      </c>
      <c r="P338">
        <f t="shared" ca="1" si="42"/>
        <v>1</v>
      </c>
      <c r="Q338">
        <f t="shared" ca="1" si="43"/>
        <v>0</v>
      </c>
      <c r="R338">
        <f t="shared" ca="1" si="44"/>
        <v>0</v>
      </c>
      <c r="S338">
        <f t="shared" ca="1" si="45"/>
        <v>0</v>
      </c>
      <c r="T338">
        <f t="shared" ca="1" si="46"/>
        <v>0</v>
      </c>
      <c r="W338">
        <f t="shared" si="47"/>
        <v>327</v>
      </c>
      <c r="X338">
        <f t="shared" ref="X338:X401" si="48">IF(C338="Total",W338+2,X337)</f>
        <v>329</v>
      </c>
    </row>
    <row r="339" spans="1:24" customFormat="1" ht="42.75" customHeight="1" x14ac:dyDescent="0.25">
      <c r="A339" s="262"/>
      <c r="B339" s="262"/>
      <c r="C339" s="264"/>
      <c r="D339" s="164" t="s">
        <v>138</v>
      </c>
      <c r="E339" s="164">
        <v>1</v>
      </c>
      <c r="F339" s="164">
        <v>79</v>
      </c>
      <c r="G339" s="165" t="s">
        <v>317</v>
      </c>
      <c r="H339" s="183" t="s">
        <v>474</v>
      </c>
      <c r="I339" s="164" t="s">
        <v>474</v>
      </c>
      <c r="J339" s="265"/>
      <c r="K339" s="57"/>
      <c r="L339" s="57"/>
      <c r="O339">
        <f t="shared" ca="1" si="41"/>
        <v>0</v>
      </c>
      <c r="P339">
        <f t="shared" ca="1" si="42"/>
        <v>0</v>
      </c>
      <c r="Q339">
        <f t="shared" ca="1" si="43"/>
        <v>0</v>
      </c>
      <c r="R339">
        <f t="shared" ca="1" si="44"/>
        <v>0</v>
      </c>
      <c r="S339">
        <f t="shared" ca="1" si="45"/>
        <v>0</v>
      </c>
      <c r="T339">
        <f t="shared" ca="1" si="46"/>
        <v>0</v>
      </c>
      <c r="W339">
        <f t="shared" si="47"/>
        <v>327</v>
      </c>
      <c r="X339">
        <f t="shared" si="48"/>
        <v>329</v>
      </c>
    </row>
    <row r="340" spans="1:24" customFormat="1" x14ac:dyDescent="0.25">
      <c r="A340" s="263"/>
      <c r="B340" s="263"/>
      <c r="C340" s="164" t="s">
        <v>524</v>
      </c>
      <c r="D340" s="164"/>
      <c r="E340" s="164"/>
      <c r="F340" s="164"/>
      <c r="G340" s="165"/>
      <c r="H340" s="183">
        <f>SUM(H329:H339)</f>
        <v>400</v>
      </c>
      <c r="I340" s="164"/>
      <c r="J340" s="184">
        <v>300</v>
      </c>
      <c r="K340" s="57"/>
      <c r="L340" s="57"/>
      <c r="O340">
        <f t="shared" ca="1" si="41"/>
        <v>1</v>
      </c>
      <c r="P340">
        <f t="shared" ca="1" si="42"/>
        <v>7</v>
      </c>
      <c r="Q340">
        <f t="shared" ca="1" si="43"/>
        <v>0</v>
      </c>
      <c r="R340">
        <f t="shared" ca="1" si="44"/>
        <v>0</v>
      </c>
      <c r="S340">
        <f t="shared" ca="1" si="45"/>
        <v>0</v>
      </c>
      <c r="T340">
        <f t="shared" ca="1" si="46"/>
        <v>0</v>
      </c>
      <c r="W340">
        <f t="shared" si="47"/>
        <v>339</v>
      </c>
      <c r="X340">
        <f t="shared" si="48"/>
        <v>341</v>
      </c>
    </row>
    <row r="341" spans="1:24" customFormat="1" ht="42.75" customHeight="1" x14ac:dyDescent="0.25">
      <c r="A341" s="261">
        <v>56</v>
      </c>
      <c r="B341" s="261" t="s">
        <v>118</v>
      </c>
      <c r="C341" s="264" t="s">
        <v>576</v>
      </c>
      <c r="D341" s="164" t="s">
        <v>85</v>
      </c>
      <c r="E341" s="164">
        <v>1</v>
      </c>
      <c r="F341" s="164">
        <v>232</v>
      </c>
      <c r="G341" s="165" t="s">
        <v>317</v>
      </c>
      <c r="H341" s="183">
        <v>50</v>
      </c>
      <c r="I341" s="164" t="s">
        <v>474</v>
      </c>
      <c r="J341" s="265" t="s">
        <v>589</v>
      </c>
      <c r="K341" s="57"/>
      <c r="L341" s="57"/>
      <c r="O341">
        <f t="shared" ca="1" si="41"/>
        <v>0</v>
      </c>
      <c r="P341">
        <f t="shared" ca="1" si="42"/>
        <v>1</v>
      </c>
      <c r="Q341">
        <f t="shared" ca="1" si="43"/>
        <v>0</v>
      </c>
      <c r="R341">
        <f t="shared" ca="1" si="44"/>
        <v>0</v>
      </c>
      <c r="S341">
        <f t="shared" ca="1" si="45"/>
        <v>0</v>
      </c>
      <c r="T341">
        <f t="shared" ca="1" si="46"/>
        <v>0</v>
      </c>
      <c r="W341">
        <f t="shared" si="47"/>
        <v>339</v>
      </c>
      <c r="X341">
        <f t="shared" si="48"/>
        <v>341</v>
      </c>
    </row>
    <row r="342" spans="1:24" customFormat="1" ht="42.75" customHeight="1" x14ac:dyDescent="0.25">
      <c r="A342" s="262"/>
      <c r="B342" s="262"/>
      <c r="C342" s="264"/>
      <c r="D342" s="164" t="s">
        <v>85</v>
      </c>
      <c r="E342" s="164">
        <v>2</v>
      </c>
      <c r="F342" s="164">
        <v>232</v>
      </c>
      <c r="G342" s="165" t="s">
        <v>317</v>
      </c>
      <c r="H342" s="183">
        <v>50</v>
      </c>
      <c r="I342" s="164" t="s">
        <v>474</v>
      </c>
      <c r="J342" s="265"/>
      <c r="K342" s="57"/>
      <c r="L342" s="57"/>
      <c r="O342">
        <f t="shared" ref="O342:O405" ca="1" si="49">IF(C342="Total", SUM(INDIRECT("O"&amp;X341&amp;":O"&amp;W342)), IF(AND(H342=50,I342="Yes"),1,0))</f>
        <v>0</v>
      </c>
      <c r="P342">
        <f t="shared" ref="P342:P405" ca="1" si="50">IF(C342="Total", SUM(INDIRECT("P"&amp;X341&amp;":P"&amp;W342)),IF(AND(H342=50,I342="-"),1,0))</f>
        <v>1</v>
      </c>
      <c r="Q342">
        <f t="shared" ref="Q342:Q405" ca="1" si="51">IF(C342="Total", SUM(INDIRECT("Q"&amp;X341&amp;":Q"&amp;W342)),IF(AND(H342=63,I342="Yes"),1,0))</f>
        <v>0</v>
      </c>
      <c r="R342">
        <f t="shared" ref="R342:R405" ca="1" si="52">IF(C342="Total", SUM(INDIRECT("R"&amp;X341&amp;":R"&amp;W342)),IF(AND(H342=63,I342="-"),1,0))</f>
        <v>0</v>
      </c>
      <c r="S342">
        <f t="shared" ref="S342:S405" ca="1" si="53">IF(C342="Total", SUM(INDIRECT("S"&amp;X341&amp;":S"&amp;W342)),IF(AND(H342=80,I342="Yes"),1,0))</f>
        <v>0</v>
      </c>
      <c r="T342">
        <f t="shared" ref="T342:T405" ca="1" si="54">IF(C342="Total", SUM(INDIRECT("T"&amp;X341&amp;":T"&amp;W342)),IF(AND(H342=80,I342="-"),1,0))</f>
        <v>0</v>
      </c>
      <c r="W342">
        <f t="shared" si="47"/>
        <v>339</v>
      </c>
      <c r="X342">
        <f t="shared" si="48"/>
        <v>341</v>
      </c>
    </row>
    <row r="343" spans="1:24" customFormat="1" ht="42.75" customHeight="1" x14ac:dyDescent="0.25">
      <c r="A343" s="262"/>
      <c r="B343" s="262"/>
      <c r="C343" s="264"/>
      <c r="D343" s="164" t="s">
        <v>85</v>
      </c>
      <c r="E343" s="164">
        <v>3</v>
      </c>
      <c r="F343" s="164">
        <v>234</v>
      </c>
      <c r="G343" s="165" t="s">
        <v>317</v>
      </c>
      <c r="H343" s="183">
        <v>50</v>
      </c>
      <c r="I343" s="164" t="s">
        <v>568</v>
      </c>
      <c r="J343" s="265"/>
      <c r="K343" s="57"/>
      <c r="L343" s="57"/>
      <c r="O343">
        <f t="shared" ca="1" si="49"/>
        <v>1</v>
      </c>
      <c r="P343">
        <f t="shared" ca="1" si="50"/>
        <v>0</v>
      </c>
      <c r="Q343">
        <f t="shared" ca="1" si="51"/>
        <v>0</v>
      </c>
      <c r="R343">
        <f t="shared" ca="1" si="52"/>
        <v>0</v>
      </c>
      <c r="S343">
        <f t="shared" ca="1" si="53"/>
        <v>0</v>
      </c>
      <c r="T343">
        <f t="shared" ca="1" si="54"/>
        <v>0</v>
      </c>
      <c r="W343">
        <f t="shared" si="47"/>
        <v>339</v>
      </c>
      <c r="X343">
        <f t="shared" si="48"/>
        <v>341</v>
      </c>
    </row>
    <row r="344" spans="1:24" customFormat="1" ht="42.75" customHeight="1" x14ac:dyDescent="0.25">
      <c r="A344" s="262"/>
      <c r="B344" s="262"/>
      <c r="C344" s="264"/>
      <c r="D344" s="164" t="s">
        <v>85</v>
      </c>
      <c r="E344" s="164">
        <v>4</v>
      </c>
      <c r="F344" s="164">
        <v>234</v>
      </c>
      <c r="G344" s="165" t="s">
        <v>317</v>
      </c>
      <c r="H344" s="183">
        <v>50</v>
      </c>
      <c r="I344" s="164" t="s">
        <v>568</v>
      </c>
      <c r="J344" s="265"/>
      <c r="K344" s="57"/>
      <c r="L344" s="57"/>
      <c r="O344">
        <f t="shared" ca="1" si="49"/>
        <v>1</v>
      </c>
      <c r="P344">
        <f t="shared" ca="1" si="50"/>
        <v>0</v>
      </c>
      <c r="Q344">
        <f t="shared" ca="1" si="51"/>
        <v>0</v>
      </c>
      <c r="R344">
        <f t="shared" ca="1" si="52"/>
        <v>0</v>
      </c>
      <c r="S344">
        <f t="shared" ca="1" si="53"/>
        <v>0</v>
      </c>
      <c r="T344">
        <f t="shared" ca="1" si="54"/>
        <v>0</v>
      </c>
      <c r="W344">
        <f t="shared" si="47"/>
        <v>339</v>
      </c>
      <c r="X344">
        <f t="shared" si="48"/>
        <v>341</v>
      </c>
    </row>
    <row r="345" spans="1:24" customFormat="1" ht="42.75" customHeight="1" x14ac:dyDescent="0.25">
      <c r="A345" s="262"/>
      <c r="B345" s="262"/>
      <c r="C345" s="264"/>
      <c r="D345" s="164" t="s">
        <v>29</v>
      </c>
      <c r="E345" s="164">
        <v>1</v>
      </c>
      <c r="F345" s="164">
        <v>340</v>
      </c>
      <c r="G345" s="165" t="s">
        <v>317</v>
      </c>
      <c r="H345" s="183">
        <v>63</v>
      </c>
      <c r="I345" s="164" t="s">
        <v>474</v>
      </c>
      <c r="J345" s="265"/>
      <c r="K345" s="57"/>
      <c r="L345" s="57"/>
      <c r="O345">
        <f t="shared" ca="1" si="49"/>
        <v>0</v>
      </c>
      <c r="P345">
        <f t="shared" ca="1" si="50"/>
        <v>0</v>
      </c>
      <c r="Q345">
        <f t="shared" ca="1" si="51"/>
        <v>0</v>
      </c>
      <c r="R345">
        <f t="shared" ca="1" si="52"/>
        <v>1</v>
      </c>
      <c r="S345">
        <f t="shared" ca="1" si="53"/>
        <v>0</v>
      </c>
      <c r="T345">
        <f t="shared" ca="1" si="54"/>
        <v>0</v>
      </c>
      <c r="W345">
        <f t="shared" si="47"/>
        <v>339</v>
      </c>
      <c r="X345">
        <f t="shared" si="48"/>
        <v>341</v>
      </c>
    </row>
    <row r="346" spans="1:24" customFormat="1" ht="42.75" customHeight="1" x14ac:dyDescent="0.25">
      <c r="A346" s="262"/>
      <c r="B346" s="262"/>
      <c r="C346" s="264"/>
      <c r="D346" s="164" t="s">
        <v>18</v>
      </c>
      <c r="E346" s="164">
        <v>1</v>
      </c>
      <c r="F346" s="164">
        <v>16</v>
      </c>
      <c r="G346" s="165" t="s">
        <v>318</v>
      </c>
      <c r="H346" s="183" t="s">
        <v>474</v>
      </c>
      <c r="I346" s="164" t="s">
        <v>474</v>
      </c>
      <c r="J346" s="265"/>
      <c r="K346" s="57"/>
      <c r="L346" s="57"/>
      <c r="O346">
        <f t="shared" ca="1" si="49"/>
        <v>0</v>
      </c>
      <c r="P346">
        <f t="shared" ca="1" si="50"/>
        <v>0</v>
      </c>
      <c r="Q346">
        <f t="shared" ca="1" si="51"/>
        <v>0</v>
      </c>
      <c r="R346">
        <f t="shared" ca="1" si="52"/>
        <v>0</v>
      </c>
      <c r="S346">
        <f t="shared" ca="1" si="53"/>
        <v>0</v>
      </c>
      <c r="T346">
        <f t="shared" ca="1" si="54"/>
        <v>0</v>
      </c>
      <c r="W346">
        <f t="shared" si="47"/>
        <v>339</v>
      </c>
      <c r="X346">
        <f t="shared" si="48"/>
        <v>341</v>
      </c>
    </row>
    <row r="347" spans="1:24" customFormat="1" ht="42.75" customHeight="1" x14ac:dyDescent="0.25">
      <c r="A347" s="262"/>
      <c r="B347" s="262"/>
      <c r="C347" s="264"/>
      <c r="D347" s="164" t="s">
        <v>18</v>
      </c>
      <c r="E347" s="164">
        <v>2</v>
      </c>
      <c r="F347" s="164">
        <v>16</v>
      </c>
      <c r="G347" s="165" t="s">
        <v>318</v>
      </c>
      <c r="H347" s="183" t="s">
        <v>474</v>
      </c>
      <c r="I347" s="164" t="s">
        <v>474</v>
      </c>
      <c r="J347" s="265"/>
      <c r="K347" s="57"/>
      <c r="L347" s="57"/>
      <c r="O347">
        <f t="shared" ca="1" si="49"/>
        <v>0</v>
      </c>
      <c r="P347">
        <f t="shared" ca="1" si="50"/>
        <v>0</v>
      </c>
      <c r="Q347">
        <f t="shared" ca="1" si="51"/>
        <v>0</v>
      </c>
      <c r="R347">
        <f t="shared" ca="1" si="52"/>
        <v>0</v>
      </c>
      <c r="S347">
        <f t="shared" ca="1" si="53"/>
        <v>0</v>
      </c>
      <c r="T347">
        <f t="shared" ca="1" si="54"/>
        <v>0</v>
      </c>
      <c r="W347">
        <f t="shared" si="47"/>
        <v>339</v>
      </c>
      <c r="X347">
        <f t="shared" si="48"/>
        <v>341</v>
      </c>
    </row>
    <row r="348" spans="1:24" customFormat="1" ht="42.75" customHeight="1" x14ac:dyDescent="0.25">
      <c r="A348" s="262"/>
      <c r="B348" s="262"/>
      <c r="C348" s="264"/>
      <c r="D348" s="164" t="s">
        <v>144</v>
      </c>
      <c r="E348" s="164">
        <v>1</v>
      </c>
      <c r="F348" s="164">
        <v>360</v>
      </c>
      <c r="G348" s="165" t="s">
        <v>317</v>
      </c>
      <c r="H348" s="183">
        <v>63</v>
      </c>
      <c r="I348" s="164" t="s">
        <v>474</v>
      </c>
      <c r="J348" s="265"/>
      <c r="K348" s="57"/>
      <c r="L348" s="57"/>
      <c r="O348">
        <f t="shared" ca="1" si="49"/>
        <v>0</v>
      </c>
      <c r="P348">
        <f t="shared" ca="1" si="50"/>
        <v>0</v>
      </c>
      <c r="Q348">
        <f t="shared" ca="1" si="51"/>
        <v>0</v>
      </c>
      <c r="R348">
        <f t="shared" ca="1" si="52"/>
        <v>1</v>
      </c>
      <c r="S348">
        <f t="shared" ca="1" si="53"/>
        <v>0</v>
      </c>
      <c r="T348">
        <f t="shared" ca="1" si="54"/>
        <v>0</v>
      </c>
      <c r="W348">
        <f t="shared" si="47"/>
        <v>339</v>
      </c>
      <c r="X348">
        <f t="shared" si="48"/>
        <v>341</v>
      </c>
    </row>
    <row r="349" spans="1:24" customFormat="1" ht="42.75" customHeight="1" x14ac:dyDescent="0.25">
      <c r="A349" s="262"/>
      <c r="B349" s="262"/>
      <c r="C349" s="264"/>
      <c r="D349" s="164" t="s">
        <v>144</v>
      </c>
      <c r="E349" s="164">
        <v>2</v>
      </c>
      <c r="F349" s="164">
        <v>360</v>
      </c>
      <c r="G349" s="165" t="s">
        <v>317</v>
      </c>
      <c r="H349" s="183">
        <v>63</v>
      </c>
      <c r="I349" s="164" t="s">
        <v>474</v>
      </c>
      <c r="J349" s="265"/>
      <c r="K349" s="57"/>
      <c r="L349" s="57"/>
      <c r="O349">
        <f t="shared" ca="1" si="49"/>
        <v>0</v>
      </c>
      <c r="P349">
        <f t="shared" ca="1" si="50"/>
        <v>0</v>
      </c>
      <c r="Q349">
        <f t="shared" ca="1" si="51"/>
        <v>0</v>
      </c>
      <c r="R349">
        <f t="shared" ca="1" si="52"/>
        <v>1</v>
      </c>
      <c r="S349">
        <f t="shared" ca="1" si="53"/>
        <v>0</v>
      </c>
      <c r="T349">
        <f t="shared" ca="1" si="54"/>
        <v>0</v>
      </c>
      <c r="W349">
        <f t="shared" si="47"/>
        <v>339</v>
      </c>
      <c r="X349">
        <f t="shared" si="48"/>
        <v>341</v>
      </c>
    </row>
    <row r="350" spans="1:24" customFormat="1" ht="42.75" customHeight="1" x14ac:dyDescent="0.25">
      <c r="A350" s="262"/>
      <c r="B350" s="262"/>
      <c r="C350" s="264"/>
      <c r="D350" s="164" t="s">
        <v>144</v>
      </c>
      <c r="E350" s="164">
        <v>4</v>
      </c>
      <c r="F350" s="164">
        <v>389</v>
      </c>
      <c r="G350" s="165" t="s">
        <v>317</v>
      </c>
      <c r="H350" s="183">
        <v>63</v>
      </c>
      <c r="I350" s="164" t="s">
        <v>474</v>
      </c>
      <c r="J350" s="265"/>
      <c r="K350" s="57"/>
      <c r="L350" s="57"/>
      <c r="O350">
        <f t="shared" ca="1" si="49"/>
        <v>0</v>
      </c>
      <c r="P350">
        <f t="shared" ca="1" si="50"/>
        <v>0</v>
      </c>
      <c r="Q350">
        <f t="shared" ca="1" si="51"/>
        <v>0</v>
      </c>
      <c r="R350">
        <f t="shared" ca="1" si="52"/>
        <v>1</v>
      </c>
      <c r="S350">
        <f t="shared" ca="1" si="53"/>
        <v>0</v>
      </c>
      <c r="T350">
        <f t="shared" ca="1" si="54"/>
        <v>0</v>
      </c>
      <c r="W350">
        <f t="shared" si="47"/>
        <v>339</v>
      </c>
      <c r="X350">
        <f t="shared" si="48"/>
        <v>341</v>
      </c>
    </row>
    <row r="351" spans="1:24" customFormat="1" x14ac:dyDescent="0.25">
      <c r="A351" s="263"/>
      <c r="B351" s="263"/>
      <c r="C351" s="164" t="s">
        <v>524</v>
      </c>
      <c r="D351" s="164"/>
      <c r="E351" s="164"/>
      <c r="F351" s="164"/>
      <c r="G351" s="165"/>
      <c r="H351" s="183">
        <f>SUM(H341:H350)</f>
        <v>452</v>
      </c>
      <c r="I351" s="164"/>
      <c r="J351" s="184">
        <v>188</v>
      </c>
      <c r="K351" s="57"/>
      <c r="L351" s="57"/>
      <c r="O351">
        <f t="shared" ca="1" si="49"/>
        <v>2</v>
      </c>
      <c r="P351">
        <f t="shared" ca="1" si="50"/>
        <v>2</v>
      </c>
      <c r="Q351">
        <f t="shared" ca="1" si="51"/>
        <v>0</v>
      </c>
      <c r="R351">
        <f t="shared" ca="1" si="52"/>
        <v>4</v>
      </c>
      <c r="S351">
        <f t="shared" ca="1" si="53"/>
        <v>0</v>
      </c>
      <c r="T351">
        <f t="shared" ca="1" si="54"/>
        <v>0</v>
      </c>
      <c r="W351">
        <f t="shared" si="47"/>
        <v>350</v>
      </c>
      <c r="X351">
        <f t="shared" si="48"/>
        <v>352</v>
      </c>
    </row>
    <row r="352" spans="1:24" customFormat="1" ht="42.75" customHeight="1" x14ac:dyDescent="0.25">
      <c r="A352" s="261">
        <v>57</v>
      </c>
      <c r="B352" s="261" t="s">
        <v>191</v>
      </c>
      <c r="C352" s="261" t="s">
        <v>576</v>
      </c>
      <c r="D352" s="164" t="s">
        <v>192</v>
      </c>
      <c r="E352" s="164">
        <v>1</v>
      </c>
      <c r="F352" s="164">
        <v>246</v>
      </c>
      <c r="G352" s="165" t="s">
        <v>319</v>
      </c>
      <c r="H352" s="183">
        <v>50</v>
      </c>
      <c r="I352" s="164" t="s">
        <v>474</v>
      </c>
      <c r="J352" s="278" t="s">
        <v>593</v>
      </c>
      <c r="K352" s="57"/>
      <c r="L352" s="57"/>
      <c r="O352">
        <f t="shared" ca="1" si="49"/>
        <v>0</v>
      </c>
      <c r="P352">
        <f t="shared" ca="1" si="50"/>
        <v>1</v>
      </c>
      <c r="Q352">
        <f t="shared" ca="1" si="51"/>
        <v>0</v>
      </c>
      <c r="R352">
        <f t="shared" ca="1" si="52"/>
        <v>0</v>
      </c>
      <c r="S352">
        <f t="shared" ca="1" si="53"/>
        <v>0</v>
      </c>
      <c r="T352">
        <f t="shared" ca="1" si="54"/>
        <v>0</v>
      </c>
      <c r="W352">
        <f t="shared" si="47"/>
        <v>350</v>
      </c>
      <c r="X352">
        <f t="shared" si="48"/>
        <v>352</v>
      </c>
    </row>
    <row r="353" spans="1:24" customFormat="1" ht="42.75" customHeight="1" x14ac:dyDescent="0.25">
      <c r="A353" s="262"/>
      <c r="B353" s="262"/>
      <c r="C353" s="262"/>
      <c r="D353" s="164" t="s">
        <v>192</v>
      </c>
      <c r="E353" s="164">
        <v>2</v>
      </c>
      <c r="F353" s="164">
        <v>246</v>
      </c>
      <c r="G353" s="165" t="s">
        <v>319</v>
      </c>
      <c r="H353" s="183">
        <v>50</v>
      </c>
      <c r="I353" s="164" t="s">
        <v>474</v>
      </c>
      <c r="J353" s="279"/>
      <c r="K353" s="57"/>
      <c r="L353" s="57"/>
      <c r="O353">
        <f t="shared" ca="1" si="49"/>
        <v>0</v>
      </c>
      <c r="P353">
        <f t="shared" ca="1" si="50"/>
        <v>1</v>
      </c>
      <c r="Q353">
        <f t="shared" ca="1" si="51"/>
        <v>0</v>
      </c>
      <c r="R353">
        <f t="shared" ca="1" si="52"/>
        <v>0</v>
      </c>
      <c r="S353">
        <f t="shared" ca="1" si="53"/>
        <v>0</v>
      </c>
      <c r="T353">
        <f t="shared" ca="1" si="54"/>
        <v>0</v>
      </c>
      <c r="W353">
        <f t="shared" si="47"/>
        <v>350</v>
      </c>
      <c r="X353">
        <f t="shared" si="48"/>
        <v>352</v>
      </c>
    </row>
    <row r="354" spans="1:24" customFormat="1" ht="42.75" customHeight="1" x14ac:dyDescent="0.25">
      <c r="A354" s="262"/>
      <c r="B354" s="262"/>
      <c r="C354" s="262"/>
      <c r="D354" s="164" t="s">
        <v>325</v>
      </c>
      <c r="E354" s="164">
        <v>1</v>
      </c>
      <c r="F354" s="164">
        <v>65</v>
      </c>
      <c r="G354" s="165" t="s">
        <v>317</v>
      </c>
      <c r="H354" s="183" t="s">
        <v>474</v>
      </c>
      <c r="I354" s="164" t="s">
        <v>474</v>
      </c>
      <c r="J354" s="279"/>
      <c r="K354" s="57"/>
      <c r="L354" s="57"/>
      <c r="O354">
        <f t="shared" ca="1" si="49"/>
        <v>0</v>
      </c>
      <c r="P354">
        <f t="shared" ca="1" si="50"/>
        <v>0</v>
      </c>
      <c r="Q354">
        <f t="shared" ca="1" si="51"/>
        <v>0</v>
      </c>
      <c r="R354">
        <f t="shared" ca="1" si="52"/>
        <v>0</v>
      </c>
      <c r="S354">
        <f t="shared" ca="1" si="53"/>
        <v>0</v>
      </c>
      <c r="T354">
        <f t="shared" ca="1" si="54"/>
        <v>0</v>
      </c>
      <c r="W354">
        <f t="shared" si="47"/>
        <v>350</v>
      </c>
      <c r="X354">
        <f t="shared" si="48"/>
        <v>352</v>
      </c>
    </row>
    <row r="355" spans="1:24" customFormat="1" ht="42.75" customHeight="1" x14ac:dyDescent="0.25">
      <c r="A355" s="262"/>
      <c r="B355" s="262"/>
      <c r="C355" s="262"/>
      <c r="D355" s="164" t="s">
        <v>325</v>
      </c>
      <c r="E355" s="164">
        <v>2</v>
      </c>
      <c r="F355" s="164">
        <v>65</v>
      </c>
      <c r="G355" s="165" t="s">
        <v>317</v>
      </c>
      <c r="H355" s="183" t="s">
        <v>474</v>
      </c>
      <c r="I355" s="164" t="s">
        <v>474</v>
      </c>
      <c r="J355" s="279"/>
      <c r="K355" s="57"/>
      <c r="L355" s="57"/>
      <c r="O355">
        <f t="shared" ca="1" si="49"/>
        <v>0</v>
      </c>
      <c r="P355">
        <f t="shared" ca="1" si="50"/>
        <v>0</v>
      </c>
      <c r="Q355">
        <f t="shared" ca="1" si="51"/>
        <v>0</v>
      </c>
      <c r="R355">
        <f t="shared" ca="1" si="52"/>
        <v>0</v>
      </c>
      <c r="S355">
        <f t="shared" ca="1" si="53"/>
        <v>0</v>
      </c>
      <c r="T355">
        <f t="shared" ca="1" si="54"/>
        <v>0</v>
      </c>
      <c r="W355">
        <f t="shared" si="47"/>
        <v>350</v>
      </c>
      <c r="X355">
        <f t="shared" si="48"/>
        <v>352</v>
      </c>
    </row>
    <row r="356" spans="1:24" customFormat="1" ht="42.75" customHeight="1" x14ac:dyDescent="0.25">
      <c r="A356" s="262"/>
      <c r="B356" s="262"/>
      <c r="C356" s="262"/>
      <c r="D356" s="164" t="s">
        <v>118</v>
      </c>
      <c r="E356" s="164">
        <v>1</v>
      </c>
      <c r="F356" s="164">
        <v>16</v>
      </c>
      <c r="G356" s="165" t="s">
        <v>318</v>
      </c>
      <c r="H356" s="183" t="s">
        <v>474</v>
      </c>
      <c r="I356" s="164" t="s">
        <v>474</v>
      </c>
      <c r="J356" s="279"/>
      <c r="K356" s="57" t="s">
        <v>15</v>
      </c>
      <c r="L356" s="57" t="s">
        <v>15</v>
      </c>
      <c r="O356">
        <f t="shared" ca="1" si="49"/>
        <v>0</v>
      </c>
      <c r="P356">
        <f t="shared" ca="1" si="50"/>
        <v>0</v>
      </c>
      <c r="Q356">
        <f t="shared" ca="1" si="51"/>
        <v>0</v>
      </c>
      <c r="R356">
        <f t="shared" ca="1" si="52"/>
        <v>0</v>
      </c>
      <c r="S356">
        <f t="shared" ca="1" si="53"/>
        <v>0</v>
      </c>
      <c r="T356">
        <f t="shared" ca="1" si="54"/>
        <v>0</v>
      </c>
      <c r="W356">
        <f t="shared" si="47"/>
        <v>350</v>
      </c>
      <c r="X356">
        <f t="shared" si="48"/>
        <v>352</v>
      </c>
    </row>
    <row r="357" spans="1:24" customFormat="1" ht="42.75" customHeight="1" x14ac:dyDescent="0.25">
      <c r="A357" s="262"/>
      <c r="B357" s="262"/>
      <c r="C357" s="263"/>
      <c r="D357" s="164" t="s">
        <v>118</v>
      </c>
      <c r="E357" s="164">
        <v>2</v>
      </c>
      <c r="F357" s="164">
        <v>16</v>
      </c>
      <c r="G357" s="165" t="s">
        <v>318</v>
      </c>
      <c r="H357" s="183" t="s">
        <v>474</v>
      </c>
      <c r="I357" s="164" t="s">
        <v>474</v>
      </c>
      <c r="J357" s="280"/>
      <c r="K357" s="57" t="s">
        <v>15</v>
      </c>
      <c r="L357" s="57" t="s">
        <v>15</v>
      </c>
      <c r="O357">
        <f t="shared" ca="1" si="49"/>
        <v>0</v>
      </c>
      <c r="P357">
        <f t="shared" ca="1" si="50"/>
        <v>0</v>
      </c>
      <c r="Q357">
        <f t="shared" ca="1" si="51"/>
        <v>0</v>
      </c>
      <c r="R357">
        <f t="shared" ca="1" si="52"/>
        <v>0</v>
      </c>
      <c r="S357">
        <f t="shared" ca="1" si="53"/>
        <v>0</v>
      </c>
      <c r="T357">
        <f t="shared" ca="1" si="54"/>
        <v>0</v>
      </c>
      <c r="W357">
        <f t="shared" si="47"/>
        <v>350</v>
      </c>
      <c r="X357">
        <f t="shared" si="48"/>
        <v>352</v>
      </c>
    </row>
    <row r="358" spans="1:24" customFormat="1" x14ac:dyDescent="0.25">
      <c r="A358" s="263"/>
      <c r="B358" s="263"/>
      <c r="C358" s="164" t="s">
        <v>524</v>
      </c>
      <c r="D358" s="164"/>
      <c r="E358" s="164"/>
      <c r="F358" s="164"/>
      <c r="G358" s="165"/>
      <c r="H358" s="183">
        <f>SUM(H352:H355)</f>
        <v>100</v>
      </c>
      <c r="I358" s="164"/>
      <c r="J358" s="184">
        <v>250</v>
      </c>
      <c r="K358" s="57"/>
      <c r="L358" s="57"/>
      <c r="O358">
        <f t="shared" ca="1" si="49"/>
        <v>0</v>
      </c>
      <c r="P358">
        <f t="shared" ca="1" si="50"/>
        <v>2</v>
      </c>
      <c r="Q358">
        <f t="shared" ca="1" si="51"/>
        <v>0</v>
      </c>
      <c r="R358">
        <f t="shared" ca="1" si="52"/>
        <v>0</v>
      </c>
      <c r="S358">
        <f t="shared" ca="1" si="53"/>
        <v>0</v>
      </c>
      <c r="T358">
        <f t="shared" ca="1" si="54"/>
        <v>0</v>
      </c>
      <c r="W358">
        <f t="shared" si="47"/>
        <v>357</v>
      </c>
      <c r="X358">
        <f t="shared" si="48"/>
        <v>359</v>
      </c>
    </row>
    <row r="359" spans="1:24" customFormat="1" ht="42.75" customHeight="1" x14ac:dyDescent="0.25">
      <c r="A359" s="261">
        <v>58</v>
      </c>
      <c r="B359" s="261" t="s">
        <v>119</v>
      </c>
      <c r="C359" s="264" t="s">
        <v>52</v>
      </c>
      <c r="D359" s="164" t="s">
        <v>120</v>
      </c>
      <c r="E359" s="164">
        <v>1</v>
      </c>
      <c r="F359" s="164">
        <v>55</v>
      </c>
      <c r="G359" s="165" t="s">
        <v>317</v>
      </c>
      <c r="H359" s="183" t="s">
        <v>474</v>
      </c>
      <c r="I359" s="164" t="s">
        <v>474</v>
      </c>
      <c r="J359" s="265" t="s">
        <v>605</v>
      </c>
      <c r="K359" s="57"/>
      <c r="L359" s="57"/>
      <c r="O359">
        <f t="shared" ca="1" si="49"/>
        <v>0</v>
      </c>
      <c r="P359">
        <f t="shared" ca="1" si="50"/>
        <v>0</v>
      </c>
      <c r="Q359">
        <f t="shared" ca="1" si="51"/>
        <v>0</v>
      </c>
      <c r="R359">
        <f t="shared" ca="1" si="52"/>
        <v>0</v>
      </c>
      <c r="S359">
        <f t="shared" ca="1" si="53"/>
        <v>0</v>
      </c>
      <c r="T359">
        <f t="shared" ca="1" si="54"/>
        <v>0</v>
      </c>
      <c r="W359">
        <f t="shared" si="47"/>
        <v>357</v>
      </c>
      <c r="X359">
        <f t="shared" si="48"/>
        <v>359</v>
      </c>
    </row>
    <row r="360" spans="1:24" customFormat="1" ht="42.75" customHeight="1" x14ac:dyDescent="0.25">
      <c r="A360" s="262"/>
      <c r="B360" s="262"/>
      <c r="C360" s="264"/>
      <c r="D360" s="164" t="s">
        <v>120</v>
      </c>
      <c r="E360" s="164">
        <v>2</v>
      </c>
      <c r="F360" s="164">
        <v>55</v>
      </c>
      <c r="G360" s="165" t="s">
        <v>317</v>
      </c>
      <c r="H360" s="183" t="s">
        <v>474</v>
      </c>
      <c r="I360" s="164" t="s">
        <v>474</v>
      </c>
      <c r="J360" s="265"/>
      <c r="K360" s="57"/>
      <c r="L360" s="57"/>
      <c r="O360">
        <f t="shared" ca="1" si="49"/>
        <v>0</v>
      </c>
      <c r="P360">
        <f t="shared" ca="1" si="50"/>
        <v>0</v>
      </c>
      <c r="Q360">
        <f t="shared" ca="1" si="51"/>
        <v>0</v>
      </c>
      <c r="R360">
        <f t="shared" ca="1" si="52"/>
        <v>0</v>
      </c>
      <c r="S360">
        <f t="shared" ca="1" si="53"/>
        <v>0</v>
      </c>
      <c r="T360">
        <f t="shared" ca="1" si="54"/>
        <v>0</v>
      </c>
      <c r="W360">
        <f t="shared" si="47"/>
        <v>357</v>
      </c>
      <c r="X360">
        <f t="shared" si="48"/>
        <v>359</v>
      </c>
    </row>
    <row r="361" spans="1:24" customFormat="1" ht="42.75" customHeight="1" x14ac:dyDescent="0.25">
      <c r="A361" s="262"/>
      <c r="B361" s="262"/>
      <c r="C361" s="264"/>
      <c r="D361" s="164" t="s">
        <v>130</v>
      </c>
      <c r="E361" s="164">
        <v>1</v>
      </c>
      <c r="F361" s="164">
        <v>111</v>
      </c>
      <c r="G361" s="165" t="s">
        <v>317</v>
      </c>
      <c r="H361" s="183" t="s">
        <v>474</v>
      </c>
      <c r="I361" s="164" t="s">
        <v>474</v>
      </c>
      <c r="J361" s="265"/>
      <c r="K361" s="57"/>
      <c r="L361" s="57"/>
      <c r="O361">
        <f t="shared" ca="1" si="49"/>
        <v>0</v>
      </c>
      <c r="P361">
        <f t="shared" ca="1" si="50"/>
        <v>0</v>
      </c>
      <c r="Q361">
        <f t="shared" ca="1" si="51"/>
        <v>0</v>
      </c>
      <c r="R361">
        <f t="shared" ca="1" si="52"/>
        <v>0</v>
      </c>
      <c r="S361">
        <f t="shared" ca="1" si="53"/>
        <v>0</v>
      </c>
      <c r="T361">
        <f t="shared" ca="1" si="54"/>
        <v>0</v>
      </c>
      <c r="W361">
        <f t="shared" si="47"/>
        <v>357</v>
      </c>
      <c r="X361">
        <f t="shared" si="48"/>
        <v>359</v>
      </c>
    </row>
    <row r="362" spans="1:24" customFormat="1" ht="42.75" customHeight="1" x14ac:dyDescent="0.25">
      <c r="A362" s="262"/>
      <c r="B362" s="262"/>
      <c r="C362" s="264"/>
      <c r="D362" s="164" t="s">
        <v>130</v>
      </c>
      <c r="E362" s="164">
        <v>2</v>
      </c>
      <c r="F362" s="164">
        <v>111</v>
      </c>
      <c r="G362" s="165" t="s">
        <v>317</v>
      </c>
      <c r="H362" s="183" t="s">
        <v>474</v>
      </c>
      <c r="I362" s="164" t="s">
        <v>474</v>
      </c>
      <c r="J362" s="265"/>
      <c r="K362" s="57"/>
      <c r="L362" s="57"/>
      <c r="O362">
        <f t="shared" ca="1" si="49"/>
        <v>0</v>
      </c>
      <c r="P362">
        <f t="shared" ca="1" si="50"/>
        <v>0</v>
      </c>
      <c r="Q362">
        <f t="shared" ca="1" si="51"/>
        <v>0</v>
      </c>
      <c r="R362">
        <f t="shared" ca="1" si="52"/>
        <v>0</v>
      </c>
      <c r="S362">
        <f t="shared" ca="1" si="53"/>
        <v>0</v>
      </c>
      <c r="T362">
        <f t="shared" ca="1" si="54"/>
        <v>0</v>
      </c>
      <c r="W362">
        <f t="shared" si="47"/>
        <v>357</v>
      </c>
      <c r="X362">
        <f t="shared" si="48"/>
        <v>359</v>
      </c>
    </row>
    <row r="363" spans="1:24" customFormat="1" x14ac:dyDescent="0.25">
      <c r="A363" s="263"/>
      <c r="B363" s="263"/>
      <c r="C363" s="164" t="s">
        <v>524</v>
      </c>
      <c r="D363" s="164"/>
      <c r="E363" s="164"/>
      <c r="F363" s="164"/>
      <c r="G363" s="165"/>
      <c r="H363" s="183" t="s">
        <v>474</v>
      </c>
      <c r="I363" s="164"/>
      <c r="J363" s="184">
        <v>100</v>
      </c>
      <c r="K363" s="57"/>
      <c r="L363" s="57"/>
      <c r="O363">
        <f t="shared" ca="1" si="49"/>
        <v>0</v>
      </c>
      <c r="P363">
        <f t="shared" ca="1" si="50"/>
        <v>0</v>
      </c>
      <c r="Q363">
        <f t="shared" ca="1" si="51"/>
        <v>0</v>
      </c>
      <c r="R363">
        <f t="shared" ca="1" si="52"/>
        <v>0</v>
      </c>
      <c r="S363">
        <f t="shared" ca="1" si="53"/>
        <v>0</v>
      </c>
      <c r="T363">
        <f t="shared" ca="1" si="54"/>
        <v>0</v>
      </c>
      <c r="W363">
        <f t="shared" si="47"/>
        <v>362</v>
      </c>
      <c r="X363">
        <f t="shared" si="48"/>
        <v>364</v>
      </c>
    </row>
    <row r="364" spans="1:24" customFormat="1" ht="42.75" customHeight="1" x14ac:dyDescent="0.25">
      <c r="A364" s="261">
        <v>59</v>
      </c>
      <c r="B364" s="261" t="s">
        <v>122</v>
      </c>
      <c r="C364" s="264" t="s">
        <v>52</v>
      </c>
      <c r="D364" s="164" t="s">
        <v>123</v>
      </c>
      <c r="E364" s="164">
        <v>1</v>
      </c>
      <c r="F364" s="164">
        <v>172</v>
      </c>
      <c r="G364" s="165" t="s">
        <v>317</v>
      </c>
      <c r="H364" s="183" t="s">
        <v>474</v>
      </c>
      <c r="I364" s="164" t="s">
        <v>474</v>
      </c>
      <c r="J364" s="265" t="s">
        <v>474</v>
      </c>
      <c r="K364" s="57"/>
      <c r="L364" s="57"/>
      <c r="O364">
        <f t="shared" ca="1" si="49"/>
        <v>0</v>
      </c>
      <c r="P364">
        <f t="shared" ca="1" si="50"/>
        <v>0</v>
      </c>
      <c r="Q364">
        <f t="shared" ca="1" si="51"/>
        <v>0</v>
      </c>
      <c r="R364">
        <f t="shared" ca="1" si="52"/>
        <v>0</v>
      </c>
      <c r="S364">
        <f t="shared" ca="1" si="53"/>
        <v>0</v>
      </c>
      <c r="T364">
        <f t="shared" ca="1" si="54"/>
        <v>0</v>
      </c>
      <c r="W364">
        <f t="shared" si="47"/>
        <v>362</v>
      </c>
      <c r="X364">
        <f t="shared" si="48"/>
        <v>364</v>
      </c>
    </row>
    <row r="365" spans="1:24" customFormat="1" ht="42.75" customHeight="1" x14ac:dyDescent="0.25">
      <c r="A365" s="262"/>
      <c r="B365" s="262"/>
      <c r="C365" s="264"/>
      <c r="D365" s="164" t="s">
        <v>134</v>
      </c>
      <c r="E365" s="164">
        <v>1</v>
      </c>
      <c r="F365" s="164">
        <v>48</v>
      </c>
      <c r="G365" s="165" t="s">
        <v>317</v>
      </c>
      <c r="H365" s="183" t="s">
        <v>474</v>
      </c>
      <c r="I365" s="164" t="s">
        <v>474</v>
      </c>
      <c r="J365" s="265"/>
      <c r="K365" s="57"/>
      <c r="L365" s="57"/>
      <c r="O365">
        <f t="shared" ca="1" si="49"/>
        <v>0</v>
      </c>
      <c r="P365">
        <f t="shared" ca="1" si="50"/>
        <v>0</v>
      </c>
      <c r="Q365">
        <f t="shared" ca="1" si="51"/>
        <v>0</v>
      </c>
      <c r="R365">
        <f t="shared" ca="1" si="52"/>
        <v>0</v>
      </c>
      <c r="S365">
        <f t="shared" ca="1" si="53"/>
        <v>0</v>
      </c>
      <c r="T365">
        <f t="shared" ca="1" si="54"/>
        <v>0</v>
      </c>
      <c r="W365">
        <f t="shared" si="47"/>
        <v>362</v>
      </c>
      <c r="X365">
        <f t="shared" si="48"/>
        <v>364</v>
      </c>
    </row>
    <row r="366" spans="1:24" customFormat="1" x14ac:dyDescent="0.25">
      <c r="A366" s="263"/>
      <c r="B366" s="263"/>
      <c r="C366" s="164" t="s">
        <v>524</v>
      </c>
      <c r="D366" s="164"/>
      <c r="E366" s="164"/>
      <c r="F366" s="164"/>
      <c r="G366" s="165"/>
      <c r="H366" s="183" t="s">
        <v>474</v>
      </c>
      <c r="I366" s="164"/>
      <c r="J366" s="184" t="s">
        <v>474</v>
      </c>
      <c r="K366" s="57"/>
      <c r="L366" s="57"/>
      <c r="O366">
        <f t="shared" ca="1" si="49"/>
        <v>0</v>
      </c>
      <c r="P366">
        <f t="shared" ca="1" si="50"/>
        <v>0</v>
      </c>
      <c r="Q366">
        <f t="shared" ca="1" si="51"/>
        <v>0</v>
      </c>
      <c r="R366">
        <f t="shared" ca="1" si="52"/>
        <v>0</v>
      </c>
      <c r="S366">
        <f t="shared" ca="1" si="53"/>
        <v>0</v>
      </c>
      <c r="T366">
        <f t="shared" ca="1" si="54"/>
        <v>0</v>
      </c>
      <c r="W366">
        <f t="shared" si="47"/>
        <v>365</v>
      </c>
      <c r="X366">
        <f t="shared" si="48"/>
        <v>367</v>
      </c>
    </row>
    <row r="367" spans="1:24" customFormat="1" ht="42.75" customHeight="1" x14ac:dyDescent="0.25">
      <c r="A367" s="261">
        <v>60</v>
      </c>
      <c r="B367" s="261" t="s">
        <v>56</v>
      </c>
      <c r="C367" s="264" t="s">
        <v>25</v>
      </c>
      <c r="D367" s="164" t="s">
        <v>54</v>
      </c>
      <c r="E367" s="164">
        <v>1</v>
      </c>
      <c r="F367" s="164">
        <v>96</v>
      </c>
      <c r="G367" s="165" t="s">
        <v>317</v>
      </c>
      <c r="H367" s="183" t="s">
        <v>474</v>
      </c>
      <c r="I367" s="164" t="s">
        <v>474</v>
      </c>
      <c r="J367" s="265" t="s">
        <v>591</v>
      </c>
      <c r="K367" s="57"/>
      <c r="L367" s="57"/>
      <c r="O367">
        <f t="shared" ca="1" si="49"/>
        <v>0</v>
      </c>
      <c r="P367">
        <f t="shared" ca="1" si="50"/>
        <v>0</v>
      </c>
      <c r="Q367">
        <f t="shared" ca="1" si="51"/>
        <v>0</v>
      </c>
      <c r="R367">
        <f t="shared" ca="1" si="52"/>
        <v>0</v>
      </c>
      <c r="S367">
        <f t="shared" ca="1" si="53"/>
        <v>0</v>
      </c>
      <c r="T367">
        <f t="shared" ca="1" si="54"/>
        <v>0</v>
      </c>
      <c r="W367">
        <f t="shared" si="47"/>
        <v>365</v>
      </c>
      <c r="X367">
        <f t="shared" si="48"/>
        <v>367</v>
      </c>
    </row>
    <row r="368" spans="1:24" customFormat="1" ht="42.75" customHeight="1" x14ac:dyDescent="0.25">
      <c r="A368" s="262"/>
      <c r="B368" s="262"/>
      <c r="C368" s="264"/>
      <c r="D368" s="164" t="s">
        <v>54</v>
      </c>
      <c r="E368" s="164">
        <v>2</v>
      </c>
      <c r="F368" s="164">
        <v>96</v>
      </c>
      <c r="G368" s="165" t="s">
        <v>317</v>
      </c>
      <c r="H368" s="183" t="s">
        <v>474</v>
      </c>
      <c r="I368" s="164" t="s">
        <v>474</v>
      </c>
      <c r="J368" s="265"/>
      <c r="K368" s="57"/>
      <c r="L368" s="57"/>
      <c r="O368">
        <f t="shared" ca="1" si="49"/>
        <v>0</v>
      </c>
      <c r="P368">
        <f t="shared" ca="1" si="50"/>
        <v>0</v>
      </c>
      <c r="Q368">
        <f t="shared" ca="1" si="51"/>
        <v>0</v>
      </c>
      <c r="R368">
        <f t="shared" ca="1" si="52"/>
        <v>0</v>
      </c>
      <c r="S368">
        <f t="shared" ca="1" si="53"/>
        <v>0</v>
      </c>
      <c r="T368">
        <f t="shared" ca="1" si="54"/>
        <v>0</v>
      </c>
      <c r="W368">
        <f t="shared" si="47"/>
        <v>365</v>
      </c>
      <c r="X368">
        <f t="shared" si="48"/>
        <v>367</v>
      </c>
    </row>
    <row r="369" spans="1:24" customFormat="1" ht="42.75" customHeight="1" x14ac:dyDescent="0.25">
      <c r="A369" s="262"/>
      <c r="B369" s="262"/>
      <c r="C369" s="264"/>
      <c r="D369" s="164" t="s">
        <v>97</v>
      </c>
      <c r="E369" s="164">
        <v>1</v>
      </c>
      <c r="F369" s="164">
        <v>334</v>
      </c>
      <c r="G369" s="165" t="s">
        <v>319</v>
      </c>
      <c r="H369" s="183">
        <v>63</v>
      </c>
      <c r="I369" s="164" t="s">
        <v>474</v>
      </c>
      <c r="J369" s="265"/>
      <c r="K369" s="57"/>
      <c r="L369" s="57"/>
      <c r="O369">
        <f t="shared" ca="1" si="49"/>
        <v>0</v>
      </c>
      <c r="P369">
        <f t="shared" ca="1" si="50"/>
        <v>0</v>
      </c>
      <c r="Q369">
        <f t="shared" ca="1" si="51"/>
        <v>0</v>
      </c>
      <c r="R369">
        <f t="shared" ca="1" si="52"/>
        <v>1</v>
      </c>
      <c r="S369">
        <f t="shared" ca="1" si="53"/>
        <v>0</v>
      </c>
      <c r="T369">
        <f t="shared" ca="1" si="54"/>
        <v>0</v>
      </c>
      <c r="W369">
        <f t="shared" si="47"/>
        <v>365</v>
      </c>
      <c r="X369">
        <f t="shared" si="48"/>
        <v>367</v>
      </c>
    </row>
    <row r="370" spans="1:24" customFormat="1" ht="42.75" customHeight="1" x14ac:dyDescent="0.25">
      <c r="A370" s="262"/>
      <c r="B370" s="262"/>
      <c r="C370" s="264"/>
      <c r="D370" s="164" t="s">
        <v>97</v>
      </c>
      <c r="E370" s="164">
        <v>2</v>
      </c>
      <c r="F370" s="164">
        <v>334</v>
      </c>
      <c r="G370" s="165" t="s">
        <v>319</v>
      </c>
      <c r="H370" s="183">
        <v>63</v>
      </c>
      <c r="I370" s="164" t="s">
        <v>474</v>
      </c>
      <c r="J370" s="265"/>
      <c r="K370" s="57"/>
      <c r="L370" s="57"/>
      <c r="O370">
        <f t="shared" ca="1" si="49"/>
        <v>0</v>
      </c>
      <c r="P370">
        <f t="shared" ca="1" si="50"/>
        <v>0</v>
      </c>
      <c r="Q370">
        <f t="shared" ca="1" si="51"/>
        <v>0</v>
      </c>
      <c r="R370">
        <f t="shared" ca="1" si="52"/>
        <v>1</v>
      </c>
      <c r="S370">
        <f t="shared" ca="1" si="53"/>
        <v>0</v>
      </c>
      <c r="T370">
        <f t="shared" ca="1" si="54"/>
        <v>0</v>
      </c>
      <c r="W370">
        <f t="shared" si="47"/>
        <v>365</v>
      </c>
      <c r="X370">
        <f t="shared" si="48"/>
        <v>367</v>
      </c>
    </row>
    <row r="371" spans="1:24" customFormat="1" x14ac:dyDescent="0.25">
      <c r="A371" s="263"/>
      <c r="B371" s="263"/>
      <c r="C371" s="164" t="s">
        <v>524</v>
      </c>
      <c r="D371" s="164"/>
      <c r="E371" s="164"/>
      <c r="F371" s="164"/>
      <c r="G371" s="165"/>
      <c r="H371" s="183">
        <f>SUM(H367:H370)</f>
        <v>126</v>
      </c>
      <c r="I371" s="164"/>
      <c r="J371" s="184">
        <v>113</v>
      </c>
      <c r="K371" s="57"/>
      <c r="L371" s="57"/>
      <c r="O371">
        <f t="shared" ca="1" si="49"/>
        <v>0</v>
      </c>
      <c r="P371">
        <f t="shared" ca="1" si="50"/>
        <v>0</v>
      </c>
      <c r="Q371">
        <f t="shared" ca="1" si="51"/>
        <v>0</v>
      </c>
      <c r="R371">
        <f t="shared" ca="1" si="52"/>
        <v>2</v>
      </c>
      <c r="S371">
        <f t="shared" ca="1" si="53"/>
        <v>0</v>
      </c>
      <c r="T371">
        <f t="shared" ca="1" si="54"/>
        <v>0</v>
      </c>
      <c r="W371">
        <f t="shared" si="47"/>
        <v>370</v>
      </c>
      <c r="X371">
        <f t="shared" si="48"/>
        <v>372</v>
      </c>
    </row>
    <row r="372" spans="1:24" customFormat="1" ht="42.75" customHeight="1" x14ac:dyDescent="0.25">
      <c r="A372" s="261">
        <v>61</v>
      </c>
      <c r="B372" s="261" t="s">
        <v>325</v>
      </c>
      <c r="C372" s="261" t="s">
        <v>325</v>
      </c>
      <c r="D372" s="164" t="s">
        <v>191</v>
      </c>
      <c r="E372" s="164">
        <v>1</v>
      </c>
      <c r="F372" s="164">
        <v>65</v>
      </c>
      <c r="G372" s="165" t="s">
        <v>317</v>
      </c>
      <c r="H372" s="183" t="s">
        <v>474</v>
      </c>
      <c r="I372" s="164" t="s">
        <v>474</v>
      </c>
      <c r="J372" s="265" t="s">
        <v>474</v>
      </c>
      <c r="K372" s="57"/>
      <c r="L372" s="57"/>
      <c r="O372">
        <f t="shared" ca="1" si="49"/>
        <v>0</v>
      </c>
      <c r="P372">
        <f t="shared" ca="1" si="50"/>
        <v>0</v>
      </c>
      <c r="Q372">
        <f t="shared" ca="1" si="51"/>
        <v>0</v>
      </c>
      <c r="R372">
        <f t="shared" ca="1" si="52"/>
        <v>0</v>
      </c>
      <c r="S372">
        <f t="shared" ca="1" si="53"/>
        <v>0</v>
      </c>
      <c r="T372">
        <f t="shared" ca="1" si="54"/>
        <v>0</v>
      </c>
      <c r="W372">
        <f t="shared" si="47"/>
        <v>370</v>
      </c>
      <c r="X372">
        <f t="shared" si="48"/>
        <v>372</v>
      </c>
    </row>
    <row r="373" spans="1:24" customFormat="1" ht="42.75" customHeight="1" x14ac:dyDescent="0.25">
      <c r="A373" s="262"/>
      <c r="B373" s="262"/>
      <c r="C373" s="263"/>
      <c r="D373" s="164" t="s">
        <v>191</v>
      </c>
      <c r="E373" s="164">
        <v>2</v>
      </c>
      <c r="F373" s="164">
        <v>65</v>
      </c>
      <c r="G373" s="165" t="s">
        <v>317</v>
      </c>
      <c r="H373" s="183" t="s">
        <v>474</v>
      </c>
      <c r="I373" s="164" t="s">
        <v>474</v>
      </c>
      <c r="J373" s="265"/>
      <c r="K373" s="57"/>
      <c r="L373" s="57"/>
      <c r="O373">
        <f t="shared" ca="1" si="49"/>
        <v>0</v>
      </c>
      <c r="P373">
        <f t="shared" ca="1" si="50"/>
        <v>0</v>
      </c>
      <c r="Q373">
        <f t="shared" ca="1" si="51"/>
        <v>0</v>
      </c>
      <c r="R373">
        <f t="shared" ca="1" si="52"/>
        <v>0</v>
      </c>
      <c r="S373">
        <f t="shared" ca="1" si="53"/>
        <v>0</v>
      </c>
      <c r="T373">
        <f t="shared" ca="1" si="54"/>
        <v>0</v>
      </c>
      <c r="W373">
        <f t="shared" si="47"/>
        <v>370</v>
      </c>
      <c r="X373">
        <f t="shared" si="48"/>
        <v>372</v>
      </c>
    </row>
    <row r="374" spans="1:24" customFormat="1" x14ac:dyDescent="0.25">
      <c r="A374" s="263"/>
      <c r="B374" s="263"/>
      <c r="C374" s="164" t="s">
        <v>524</v>
      </c>
      <c r="D374" s="164"/>
      <c r="E374" s="164"/>
      <c r="F374" s="164"/>
      <c r="G374" s="165"/>
      <c r="H374" s="183" t="s">
        <v>474</v>
      </c>
      <c r="I374" s="164"/>
      <c r="J374" s="184" t="s">
        <v>474</v>
      </c>
      <c r="K374" s="57"/>
      <c r="L374" s="57"/>
      <c r="O374">
        <f t="shared" ca="1" si="49"/>
        <v>0</v>
      </c>
      <c r="P374">
        <f t="shared" ca="1" si="50"/>
        <v>0</v>
      </c>
      <c r="Q374">
        <f t="shared" ca="1" si="51"/>
        <v>0</v>
      </c>
      <c r="R374">
        <f t="shared" ca="1" si="52"/>
        <v>0</v>
      </c>
      <c r="S374">
        <f t="shared" ca="1" si="53"/>
        <v>0</v>
      </c>
      <c r="T374">
        <f t="shared" ca="1" si="54"/>
        <v>0</v>
      </c>
      <c r="W374">
        <f t="shared" si="47"/>
        <v>373</v>
      </c>
      <c r="X374">
        <f t="shared" si="48"/>
        <v>375</v>
      </c>
    </row>
    <row r="375" spans="1:24" customFormat="1" ht="42.75" customHeight="1" x14ac:dyDescent="0.25">
      <c r="A375" s="261">
        <v>62</v>
      </c>
      <c r="B375" s="261" t="s">
        <v>89</v>
      </c>
      <c r="C375" s="264" t="s">
        <v>193</v>
      </c>
      <c r="D375" s="164" t="s">
        <v>84</v>
      </c>
      <c r="E375" s="164">
        <v>1</v>
      </c>
      <c r="F375" s="164">
        <v>20</v>
      </c>
      <c r="G375" s="165" t="s">
        <v>317</v>
      </c>
      <c r="H375" s="183" t="s">
        <v>474</v>
      </c>
      <c r="I375" s="164" t="s">
        <v>474</v>
      </c>
      <c r="J375" s="265" t="s">
        <v>474</v>
      </c>
      <c r="K375" s="57"/>
      <c r="L375" s="57"/>
      <c r="O375">
        <f t="shared" ca="1" si="49"/>
        <v>0</v>
      </c>
      <c r="P375">
        <f t="shared" ca="1" si="50"/>
        <v>0</v>
      </c>
      <c r="Q375">
        <f t="shared" ca="1" si="51"/>
        <v>0</v>
      </c>
      <c r="R375">
        <f t="shared" ca="1" si="52"/>
        <v>0</v>
      </c>
      <c r="S375">
        <f t="shared" ca="1" si="53"/>
        <v>0</v>
      </c>
      <c r="T375">
        <f t="shared" ca="1" si="54"/>
        <v>0</v>
      </c>
      <c r="W375">
        <f t="shared" si="47"/>
        <v>373</v>
      </c>
      <c r="X375">
        <f t="shared" si="48"/>
        <v>375</v>
      </c>
    </row>
    <row r="376" spans="1:24" customFormat="1" ht="42.75" customHeight="1" x14ac:dyDescent="0.25">
      <c r="A376" s="262"/>
      <c r="B376" s="262"/>
      <c r="C376" s="264"/>
      <c r="D376" s="164" t="s">
        <v>13</v>
      </c>
      <c r="E376" s="164">
        <v>1</v>
      </c>
      <c r="F376" s="164">
        <v>20</v>
      </c>
      <c r="G376" s="165" t="s">
        <v>317</v>
      </c>
      <c r="H376" s="183" t="s">
        <v>474</v>
      </c>
      <c r="I376" s="164" t="s">
        <v>474</v>
      </c>
      <c r="J376" s="265"/>
      <c r="K376" s="57"/>
      <c r="L376" s="57"/>
      <c r="O376">
        <f t="shared" ca="1" si="49"/>
        <v>0</v>
      </c>
      <c r="P376">
        <f t="shared" ca="1" si="50"/>
        <v>0</v>
      </c>
      <c r="Q376">
        <f t="shared" ca="1" si="51"/>
        <v>0</v>
      </c>
      <c r="R376">
        <f t="shared" ca="1" si="52"/>
        <v>0</v>
      </c>
      <c r="S376">
        <f t="shared" ca="1" si="53"/>
        <v>0</v>
      </c>
      <c r="T376">
        <f t="shared" ca="1" si="54"/>
        <v>0</v>
      </c>
      <c r="W376">
        <f t="shared" si="47"/>
        <v>373</v>
      </c>
      <c r="X376">
        <f t="shared" si="48"/>
        <v>375</v>
      </c>
    </row>
    <row r="377" spans="1:24" customFormat="1" x14ac:dyDescent="0.25">
      <c r="A377" s="263"/>
      <c r="B377" s="263"/>
      <c r="C377" s="164" t="s">
        <v>524</v>
      </c>
      <c r="D377" s="164"/>
      <c r="E377" s="164"/>
      <c r="F377" s="164"/>
      <c r="G377" s="165"/>
      <c r="H377" s="183" t="s">
        <v>474</v>
      </c>
      <c r="I377" s="164"/>
      <c r="J377" s="184" t="s">
        <v>474</v>
      </c>
      <c r="K377" s="57"/>
      <c r="L377" s="57"/>
      <c r="O377">
        <f t="shared" ca="1" si="49"/>
        <v>0</v>
      </c>
      <c r="P377">
        <f t="shared" ca="1" si="50"/>
        <v>0</v>
      </c>
      <c r="Q377">
        <f t="shared" ca="1" si="51"/>
        <v>0</v>
      </c>
      <c r="R377">
        <f t="shared" ca="1" si="52"/>
        <v>0</v>
      </c>
      <c r="S377">
        <f t="shared" ca="1" si="53"/>
        <v>0</v>
      </c>
      <c r="T377">
        <f t="shared" ca="1" si="54"/>
        <v>0</v>
      </c>
      <c r="W377">
        <f t="shared" si="47"/>
        <v>376</v>
      </c>
      <c r="X377">
        <f t="shared" si="48"/>
        <v>378</v>
      </c>
    </row>
    <row r="378" spans="1:24" customFormat="1" ht="42.75" customHeight="1" x14ac:dyDescent="0.25">
      <c r="A378" s="261">
        <v>63</v>
      </c>
      <c r="B378" s="261" t="s">
        <v>125</v>
      </c>
      <c r="C378" s="264" t="s">
        <v>125</v>
      </c>
      <c r="D378" s="164" t="s">
        <v>75</v>
      </c>
      <c r="E378" s="164">
        <v>1</v>
      </c>
      <c r="F378" s="164">
        <v>258</v>
      </c>
      <c r="G378" s="165" t="s">
        <v>317</v>
      </c>
      <c r="H378" s="183" t="s">
        <v>474</v>
      </c>
      <c r="I378" s="164" t="s">
        <v>474</v>
      </c>
      <c r="J378" s="265" t="s">
        <v>604</v>
      </c>
      <c r="K378" s="57"/>
      <c r="L378" s="57"/>
      <c r="O378">
        <f t="shared" ca="1" si="49"/>
        <v>0</v>
      </c>
      <c r="P378">
        <f t="shared" ca="1" si="50"/>
        <v>0</v>
      </c>
      <c r="Q378">
        <f t="shared" ca="1" si="51"/>
        <v>0</v>
      </c>
      <c r="R378">
        <f t="shared" ca="1" si="52"/>
        <v>0</v>
      </c>
      <c r="S378">
        <f t="shared" ca="1" si="53"/>
        <v>0</v>
      </c>
      <c r="T378">
        <f t="shared" ca="1" si="54"/>
        <v>0</v>
      </c>
      <c r="W378">
        <f t="shared" si="47"/>
        <v>376</v>
      </c>
      <c r="X378">
        <f t="shared" si="48"/>
        <v>378</v>
      </c>
    </row>
    <row r="379" spans="1:24" customFormat="1" ht="42.75" customHeight="1" x14ac:dyDescent="0.25">
      <c r="A379" s="262"/>
      <c r="B379" s="262"/>
      <c r="C379" s="264"/>
      <c r="D379" s="164" t="s">
        <v>75</v>
      </c>
      <c r="E379" s="164">
        <v>2</v>
      </c>
      <c r="F379" s="164">
        <v>258</v>
      </c>
      <c r="G379" s="165" t="s">
        <v>317</v>
      </c>
      <c r="H379" s="183" t="s">
        <v>474</v>
      </c>
      <c r="I379" s="164" t="s">
        <v>474</v>
      </c>
      <c r="J379" s="265"/>
      <c r="K379" s="57"/>
      <c r="L379" s="57"/>
      <c r="O379">
        <f t="shared" ca="1" si="49"/>
        <v>0</v>
      </c>
      <c r="P379">
        <f t="shared" ca="1" si="50"/>
        <v>0</v>
      </c>
      <c r="Q379">
        <f t="shared" ca="1" si="51"/>
        <v>0</v>
      </c>
      <c r="R379">
        <f t="shared" ca="1" si="52"/>
        <v>0</v>
      </c>
      <c r="S379">
        <f t="shared" ca="1" si="53"/>
        <v>0</v>
      </c>
      <c r="T379">
        <f t="shared" ca="1" si="54"/>
        <v>0</v>
      </c>
      <c r="W379">
        <f t="shared" si="47"/>
        <v>376</v>
      </c>
      <c r="X379">
        <f t="shared" si="48"/>
        <v>378</v>
      </c>
    </row>
    <row r="380" spans="1:24" customFormat="1" ht="42.75" customHeight="1" x14ac:dyDescent="0.25">
      <c r="A380" s="262"/>
      <c r="B380" s="262"/>
      <c r="C380" s="264"/>
      <c r="D380" s="164" t="s">
        <v>126</v>
      </c>
      <c r="E380" s="164">
        <v>1</v>
      </c>
      <c r="F380" s="164">
        <v>2</v>
      </c>
      <c r="G380" s="165" t="s">
        <v>317</v>
      </c>
      <c r="H380" s="183" t="s">
        <v>474</v>
      </c>
      <c r="I380" s="164" t="s">
        <v>474</v>
      </c>
      <c r="J380" s="265"/>
      <c r="K380" s="57"/>
      <c r="L380" s="57"/>
      <c r="O380">
        <f t="shared" ca="1" si="49"/>
        <v>0</v>
      </c>
      <c r="P380">
        <f t="shared" ca="1" si="50"/>
        <v>0</v>
      </c>
      <c r="Q380">
        <f t="shared" ca="1" si="51"/>
        <v>0</v>
      </c>
      <c r="R380">
        <f t="shared" ca="1" si="52"/>
        <v>0</v>
      </c>
      <c r="S380">
        <f t="shared" ca="1" si="53"/>
        <v>0</v>
      </c>
      <c r="T380">
        <f t="shared" ca="1" si="54"/>
        <v>0</v>
      </c>
      <c r="W380">
        <f t="shared" si="47"/>
        <v>376</v>
      </c>
      <c r="X380">
        <f t="shared" si="48"/>
        <v>378</v>
      </c>
    </row>
    <row r="381" spans="1:24" customFormat="1" x14ac:dyDescent="0.25">
      <c r="A381" s="263"/>
      <c r="B381" s="263"/>
      <c r="C381" s="164" t="s">
        <v>524</v>
      </c>
      <c r="D381" s="164"/>
      <c r="E381" s="164"/>
      <c r="F381" s="164"/>
      <c r="G381" s="165"/>
      <c r="H381" s="183"/>
      <c r="I381" s="164"/>
      <c r="J381" s="184">
        <v>125</v>
      </c>
      <c r="K381" s="57"/>
      <c r="L381" s="57"/>
      <c r="O381">
        <f t="shared" ca="1" si="49"/>
        <v>0</v>
      </c>
      <c r="P381">
        <f t="shared" ca="1" si="50"/>
        <v>0</v>
      </c>
      <c r="Q381">
        <f t="shared" ca="1" si="51"/>
        <v>0</v>
      </c>
      <c r="R381">
        <f t="shared" ca="1" si="52"/>
        <v>0</v>
      </c>
      <c r="S381">
        <f t="shared" ca="1" si="53"/>
        <v>0</v>
      </c>
      <c r="T381">
        <f t="shared" ca="1" si="54"/>
        <v>0</v>
      </c>
      <c r="W381">
        <f t="shared" si="47"/>
        <v>380</v>
      </c>
      <c r="X381">
        <f t="shared" si="48"/>
        <v>382</v>
      </c>
    </row>
    <row r="382" spans="1:24" customFormat="1" ht="42.75" customHeight="1" x14ac:dyDescent="0.25">
      <c r="A382" s="261">
        <v>64</v>
      </c>
      <c r="B382" s="261" t="s">
        <v>126</v>
      </c>
      <c r="C382" s="264" t="s">
        <v>125</v>
      </c>
      <c r="D382" s="164" t="s">
        <v>127</v>
      </c>
      <c r="E382" s="164">
        <v>1</v>
      </c>
      <c r="F382" s="164">
        <v>10</v>
      </c>
      <c r="G382" s="165" t="s">
        <v>317</v>
      </c>
      <c r="H382" s="183" t="s">
        <v>474</v>
      </c>
      <c r="I382" s="164" t="s">
        <v>474</v>
      </c>
      <c r="J382" s="265" t="s">
        <v>474</v>
      </c>
      <c r="K382" s="57"/>
      <c r="L382" s="57"/>
      <c r="O382">
        <f t="shared" ca="1" si="49"/>
        <v>0</v>
      </c>
      <c r="P382">
        <f t="shared" ca="1" si="50"/>
        <v>0</v>
      </c>
      <c r="Q382">
        <f t="shared" ca="1" si="51"/>
        <v>0</v>
      </c>
      <c r="R382">
        <f t="shared" ca="1" si="52"/>
        <v>0</v>
      </c>
      <c r="S382">
        <f t="shared" ca="1" si="53"/>
        <v>0</v>
      </c>
      <c r="T382">
        <f t="shared" ca="1" si="54"/>
        <v>0</v>
      </c>
      <c r="W382">
        <f t="shared" si="47"/>
        <v>380</v>
      </c>
      <c r="X382">
        <f t="shared" si="48"/>
        <v>382</v>
      </c>
    </row>
    <row r="383" spans="1:24" customFormat="1" ht="42.75" customHeight="1" x14ac:dyDescent="0.25">
      <c r="A383" s="262"/>
      <c r="B383" s="262"/>
      <c r="C383" s="264"/>
      <c r="D383" s="164" t="s">
        <v>127</v>
      </c>
      <c r="E383" s="164">
        <v>2</v>
      </c>
      <c r="F383" s="164">
        <v>10</v>
      </c>
      <c r="G383" s="165" t="s">
        <v>317</v>
      </c>
      <c r="H383" s="183" t="s">
        <v>474</v>
      </c>
      <c r="I383" s="164" t="s">
        <v>474</v>
      </c>
      <c r="J383" s="265"/>
      <c r="K383" s="57"/>
      <c r="L383" s="57"/>
      <c r="O383">
        <f t="shared" ca="1" si="49"/>
        <v>0</v>
      </c>
      <c r="P383">
        <f t="shared" ca="1" si="50"/>
        <v>0</v>
      </c>
      <c r="Q383">
        <f t="shared" ca="1" si="51"/>
        <v>0</v>
      </c>
      <c r="R383">
        <f t="shared" ca="1" si="52"/>
        <v>0</v>
      </c>
      <c r="S383">
        <f t="shared" ca="1" si="53"/>
        <v>0</v>
      </c>
      <c r="T383">
        <f t="shared" ca="1" si="54"/>
        <v>0</v>
      </c>
      <c r="W383">
        <f t="shared" si="47"/>
        <v>380</v>
      </c>
      <c r="X383">
        <f t="shared" si="48"/>
        <v>382</v>
      </c>
    </row>
    <row r="384" spans="1:24" customFormat="1" ht="42.75" customHeight="1" x14ac:dyDescent="0.25">
      <c r="A384" s="262"/>
      <c r="B384" s="262"/>
      <c r="C384" s="264"/>
      <c r="D384" s="215" t="s">
        <v>127</v>
      </c>
      <c r="E384" s="215">
        <v>3</v>
      </c>
      <c r="F384" s="215">
        <v>10</v>
      </c>
      <c r="G384" s="216" t="s">
        <v>317</v>
      </c>
      <c r="H384" s="215" t="s">
        <v>474</v>
      </c>
      <c r="I384" s="215" t="s">
        <v>474</v>
      </c>
      <c r="J384" s="265"/>
      <c r="K384" s="57"/>
      <c r="L384" s="57"/>
      <c r="O384">
        <f t="shared" ca="1" si="49"/>
        <v>0</v>
      </c>
      <c r="P384">
        <f t="shared" ca="1" si="50"/>
        <v>0</v>
      </c>
      <c r="Q384">
        <f t="shared" ca="1" si="51"/>
        <v>0</v>
      </c>
      <c r="R384">
        <f t="shared" ca="1" si="52"/>
        <v>0</v>
      </c>
      <c r="S384">
        <f t="shared" ca="1" si="53"/>
        <v>0</v>
      </c>
      <c r="T384">
        <f t="shared" ca="1" si="54"/>
        <v>0</v>
      </c>
      <c r="W384">
        <f t="shared" si="47"/>
        <v>380</v>
      </c>
      <c r="X384">
        <f t="shared" si="48"/>
        <v>382</v>
      </c>
    </row>
    <row r="385" spans="1:24" customFormat="1" ht="42.75" customHeight="1" x14ac:dyDescent="0.25">
      <c r="A385" s="262"/>
      <c r="B385" s="262"/>
      <c r="C385" s="264"/>
      <c r="D385" s="164" t="s">
        <v>127</v>
      </c>
      <c r="E385" s="164">
        <v>4</v>
      </c>
      <c r="F385" s="164">
        <v>10</v>
      </c>
      <c r="G385" s="165" t="s">
        <v>317</v>
      </c>
      <c r="H385" s="183" t="s">
        <v>474</v>
      </c>
      <c r="I385" s="164" t="s">
        <v>474</v>
      </c>
      <c r="J385" s="265"/>
      <c r="K385" s="57"/>
      <c r="L385" s="57"/>
      <c r="O385">
        <f t="shared" ca="1" si="49"/>
        <v>0</v>
      </c>
      <c r="P385">
        <f t="shared" ca="1" si="50"/>
        <v>0</v>
      </c>
      <c r="Q385">
        <f t="shared" ca="1" si="51"/>
        <v>0</v>
      </c>
      <c r="R385">
        <f t="shared" ca="1" si="52"/>
        <v>0</v>
      </c>
      <c r="S385">
        <f t="shared" ca="1" si="53"/>
        <v>0</v>
      </c>
      <c r="T385">
        <f t="shared" ca="1" si="54"/>
        <v>0</v>
      </c>
      <c r="W385">
        <f t="shared" si="47"/>
        <v>380</v>
      </c>
      <c r="X385">
        <f t="shared" si="48"/>
        <v>382</v>
      </c>
    </row>
    <row r="386" spans="1:24" customFormat="1" ht="42.75" customHeight="1" x14ac:dyDescent="0.25">
      <c r="A386" s="262"/>
      <c r="B386" s="262"/>
      <c r="C386" s="264"/>
      <c r="D386" s="164" t="s">
        <v>125</v>
      </c>
      <c r="E386" s="164">
        <v>1</v>
      </c>
      <c r="F386" s="164">
        <v>2</v>
      </c>
      <c r="G386" s="165" t="s">
        <v>317</v>
      </c>
      <c r="H386" s="183" t="s">
        <v>474</v>
      </c>
      <c r="I386" s="164" t="s">
        <v>474</v>
      </c>
      <c r="J386" s="265"/>
      <c r="K386" s="57"/>
      <c r="L386" s="57"/>
      <c r="O386">
        <f t="shared" ca="1" si="49"/>
        <v>0</v>
      </c>
      <c r="P386">
        <f t="shared" ca="1" si="50"/>
        <v>0</v>
      </c>
      <c r="Q386">
        <f t="shared" ca="1" si="51"/>
        <v>0</v>
      </c>
      <c r="R386">
        <f t="shared" ca="1" si="52"/>
        <v>0</v>
      </c>
      <c r="S386">
        <f t="shared" ca="1" si="53"/>
        <v>0</v>
      </c>
      <c r="T386">
        <f t="shared" ca="1" si="54"/>
        <v>0</v>
      </c>
      <c r="W386">
        <f t="shared" si="47"/>
        <v>380</v>
      </c>
      <c r="X386">
        <f t="shared" si="48"/>
        <v>382</v>
      </c>
    </row>
    <row r="387" spans="1:24" customFormat="1" x14ac:dyDescent="0.25">
      <c r="A387" s="263"/>
      <c r="B387" s="263"/>
      <c r="C387" s="164" t="s">
        <v>524</v>
      </c>
      <c r="D387" s="164"/>
      <c r="E387" s="164"/>
      <c r="F387" s="164"/>
      <c r="G387" s="165"/>
      <c r="H387" s="183" t="s">
        <v>474</v>
      </c>
      <c r="I387" s="164"/>
      <c r="J387" s="184" t="s">
        <v>474</v>
      </c>
      <c r="K387" s="57"/>
      <c r="L387" s="57"/>
      <c r="O387">
        <f t="shared" ca="1" si="49"/>
        <v>0</v>
      </c>
      <c r="P387">
        <f t="shared" ca="1" si="50"/>
        <v>0</v>
      </c>
      <c r="Q387">
        <f t="shared" ca="1" si="51"/>
        <v>0</v>
      </c>
      <c r="R387">
        <f t="shared" ca="1" si="52"/>
        <v>0</v>
      </c>
      <c r="S387">
        <f t="shared" ca="1" si="53"/>
        <v>0</v>
      </c>
      <c r="T387">
        <f t="shared" ca="1" si="54"/>
        <v>0</v>
      </c>
      <c r="W387">
        <f t="shared" si="47"/>
        <v>386</v>
      </c>
      <c r="X387">
        <f t="shared" si="48"/>
        <v>388</v>
      </c>
    </row>
    <row r="388" spans="1:24" customFormat="1" ht="42.75" customHeight="1" x14ac:dyDescent="0.25">
      <c r="A388" s="261">
        <v>65</v>
      </c>
      <c r="B388" s="261" t="s">
        <v>231</v>
      </c>
      <c r="C388" s="264" t="s">
        <v>193</v>
      </c>
      <c r="D388" s="164" t="s">
        <v>30</v>
      </c>
      <c r="E388" s="164">
        <v>1</v>
      </c>
      <c r="F388" s="164">
        <v>161</v>
      </c>
      <c r="G388" s="165" t="s">
        <v>317</v>
      </c>
      <c r="H388" s="183" t="s">
        <v>474</v>
      </c>
      <c r="I388" s="164" t="s">
        <v>474</v>
      </c>
      <c r="J388" s="265" t="s">
        <v>532</v>
      </c>
      <c r="K388" s="57"/>
      <c r="L388" s="57"/>
      <c r="O388">
        <f t="shared" ca="1" si="49"/>
        <v>0</v>
      </c>
      <c r="P388">
        <f t="shared" ca="1" si="50"/>
        <v>0</v>
      </c>
      <c r="Q388">
        <f t="shared" ca="1" si="51"/>
        <v>0</v>
      </c>
      <c r="R388">
        <f t="shared" ca="1" si="52"/>
        <v>0</v>
      </c>
      <c r="S388">
        <f t="shared" ca="1" si="53"/>
        <v>0</v>
      </c>
      <c r="T388">
        <f t="shared" ca="1" si="54"/>
        <v>0</v>
      </c>
      <c r="W388">
        <f t="shared" si="47"/>
        <v>386</v>
      </c>
      <c r="X388">
        <f t="shared" si="48"/>
        <v>388</v>
      </c>
    </row>
    <row r="389" spans="1:24" customFormat="1" ht="42.75" customHeight="1" x14ac:dyDescent="0.25">
      <c r="A389" s="262"/>
      <c r="B389" s="262"/>
      <c r="C389" s="264"/>
      <c r="D389" s="164" t="s">
        <v>30</v>
      </c>
      <c r="E389" s="164">
        <v>2</v>
      </c>
      <c r="F389" s="164">
        <v>161</v>
      </c>
      <c r="G389" s="165" t="s">
        <v>317</v>
      </c>
      <c r="H389" s="183" t="s">
        <v>474</v>
      </c>
      <c r="I389" s="164" t="s">
        <v>474</v>
      </c>
      <c r="J389" s="265"/>
      <c r="K389" s="57"/>
      <c r="L389" s="57"/>
      <c r="O389">
        <f t="shared" ca="1" si="49"/>
        <v>0</v>
      </c>
      <c r="P389">
        <f t="shared" ca="1" si="50"/>
        <v>0</v>
      </c>
      <c r="Q389">
        <f t="shared" ca="1" si="51"/>
        <v>0</v>
      </c>
      <c r="R389">
        <f t="shared" ca="1" si="52"/>
        <v>0</v>
      </c>
      <c r="S389">
        <f t="shared" ca="1" si="53"/>
        <v>0</v>
      </c>
      <c r="T389">
        <f t="shared" ca="1" si="54"/>
        <v>0</v>
      </c>
      <c r="W389">
        <f t="shared" si="47"/>
        <v>386</v>
      </c>
      <c r="X389">
        <f t="shared" si="48"/>
        <v>388</v>
      </c>
    </row>
    <row r="390" spans="1:24" customFormat="1" x14ac:dyDescent="0.25">
      <c r="A390" s="263"/>
      <c r="B390" s="263"/>
      <c r="C390" s="164" t="s">
        <v>524</v>
      </c>
      <c r="D390" s="164"/>
      <c r="E390" s="164"/>
      <c r="F390" s="164"/>
      <c r="G390" s="165"/>
      <c r="H390" s="183" t="s">
        <v>474</v>
      </c>
      <c r="I390" s="164"/>
      <c r="J390" s="184">
        <v>125</v>
      </c>
      <c r="K390" s="57"/>
      <c r="L390" s="57"/>
      <c r="O390">
        <f t="shared" ca="1" si="49"/>
        <v>0</v>
      </c>
      <c r="P390">
        <f t="shared" ca="1" si="50"/>
        <v>0</v>
      </c>
      <c r="Q390">
        <f t="shared" ca="1" si="51"/>
        <v>0</v>
      </c>
      <c r="R390">
        <f t="shared" ca="1" si="52"/>
        <v>0</v>
      </c>
      <c r="S390">
        <f t="shared" ca="1" si="53"/>
        <v>0</v>
      </c>
      <c r="T390">
        <f t="shared" ca="1" si="54"/>
        <v>0</v>
      </c>
      <c r="W390">
        <f t="shared" si="47"/>
        <v>389</v>
      </c>
      <c r="X390">
        <f t="shared" si="48"/>
        <v>391</v>
      </c>
    </row>
    <row r="391" spans="1:24" customFormat="1" ht="42.75" customHeight="1" x14ac:dyDescent="0.25">
      <c r="A391" s="261">
        <v>66</v>
      </c>
      <c r="B391" s="261" t="s">
        <v>228</v>
      </c>
      <c r="C391" s="264" t="s">
        <v>24</v>
      </c>
      <c r="D391" s="164" t="s">
        <v>150</v>
      </c>
      <c r="E391" s="164">
        <v>1</v>
      </c>
      <c r="F391" s="164">
        <v>114</v>
      </c>
      <c r="G391" s="165" t="s">
        <v>317</v>
      </c>
      <c r="H391" s="183" t="s">
        <v>474</v>
      </c>
      <c r="I391" s="164" t="s">
        <v>474</v>
      </c>
      <c r="J391" s="265" t="s">
        <v>603</v>
      </c>
      <c r="K391" s="57"/>
      <c r="L391" s="57"/>
      <c r="O391">
        <f t="shared" ca="1" si="49"/>
        <v>0</v>
      </c>
      <c r="P391">
        <f t="shared" ca="1" si="50"/>
        <v>0</v>
      </c>
      <c r="Q391">
        <f t="shared" ca="1" si="51"/>
        <v>0</v>
      </c>
      <c r="R391">
        <f t="shared" ca="1" si="52"/>
        <v>0</v>
      </c>
      <c r="S391">
        <f t="shared" ca="1" si="53"/>
        <v>0</v>
      </c>
      <c r="T391">
        <f t="shared" ca="1" si="54"/>
        <v>0</v>
      </c>
      <c r="W391">
        <f t="shared" si="47"/>
        <v>389</v>
      </c>
      <c r="X391">
        <f t="shared" si="48"/>
        <v>391</v>
      </c>
    </row>
    <row r="392" spans="1:24" customFormat="1" ht="42.75" customHeight="1" x14ac:dyDescent="0.25">
      <c r="A392" s="262"/>
      <c r="B392" s="262"/>
      <c r="C392" s="264"/>
      <c r="D392" s="164" t="s">
        <v>149</v>
      </c>
      <c r="E392" s="164">
        <v>1</v>
      </c>
      <c r="F392" s="164">
        <v>170</v>
      </c>
      <c r="G392" s="165" t="s">
        <v>317</v>
      </c>
      <c r="H392" s="183" t="s">
        <v>474</v>
      </c>
      <c r="I392" s="164" t="s">
        <v>474</v>
      </c>
      <c r="J392" s="265"/>
      <c r="K392" s="57"/>
      <c r="L392" s="57"/>
      <c r="O392">
        <f t="shared" ca="1" si="49"/>
        <v>0</v>
      </c>
      <c r="P392">
        <f t="shared" ca="1" si="50"/>
        <v>0</v>
      </c>
      <c r="Q392">
        <f t="shared" ca="1" si="51"/>
        <v>0</v>
      </c>
      <c r="R392">
        <f t="shared" ca="1" si="52"/>
        <v>0</v>
      </c>
      <c r="S392">
        <f t="shared" ca="1" si="53"/>
        <v>0</v>
      </c>
      <c r="T392">
        <f t="shared" ca="1" si="54"/>
        <v>0</v>
      </c>
      <c r="W392">
        <f t="shared" si="47"/>
        <v>389</v>
      </c>
      <c r="X392">
        <f t="shared" si="48"/>
        <v>391</v>
      </c>
    </row>
    <row r="393" spans="1:24" customFormat="1" x14ac:dyDescent="0.25">
      <c r="A393" s="263"/>
      <c r="B393" s="263"/>
      <c r="C393" s="164" t="s">
        <v>524</v>
      </c>
      <c r="D393" s="164"/>
      <c r="E393" s="164"/>
      <c r="F393" s="164"/>
      <c r="G393" s="165"/>
      <c r="H393" s="183" t="s">
        <v>474</v>
      </c>
      <c r="I393" s="164"/>
      <c r="J393" s="184">
        <v>50</v>
      </c>
      <c r="K393" s="57"/>
      <c r="L393" s="57"/>
      <c r="O393">
        <f t="shared" ca="1" si="49"/>
        <v>0</v>
      </c>
      <c r="P393">
        <f t="shared" ca="1" si="50"/>
        <v>0</v>
      </c>
      <c r="Q393">
        <f t="shared" ca="1" si="51"/>
        <v>0</v>
      </c>
      <c r="R393">
        <f t="shared" ca="1" si="52"/>
        <v>0</v>
      </c>
      <c r="S393">
        <f t="shared" ca="1" si="53"/>
        <v>0</v>
      </c>
      <c r="T393">
        <f t="shared" ca="1" si="54"/>
        <v>0</v>
      </c>
      <c r="W393">
        <f t="shared" ref="W393:W456" si="55">IF(C393="Total", ROW(B393)-1, W392)</f>
        <v>392</v>
      </c>
      <c r="X393">
        <f t="shared" si="48"/>
        <v>394</v>
      </c>
    </row>
    <row r="394" spans="1:24" customFormat="1" ht="42.75" customHeight="1" x14ac:dyDescent="0.25">
      <c r="A394" s="261">
        <v>67</v>
      </c>
      <c r="B394" s="261" t="s">
        <v>188</v>
      </c>
      <c r="C394" s="264" t="s">
        <v>576</v>
      </c>
      <c r="D394" s="164" t="s">
        <v>225</v>
      </c>
      <c r="E394" s="164">
        <v>1</v>
      </c>
      <c r="F394" s="164">
        <v>49</v>
      </c>
      <c r="G394" s="165" t="s">
        <v>317</v>
      </c>
      <c r="H394" s="183" t="s">
        <v>474</v>
      </c>
      <c r="I394" s="164" t="s">
        <v>474</v>
      </c>
      <c r="J394" s="265" t="s">
        <v>587</v>
      </c>
      <c r="K394" s="57"/>
      <c r="L394" s="57"/>
      <c r="O394">
        <f t="shared" ca="1" si="49"/>
        <v>0</v>
      </c>
      <c r="P394">
        <f t="shared" ca="1" si="50"/>
        <v>0</v>
      </c>
      <c r="Q394">
        <f t="shared" ca="1" si="51"/>
        <v>0</v>
      </c>
      <c r="R394">
        <f t="shared" ca="1" si="52"/>
        <v>0</v>
      </c>
      <c r="S394">
        <f t="shared" ca="1" si="53"/>
        <v>0</v>
      </c>
      <c r="T394">
        <f t="shared" ca="1" si="54"/>
        <v>0</v>
      </c>
      <c r="W394">
        <f t="shared" si="55"/>
        <v>392</v>
      </c>
      <c r="X394">
        <f t="shared" si="48"/>
        <v>394</v>
      </c>
    </row>
    <row r="395" spans="1:24" customFormat="1" ht="42.75" customHeight="1" x14ac:dyDescent="0.25">
      <c r="A395" s="262"/>
      <c r="B395" s="262"/>
      <c r="C395" s="264"/>
      <c r="D395" s="164" t="s">
        <v>225</v>
      </c>
      <c r="E395" s="164">
        <v>2</v>
      </c>
      <c r="F395" s="164">
        <v>52</v>
      </c>
      <c r="G395" s="165" t="s">
        <v>317</v>
      </c>
      <c r="H395" s="183" t="s">
        <v>474</v>
      </c>
      <c r="I395" s="164" t="s">
        <v>474</v>
      </c>
      <c r="J395" s="265"/>
      <c r="K395" s="57"/>
      <c r="L395" s="57"/>
      <c r="O395">
        <f t="shared" ca="1" si="49"/>
        <v>0</v>
      </c>
      <c r="P395">
        <f t="shared" ca="1" si="50"/>
        <v>0</v>
      </c>
      <c r="Q395">
        <f t="shared" ca="1" si="51"/>
        <v>0</v>
      </c>
      <c r="R395">
        <f t="shared" ca="1" si="52"/>
        <v>0</v>
      </c>
      <c r="S395">
        <f t="shared" ca="1" si="53"/>
        <v>0</v>
      </c>
      <c r="T395">
        <f t="shared" ca="1" si="54"/>
        <v>0</v>
      </c>
      <c r="W395">
        <f t="shared" si="55"/>
        <v>392</v>
      </c>
      <c r="X395">
        <f t="shared" si="48"/>
        <v>394</v>
      </c>
    </row>
    <row r="396" spans="1:24" customFormat="1" ht="42.75" customHeight="1" x14ac:dyDescent="0.25">
      <c r="A396" s="262"/>
      <c r="B396" s="262"/>
      <c r="C396" s="264"/>
      <c r="D396" s="164" t="s">
        <v>187</v>
      </c>
      <c r="E396" s="164">
        <v>1</v>
      </c>
      <c r="F396" s="164">
        <v>53</v>
      </c>
      <c r="G396" s="165" t="s">
        <v>317</v>
      </c>
      <c r="H396" s="183" t="s">
        <v>474</v>
      </c>
      <c r="I396" s="164" t="s">
        <v>474</v>
      </c>
      <c r="J396" s="265"/>
      <c r="K396" s="57"/>
      <c r="L396" s="57"/>
      <c r="O396">
        <f t="shared" ca="1" si="49"/>
        <v>0</v>
      </c>
      <c r="P396">
        <f t="shared" ca="1" si="50"/>
        <v>0</v>
      </c>
      <c r="Q396">
        <f t="shared" ca="1" si="51"/>
        <v>0</v>
      </c>
      <c r="R396">
        <f t="shared" ca="1" si="52"/>
        <v>0</v>
      </c>
      <c r="S396">
        <f t="shared" ca="1" si="53"/>
        <v>0</v>
      </c>
      <c r="T396">
        <f t="shared" ca="1" si="54"/>
        <v>0</v>
      </c>
      <c r="W396">
        <f t="shared" si="55"/>
        <v>392</v>
      </c>
      <c r="X396">
        <f t="shared" si="48"/>
        <v>394</v>
      </c>
    </row>
    <row r="397" spans="1:24" customFormat="1" ht="42.75" customHeight="1" x14ac:dyDescent="0.25">
      <c r="A397" s="262"/>
      <c r="B397" s="262"/>
      <c r="C397" s="264"/>
      <c r="D397" s="164" t="s">
        <v>187</v>
      </c>
      <c r="E397" s="164">
        <v>2</v>
      </c>
      <c r="F397" s="164">
        <v>53</v>
      </c>
      <c r="G397" s="165" t="s">
        <v>317</v>
      </c>
      <c r="H397" s="183" t="s">
        <v>474</v>
      </c>
      <c r="I397" s="164" t="s">
        <v>474</v>
      </c>
      <c r="J397" s="265"/>
      <c r="K397" s="57"/>
      <c r="L397" s="57"/>
      <c r="O397">
        <f t="shared" ca="1" si="49"/>
        <v>0</v>
      </c>
      <c r="P397">
        <f t="shared" ca="1" si="50"/>
        <v>0</v>
      </c>
      <c r="Q397">
        <f t="shared" ca="1" si="51"/>
        <v>0</v>
      </c>
      <c r="R397">
        <f t="shared" ca="1" si="52"/>
        <v>0</v>
      </c>
      <c r="S397">
        <f t="shared" ca="1" si="53"/>
        <v>0</v>
      </c>
      <c r="T397">
        <f t="shared" ca="1" si="54"/>
        <v>0</v>
      </c>
      <c r="W397">
        <f t="shared" si="55"/>
        <v>392</v>
      </c>
      <c r="X397">
        <f t="shared" si="48"/>
        <v>394</v>
      </c>
    </row>
    <row r="398" spans="1:24" customFormat="1" x14ac:dyDescent="0.25">
      <c r="A398" s="263"/>
      <c r="B398" s="263"/>
      <c r="C398" s="164" t="s">
        <v>524</v>
      </c>
      <c r="D398" s="164"/>
      <c r="E398" s="164"/>
      <c r="F398" s="164"/>
      <c r="G398" s="165"/>
      <c r="H398" s="183" t="s">
        <v>474</v>
      </c>
      <c r="I398" s="164"/>
      <c r="J398" s="184">
        <v>80</v>
      </c>
      <c r="K398" s="57"/>
      <c r="L398" s="57"/>
      <c r="O398">
        <f t="shared" ca="1" si="49"/>
        <v>0</v>
      </c>
      <c r="P398">
        <f t="shared" ca="1" si="50"/>
        <v>0</v>
      </c>
      <c r="Q398">
        <f t="shared" ca="1" si="51"/>
        <v>0</v>
      </c>
      <c r="R398">
        <f t="shared" ca="1" si="52"/>
        <v>0</v>
      </c>
      <c r="S398">
        <f t="shared" ca="1" si="53"/>
        <v>0</v>
      </c>
      <c r="T398">
        <f t="shared" ca="1" si="54"/>
        <v>0</v>
      </c>
      <c r="W398">
        <f t="shared" si="55"/>
        <v>397</v>
      </c>
      <c r="X398">
        <f t="shared" si="48"/>
        <v>399</v>
      </c>
    </row>
    <row r="399" spans="1:24" customFormat="1" ht="42.75" customHeight="1" x14ac:dyDescent="0.25">
      <c r="A399" s="261">
        <v>68</v>
      </c>
      <c r="B399" s="261" t="s">
        <v>128</v>
      </c>
      <c r="C399" s="264" t="s">
        <v>52</v>
      </c>
      <c r="D399" s="164" t="s">
        <v>70</v>
      </c>
      <c r="E399" s="164">
        <v>1</v>
      </c>
      <c r="F399" s="164">
        <v>72</v>
      </c>
      <c r="G399" s="165" t="s">
        <v>317</v>
      </c>
      <c r="H399" s="183" t="s">
        <v>474</v>
      </c>
      <c r="I399" s="164" t="s">
        <v>474</v>
      </c>
      <c r="J399" s="265" t="s">
        <v>474</v>
      </c>
      <c r="K399" s="57"/>
      <c r="L399" s="57"/>
      <c r="O399">
        <f t="shared" ca="1" si="49"/>
        <v>0</v>
      </c>
      <c r="P399">
        <f t="shared" ca="1" si="50"/>
        <v>0</v>
      </c>
      <c r="Q399">
        <f t="shared" ca="1" si="51"/>
        <v>0</v>
      </c>
      <c r="R399">
        <f t="shared" ca="1" si="52"/>
        <v>0</v>
      </c>
      <c r="S399">
        <f t="shared" ca="1" si="53"/>
        <v>0</v>
      </c>
      <c r="T399">
        <f t="shared" ca="1" si="54"/>
        <v>0</v>
      </c>
      <c r="W399">
        <f t="shared" si="55"/>
        <v>397</v>
      </c>
      <c r="X399">
        <f t="shared" si="48"/>
        <v>399</v>
      </c>
    </row>
    <row r="400" spans="1:24" customFormat="1" ht="42.75" customHeight="1" x14ac:dyDescent="0.25">
      <c r="A400" s="262"/>
      <c r="B400" s="262"/>
      <c r="C400" s="264"/>
      <c r="D400" s="164" t="s">
        <v>70</v>
      </c>
      <c r="E400" s="164">
        <v>2</v>
      </c>
      <c r="F400" s="164">
        <v>72</v>
      </c>
      <c r="G400" s="165" t="s">
        <v>317</v>
      </c>
      <c r="H400" s="183" t="s">
        <v>474</v>
      </c>
      <c r="I400" s="164" t="s">
        <v>474</v>
      </c>
      <c r="J400" s="265"/>
      <c r="K400" s="57"/>
      <c r="L400" s="57"/>
      <c r="O400">
        <f t="shared" ca="1" si="49"/>
        <v>0</v>
      </c>
      <c r="P400">
        <f t="shared" ca="1" si="50"/>
        <v>0</v>
      </c>
      <c r="Q400">
        <f t="shared" ca="1" si="51"/>
        <v>0</v>
      </c>
      <c r="R400">
        <f t="shared" ca="1" si="52"/>
        <v>0</v>
      </c>
      <c r="S400">
        <f t="shared" ca="1" si="53"/>
        <v>0</v>
      </c>
      <c r="T400">
        <f t="shared" ca="1" si="54"/>
        <v>0</v>
      </c>
      <c r="W400">
        <f t="shared" si="55"/>
        <v>397</v>
      </c>
      <c r="X400">
        <f t="shared" si="48"/>
        <v>399</v>
      </c>
    </row>
    <row r="401" spans="1:24" customFormat="1" ht="42.75" customHeight="1" x14ac:dyDescent="0.25">
      <c r="A401" s="262"/>
      <c r="B401" s="262"/>
      <c r="C401" s="264"/>
      <c r="D401" s="164" t="s">
        <v>129</v>
      </c>
      <c r="E401" s="164">
        <v>1</v>
      </c>
      <c r="F401" s="164">
        <v>28</v>
      </c>
      <c r="G401" s="165" t="s">
        <v>317</v>
      </c>
      <c r="H401" s="183" t="s">
        <v>474</v>
      </c>
      <c r="I401" s="164" t="s">
        <v>474</v>
      </c>
      <c r="J401" s="265"/>
      <c r="K401" s="57"/>
      <c r="L401" s="57"/>
      <c r="O401">
        <f t="shared" ca="1" si="49"/>
        <v>0</v>
      </c>
      <c r="P401">
        <f t="shared" ca="1" si="50"/>
        <v>0</v>
      </c>
      <c r="Q401">
        <f t="shared" ca="1" si="51"/>
        <v>0</v>
      </c>
      <c r="R401">
        <f t="shared" ca="1" si="52"/>
        <v>0</v>
      </c>
      <c r="S401">
        <f t="shared" ca="1" si="53"/>
        <v>0</v>
      </c>
      <c r="T401">
        <f t="shared" ca="1" si="54"/>
        <v>0</v>
      </c>
      <c r="W401">
        <f t="shared" si="55"/>
        <v>397</v>
      </c>
      <c r="X401">
        <f t="shared" si="48"/>
        <v>399</v>
      </c>
    </row>
    <row r="402" spans="1:24" customFormat="1" ht="42.75" customHeight="1" x14ac:dyDescent="0.25">
      <c r="A402" s="262"/>
      <c r="B402" s="262"/>
      <c r="C402" s="264"/>
      <c r="D402" s="164" t="s">
        <v>66</v>
      </c>
      <c r="E402" s="164">
        <v>1</v>
      </c>
      <c r="F402" s="164">
        <v>104</v>
      </c>
      <c r="G402" s="165" t="s">
        <v>317</v>
      </c>
      <c r="H402" s="183" t="s">
        <v>474</v>
      </c>
      <c r="I402" s="164" t="s">
        <v>474</v>
      </c>
      <c r="J402" s="265"/>
      <c r="K402" s="57"/>
      <c r="L402" s="57"/>
      <c r="O402">
        <f t="shared" ca="1" si="49"/>
        <v>0</v>
      </c>
      <c r="P402">
        <f t="shared" ca="1" si="50"/>
        <v>0</v>
      </c>
      <c r="Q402">
        <f t="shared" ca="1" si="51"/>
        <v>0</v>
      </c>
      <c r="R402">
        <f t="shared" ca="1" si="52"/>
        <v>0</v>
      </c>
      <c r="S402">
        <f t="shared" ca="1" si="53"/>
        <v>0</v>
      </c>
      <c r="T402">
        <f t="shared" ca="1" si="54"/>
        <v>0</v>
      </c>
      <c r="W402">
        <f t="shared" si="55"/>
        <v>397</v>
      </c>
      <c r="X402">
        <f t="shared" ref="X402:X465" si="56">IF(C402="Total",W402+2,X401)</f>
        <v>399</v>
      </c>
    </row>
    <row r="403" spans="1:24" customFormat="1" x14ac:dyDescent="0.25">
      <c r="A403" s="263"/>
      <c r="B403" s="263"/>
      <c r="C403" s="164" t="s">
        <v>524</v>
      </c>
      <c r="D403" s="164"/>
      <c r="E403" s="164"/>
      <c r="F403" s="164"/>
      <c r="G403" s="165"/>
      <c r="H403" s="183" t="s">
        <v>474</v>
      </c>
      <c r="I403" s="164"/>
      <c r="J403" s="184" t="s">
        <v>474</v>
      </c>
      <c r="K403" s="57"/>
      <c r="L403" s="57"/>
      <c r="O403">
        <f t="shared" ca="1" si="49"/>
        <v>0</v>
      </c>
      <c r="P403">
        <f t="shared" ca="1" si="50"/>
        <v>0</v>
      </c>
      <c r="Q403">
        <f t="shared" ca="1" si="51"/>
        <v>0</v>
      </c>
      <c r="R403">
        <f t="shared" ca="1" si="52"/>
        <v>0</v>
      </c>
      <c r="S403">
        <f t="shared" ca="1" si="53"/>
        <v>0</v>
      </c>
      <c r="T403">
        <f t="shared" ca="1" si="54"/>
        <v>0</v>
      </c>
      <c r="W403">
        <f t="shared" si="55"/>
        <v>402</v>
      </c>
      <c r="X403">
        <f t="shared" si="56"/>
        <v>404</v>
      </c>
    </row>
    <row r="404" spans="1:24" customFormat="1" ht="42.75" customHeight="1" x14ac:dyDescent="0.25">
      <c r="A404" s="261">
        <v>69</v>
      </c>
      <c r="B404" s="261" t="s">
        <v>130</v>
      </c>
      <c r="C404" s="264" t="s">
        <v>52</v>
      </c>
      <c r="D404" s="164" t="s">
        <v>131</v>
      </c>
      <c r="E404" s="164">
        <v>1</v>
      </c>
      <c r="F404" s="164">
        <v>105</v>
      </c>
      <c r="G404" s="165" t="s">
        <v>317</v>
      </c>
      <c r="H404" s="183" t="s">
        <v>474</v>
      </c>
      <c r="I404" s="164" t="s">
        <v>474</v>
      </c>
      <c r="J404" s="278" t="s">
        <v>587</v>
      </c>
      <c r="K404" s="57" t="s">
        <v>52</v>
      </c>
      <c r="L404" s="57" t="s">
        <v>52</v>
      </c>
      <c r="O404">
        <f t="shared" ca="1" si="49"/>
        <v>0</v>
      </c>
      <c r="P404">
        <f t="shared" ca="1" si="50"/>
        <v>0</v>
      </c>
      <c r="Q404">
        <f t="shared" ca="1" si="51"/>
        <v>0</v>
      </c>
      <c r="R404">
        <f t="shared" ca="1" si="52"/>
        <v>0</v>
      </c>
      <c r="S404">
        <f t="shared" ca="1" si="53"/>
        <v>0</v>
      </c>
      <c r="T404">
        <f t="shared" ca="1" si="54"/>
        <v>0</v>
      </c>
      <c r="W404">
        <f t="shared" si="55"/>
        <v>402</v>
      </c>
      <c r="X404">
        <f t="shared" si="56"/>
        <v>404</v>
      </c>
    </row>
    <row r="405" spans="1:24" customFormat="1" ht="42.75" customHeight="1" x14ac:dyDescent="0.25">
      <c r="A405" s="262"/>
      <c r="B405" s="262"/>
      <c r="C405" s="264"/>
      <c r="D405" s="164" t="s">
        <v>131</v>
      </c>
      <c r="E405" s="164">
        <v>2</v>
      </c>
      <c r="F405" s="164">
        <v>105</v>
      </c>
      <c r="G405" s="165" t="s">
        <v>317</v>
      </c>
      <c r="H405" s="183" t="s">
        <v>474</v>
      </c>
      <c r="I405" s="164" t="s">
        <v>474</v>
      </c>
      <c r="J405" s="279"/>
      <c r="K405" s="57" t="s">
        <v>52</v>
      </c>
      <c r="L405" s="57" t="s">
        <v>52</v>
      </c>
      <c r="O405">
        <f t="shared" ca="1" si="49"/>
        <v>0</v>
      </c>
      <c r="P405">
        <f t="shared" ca="1" si="50"/>
        <v>0</v>
      </c>
      <c r="Q405">
        <f t="shared" ca="1" si="51"/>
        <v>0</v>
      </c>
      <c r="R405">
        <f t="shared" ca="1" si="52"/>
        <v>0</v>
      </c>
      <c r="S405">
        <f t="shared" ca="1" si="53"/>
        <v>0</v>
      </c>
      <c r="T405">
        <f t="shared" ca="1" si="54"/>
        <v>0</v>
      </c>
      <c r="W405">
        <f t="shared" si="55"/>
        <v>402</v>
      </c>
      <c r="X405">
        <f t="shared" si="56"/>
        <v>404</v>
      </c>
    </row>
    <row r="406" spans="1:24" customFormat="1" ht="42.75" customHeight="1" x14ac:dyDescent="0.25">
      <c r="A406" s="262"/>
      <c r="B406" s="262"/>
      <c r="C406" s="264"/>
      <c r="D406" s="164" t="s">
        <v>119</v>
      </c>
      <c r="E406" s="164">
        <v>1</v>
      </c>
      <c r="F406" s="164">
        <v>111</v>
      </c>
      <c r="G406" s="165" t="s">
        <v>317</v>
      </c>
      <c r="H406" s="183" t="s">
        <v>474</v>
      </c>
      <c r="I406" s="164" t="s">
        <v>474</v>
      </c>
      <c r="J406" s="279"/>
      <c r="K406" s="57" t="s">
        <v>52</v>
      </c>
      <c r="L406" s="57" t="s">
        <v>121</v>
      </c>
      <c r="O406">
        <f t="shared" ref="O406:O469" ca="1" si="57">IF(C406="Total", SUM(INDIRECT("O"&amp;X405&amp;":O"&amp;W406)), IF(AND(H406=50,I406="Yes"),1,0))</f>
        <v>0</v>
      </c>
      <c r="P406">
        <f t="shared" ref="P406:P469" ca="1" si="58">IF(C406="Total", SUM(INDIRECT("P"&amp;X405&amp;":P"&amp;W406)),IF(AND(H406=50,I406="-"),1,0))</f>
        <v>0</v>
      </c>
      <c r="Q406">
        <f t="shared" ref="Q406:Q469" ca="1" si="59">IF(C406="Total", SUM(INDIRECT("Q"&amp;X405&amp;":Q"&amp;W406)),IF(AND(H406=63,I406="Yes"),1,0))</f>
        <v>0</v>
      </c>
      <c r="R406">
        <f t="shared" ref="R406:R469" ca="1" si="60">IF(C406="Total", SUM(INDIRECT("R"&amp;X405&amp;":R"&amp;W406)),IF(AND(H406=63,I406="-"),1,0))</f>
        <v>0</v>
      </c>
      <c r="S406">
        <f t="shared" ref="S406:S469" ca="1" si="61">IF(C406="Total", SUM(INDIRECT("S"&amp;X405&amp;":S"&amp;W406)),IF(AND(H406=80,I406="Yes"),1,0))</f>
        <v>0</v>
      </c>
      <c r="T406">
        <f t="shared" ref="T406:T469" ca="1" si="62">IF(C406="Total", SUM(INDIRECT("T"&amp;X405&amp;":T"&amp;W406)),IF(AND(H406=80,I406="-"),1,0))</f>
        <v>0</v>
      </c>
      <c r="W406">
        <f t="shared" si="55"/>
        <v>402</v>
      </c>
      <c r="X406">
        <f t="shared" si="56"/>
        <v>404</v>
      </c>
    </row>
    <row r="407" spans="1:24" customFormat="1" ht="42.75" customHeight="1" x14ac:dyDescent="0.25">
      <c r="A407" s="262"/>
      <c r="B407" s="262"/>
      <c r="C407" s="264"/>
      <c r="D407" s="164" t="s">
        <v>119</v>
      </c>
      <c r="E407" s="164">
        <v>2</v>
      </c>
      <c r="F407" s="164">
        <v>111</v>
      </c>
      <c r="G407" s="165" t="s">
        <v>317</v>
      </c>
      <c r="H407" s="183" t="s">
        <v>474</v>
      </c>
      <c r="I407" s="164" t="s">
        <v>474</v>
      </c>
      <c r="J407" s="279"/>
      <c r="K407" s="57" t="s">
        <v>52</v>
      </c>
      <c r="L407" s="57" t="s">
        <v>121</v>
      </c>
      <c r="O407">
        <f t="shared" ca="1" si="57"/>
        <v>0</v>
      </c>
      <c r="P407">
        <f t="shared" ca="1" si="58"/>
        <v>0</v>
      </c>
      <c r="Q407">
        <f t="shared" ca="1" si="59"/>
        <v>0</v>
      </c>
      <c r="R407">
        <f t="shared" ca="1" si="60"/>
        <v>0</v>
      </c>
      <c r="S407">
        <f t="shared" ca="1" si="61"/>
        <v>0</v>
      </c>
      <c r="T407">
        <f t="shared" ca="1" si="62"/>
        <v>0</v>
      </c>
      <c r="W407">
        <f t="shared" si="55"/>
        <v>402</v>
      </c>
      <c r="X407">
        <f t="shared" si="56"/>
        <v>404</v>
      </c>
    </row>
    <row r="408" spans="1:24" customFormat="1" ht="42.75" customHeight="1" x14ac:dyDescent="0.25">
      <c r="A408" s="262"/>
      <c r="B408" s="262"/>
      <c r="C408" s="264"/>
      <c r="D408" s="164" t="s">
        <v>132</v>
      </c>
      <c r="E408" s="164">
        <v>1</v>
      </c>
      <c r="F408" s="164">
        <v>72</v>
      </c>
      <c r="G408" s="165" t="s">
        <v>317</v>
      </c>
      <c r="H408" s="183" t="s">
        <v>474</v>
      </c>
      <c r="I408" s="164" t="s">
        <v>474</v>
      </c>
      <c r="J408" s="279"/>
      <c r="K408" s="57" t="s">
        <v>52</v>
      </c>
      <c r="L408" s="57" t="s">
        <v>52</v>
      </c>
      <c r="O408">
        <f t="shared" ca="1" si="57"/>
        <v>0</v>
      </c>
      <c r="P408">
        <f t="shared" ca="1" si="58"/>
        <v>0</v>
      </c>
      <c r="Q408">
        <f t="shared" ca="1" si="59"/>
        <v>0</v>
      </c>
      <c r="R408">
        <f t="shared" ca="1" si="60"/>
        <v>0</v>
      </c>
      <c r="S408">
        <f t="shared" ca="1" si="61"/>
        <v>0</v>
      </c>
      <c r="T408">
        <f t="shared" ca="1" si="62"/>
        <v>0</v>
      </c>
      <c r="W408">
        <f t="shared" si="55"/>
        <v>402</v>
      </c>
      <c r="X408">
        <f t="shared" si="56"/>
        <v>404</v>
      </c>
    </row>
    <row r="409" spans="1:24" customFormat="1" ht="42.75" customHeight="1" x14ac:dyDescent="0.25">
      <c r="A409" s="262"/>
      <c r="B409" s="262"/>
      <c r="C409" s="264"/>
      <c r="D409" s="164" t="s">
        <v>132</v>
      </c>
      <c r="E409" s="164">
        <v>2</v>
      </c>
      <c r="F409" s="164">
        <v>72</v>
      </c>
      <c r="G409" s="165" t="s">
        <v>317</v>
      </c>
      <c r="H409" s="183" t="s">
        <v>474</v>
      </c>
      <c r="I409" s="164" t="s">
        <v>474</v>
      </c>
      <c r="J409" s="279"/>
      <c r="K409" s="57" t="s">
        <v>52</v>
      </c>
      <c r="L409" s="57" t="s">
        <v>52</v>
      </c>
      <c r="O409">
        <f t="shared" ca="1" si="57"/>
        <v>0</v>
      </c>
      <c r="P409">
        <f t="shared" ca="1" si="58"/>
        <v>0</v>
      </c>
      <c r="Q409">
        <f t="shared" ca="1" si="59"/>
        <v>0</v>
      </c>
      <c r="R409">
        <f t="shared" ca="1" si="60"/>
        <v>0</v>
      </c>
      <c r="S409">
        <f t="shared" ca="1" si="61"/>
        <v>0</v>
      </c>
      <c r="T409">
        <f t="shared" ca="1" si="62"/>
        <v>0</v>
      </c>
      <c r="W409">
        <f t="shared" si="55"/>
        <v>402</v>
      </c>
      <c r="X409">
        <f t="shared" si="56"/>
        <v>404</v>
      </c>
    </row>
    <row r="410" spans="1:24" customFormat="1" ht="42.75" customHeight="1" x14ac:dyDescent="0.25">
      <c r="A410" s="262"/>
      <c r="B410" s="262"/>
      <c r="C410" s="264"/>
      <c r="D410" s="164" t="s">
        <v>41</v>
      </c>
      <c r="E410" s="164">
        <v>1</v>
      </c>
      <c r="F410" s="164">
        <v>299</v>
      </c>
      <c r="G410" s="165" t="s">
        <v>317</v>
      </c>
      <c r="H410" s="183">
        <v>50</v>
      </c>
      <c r="I410" s="164" t="s">
        <v>474</v>
      </c>
      <c r="J410" s="279"/>
      <c r="K410" s="57" t="s">
        <v>453</v>
      </c>
      <c r="L410" s="57" t="s">
        <v>11</v>
      </c>
      <c r="O410">
        <f t="shared" ca="1" si="57"/>
        <v>0</v>
      </c>
      <c r="P410">
        <f t="shared" ca="1" si="58"/>
        <v>1</v>
      </c>
      <c r="Q410">
        <f t="shared" ca="1" si="59"/>
        <v>0</v>
      </c>
      <c r="R410">
        <f t="shared" ca="1" si="60"/>
        <v>0</v>
      </c>
      <c r="S410">
        <f t="shared" ca="1" si="61"/>
        <v>0</v>
      </c>
      <c r="T410">
        <f t="shared" ca="1" si="62"/>
        <v>0</v>
      </c>
      <c r="W410">
        <f t="shared" si="55"/>
        <v>402</v>
      </c>
      <c r="X410">
        <f t="shared" si="56"/>
        <v>404</v>
      </c>
    </row>
    <row r="411" spans="1:24" customFormat="1" ht="42.75" customHeight="1" x14ac:dyDescent="0.25">
      <c r="A411" s="262"/>
      <c r="B411" s="262"/>
      <c r="C411" s="264"/>
      <c r="D411" s="164" t="s">
        <v>134</v>
      </c>
      <c r="E411" s="164">
        <v>1</v>
      </c>
      <c r="F411" s="164">
        <v>161</v>
      </c>
      <c r="G411" s="165" t="s">
        <v>317</v>
      </c>
      <c r="H411" s="183">
        <v>80</v>
      </c>
      <c r="I411" s="164" t="s">
        <v>474</v>
      </c>
      <c r="J411" s="280"/>
      <c r="K411" s="57" t="s">
        <v>52</v>
      </c>
      <c r="L411" s="57" t="s">
        <v>52</v>
      </c>
      <c r="O411">
        <f t="shared" ca="1" si="57"/>
        <v>0</v>
      </c>
      <c r="P411">
        <f t="shared" ca="1" si="58"/>
        <v>0</v>
      </c>
      <c r="Q411">
        <f t="shared" ca="1" si="59"/>
        <v>0</v>
      </c>
      <c r="R411">
        <f t="shared" ca="1" si="60"/>
        <v>0</v>
      </c>
      <c r="S411">
        <f t="shared" ca="1" si="61"/>
        <v>0</v>
      </c>
      <c r="T411">
        <f t="shared" ca="1" si="62"/>
        <v>1</v>
      </c>
      <c r="W411">
        <f t="shared" si="55"/>
        <v>402</v>
      </c>
      <c r="X411">
        <f t="shared" si="56"/>
        <v>404</v>
      </c>
    </row>
    <row r="412" spans="1:24" customFormat="1" x14ac:dyDescent="0.25">
      <c r="A412" s="263"/>
      <c r="B412" s="263"/>
      <c r="C412" s="164" t="s">
        <v>524</v>
      </c>
      <c r="D412" s="164"/>
      <c r="E412" s="164"/>
      <c r="F412" s="164"/>
      <c r="G412" s="165"/>
      <c r="H412" s="183">
        <f>SUM(H404:H411)</f>
        <v>130</v>
      </c>
      <c r="I412" s="164"/>
      <c r="J412" s="184">
        <v>80</v>
      </c>
      <c r="K412" s="57"/>
      <c r="L412" s="57"/>
      <c r="O412">
        <f t="shared" ca="1" si="57"/>
        <v>0</v>
      </c>
      <c r="P412">
        <f t="shared" ca="1" si="58"/>
        <v>1</v>
      </c>
      <c r="Q412">
        <f t="shared" ca="1" si="59"/>
        <v>0</v>
      </c>
      <c r="R412">
        <f t="shared" ca="1" si="60"/>
        <v>0</v>
      </c>
      <c r="S412">
        <f t="shared" ca="1" si="61"/>
        <v>0</v>
      </c>
      <c r="T412">
        <f t="shared" ca="1" si="62"/>
        <v>1</v>
      </c>
      <c r="W412">
        <f t="shared" si="55"/>
        <v>411</v>
      </c>
      <c r="X412">
        <f t="shared" si="56"/>
        <v>413</v>
      </c>
    </row>
    <row r="413" spans="1:24" customFormat="1" ht="42.75" customHeight="1" x14ac:dyDescent="0.25">
      <c r="A413" s="261">
        <v>70</v>
      </c>
      <c r="B413" s="261" t="s">
        <v>112</v>
      </c>
      <c r="C413" s="264" t="s">
        <v>25</v>
      </c>
      <c r="D413" s="164" t="s">
        <v>55</v>
      </c>
      <c r="E413" s="164">
        <v>1</v>
      </c>
      <c r="F413" s="164">
        <v>103</v>
      </c>
      <c r="G413" s="165" t="s">
        <v>317</v>
      </c>
      <c r="H413" s="183" t="s">
        <v>474</v>
      </c>
      <c r="I413" s="164" t="s">
        <v>474</v>
      </c>
      <c r="J413" s="265" t="s">
        <v>583</v>
      </c>
      <c r="K413" s="57" t="s">
        <v>25</v>
      </c>
      <c r="L413" s="57" t="s">
        <v>25</v>
      </c>
      <c r="O413">
        <f t="shared" ca="1" si="57"/>
        <v>0</v>
      </c>
      <c r="P413">
        <f t="shared" ca="1" si="58"/>
        <v>0</v>
      </c>
      <c r="Q413">
        <f t="shared" ca="1" si="59"/>
        <v>0</v>
      </c>
      <c r="R413">
        <f t="shared" ca="1" si="60"/>
        <v>0</v>
      </c>
      <c r="S413">
        <f t="shared" ca="1" si="61"/>
        <v>0</v>
      </c>
      <c r="T413">
        <f t="shared" ca="1" si="62"/>
        <v>0</v>
      </c>
      <c r="W413">
        <f t="shared" si="55"/>
        <v>411</v>
      </c>
      <c r="X413">
        <f t="shared" si="56"/>
        <v>413</v>
      </c>
    </row>
    <row r="414" spans="1:24" customFormat="1" ht="42.75" customHeight="1" x14ac:dyDescent="0.25">
      <c r="A414" s="262"/>
      <c r="B414" s="262"/>
      <c r="C414" s="264"/>
      <c r="D414" s="164" t="s">
        <v>111</v>
      </c>
      <c r="E414" s="164">
        <v>1</v>
      </c>
      <c r="F414" s="164">
        <v>98</v>
      </c>
      <c r="G414" s="165" t="s">
        <v>317</v>
      </c>
      <c r="H414" s="183" t="s">
        <v>474</v>
      </c>
      <c r="I414" s="164" t="s">
        <v>474</v>
      </c>
      <c r="J414" s="265"/>
      <c r="K414" s="57" t="s">
        <v>111</v>
      </c>
      <c r="L414" s="57" t="s">
        <v>111</v>
      </c>
      <c r="O414">
        <f t="shared" ca="1" si="57"/>
        <v>0</v>
      </c>
      <c r="P414">
        <f t="shared" ca="1" si="58"/>
        <v>0</v>
      </c>
      <c r="Q414">
        <f t="shared" ca="1" si="59"/>
        <v>0</v>
      </c>
      <c r="R414">
        <f t="shared" ca="1" si="60"/>
        <v>0</v>
      </c>
      <c r="S414">
        <f t="shared" ca="1" si="61"/>
        <v>0</v>
      </c>
      <c r="T414">
        <f t="shared" ca="1" si="62"/>
        <v>0</v>
      </c>
      <c r="W414">
        <f t="shared" si="55"/>
        <v>411</v>
      </c>
      <c r="X414">
        <f t="shared" si="56"/>
        <v>413</v>
      </c>
    </row>
    <row r="415" spans="1:24" customFormat="1" ht="42.75" customHeight="1" x14ac:dyDescent="0.25">
      <c r="A415" s="262"/>
      <c r="B415" s="262"/>
      <c r="C415" s="264"/>
      <c r="D415" s="164" t="s">
        <v>135</v>
      </c>
      <c r="E415" s="164">
        <v>1</v>
      </c>
      <c r="F415" s="164">
        <v>243</v>
      </c>
      <c r="G415" s="165" t="s">
        <v>317</v>
      </c>
      <c r="H415" s="183">
        <v>50</v>
      </c>
      <c r="I415" s="164" t="s">
        <v>474</v>
      </c>
      <c r="J415" s="265"/>
      <c r="K415" s="57" t="s">
        <v>452</v>
      </c>
      <c r="L415" s="57" t="s">
        <v>15</v>
      </c>
      <c r="O415">
        <f t="shared" ca="1" si="57"/>
        <v>0</v>
      </c>
      <c r="P415">
        <f t="shared" ca="1" si="58"/>
        <v>1</v>
      </c>
      <c r="Q415">
        <f t="shared" ca="1" si="59"/>
        <v>0</v>
      </c>
      <c r="R415">
        <f t="shared" ca="1" si="60"/>
        <v>0</v>
      </c>
      <c r="S415">
        <f t="shared" ca="1" si="61"/>
        <v>0</v>
      </c>
      <c r="T415">
        <f t="shared" ca="1" si="62"/>
        <v>0</v>
      </c>
      <c r="W415">
        <f t="shared" si="55"/>
        <v>411</v>
      </c>
      <c r="X415">
        <f t="shared" si="56"/>
        <v>413</v>
      </c>
    </row>
    <row r="416" spans="1:24" customFormat="1" ht="42.75" customHeight="1" x14ac:dyDescent="0.25">
      <c r="A416" s="262"/>
      <c r="B416" s="262"/>
      <c r="C416" s="264"/>
      <c r="D416" s="164" t="s">
        <v>135</v>
      </c>
      <c r="E416" s="164">
        <v>2</v>
      </c>
      <c r="F416" s="164">
        <v>243</v>
      </c>
      <c r="G416" s="165" t="s">
        <v>317</v>
      </c>
      <c r="H416" s="183">
        <v>50</v>
      </c>
      <c r="I416" s="164" t="s">
        <v>474</v>
      </c>
      <c r="J416" s="265"/>
      <c r="K416" s="57" t="s">
        <v>452</v>
      </c>
      <c r="L416" s="57" t="s">
        <v>15</v>
      </c>
      <c r="O416">
        <f t="shared" ca="1" si="57"/>
        <v>0</v>
      </c>
      <c r="P416">
        <f t="shared" ca="1" si="58"/>
        <v>1</v>
      </c>
      <c r="Q416">
        <f t="shared" ca="1" si="59"/>
        <v>0</v>
      </c>
      <c r="R416">
        <f t="shared" ca="1" si="60"/>
        <v>0</v>
      </c>
      <c r="S416">
        <f t="shared" ca="1" si="61"/>
        <v>0</v>
      </c>
      <c r="T416">
        <f t="shared" ca="1" si="62"/>
        <v>0</v>
      </c>
      <c r="W416">
        <f t="shared" si="55"/>
        <v>411</v>
      </c>
      <c r="X416">
        <f t="shared" si="56"/>
        <v>413</v>
      </c>
    </row>
    <row r="417" spans="1:24" customFormat="1" ht="42.75" customHeight="1" x14ac:dyDescent="0.25">
      <c r="A417" s="262"/>
      <c r="B417" s="262"/>
      <c r="C417" s="264"/>
      <c r="D417" s="164" t="s">
        <v>174</v>
      </c>
      <c r="E417" s="164">
        <v>1</v>
      </c>
      <c r="F417" s="164">
        <v>146</v>
      </c>
      <c r="G417" s="165" t="s">
        <v>317</v>
      </c>
      <c r="H417" s="183" t="s">
        <v>474</v>
      </c>
      <c r="I417" s="164" t="s">
        <v>474</v>
      </c>
      <c r="J417" s="265"/>
      <c r="K417" s="57" t="s">
        <v>25</v>
      </c>
      <c r="L417" s="57" t="s">
        <v>175</v>
      </c>
      <c r="O417">
        <f t="shared" ca="1" si="57"/>
        <v>0</v>
      </c>
      <c r="P417">
        <f t="shared" ca="1" si="58"/>
        <v>0</v>
      </c>
      <c r="Q417">
        <f t="shared" ca="1" si="59"/>
        <v>0</v>
      </c>
      <c r="R417">
        <f t="shared" ca="1" si="60"/>
        <v>0</v>
      </c>
      <c r="S417">
        <f t="shared" ca="1" si="61"/>
        <v>0</v>
      </c>
      <c r="T417">
        <f t="shared" ca="1" si="62"/>
        <v>0</v>
      </c>
      <c r="W417">
        <f t="shared" si="55"/>
        <v>411</v>
      </c>
      <c r="X417">
        <f t="shared" si="56"/>
        <v>413</v>
      </c>
    </row>
    <row r="418" spans="1:24" customFormat="1" x14ac:dyDescent="0.25">
      <c r="A418" s="263"/>
      <c r="B418" s="263"/>
      <c r="C418" s="164" t="s">
        <v>524</v>
      </c>
      <c r="D418" s="164"/>
      <c r="E418" s="164"/>
      <c r="F418" s="164"/>
      <c r="G418" s="165"/>
      <c r="H418" s="183">
        <v>100</v>
      </c>
      <c r="I418" s="164"/>
      <c r="J418" s="184">
        <v>175</v>
      </c>
      <c r="K418" s="57"/>
      <c r="L418" s="57"/>
      <c r="O418">
        <f t="shared" ca="1" si="57"/>
        <v>0</v>
      </c>
      <c r="P418">
        <f t="shared" ca="1" si="58"/>
        <v>2</v>
      </c>
      <c r="Q418">
        <f t="shared" ca="1" si="59"/>
        <v>0</v>
      </c>
      <c r="R418">
        <f t="shared" ca="1" si="60"/>
        <v>0</v>
      </c>
      <c r="S418">
        <f t="shared" ca="1" si="61"/>
        <v>0</v>
      </c>
      <c r="T418">
        <f t="shared" ca="1" si="62"/>
        <v>0</v>
      </c>
      <c r="W418">
        <f t="shared" si="55"/>
        <v>417</v>
      </c>
      <c r="X418">
        <f t="shared" si="56"/>
        <v>419</v>
      </c>
    </row>
    <row r="419" spans="1:24" customFormat="1" ht="42.75" customHeight="1" x14ac:dyDescent="0.25">
      <c r="A419" s="261">
        <v>71</v>
      </c>
      <c r="B419" s="261" t="s">
        <v>92</v>
      </c>
      <c r="C419" s="264" t="s">
        <v>24</v>
      </c>
      <c r="D419" s="164" t="s">
        <v>91</v>
      </c>
      <c r="E419" s="164">
        <v>1</v>
      </c>
      <c r="F419" s="164">
        <v>118</v>
      </c>
      <c r="G419" s="165" t="s">
        <v>317</v>
      </c>
      <c r="H419" s="183" t="s">
        <v>474</v>
      </c>
      <c r="I419" s="164" t="s">
        <v>474</v>
      </c>
      <c r="J419" s="265" t="s">
        <v>474</v>
      </c>
      <c r="K419" s="57" t="s">
        <v>24</v>
      </c>
      <c r="L419" s="57" t="s">
        <v>24</v>
      </c>
      <c r="O419">
        <f t="shared" ca="1" si="57"/>
        <v>0</v>
      </c>
      <c r="P419">
        <f t="shared" ca="1" si="58"/>
        <v>0</v>
      </c>
      <c r="Q419">
        <f t="shared" ca="1" si="59"/>
        <v>0</v>
      </c>
      <c r="R419">
        <f t="shared" ca="1" si="60"/>
        <v>0</v>
      </c>
      <c r="S419">
        <f t="shared" ca="1" si="61"/>
        <v>0</v>
      </c>
      <c r="T419">
        <f t="shared" ca="1" si="62"/>
        <v>0</v>
      </c>
      <c r="W419">
        <f t="shared" si="55"/>
        <v>417</v>
      </c>
      <c r="X419">
        <f t="shared" si="56"/>
        <v>419</v>
      </c>
    </row>
    <row r="420" spans="1:24" customFormat="1" ht="42.75" customHeight="1" x14ac:dyDescent="0.25">
      <c r="A420" s="262"/>
      <c r="B420" s="262"/>
      <c r="C420" s="264"/>
      <c r="D420" s="164" t="s">
        <v>91</v>
      </c>
      <c r="E420" s="164">
        <v>2</v>
      </c>
      <c r="F420" s="164">
        <v>118</v>
      </c>
      <c r="G420" s="165" t="s">
        <v>317</v>
      </c>
      <c r="H420" s="183" t="s">
        <v>474</v>
      </c>
      <c r="I420" s="164" t="s">
        <v>474</v>
      </c>
      <c r="J420" s="265"/>
      <c r="K420" s="57" t="s">
        <v>24</v>
      </c>
      <c r="L420" s="57" t="s">
        <v>24</v>
      </c>
      <c r="O420">
        <f t="shared" ca="1" si="57"/>
        <v>0</v>
      </c>
      <c r="P420">
        <f t="shared" ca="1" si="58"/>
        <v>0</v>
      </c>
      <c r="Q420">
        <f t="shared" ca="1" si="59"/>
        <v>0</v>
      </c>
      <c r="R420">
        <f t="shared" ca="1" si="60"/>
        <v>0</v>
      </c>
      <c r="S420">
        <f t="shared" ca="1" si="61"/>
        <v>0</v>
      </c>
      <c r="T420">
        <f t="shared" ca="1" si="62"/>
        <v>0</v>
      </c>
      <c r="W420">
        <f t="shared" si="55"/>
        <v>417</v>
      </c>
      <c r="X420">
        <f t="shared" si="56"/>
        <v>419</v>
      </c>
    </row>
    <row r="421" spans="1:24" customFormat="1" ht="42.75" customHeight="1" x14ac:dyDescent="0.25">
      <c r="A421" s="262"/>
      <c r="B421" s="262"/>
      <c r="C421" s="264"/>
      <c r="D421" s="164" t="s">
        <v>87</v>
      </c>
      <c r="E421" s="164">
        <v>1</v>
      </c>
      <c r="F421" s="164">
        <v>118</v>
      </c>
      <c r="G421" s="165" t="s">
        <v>317</v>
      </c>
      <c r="H421" s="183" t="s">
        <v>474</v>
      </c>
      <c r="I421" s="164" t="s">
        <v>474</v>
      </c>
      <c r="J421" s="265"/>
      <c r="K421" s="57" t="s">
        <v>24</v>
      </c>
      <c r="L421" s="57" t="s">
        <v>15</v>
      </c>
      <c r="O421">
        <f t="shared" ca="1" si="57"/>
        <v>0</v>
      </c>
      <c r="P421">
        <f t="shared" ca="1" si="58"/>
        <v>0</v>
      </c>
      <c r="Q421">
        <f t="shared" ca="1" si="59"/>
        <v>0</v>
      </c>
      <c r="R421">
        <f t="shared" ca="1" si="60"/>
        <v>0</v>
      </c>
      <c r="S421">
        <f t="shared" ca="1" si="61"/>
        <v>0</v>
      </c>
      <c r="T421">
        <f t="shared" ca="1" si="62"/>
        <v>0</v>
      </c>
      <c r="W421">
        <f t="shared" si="55"/>
        <v>417</v>
      </c>
      <c r="X421">
        <f t="shared" si="56"/>
        <v>419</v>
      </c>
    </row>
    <row r="422" spans="1:24" customFormat="1" x14ac:dyDescent="0.25">
      <c r="A422" s="263"/>
      <c r="B422" s="263"/>
      <c r="C422" s="164" t="s">
        <v>524</v>
      </c>
      <c r="D422" s="164"/>
      <c r="E422" s="164"/>
      <c r="F422" s="164"/>
      <c r="G422" s="165"/>
      <c r="H422" s="183" t="s">
        <v>474</v>
      </c>
      <c r="I422" s="164"/>
      <c r="J422" s="184" t="s">
        <v>474</v>
      </c>
      <c r="K422" s="57"/>
      <c r="L422" s="57"/>
      <c r="O422">
        <f t="shared" ca="1" si="57"/>
        <v>0</v>
      </c>
      <c r="P422">
        <f t="shared" ca="1" si="58"/>
        <v>0</v>
      </c>
      <c r="Q422">
        <f t="shared" ca="1" si="59"/>
        <v>0</v>
      </c>
      <c r="R422">
        <f t="shared" ca="1" si="60"/>
        <v>0</v>
      </c>
      <c r="S422">
        <f t="shared" ca="1" si="61"/>
        <v>0</v>
      </c>
      <c r="T422">
        <f t="shared" ca="1" si="62"/>
        <v>0</v>
      </c>
      <c r="W422">
        <f t="shared" si="55"/>
        <v>421</v>
      </c>
      <c r="X422">
        <f t="shared" si="56"/>
        <v>423</v>
      </c>
    </row>
    <row r="423" spans="1:24" customFormat="1" ht="42.75" customHeight="1" x14ac:dyDescent="0.25">
      <c r="A423" s="261">
        <v>72</v>
      </c>
      <c r="B423" s="261" t="s">
        <v>117</v>
      </c>
      <c r="C423" s="264" t="s">
        <v>576</v>
      </c>
      <c r="D423" s="164" t="s">
        <v>107</v>
      </c>
      <c r="E423" s="164">
        <v>1</v>
      </c>
      <c r="F423" s="164">
        <v>262</v>
      </c>
      <c r="G423" s="165" t="s">
        <v>317</v>
      </c>
      <c r="H423" s="183">
        <v>50</v>
      </c>
      <c r="I423" s="164" t="s">
        <v>474</v>
      </c>
      <c r="J423" s="265" t="s">
        <v>593</v>
      </c>
      <c r="K423" s="57" t="s">
        <v>15</v>
      </c>
      <c r="L423" s="57" t="s">
        <v>52</v>
      </c>
      <c r="O423">
        <f t="shared" ca="1" si="57"/>
        <v>0</v>
      </c>
      <c r="P423">
        <f t="shared" ca="1" si="58"/>
        <v>1</v>
      </c>
      <c r="Q423">
        <f t="shared" ca="1" si="59"/>
        <v>0</v>
      </c>
      <c r="R423">
        <f t="shared" ca="1" si="60"/>
        <v>0</v>
      </c>
      <c r="S423">
        <f t="shared" ca="1" si="61"/>
        <v>0</v>
      </c>
      <c r="T423">
        <f t="shared" ca="1" si="62"/>
        <v>0</v>
      </c>
      <c r="W423">
        <f t="shared" si="55"/>
        <v>421</v>
      </c>
      <c r="X423">
        <f t="shared" si="56"/>
        <v>423</v>
      </c>
    </row>
    <row r="424" spans="1:24" customFormat="1" ht="42.75" customHeight="1" x14ac:dyDescent="0.25">
      <c r="A424" s="262"/>
      <c r="B424" s="262"/>
      <c r="C424" s="264"/>
      <c r="D424" s="164" t="s">
        <v>107</v>
      </c>
      <c r="E424" s="164">
        <v>2</v>
      </c>
      <c r="F424" s="164">
        <v>262</v>
      </c>
      <c r="G424" s="165" t="s">
        <v>317</v>
      </c>
      <c r="H424" s="183">
        <v>50</v>
      </c>
      <c r="I424" s="164" t="s">
        <v>474</v>
      </c>
      <c r="J424" s="265"/>
      <c r="K424" s="57" t="s">
        <v>15</v>
      </c>
      <c r="L424" s="57" t="s">
        <v>52</v>
      </c>
      <c r="O424">
        <f t="shared" ca="1" si="57"/>
        <v>0</v>
      </c>
      <c r="P424">
        <f t="shared" ca="1" si="58"/>
        <v>1</v>
      </c>
      <c r="Q424">
        <f t="shared" ca="1" si="59"/>
        <v>0</v>
      </c>
      <c r="R424">
        <f t="shared" ca="1" si="60"/>
        <v>0</v>
      </c>
      <c r="S424">
        <f t="shared" ca="1" si="61"/>
        <v>0</v>
      </c>
      <c r="T424">
        <f t="shared" ca="1" si="62"/>
        <v>0</v>
      </c>
      <c r="W424">
        <f t="shared" si="55"/>
        <v>421</v>
      </c>
      <c r="X424">
        <f t="shared" si="56"/>
        <v>423</v>
      </c>
    </row>
    <row r="425" spans="1:24" customFormat="1" ht="42.75" customHeight="1" x14ac:dyDescent="0.25">
      <c r="A425" s="262"/>
      <c r="B425" s="262"/>
      <c r="C425" s="264"/>
      <c r="D425" s="164" t="s">
        <v>135</v>
      </c>
      <c r="E425" s="164">
        <v>1</v>
      </c>
      <c r="F425" s="164">
        <v>221</v>
      </c>
      <c r="G425" s="165" t="s">
        <v>317</v>
      </c>
      <c r="H425" s="183" t="s">
        <v>474</v>
      </c>
      <c r="I425" s="164" t="s">
        <v>474</v>
      </c>
      <c r="J425" s="265"/>
      <c r="K425" s="57" t="s">
        <v>15</v>
      </c>
      <c r="L425" s="57" t="s">
        <v>15</v>
      </c>
      <c r="O425">
        <f t="shared" ca="1" si="57"/>
        <v>0</v>
      </c>
      <c r="P425">
        <f t="shared" ca="1" si="58"/>
        <v>0</v>
      </c>
      <c r="Q425">
        <f t="shared" ca="1" si="59"/>
        <v>0</v>
      </c>
      <c r="R425">
        <f t="shared" ca="1" si="60"/>
        <v>0</v>
      </c>
      <c r="S425">
        <f t="shared" ca="1" si="61"/>
        <v>0</v>
      </c>
      <c r="T425">
        <f t="shared" ca="1" si="62"/>
        <v>0</v>
      </c>
      <c r="W425">
        <f t="shared" si="55"/>
        <v>421</v>
      </c>
      <c r="X425">
        <f t="shared" si="56"/>
        <v>423</v>
      </c>
    </row>
    <row r="426" spans="1:24" customFormat="1" ht="42.75" customHeight="1" x14ac:dyDescent="0.25">
      <c r="A426" s="262"/>
      <c r="B426" s="262"/>
      <c r="C426" s="264"/>
      <c r="D426" s="164" t="s">
        <v>135</v>
      </c>
      <c r="E426" s="164">
        <v>2</v>
      </c>
      <c r="F426" s="164">
        <v>221</v>
      </c>
      <c r="G426" s="165" t="s">
        <v>317</v>
      </c>
      <c r="H426" s="183" t="s">
        <v>474</v>
      </c>
      <c r="I426" s="164" t="s">
        <v>474</v>
      </c>
      <c r="J426" s="265"/>
      <c r="K426" s="57" t="s">
        <v>15</v>
      </c>
      <c r="L426" s="57" t="s">
        <v>15</v>
      </c>
      <c r="O426">
        <f t="shared" ca="1" si="57"/>
        <v>0</v>
      </c>
      <c r="P426">
        <f t="shared" ca="1" si="58"/>
        <v>0</v>
      </c>
      <c r="Q426">
        <f t="shared" ca="1" si="59"/>
        <v>0</v>
      </c>
      <c r="R426">
        <f t="shared" ca="1" si="60"/>
        <v>0</v>
      </c>
      <c r="S426">
        <f t="shared" ca="1" si="61"/>
        <v>0</v>
      </c>
      <c r="T426">
        <f t="shared" ca="1" si="62"/>
        <v>0</v>
      </c>
      <c r="W426">
        <f t="shared" si="55"/>
        <v>421</v>
      </c>
      <c r="X426">
        <f t="shared" si="56"/>
        <v>423</v>
      </c>
    </row>
    <row r="427" spans="1:24" customFormat="1" ht="42.75" customHeight="1" x14ac:dyDescent="0.25">
      <c r="A427" s="262"/>
      <c r="B427" s="262"/>
      <c r="C427" s="264"/>
      <c r="D427" s="164" t="s">
        <v>85</v>
      </c>
      <c r="E427" s="164">
        <v>1</v>
      </c>
      <c r="F427" s="164">
        <v>197</v>
      </c>
      <c r="G427" s="165" t="s">
        <v>317</v>
      </c>
      <c r="H427" s="183" t="s">
        <v>474</v>
      </c>
      <c r="I427" s="164" t="s">
        <v>474</v>
      </c>
      <c r="J427" s="265"/>
      <c r="K427" s="57" t="s">
        <v>15</v>
      </c>
      <c r="L427" s="57" t="s">
        <v>15</v>
      </c>
      <c r="O427">
        <f t="shared" ca="1" si="57"/>
        <v>0</v>
      </c>
      <c r="P427">
        <f t="shared" ca="1" si="58"/>
        <v>0</v>
      </c>
      <c r="Q427">
        <f t="shared" ca="1" si="59"/>
        <v>0</v>
      </c>
      <c r="R427">
        <f t="shared" ca="1" si="60"/>
        <v>0</v>
      </c>
      <c r="S427">
        <f t="shared" ca="1" si="61"/>
        <v>0</v>
      </c>
      <c r="T427">
        <f t="shared" ca="1" si="62"/>
        <v>0</v>
      </c>
      <c r="W427">
        <f t="shared" si="55"/>
        <v>421</v>
      </c>
      <c r="X427">
        <f t="shared" si="56"/>
        <v>423</v>
      </c>
    </row>
    <row r="428" spans="1:24" customFormat="1" ht="42.75" customHeight="1" x14ac:dyDescent="0.25">
      <c r="A428" s="262"/>
      <c r="B428" s="262"/>
      <c r="C428" s="264"/>
      <c r="D428" s="164" t="s">
        <v>85</v>
      </c>
      <c r="E428" s="164">
        <v>2</v>
      </c>
      <c r="F428" s="164">
        <v>197</v>
      </c>
      <c r="G428" s="165" t="s">
        <v>317</v>
      </c>
      <c r="H428" s="183" t="s">
        <v>474</v>
      </c>
      <c r="I428" s="164" t="s">
        <v>474</v>
      </c>
      <c r="J428" s="265"/>
      <c r="K428" s="57" t="s">
        <v>15</v>
      </c>
      <c r="L428" s="57" t="s">
        <v>15</v>
      </c>
      <c r="O428">
        <f t="shared" ca="1" si="57"/>
        <v>0</v>
      </c>
      <c r="P428">
        <f t="shared" ca="1" si="58"/>
        <v>0</v>
      </c>
      <c r="Q428">
        <f t="shared" ca="1" si="59"/>
        <v>0</v>
      </c>
      <c r="R428">
        <f t="shared" ca="1" si="60"/>
        <v>0</v>
      </c>
      <c r="S428">
        <f t="shared" ca="1" si="61"/>
        <v>0</v>
      </c>
      <c r="T428">
        <f t="shared" ca="1" si="62"/>
        <v>0</v>
      </c>
      <c r="W428">
        <f t="shared" si="55"/>
        <v>421</v>
      </c>
      <c r="X428">
        <f t="shared" si="56"/>
        <v>423</v>
      </c>
    </row>
    <row r="429" spans="1:24" customFormat="1" ht="42.75" customHeight="1" x14ac:dyDescent="0.25">
      <c r="A429" s="262"/>
      <c r="B429" s="262"/>
      <c r="C429" s="264"/>
      <c r="D429" s="164" t="s">
        <v>10</v>
      </c>
      <c r="E429" s="164">
        <v>1</v>
      </c>
      <c r="F429" s="164">
        <v>352</v>
      </c>
      <c r="G429" s="165" t="s">
        <v>320</v>
      </c>
      <c r="H429" s="183">
        <v>80</v>
      </c>
      <c r="I429" s="164" t="s">
        <v>568</v>
      </c>
      <c r="J429" s="265"/>
      <c r="K429" s="57" t="s">
        <v>11</v>
      </c>
      <c r="L429" s="57" t="s">
        <v>11</v>
      </c>
      <c r="O429">
        <f t="shared" ca="1" si="57"/>
        <v>0</v>
      </c>
      <c r="P429">
        <f t="shared" ca="1" si="58"/>
        <v>0</v>
      </c>
      <c r="Q429">
        <f t="shared" ca="1" si="59"/>
        <v>0</v>
      </c>
      <c r="R429">
        <f t="shared" ca="1" si="60"/>
        <v>0</v>
      </c>
      <c r="S429">
        <f t="shared" ca="1" si="61"/>
        <v>1</v>
      </c>
      <c r="T429">
        <f t="shared" ca="1" si="62"/>
        <v>0</v>
      </c>
      <c r="W429">
        <f t="shared" si="55"/>
        <v>421</v>
      </c>
      <c r="X429">
        <f t="shared" si="56"/>
        <v>423</v>
      </c>
    </row>
    <row r="430" spans="1:24" customFormat="1" ht="42.75" customHeight="1" x14ac:dyDescent="0.25">
      <c r="A430" s="262"/>
      <c r="B430" s="262"/>
      <c r="C430" s="264"/>
      <c r="D430" s="164" t="s">
        <v>10</v>
      </c>
      <c r="E430" s="164">
        <v>2</v>
      </c>
      <c r="F430" s="164">
        <v>352</v>
      </c>
      <c r="G430" s="165" t="s">
        <v>320</v>
      </c>
      <c r="H430" s="183">
        <v>80</v>
      </c>
      <c r="I430" s="164" t="s">
        <v>568</v>
      </c>
      <c r="J430" s="265"/>
      <c r="K430" s="57" t="s">
        <v>11</v>
      </c>
      <c r="L430" s="57" t="s">
        <v>11</v>
      </c>
      <c r="O430">
        <f t="shared" ca="1" si="57"/>
        <v>0</v>
      </c>
      <c r="P430">
        <f t="shared" ca="1" si="58"/>
        <v>0</v>
      </c>
      <c r="Q430">
        <f t="shared" ca="1" si="59"/>
        <v>0</v>
      </c>
      <c r="R430">
        <f t="shared" ca="1" si="60"/>
        <v>0</v>
      </c>
      <c r="S430">
        <f t="shared" ca="1" si="61"/>
        <v>1</v>
      </c>
      <c r="T430">
        <f t="shared" ca="1" si="62"/>
        <v>0</v>
      </c>
      <c r="W430">
        <f t="shared" si="55"/>
        <v>421</v>
      </c>
      <c r="X430">
        <f t="shared" si="56"/>
        <v>423</v>
      </c>
    </row>
    <row r="431" spans="1:24" customFormat="1" x14ac:dyDescent="0.25">
      <c r="A431" s="263"/>
      <c r="B431" s="263"/>
      <c r="C431" s="164" t="s">
        <v>524</v>
      </c>
      <c r="D431" s="164"/>
      <c r="E431" s="164"/>
      <c r="F431" s="164"/>
      <c r="G431" s="165"/>
      <c r="H431" s="183">
        <f>SUM(H423:H430)</f>
        <v>260</v>
      </c>
      <c r="I431" s="164"/>
      <c r="J431" s="184">
        <v>250</v>
      </c>
      <c r="K431" s="57"/>
      <c r="L431" s="57"/>
      <c r="O431">
        <f t="shared" ca="1" si="57"/>
        <v>0</v>
      </c>
      <c r="P431">
        <f t="shared" ca="1" si="58"/>
        <v>2</v>
      </c>
      <c r="Q431">
        <f t="shared" ca="1" si="59"/>
        <v>0</v>
      </c>
      <c r="R431">
        <f t="shared" ca="1" si="60"/>
        <v>0</v>
      </c>
      <c r="S431">
        <f t="shared" ca="1" si="61"/>
        <v>2</v>
      </c>
      <c r="T431">
        <f t="shared" ca="1" si="62"/>
        <v>0</v>
      </c>
      <c r="W431">
        <f t="shared" si="55"/>
        <v>430</v>
      </c>
      <c r="X431">
        <f t="shared" si="56"/>
        <v>432</v>
      </c>
    </row>
    <row r="432" spans="1:24" customFormat="1" ht="42.75" customHeight="1" x14ac:dyDescent="0.25">
      <c r="A432" s="261">
        <v>73</v>
      </c>
      <c r="B432" s="261" t="s">
        <v>100</v>
      </c>
      <c r="C432" s="264" t="s">
        <v>52</v>
      </c>
      <c r="D432" s="164" t="s">
        <v>99</v>
      </c>
      <c r="E432" s="164">
        <v>1</v>
      </c>
      <c r="F432" s="164">
        <v>156</v>
      </c>
      <c r="G432" s="165" t="s">
        <v>317</v>
      </c>
      <c r="H432" s="183" t="s">
        <v>474</v>
      </c>
      <c r="I432" s="164" t="s">
        <v>474</v>
      </c>
      <c r="J432" s="265" t="s">
        <v>474</v>
      </c>
      <c r="K432" s="57" t="s">
        <v>52</v>
      </c>
      <c r="L432" s="57" t="s">
        <v>52</v>
      </c>
      <c r="O432">
        <f t="shared" ca="1" si="57"/>
        <v>0</v>
      </c>
      <c r="P432">
        <f t="shared" ca="1" si="58"/>
        <v>0</v>
      </c>
      <c r="Q432">
        <f t="shared" ca="1" si="59"/>
        <v>0</v>
      </c>
      <c r="R432">
        <f t="shared" ca="1" si="60"/>
        <v>0</v>
      </c>
      <c r="S432">
        <f t="shared" ca="1" si="61"/>
        <v>0</v>
      </c>
      <c r="T432">
        <f t="shared" ca="1" si="62"/>
        <v>0</v>
      </c>
      <c r="W432">
        <f t="shared" si="55"/>
        <v>430</v>
      </c>
      <c r="X432">
        <f t="shared" si="56"/>
        <v>432</v>
      </c>
    </row>
    <row r="433" spans="1:24" customFormat="1" ht="42.75" customHeight="1" x14ac:dyDescent="0.25">
      <c r="A433" s="262"/>
      <c r="B433" s="262"/>
      <c r="C433" s="264"/>
      <c r="D433" s="164" t="s">
        <v>137</v>
      </c>
      <c r="E433" s="164">
        <v>1</v>
      </c>
      <c r="F433" s="164">
        <v>10</v>
      </c>
      <c r="G433" s="165" t="s">
        <v>317</v>
      </c>
      <c r="H433" s="183" t="s">
        <v>474</v>
      </c>
      <c r="I433" s="164" t="s">
        <v>474</v>
      </c>
      <c r="J433" s="265"/>
      <c r="K433" s="57" t="s">
        <v>52</v>
      </c>
      <c r="L433" s="57" t="s">
        <v>52</v>
      </c>
      <c r="O433">
        <f t="shared" ca="1" si="57"/>
        <v>0</v>
      </c>
      <c r="P433">
        <f t="shared" ca="1" si="58"/>
        <v>0</v>
      </c>
      <c r="Q433">
        <f t="shared" ca="1" si="59"/>
        <v>0</v>
      </c>
      <c r="R433">
        <f t="shared" ca="1" si="60"/>
        <v>0</v>
      </c>
      <c r="S433">
        <f t="shared" ca="1" si="61"/>
        <v>0</v>
      </c>
      <c r="T433">
        <f t="shared" ca="1" si="62"/>
        <v>0</v>
      </c>
      <c r="W433">
        <f t="shared" si="55"/>
        <v>430</v>
      </c>
      <c r="X433">
        <f t="shared" si="56"/>
        <v>432</v>
      </c>
    </row>
    <row r="434" spans="1:24" customFormat="1" ht="42.75" customHeight="1" x14ac:dyDescent="0.25">
      <c r="A434" s="262"/>
      <c r="B434" s="262"/>
      <c r="C434" s="264"/>
      <c r="D434" s="164" t="s">
        <v>137</v>
      </c>
      <c r="E434" s="164">
        <v>2</v>
      </c>
      <c r="F434" s="164">
        <v>10</v>
      </c>
      <c r="G434" s="165" t="s">
        <v>317</v>
      </c>
      <c r="H434" s="183" t="s">
        <v>474</v>
      </c>
      <c r="I434" s="164" t="s">
        <v>474</v>
      </c>
      <c r="J434" s="265"/>
      <c r="K434" s="57" t="s">
        <v>52</v>
      </c>
      <c r="L434" s="57" t="s">
        <v>52</v>
      </c>
      <c r="O434">
        <f t="shared" ca="1" si="57"/>
        <v>0</v>
      </c>
      <c r="P434">
        <f t="shared" ca="1" si="58"/>
        <v>0</v>
      </c>
      <c r="Q434">
        <f t="shared" ca="1" si="59"/>
        <v>0</v>
      </c>
      <c r="R434">
        <f t="shared" ca="1" si="60"/>
        <v>0</v>
      </c>
      <c r="S434">
        <f t="shared" ca="1" si="61"/>
        <v>0</v>
      </c>
      <c r="T434">
        <f t="shared" ca="1" si="62"/>
        <v>0</v>
      </c>
      <c r="W434">
        <f t="shared" si="55"/>
        <v>430</v>
      </c>
      <c r="X434">
        <f t="shared" si="56"/>
        <v>432</v>
      </c>
    </row>
    <row r="435" spans="1:24" customFormat="1" x14ac:dyDescent="0.25">
      <c r="A435" s="263"/>
      <c r="B435" s="263"/>
      <c r="C435" s="164" t="s">
        <v>524</v>
      </c>
      <c r="D435" s="164"/>
      <c r="E435" s="164"/>
      <c r="F435" s="164"/>
      <c r="G435" s="165"/>
      <c r="H435" s="183" t="s">
        <v>474</v>
      </c>
      <c r="I435" s="164"/>
      <c r="J435" s="184" t="s">
        <v>474</v>
      </c>
      <c r="K435" s="57"/>
      <c r="L435" s="57"/>
      <c r="O435">
        <f t="shared" ca="1" si="57"/>
        <v>0</v>
      </c>
      <c r="P435">
        <f t="shared" ca="1" si="58"/>
        <v>0</v>
      </c>
      <c r="Q435">
        <f t="shared" ca="1" si="59"/>
        <v>0</v>
      </c>
      <c r="R435">
        <f t="shared" ca="1" si="60"/>
        <v>0</v>
      </c>
      <c r="S435">
        <f t="shared" ca="1" si="61"/>
        <v>0</v>
      </c>
      <c r="T435">
        <f t="shared" ca="1" si="62"/>
        <v>0</v>
      </c>
      <c r="W435">
        <f t="shared" si="55"/>
        <v>434</v>
      </c>
      <c r="X435">
        <f t="shared" si="56"/>
        <v>436</v>
      </c>
    </row>
    <row r="436" spans="1:24" customFormat="1" ht="42.75" customHeight="1" x14ac:dyDescent="0.25">
      <c r="A436" s="261">
        <v>74</v>
      </c>
      <c r="B436" s="261" t="s">
        <v>129</v>
      </c>
      <c r="C436" s="264" t="s">
        <v>52</v>
      </c>
      <c r="D436" s="164" t="s">
        <v>70</v>
      </c>
      <c r="E436" s="164">
        <v>1</v>
      </c>
      <c r="F436" s="164">
        <v>85</v>
      </c>
      <c r="G436" s="165" t="s">
        <v>317</v>
      </c>
      <c r="H436" s="183" t="s">
        <v>474</v>
      </c>
      <c r="I436" s="164" t="s">
        <v>474</v>
      </c>
      <c r="J436" s="265" t="s">
        <v>587</v>
      </c>
      <c r="K436" s="57" t="s">
        <v>52</v>
      </c>
      <c r="L436" s="57" t="s">
        <v>52</v>
      </c>
      <c r="O436">
        <f t="shared" ca="1" si="57"/>
        <v>0</v>
      </c>
      <c r="P436">
        <f t="shared" ca="1" si="58"/>
        <v>0</v>
      </c>
      <c r="Q436">
        <f t="shared" ca="1" si="59"/>
        <v>0</v>
      </c>
      <c r="R436">
        <f t="shared" ca="1" si="60"/>
        <v>0</v>
      </c>
      <c r="S436">
        <f t="shared" ca="1" si="61"/>
        <v>0</v>
      </c>
      <c r="T436">
        <f t="shared" ca="1" si="62"/>
        <v>0</v>
      </c>
      <c r="W436">
        <f t="shared" si="55"/>
        <v>434</v>
      </c>
      <c r="X436">
        <f t="shared" si="56"/>
        <v>436</v>
      </c>
    </row>
    <row r="437" spans="1:24" customFormat="1" ht="42.75" customHeight="1" x14ac:dyDescent="0.25">
      <c r="A437" s="262"/>
      <c r="B437" s="262"/>
      <c r="C437" s="264"/>
      <c r="D437" s="164" t="s">
        <v>128</v>
      </c>
      <c r="E437" s="164">
        <v>1</v>
      </c>
      <c r="F437" s="164">
        <v>28</v>
      </c>
      <c r="G437" s="165" t="s">
        <v>317</v>
      </c>
      <c r="H437" s="183" t="s">
        <v>474</v>
      </c>
      <c r="I437" s="164" t="s">
        <v>474</v>
      </c>
      <c r="J437" s="265"/>
      <c r="K437" s="57" t="s">
        <v>52</v>
      </c>
      <c r="L437" s="57" t="s">
        <v>52</v>
      </c>
      <c r="O437">
        <f t="shared" ca="1" si="57"/>
        <v>0</v>
      </c>
      <c r="P437">
        <f t="shared" ca="1" si="58"/>
        <v>0</v>
      </c>
      <c r="Q437">
        <f t="shared" ca="1" si="59"/>
        <v>0</v>
      </c>
      <c r="R437">
        <f t="shared" ca="1" si="60"/>
        <v>0</v>
      </c>
      <c r="S437">
        <f t="shared" ca="1" si="61"/>
        <v>0</v>
      </c>
      <c r="T437">
        <f t="shared" ca="1" si="62"/>
        <v>0</v>
      </c>
      <c r="W437">
        <f t="shared" si="55"/>
        <v>434</v>
      </c>
      <c r="X437">
        <f t="shared" si="56"/>
        <v>436</v>
      </c>
    </row>
    <row r="438" spans="1:24" customFormat="1" x14ac:dyDescent="0.25">
      <c r="A438" s="263"/>
      <c r="B438" s="263"/>
      <c r="C438" s="164" t="s">
        <v>524</v>
      </c>
      <c r="D438" s="164"/>
      <c r="E438" s="164"/>
      <c r="F438" s="164"/>
      <c r="G438" s="165"/>
      <c r="H438" s="183" t="s">
        <v>474</v>
      </c>
      <c r="I438" s="164"/>
      <c r="J438" s="184">
        <v>80</v>
      </c>
      <c r="K438" s="57"/>
      <c r="L438" s="57"/>
      <c r="O438">
        <f t="shared" ca="1" si="57"/>
        <v>0</v>
      </c>
      <c r="P438">
        <f t="shared" ca="1" si="58"/>
        <v>0</v>
      </c>
      <c r="Q438">
        <f t="shared" ca="1" si="59"/>
        <v>0</v>
      </c>
      <c r="R438">
        <f t="shared" ca="1" si="60"/>
        <v>0</v>
      </c>
      <c r="S438">
        <f t="shared" ca="1" si="61"/>
        <v>0</v>
      </c>
      <c r="T438">
        <f t="shared" ca="1" si="62"/>
        <v>0</v>
      </c>
      <c r="W438">
        <f t="shared" si="55"/>
        <v>437</v>
      </c>
      <c r="X438">
        <f t="shared" si="56"/>
        <v>439</v>
      </c>
    </row>
    <row r="439" spans="1:24" customFormat="1" ht="42.75" customHeight="1" x14ac:dyDescent="0.25">
      <c r="A439" s="261">
        <v>75</v>
      </c>
      <c r="B439" s="261" t="s">
        <v>131</v>
      </c>
      <c r="C439" s="264" t="s">
        <v>52</v>
      </c>
      <c r="D439" s="164" t="s">
        <v>608</v>
      </c>
      <c r="E439" s="164">
        <v>1</v>
      </c>
      <c r="F439" s="164">
        <v>39</v>
      </c>
      <c r="G439" s="165" t="s">
        <v>317</v>
      </c>
      <c r="H439" s="183" t="s">
        <v>474</v>
      </c>
      <c r="I439" s="164" t="s">
        <v>474</v>
      </c>
      <c r="J439" s="265" t="s">
        <v>587</v>
      </c>
      <c r="K439" s="57" t="s">
        <v>11</v>
      </c>
      <c r="L439" s="57" t="s">
        <v>11</v>
      </c>
      <c r="O439">
        <f t="shared" ca="1" si="57"/>
        <v>0</v>
      </c>
      <c r="P439">
        <f t="shared" ca="1" si="58"/>
        <v>0</v>
      </c>
      <c r="Q439">
        <f t="shared" ca="1" si="59"/>
        <v>0</v>
      </c>
      <c r="R439">
        <f t="shared" ca="1" si="60"/>
        <v>0</v>
      </c>
      <c r="S439">
        <f t="shared" ca="1" si="61"/>
        <v>0</v>
      </c>
      <c r="T439">
        <f t="shared" ca="1" si="62"/>
        <v>0</v>
      </c>
      <c r="W439">
        <f t="shared" si="55"/>
        <v>437</v>
      </c>
      <c r="X439">
        <f t="shared" si="56"/>
        <v>439</v>
      </c>
    </row>
    <row r="440" spans="1:24" customFormat="1" ht="42.75" customHeight="1" x14ac:dyDescent="0.25">
      <c r="A440" s="262"/>
      <c r="B440" s="262"/>
      <c r="C440" s="264"/>
      <c r="D440" s="164" t="s">
        <v>608</v>
      </c>
      <c r="E440" s="164">
        <v>2</v>
      </c>
      <c r="F440" s="164">
        <v>39</v>
      </c>
      <c r="G440" s="165" t="s">
        <v>317</v>
      </c>
      <c r="H440" s="183" t="s">
        <v>474</v>
      </c>
      <c r="I440" s="164" t="s">
        <v>474</v>
      </c>
      <c r="J440" s="265"/>
      <c r="K440" s="57" t="s">
        <v>11</v>
      </c>
      <c r="L440" s="57" t="s">
        <v>11</v>
      </c>
      <c r="O440">
        <f t="shared" ca="1" si="57"/>
        <v>0</v>
      </c>
      <c r="P440">
        <f t="shared" ca="1" si="58"/>
        <v>0</v>
      </c>
      <c r="Q440">
        <f t="shared" ca="1" si="59"/>
        <v>0</v>
      </c>
      <c r="R440">
        <f t="shared" ca="1" si="60"/>
        <v>0</v>
      </c>
      <c r="S440">
        <f t="shared" ca="1" si="61"/>
        <v>0</v>
      </c>
      <c r="T440">
        <f t="shared" ca="1" si="62"/>
        <v>0</v>
      </c>
      <c r="W440">
        <f t="shared" si="55"/>
        <v>437</v>
      </c>
      <c r="X440">
        <f t="shared" si="56"/>
        <v>439</v>
      </c>
    </row>
    <row r="441" spans="1:24" customFormat="1" ht="42.75" customHeight="1" x14ac:dyDescent="0.25">
      <c r="A441" s="262"/>
      <c r="B441" s="262"/>
      <c r="C441" s="264"/>
      <c r="D441" s="164" t="s">
        <v>133</v>
      </c>
      <c r="E441" s="164">
        <v>1</v>
      </c>
      <c r="F441" s="164">
        <v>220</v>
      </c>
      <c r="G441" s="165" t="s">
        <v>317</v>
      </c>
      <c r="H441" s="183" t="s">
        <v>474</v>
      </c>
      <c r="I441" s="164" t="s">
        <v>474</v>
      </c>
      <c r="J441" s="265"/>
      <c r="K441" s="57" t="s">
        <v>451</v>
      </c>
      <c r="L441" s="57" t="s">
        <v>11</v>
      </c>
      <c r="O441">
        <f t="shared" ca="1" si="57"/>
        <v>0</v>
      </c>
      <c r="P441">
        <f t="shared" ca="1" si="58"/>
        <v>0</v>
      </c>
      <c r="Q441">
        <f t="shared" ca="1" si="59"/>
        <v>0</v>
      </c>
      <c r="R441">
        <f t="shared" ca="1" si="60"/>
        <v>0</v>
      </c>
      <c r="S441">
        <f t="shared" ca="1" si="61"/>
        <v>0</v>
      </c>
      <c r="T441">
        <f t="shared" ca="1" si="62"/>
        <v>0</v>
      </c>
      <c r="W441">
        <f t="shared" si="55"/>
        <v>437</v>
      </c>
      <c r="X441">
        <f t="shared" si="56"/>
        <v>439</v>
      </c>
    </row>
    <row r="442" spans="1:24" customFormat="1" ht="42.75" customHeight="1" x14ac:dyDescent="0.25">
      <c r="A442" s="262"/>
      <c r="B442" s="262"/>
      <c r="C442" s="264"/>
      <c r="D442" s="164" t="s">
        <v>133</v>
      </c>
      <c r="E442" s="164">
        <v>2</v>
      </c>
      <c r="F442" s="164">
        <v>220</v>
      </c>
      <c r="G442" s="165" t="s">
        <v>317</v>
      </c>
      <c r="H442" s="183" t="s">
        <v>474</v>
      </c>
      <c r="I442" s="164" t="s">
        <v>474</v>
      </c>
      <c r="J442" s="265"/>
      <c r="K442" s="57" t="s">
        <v>451</v>
      </c>
      <c r="L442" s="57" t="s">
        <v>11</v>
      </c>
      <c r="O442">
        <f t="shared" ca="1" si="57"/>
        <v>0</v>
      </c>
      <c r="P442">
        <f t="shared" ca="1" si="58"/>
        <v>0</v>
      </c>
      <c r="Q442">
        <f t="shared" ca="1" si="59"/>
        <v>0</v>
      </c>
      <c r="R442">
        <f t="shared" ca="1" si="60"/>
        <v>0</v>
      </c>
      <c r="S442">
        <f t="shared" ca="1" si="61"/>
        <v>0</v>
      </c>
      <c r="T442">
        <f t="shared" ca="1" si="62"/>
        <v>0</v>
      </c>
      <c r="W442">
        <f t="shared" si="55"/>
        <v>437</v>
      </c>
      <c r="X442">
        <f t="shared" si="56"/>
        <v>439</v>
      </c>
    </row>
    <row r="443" spans="1:24" customFormat="1" ht="42.75" customHeight="1" x14ac:dyDescent="0.25">
      <c r="A443" s="262"/>
      <c r="B443" s="262"/>
      <c r="C443" s="264"/>
      <c r="D443" s="164" t="s">
        <v>130</v>
      </c>
      <c r="E443" s="164">
        <v>1</v>
      </c>
      <c r="F443" s="164">
        <v>105</v>
      </c>
      <c r="G443" s="165" t="s">
        <v>317</v>
      </c>
      <c r="H443" s="183" t="s">
        <v>474</v>
      </c>
      <c r="I443" s="164" t="s">
        <v>474</v>
      </c>
      <c r="J443" s="265"/>
      <c r="K443" s="57" t="s">
        <v>52</v>
      </c>
      <c r="L443" s="57" t="s">
        <v>52</v>
      </c>
      <c r="O443">
        <f t="shared" ca="1" si="57"/>
        <v>0</v>
      </c>
      <c r="P443">
        <f t="shared" ca="1" si="58"/>
        <v>0</v>
      </c>
      <c r="Q443">
        <f t="shared" ca="1" si="59"/>
        <v>0</v>
      </c>
      <c r="R443">
        <f t="shared" ca="1" si="60"/>
        <v>0</v>
      </c>
      <c r="S443">
        <f t="shared" ca="1" si="61"/>
        <v>0</v>
      </c>
      <c r="T443">
        <f t="shared" ca="1" si="62"/>
        <v>0</v>
      </c>
      <c r="W443">
        <f t="shared" si="55"/>
        <v>437</v>
      </c>
      <c r="X443">
        <f t="shared" si="56"/>
        <v>439</v>
      </c>
    </row>
    <row r="444" spans="1:24" customFormat="1" ht="42.75" customHeight="1" x14ac:dyDescent="0.25">
      <c r="A444" s="262"/>
      <c r="B444" s="262"/>
      <c r="C444" s="264"/>
      <c r="D444" s="164" t="s">
        <v>130</v>
      </c>
      <c r="E444" s="164">
        <v>2</v>
      </c>
      <c r="F444" s="164">
        <v>105</v>
      </c>
      <c r="G444" s="165" t="s">
        <v>317</v>
      </c>
      <c r="H444" s="183" t="s">
        <v>474</v>
      </c>
      <c r="I444" s="164" t="s">
        <v>474</v>
      </c>
      <c r="J444" s="265"/>
      <c r="K444" s="57" t="s">
        <v>52</v>
      </c>
      <c r="L444" s="57" t="s">
        <v>52</v>
      </c>
      <c r="O444">
        <f t="shared" ca="1" si="57"/>
        <v>0</v>
      </c>
      <c r="P444">
        <f t="shared" ca="1" si="58"/>
        <v>0</v>
      </c>
      <c r="Q444">
        <f t="shared" ca="1" si="59"/>
        <v>0</v>
      </c>
      <c r="R444">
        <f t="shared" ca="1" si="60"/>
        <v>0</v>
      </c>
      <c r="S444">
        <f t="shared" ca="1" si="61"/>
        <v>0</v>
      </c>
      <c r="T444">
        <f t="shared" ca="1" si="62"/>
        <v>0</v>
      </c>
      <c r="W444">
        <f t="shared" si="55"/>
        <v>437</v>
      </c>
      <c r="X444">
        <f t="shared" si="56"/>
        <v>439</v>
      </c>
    </row>
    <row r="445" spans="1:24" customFormat="1" x14ac:dyDescent="0.25">
      <c r="A445" s="263"/>
      <c r="B445" s="263"/>
      <c r="C445" s="164" t="s">
        <v>524</v>
      </c>
      <c r="D445" s="164"/>
      <c r="E445" s="164"/>
      <c r="F445" s="164"/>
      <c r="G445" s="165"/>
      <c r="H445" s="183" t="s">
        <v>474</v>
      </c>
      <c r="I445" s="164"/>
      <c r="J445" s="184">
        <v>80</v>
      </c>
      <c r="K445" s="57"/>
      <c r="L445" s="57"/>
      <c r="O445">
        <f t="shared" ca="1" si="57"/>
        <v>0</v>
      </c>
      <c r="P445">
        <f t="shared" ca="1" si="58"/>
        <v>0</v>
      </c>
      <c r="Q445">
        <f t="shared" ca="1" si="59"/>
        <v>0</v>
      </c>
      <c r="R445">
        <f t="shared" ca="1" si="60"/>
        <v>0</v>
      </c>
      <c r="S445">
        <f t="shared" ca="1" si="61"/>
        <v>0</v>
      </c>
      <c r="T445">
        <f t="shared" ca="1" si="62"/>
        <v>0</v>
      </c>
      <c r="W445">
        <f t="shared" si="55"/>
        <v>444</v>
      </c>
      <c r="X445">
        <f t="shared" si="56"/>
        <v>446</v>
      </c>
    </row>
    <row r="446" spans="1:24" customFormat="1" ht="42.75" customHeight="1" x14ac:dyDescent="0.25">
      <c r="A446" s="261">
        <v>76</v>
      </c>
      <c r="B446" s="261" t="s">
        <v>608</v>
      </c>
      <c r="C446" s="264" t="s">
        <v>576</v>
      </c>
      <c r="D446" s="164" t="s">
        <v>136</v>
      </c>
      <c r="E446" s="164">
        <v>1</v>
      </c>
      <c r="F446" s="164">
        <v>156</v>
      </c>
      <c r="G446" s="165" t="s">
        <v>317</v>
      </c>
      <c r="H446" s="183" t="s">
        <v>474</v>
      </c>
      <c r="I446" s="164" t="s">
        <v>474</v>
      </c>
      <c r="J446" s="265" t="s">
        <v>604</v>
      </c>
      <c r="K446" s="57" t="s">
        <v>11</v>
      </c>
      <c r="L446" s="57" t="s">
        <v>11</v>
      </c>
      <c r="O446">
        <f t="shared" ca="1" si="57"/>
        <v>0</v>
      </c>
      <c r="P446">
        <f t="shared" ca="1" si="58"/>
        <v>0</v>
      </c>
      <c r="Q446">
        <f t="shared" ca="1" si="59"/>
        <v>0</v>
      </c>
      <c r="R446">
        <f t="shared" ca="1" si="60"/>
        <v>0</v>
      </c>
      <c r="S446">
        <f t="shared" ca="1" si="61"/>
        <v>0</v>
      </c>
      <c r="T446">
        <f t="shared" ca="1" si="62"/>
        <v>0</v>
      </c>
      <c r="W446">
        <f t="shared" si="55"/>
        <v>444</v>
      </c>
      <c r="X446">
        <f t="shared" si="56"/>
        <v>446</v>
      </c>
    </row>
    <row r="447" spans="1:24" customFormat="1" ht="42.75" customHeight="1" x14ac:dyDescent="0.25">
      <c r="A447" s="262"/>
      <c r="B447" s="262"/>
      <c r="C447" s="264"/>
      <c r="D447" s="164" t="s">
        <v>136</v>
      </c>
      <c r="E447" s="164">
        <v>2</v>
      </c>
      <c r="F447" s="164">
        <v>156</v>
      </c>
      <c r="G447" s="165" t="s">
        <v>317</v>
      </c>
      <c r="H447" s="183" t="s">
        <v>474</v>
      </c>
      <c r="I447" s="164" t="s">
        <v>474</v>
      </c>
      <c r="J447" s="265"/>
      <c r="K447" s="57" t="s">
        <v>11</v>
      </c>
      <c r="L447" s="57" t="s">
        <v>11</v>
      </c>
      <c r="O447">
        <f t="shared" ca="1" si="57"/>
        <v>0</v>
      </c>
      <c r="P447">
        <f t="shared" ca="1" si="58"/>
        <v>0</v>
      </c>
      <c r="Q447">
        <f t="shared" ca="1" si="59"/>
        <v>0</v>
      </c>
      <c r="R447">
        <f t="shared" ca="1" si="60"/>
        <v>0</v>
      </c>
      <c r="S447">
        <f t="shared" ca="1" si="61"/>
        <v>0</v>
      </c>
      <c r="T447">
        <f t="shared" ca="1" si="62"/>
        <v>0</v>
      </c>
      <c r="W447">
        <f t="shared" si="55"/>
        <v>444</v>
      </c>
      <c r="X447">
        <f t="shared" si="56"/>
        <v>446</v>
      </c>
    </row>
    <row r="448" spans="1:24" customFormat="1" ht="42.75" customHeight="1" x14ac:dyDescent="0.25">
      <c r="A448" s="262"/>
      <c r="B448" s="262"/>
      <c r="C448" s="264"/>
      <c r="D448" s="164" t="s">
        <v>131</v>
      </c>
      <c r="E448" s="164">
        <v>1</v>
      </c>
      <c r="F448" s="164">
        <v>39</v>
      </c>
      <c r="G448" s="165" t="s">
        <v>317</v>
      </c>
      <c r="H448" s="183" t="s">
        <v>474</v>
      </c>
      <c r="I448" s="164" t="s">
        <v>474</v>
      </c>
      <c r="J448" s="265"/>
      <c r="K448" s="57" t="s">
        <v>11</v>
      </c>
      <c r="L448" s="57" t="s">
        <v>52</v>
      </c>
      <c r="O448">
        <f t="shared" ca="1" si="57"/>
        <v>0</v>
      </c>
      <c r="P448">
        <f t="shared" ca="1" si="58"/>
        <v>0</v>
      </c>
      <c r="Q448">
        <f t="shared" ca="1" si="59"/>
        <v>0</v>
      </c>
      <c r="R448">
        <f t="shared" ca="1" si="60"/>
        <v>0</v>
      </c>
      <c r="S448">
        <f t="shared" ca="1" si="61"/>
        <v>0</v>
      </c>
      <c r="T448">
        <f t="shared" ca="1" si="62"/>
        <v>0</v>
      </c>
      <c r="W448">
        <f t="shared" si="55"/>
        <v>444</v>
      </c>
      <c r="X448">
        <f t="shared" si="56"/>
        <v>446</v>
      </c>
    </row>
    <row r="449" spans="1:24" customFormat="1" ht="42.75" customHeight="1" x14ac:dyDescent="0.25">
      <c r="A449" s="262"/>
      <c r="B449" s="262"/>
      <c r="C449" s="264"/>
      <c r="D449" s="164" t="s">
        <v>131</v>
      </c>
      <c r="E449" s="164">
        <v>2</v>
      </c>
      <c r="F449" s="164">
        <v>39</v>
      </c>
      <c r="G449" s="165" t="s">
        <v>317</v>
      </c>
      <c r="H449" s="183" t="s">
        <v>474</v>
      </c>
      <c r="I449" s="164" t="s">
        <v>474</v>
      </c>
      <c r="J449" s="265"/>
      <c r="K449" s="57" t="s">
        <v>11</v>
      </c>
      <c r="L449" s="57" t="s">
        <v>52</v>
      </c>
      <c r="O449">
        <f t="shared" ca="1" si="57"/>
        <v>0</v>
      </c>
      <c r="P449">
        <f t="shared" ca="1" si="58"/>
        <v>0</v>
      </c>
      <c r="Q449">
        <f t="shared" ca="1" si="59"/>
        <v>0</v>
      </c>
      <c r="R449">
        <f t="shared" ca="1" si="60"/>
        <v>0</v>
      </c>
      <c r="S449">
        <f t="shared" ca="1" si="61"/>
        <v>0</v>
      </c>
      <c r="T449">
        <f t="shared" ca="1" si="62"/>
        <v>0</v>
      </c>
      <c r="W449">
        <f t="shared" si="55"/>
        <v>444</v>
      </c>
      <c r="X449">
        <f t="shared" si="56"/>
        <v>446</v>
      </c>
    </row>
    <row r="450" spans="1:24" customFormat="1" x14ac:dyDescent="0.25">
      <c r="A450" s="263"/>
      <c r="B450" s="263"/>
      <c r="C450" s="164" t="s">
        <v>524</v>
      </c>
      <c r="D450" s="164"/>
      <c r="E450" s="164"/>
      <c r="F450" s="164"/>
      <c r="G450" s="165"/>
      <c r="H450" s="183" t="s">
        <v>474</v>
      </c>
      <c r="I450" s="164"/>
      <c r="J450" s="184">
        <v>125</v>
      </c>
      <c r="K450" s="57"/>
      <c r="L450" s="57"/>
      <c r="O450">
        <f t="shared" ca="1" si="57"/>
        <v>0</v>
      </c>
      <c r="P450">
        <f t="shared" ca="1" si="58"/>
        <v>0</v>
      </c>
      <c r="Q450">
        <f t="shared" ca="1" si="59"/>
        <v>0</v>
      </c>
      <c r="R450">
        <f t="shared" ca="1" si="60"/>
        <v>0</v>
      </c>
      <c r="S450">
        <f t="shared" ca="1" si="61"/>
        <v>0</v>
      </c>
      <c r="T450">
        <f t="shared" ca="1" si="62"/>
        <v>0</v>
      </c>
      <c r="W450">
        <f t="shared" si="55"/>
        <v>449</v>
      </c>
      <c r="X450">
        <f t="shared" si="56"/>
        <v>451</v>
      </c>
    </row>
    <row r="451" spans="1:24" customFormat="1" ht="42.75" customHeight="1" x14ac:dyDescent="0.25">
      <c r="A451" s="261">
        <v>77</v>
      </c>
      <c r="B451" s="261" t="s">
        <v>137</v>
      </c>
      <c r="C451" s="264" t="s">
        <v>52</v>
      </c>
      <c r="D451" s="164" t="s">
        <v>88</v>
      </c>
      <c r="E451" s="164">
        <v>2</v>
      </c>
      <c r="F451" s="164">
        <v>343</v>
      </c>
      <c r="G451" s="165" t="s">
        <v>317</v>
      </c>
      <c r="H451" s="183">
        <v>50</v>
      </c>
      <c r="I451" s="164" t="s">
        <v>474</v>
      </c>
      <c r="J451" s="278" t="s">
        <v>534</v>
      </c>
      <c r="K451" s="57" t="s">
        <v>52</v>
      </c>
      <c r="L451" s="57" t="s">
        <v>52</v>
      </c>
      <c r="O451">
        <f t="shared" ca="1" si="57"/>
        <v>0</v>
      </c>
      <c r="P451">
        <f t="shared" ca="1" si="58"/>
        <v>1</v>
      </c>
      <c r="Q451">
        <f t="shared" ca="1" si="59"/>
        <v>0</v>
      </c>
      <c r="R451">
        <f t="shared" ca="1" si="60"/>
        <v>0</v>
      </c>
      <c r="S451">
        <f t="shared" ca="1" si="61"/>
        <v>0</v>
      </c>
      <c r="T451">
        <f t="shared" ca="1" si="62"/>
        <v>0</v>
      </c>
      <c r="W451">
        <f t="shared" si="55"/>
        <v>449</v>
      </c>
      <c r="X451">
        <f t="shared" si="56"/>
        <v>451</v>
      </c>
    </row>
    <row r="452" spans="1:24" customFormat="1" ht="42.75" customHeight="1" x14ac:dyDescent="0.25">
      <c r="A452" s="262"/>
      <c r="B452" s="262"/>
      <c r="C452" s="264"/>
      <c r="D452" s="164" t="s">
        <v>138</v>
      </c>
      <c r="E452" s="164">
        <v>1</v>
      </c>
      <c r="F452" s="164">
        <v>149</v>
      </c>
      <c r="G452" s="165" t="s">
        <v>317</v>
      </c>
      <c r="H452" s="183" t="s">
        <v>474</v>
      </c>
      <c r="I452" s="164" t="s">
        <v>474</v>
      </c>
      <c r="J452" s="279"/>
      <c r="K452" s="57" t="s">
        <v>11</v>
      </c>
      <c r="L452" s="57" t="s">
        <v>24</v>
      </c>
      <c r="O452">
        <f t="shared" ca="1" si="57"/>
        <v>0</v>
      </c>
      <c r="P452">
        <f t="shared" ca="1" si="58"/>
        <v>0</v>
      </c>
      <c r="Q452">
        <f t="shared" ca="1" si="59"/>
        <v>0</v>
      </c>
      <c r="R452">
        <f t="shared" ca="1" si="60"/>
        <v>0</v>
      </c>
      <c r="S452">
        <f t="shared" ca="1" si="61"/>
        <v>0</v>
      </c>
      <c r="T452">
        <f t="shared" ca="1" si="62"/>
        <v>0</v>
      </c>
      <c r="W452">
        <f t="shared" si="55"/>
        <v>449</v>
      </c>
      <c r="X452">
        <f t="shared" si="56"/>
        <v>451</v>
      </c>
    </row>
    <row r="453" spans="1:24" customFormat="1" ht="42.75" customHeight="1" x14ac:dyDescent="0.25">
      <c r="A453" s="262"/>
      <c r="B453" s="262"/>
      <c r="C453" s="264"/>
      <c r="D453" s="164" t="s">
        <v>74</v>
      </c>
      <c r="E453" s="164">
        <v>1</v>
      </c>
      <c r="F453" s="164">
        <v>272</v>
      </c>
      <c r="G453" s="165" t="s">
        <v>317</v>
      </c>
      <c r="H453" s="183">
        <v>50</v>
      </c>
      <c r="I453" s="164" t="s">
        <v>474</v>
      </c>
      <c r="J453" s="279"/>
      <c r="K453" s="57" t="s">
        <v>11</v>
      </c>
      <c r="L453" s="57" t="s">
        <v>80</v>
      </c>
      <c r="O453">
        <f t="shared" ca="1" si="57"/>
        <v>0</v>
      </c>
      <c r="P453">
        <f t="shared" ca="1" si="58"/>
        <v>1</v>
      </c>
      <c r="Q453">
        <f t="shared" ca="1" si="59"/>
        <v>0</v>
      </c>
      <c r="R453">
        <f t="shared" ca="1" si="60"/>
        <v>0</v>
      </c>
      <c r="S453">
        <f t="shared" ca="1" si="61"/>
        <v>0</v>
      </c>
      <c r="T453">
        <f t="shared" ca="1" si="62"/>
        <v>0</v>
      </c>
      <c r="W453">
        <f t="shared" si="55"/>
        <v>449</v>
      </c>
      <c r="X453">
        <f t="shared" si="56"/>
        <v>451</v>
      </c>
    </row>
    <row r="454" spans="1:24" customFormat="1" ht="42.75" customHeight="1" x14ac:dyDescent="0.25">
      <c r="A454" s="262"/>
      <c r="B454" s="262"/>
      <c r="C454" s="264"/>
      <c r="D454" s="164" t="s">
        <v>100</v>
      </c>
      <c r="E454" s="164">
        <v>1</v>
      </c>
      <c r="F454" s="164">
        <v>10</v>
      </c>
      <c r="G454" s="165" t="s">
        <v>317</v>
      </c>
      <c r="H454" s="183" t="s">
        <v>474</v>
      </c>
      <c r="I454" s="164" t="s">
        <v>474</v>
      </c>
      <c r="J454" s="279"/>
      <c r="K454" s="57" t="s">
        <v>52</v>
      </c>
      <c r="L454" s="57" t="s">
        <v>52</v>
      </c>
      <c r="O454">
        <f t="shared" ca="1" si="57"/>
        <v>0</v>
      </c>
      <c r="P454">
        <f t="shared" ca="1" si="58"/>
        <v>0</v>
      </c>
      <c r="Q454">
        <f t="shared" ca="1" si="59"/>
        <v>0</v>
      </c>
      <c r="R454">
        <f t="shared" ca="1" si="60"/>
        <v>0</v>
      </c>
      <c r="S454">
        <f t="shared" ca="1" si="61"/>
        <v>0</v>
      </c>
      <c r="T454">
        <f t="shared" ca="1" si="62"/>
        <v>0</v>
      </c>
      <c r="W454">
        <f t="shared" si="55"/>
        <v>449</v>
      </c>
      <c r="X454">
        <f t="shared" si="56"/>
        <v>451</v>
      </c>
    </row>
    <row r="455" spans="1:24" customFormat="1" ht="42.75" customHeight="1" x14ac:dyDescent="0.25">
      <c r="A455" s="262"/>
      <c r="B455" s="262"/>
      <c r="C455" s="264"/>
      <c r="D455" s="164" t="s">
        <v>100</v>
      </c>
      <c r="E455" s="164">
        <v>2</v>
      </c>
      <c r="F455" s="164">
        <v>10</v>
      </c>
      <c r="G455" s="165" t="s">
        <v>317</v>
      </c>
      <c r="H455" s="183" t="s">
        <v>474</v>
      </c>
      <c r="I455" s="164" t="s">
        <v>474</v>
      </c>
      <c r="J455" s="279"/>
      <c r="K455" s="57" t="s">
        <v>52</v>
      </c>
      <c r="L455" s="57" t="s">
        <v>52</v>
      </c>
      <c r="O455">
        <f t="shared" ca="1" si="57"/>
        <v>0</v>
      </c>
      <c r="P455">
        <f t="shared" ca="1" si="58"/>
        <v>0</v>
      </c>
      <c r="Q455">
        <f t="shared" ca="1" si="59"/>
        <v>0</v>
      </c>
      <c r="R455">
        <f t="shared" ca="1" si="60"/>
        <v>0</v>
      </c>
      <c r="S455">
        <f t="shared" ca="1" si="61"/>
        <v>0</v>
      </c>
      <c r="T455">
        <f t="shared" ca="1" si="62"/>
        <v>0</v>
      </c>
      <c r="W455">
        <f t="shared" si="55"/>
        <v>449</v>
      </c>
      <c r="X455">
        <f t="shared" si="56"/>
        <v>451</v>
      </c>
    </row>
    <row r="456" spans="1:24" customFormat="1" ht="42.75" customHeight="1" x14ac:dyDescent="0.25">
      <c r="A456" s="262"/>
      <c r="B456" s="262"/>
      <c r="C456" s="215"/>
      <c r="D456" s="215" t="s">
        <v>53</v>
      </c>
      <c r="E456" s="215">
        <v>1</v>
      </c>
      <c r="F456" s="215">
        <v>140</v>
      </c>
      <c r="G456" s="216" t="s">
        <v>317</v>
      </c>
      <c r="H456" s="215" t="s">
        <v>474</v>
      </c>
      <c r="I456" s="215" t="s">
        <v>474</v>
      </c>
      <c r="J456" s="280"/>
      <c r="K456" s="57" t="s">
        <v>52</v>
      </c>
      <c r="L456" s="57" t="s">
        <v>52</v>
      </c>
      <c r="O456">
        <f t="shared" ca="1" si="57"/>
        <v>0</v>
      </c>
      <c r="P456">
        <f t="shared" ca="1" si="58"/>
        <v>0</v>
      </c>
      <c r="Q456">
        <f t="shared" ca="1" si="59"/>
        <v>0</v>
      </c>
      <c r="R456">
        <f t="shared" ca="1" si="60"/>
        <v>0</v>
      </c>
      <c r="S456">
        <f t="shared" ca="1" si="61"/>
        <v>0</v>
      </c>
      <c r="T456">
        <f t="shared" ca="1" si="62"/>
        <v>0</v>
      </c>
      <c r="W456">
        <f t="shared" si="55"/>
        <v>449</v>
      </c>
      <c r="X456">
        <f t="shared" si="56"/>
        <v>451</v>
      </c>
    </row>
    <row r="457" spans="1:24" customFormat="1" x14ac:dyDescent="0.25">
      <c r="A457" s="263"/>
      <c r="B457" s="263"/>
      <c r="C457" s="164" t="s">
        <v>524</v>
      </c>
      <c r="D457" s="164"/>
      <c r="E457" s="164"/>
      <c r="F457" s="164"/>
      <c r="G457" s="165"/>
      <c r="H457" s="183">
        <f>SUM(H451:H455)</f>
        <v>100</v>
      </c>
      <c r="I457" s="164"/>
      <c r="J457" s="184">
        <v>50</v>
      </c>
      <c r="K457" s="57"/>
      <c r="L457" s="57"/>
      <c r="O457">
        <f t="shared" ca="1" si="57"/>
        <v>0</v>
      </c>
      <c r="P457">
        <f t="shared" ca="1" si="58"/>
        <v>2</v>
      </c>
      <c r="Q457">
        <f t="shared" ca="1" si="59"/>
        <v>0</v>
      </c>
      <c r="R457">
        <f t="shared" ca="1" si="60"/>
        <v>0</v>
      </c>
      <c r="S457">
        <f t="shared" ca="1" si="61"/>
        <v>0</v>
      </c>
      <c r="T457">
        <f t="shared" ca="1" si="62"/>
        <v>0</v>
      </c>
      <c r="W457">
        <f t="shared" ref="W457:W520" si="63">IF(C457="Total", ROW(B457)-1, W456)</f>
        <v>456</v>
      </c>
      <c r="X457">
        <f t="shared" si="56"/>
        <v>458</v>
      </c>
    </row>
    <row r="458" spans="1:24" customFormat="1" ht="42.75" customHeight="1" x14ac:dyDescent="0.25">
      <c r="A458" s="261">
        <v>78</v>
      </c>
      <c r="B458" s="261" t="s">
        <v>139</v>
      </c>
      <c r="C458" s="261" t="s">
        <v>52</v>
      </c>
      <c r="D458" s="164" t="s">
        <v>153</v>
      </c>
      <c r="E458" s="164">
        <v>2</v>
      </c>
      <c r="F458" s="164">
        <v>94</v>
      </c>
      <c r="G458" s="165" t="s">
        <v>317</v>
      </c>
      <c r="H458" s="183" t="s">
        <v>474</v>
      </c>
      <c r="I458" s="164" t="s">
        <v>474</v>
      </c>
      <c r="J458" s="278" t="s">
        <v>474</v>
      </c>
      <c r="K458" s="57" t="s">
        <v>11</v>
      </c>
      <c r="L458" s="57" t="s">
        <v>153</v>
      </c>
      <c r="O458">
        <f t="shared" ca="1" si="57"/>
        <v>0</v>
      </c>
      <c r="P458">
        <f t="shared" ca="1" si="58"/>
        <v>0</v>
      </c>
      <c r="Q458">
        <f t="shared" ca="1" si="59"/>
        <v>0</v>
      </c>
      <c r="R458">
        <f t="shared" ca="1" si="60"/>
        <v>0</v>
      </c>
      <c r="S458">
        <f t="shared" ca="1" si="61"/>
        <v>0</v>
      </c>
      <c r="T458">
        <f t="shared" ca="1" si="62"/>
        <v>0</v>
      </c>
      <c r="W458">
        <f t="shared" si="63"/>
        <v>456</v>
      </c>
      <c r="X458">
        <f t="shared" si="56"/>
        <v>458</v>
      </c>
    </row>
    <row r="459" spans="1:24" customFormat="1" ht="42.75" customHeight="1" x14ac:dyDescent="0.25">
      <c r="A459" s="262"/>
      <c r="B459" s="262"/>
      <c r="C459" s="262"/>
      <c r="D459" s="164" t="s">
        <v>137</v>
      </c>
      <c r="E459" s="164">
        <v>1</v>
      </c>
      <c r="F459" s="164">
        <v>5</v>
      </c>
      <c r="G459" s="165" t="s">
        <v>317</v>
      </c>
      <c r="H459" s="183" t="s">
        <v>474</v>
      </c>
      <c r="I459" s="164" t="s">
        <v>474</v>
      </c>
      <c r="J459" s="279"/>
      <c r="K459" s="57" t="s">
        <v>52</v>
      </c>
      <c r="L459" s="57" t="s">
        <v>52</v>
      </c>
      <c r="O459">
        <f t="shared" ca="1" si="57"/>
        <v>0</v>
      </c>
      <c r="P459">
        <f t="shared" ca="1" si="58"/>
        <v>0</v>
      </c>
      <c r="Q459">
        <f t="shared" ca="1" si="59"/>
        <v>0</v>
      </c>
      <c r="R459">
        <f t="shared" ca="1" si="60"/>
        <v>0</v>
      </c>
      <c r="S459">
        <f t="shared" ca="1" si="61"/>
        <v>0</v>
      </c>
      <c r="T459">
        <f t="shared" ca="1" si="62"/>
        <v>0</v>
      </c>
      <c r="W459">
        <f t="shared" si="63"/>
        <v>456</v>
      </c>
      <c r="X459">
        <f t="shared" si="56"/>
        <v>458</v>
      </c>
    </row>
    <row r="460" spans="1:24" customFormat="1" ht="42.75" customHeight="1" x14ac:dyDescent="0.25">
      <c r="A460" s="262"/>
      <c r="B460" s="262"/>
      <c r="C460" s="263"/>
      <c r="D460" s="164" t="s">
        <v>31</v>
      </c>
      <c r="E460" s="164">
        <v>1</v>
      </c>
      <c r="F460" s="164">
        <v>67</v>
      </c>
      <c r="G460" s="165" t="s">
        <v>318</v>
      </c>
      <c r="H460" s="183" t="s">
        <v>474</v>
      </c>
      <c r="I460" s="164" t="s">
        <v>474</v>
      </c>
      <c r="J460" s="280"/>
      <c r="K460" s="57" t="s">
        <v>11</v>
      </c>
      <c r="L460" s="57" t="s">
        <v>11</v>
      </c>
      <c r="O460">
        <f t="shared" ca="1" si="57"/>
        <v>0</v>
      </c>
      <c r="P460">
        <f t="shared" ca="1" si="58"/>
        <v>0</v>
      </c>
      <c r="Q460">
        <f t="shared" ca="1" si="59"/>
        <v>0</v>
      </c>
      <c r="R460">
        <f t="shared" ca="1" si="60"/>
        <v>0</v>
      </c>
      <c r="S460">
        <f t="shared" ca="1" si="61"/>
        <v>0</v>
      </c>
      <c r="T460">
        <f t="shared" ca="1" si="62"/>
        <v>0</v>
      </c>
      <c r="W460">
        <f t="shared" si="63"/>
        <v>456</v>
      </c>
      <c r="X460">
        <f t="shared" si="56"/>
        <v>458</v>
      </c>
    </row>
    <row r="461" spans="1:24" customFormat="1" x14ac:dyDescent="0.25">
      <c r="A461" s="263"/>
      <c r="B461" s="263"/>
      <c r="C461" s="164" t="s">
        <v>524</v>
      </c>
      <c r="D461" s="164"/>
      <c r="E461" s="164"/>
      <c r="F461" s="164"/>
      <c r="G461" s="165"/>
      <c r="H461" s="183" t="s">
        <v>474</v>
      </c>
      <c r="I461" s="164"/>
      <c r="J461" s="184" t="s">
        <v>474</v>
      </c>
      <c r="K461" s="57"/>
      <c r="L461" s="57"/>
      <c r="O461">
        <f t="shared" ca="1" si="57"/>
        <v>0</v>
      </c>
      <c r="P461">
        <f t="shared" ca="1" si="58"/>
        <v>0</v>
      </c>
      <c r="Q461">
        <f t="shared" ca="1" si="59"/>
        <v>0</v>
      </c>
      <c r="R461">
        <f t="shared" ca="1" si="60"/>
        <v>0</v>
      </c>
      <c r="S461">
        <f t="shared" ca="1" si="61"/>
        <v>0</v>
      </c>
      <c r="T461">
        <f t="shared" ca="1" si="62"/>
        <v>0</v>
      </c>
      <c r="W461">
        <f t="shared" si="63"/>
        <v>460</v>
      </c>
      <c r="X461">
        <f t="shared" si="56"/>
        <v>462</v>
      </c>
    </row>
    <row r="462" spans="1:24" customFormat="1" ht="42.75" customHeight="1" x14ac:dyDescent="0.25">
      <c r="A462" s="261">
        <v>79</v>
      </c>
      <c r="B462" s="261" t="s">
        <v>405</v>
      </c>
      <c r="C462" s="264" t="s">
        <v>80</v>
      </c>
      <c r="D462" s="164" t="s">
        <v>456</v>
      </c>
      <c r="E462" s="164">
        <v>1</v>
      </c>
      <c r="F462" s="164">
        <v>14</v>
      </c>
      <c r="G462" s="165" t="s">
        <v>317</v>
      </c>
      <c r="H462" s="183" t="s">
        <v>474</v>
      </c>
      <c r="I462" s="164" t="s">
        <v>474</v>
      </c>
      <c r="J462" s="265" t="s">
        <v>474</v>
      </c>
      <c r="K462" s="57" t="s">
        <v>11</v>
      </c>
      <c r="L462" s="57" t="s">
        <v>34</v>
      </c>
      <c r="O462">
        <f t="shared" ca="1" si="57"/>
        <v>0</v>
      </c>
      <c r="P462">
        <f t="shared" ca="1" si="58"/>
        <v>0</v>
      </c>
      <c r="Q462">
        <f t="shared" ca="1" si="59"/>
        <v>0</v>
      </c>
      <c r="R462">
        <f t="shared" ca="1" si="60"/>
        <v>0</v>
      </c>
      <c r="S462">
        <f t="shared" ca="1" si="61"/>
        <v>0</v>
      </c>
      <c r="T462">
        <f t="shared" ca="1" si="62"/>
        <v>0</v>
      </c>
      <c r="W462">
        <f t="shared" si="63"/>
        <v>460</v>
      </c>
      <c r="X462">
        <f t="shared" si="56"/>
        <v>462</v>
      </c>
    </row>
    <row r="463" spans="1:24" customFormat="1" ht="42.75" customHeight="1" x14ac:dyDescent="0.25">
      <c r="A463" s="262"/>
      <c r="B463" s="262"/>
      <c r="C463" s="264"/>
      <c r="D463" s="164" t="s">
        <v>82</v>
      </c>
      <c r="E463" s="164">
        <v>1</v>
      </c>
      <c r="F463" s="164">
        <v>144</v>
      </c>
      <c r="G463" s="165" t="s">
        <v>317</v>
      </c>
      <c r="H463" s="183" t="s">
        <v>474</v>
      </c>
      <c r="I463" s="164" t="s">
        <v>474</v>
      </c>
      <c r="J463" s="265"/>
      <c r="K463" s="57" t="s">
        <v>80</v>
      </c>
      <c r="L463" s="57" t="s">
        <v>80</v>
      </c>
      <c r="O463">
        <f t="shared" ca="1" si="57"/>
        <v>0</v>
      </c>
      <c r="P463">
        <f t="shared" ca="1" si="58"/>
        <v>0</v>
      </c>
      <c r="Q463">
        <f t="shared" ca="1" si="59"/>
        <v>0</v>
      </c>
      <c r="R463">
        <f t="shared" ca="1" si="60"/>
        <v>0</v>
      </c>
      <c r="S463">
        <f t="shared" ca="1" si="61"/>
        <v>0</v>
      </c>
      <c r="T463">
        <f t="shared" ca="1" si="62"/>
        <v>0</v>
      </c>
      <c r="W463">
        <f t="shared" si="63"/>
        <v>460</v>
      </c>
      <c r="X463">
        <f t="shared" si="56"/>
        <v>462</v>
      </c>
    </row>
    <row r="464" spans="1:24" customFormat="1" ht="42.75" customHeight="1" x14ac:dyDescent="0.25">
      <c r="A464" s="262"/>
      <c r="B464" s="262"/>
      <c r="C464" s="264"/>
      <c r="D464" s="164" t="s">
        <v>611</v>
      </c>
      <c r="E464" s="164">
        <v>1</v>
      </c>
      <c r="F464" s="164">
        <v>1</v>
      </c>
      <c r="G464" s="165" t="s">
        <v>317</v>
      </c>
      <c r="H464" s="183" t="s">
        <v>474</v>
      </c>
      <c r="I464" s="164" t="s">
        <v>474</v>
      </c>
      <c r="J464" s="265"/>
      <c r="K464" s="57" t="s">
        <v>80</v>
      </c>
      <c r="L464" s="57" t="s">
        <v>80</v>
      </c>
      <c r="O464">
        <f t="shared" ca="1" si="57"/>
        <v>0</v>
      </c>
      <c r="P464">
        <f t="shared" ca="1" si="58"/>
        <v>0</v>
      </c>
      <c r="Q464">
        <f t="shared" ca="1" si="59"/>
        <v>0</v>
      </c>
      <c r="R464">
        <f t="shared" ca="1" si="60"/>
        <v>0</v>
      </c>
      <c r="S464">
        <f t="shared" ca="1" si="61"/>
        <v>0</v>
      </c>
      <c r="T464">
        <f t="shared" ca="1" si="62"/>
        <v>0</v>
      </c>
      <c r="W464">
        <f t="shared" si="63"/>
        <v>460</v>
      </c>
      <c r="X464">
        <f t="shared" si="56"/>
        <v>462</v>
      </c>
    </row>
    <row r="465" spans="1:24" customFormat="1" x14ac:dyDescent="0.25">
      <c r="A465" s="263"/>
      <c r="B465" s="263"/>
      <c r="C465" s="164" t="s">
        <v>524</v>
      </c>
      <c r="D465" s="164"/>
      <c r="E465" s="164"/>
      <c r="F465" s="164"/>
      <c r="G465" s="165"/>
      <c r="H465" s="183" t="s">
        <v>474</v>
      </c>
      <c r="I465" s="164"/>
      <c r="J465" s="184" t="s">
        <v>474</v>
      </c>
      <c r="K465" s="57"/>
      <c r="L465" s="57"/>
      <c r="O465">
        <f t="shared" ca="1" si="57"/>
        <v>0</v>
      </c>
      <c r="P465">
        <f t="shared" ca="1" si="58"/>
        <v>0</v>
      </c>
      <c r="Q465">
        <f t="shared" ca="1" si="59"/>
        <v>0</v>
      </c>
      <c r="R465">
        <f t="shared" ca="1" si="60"/>
        <v>0</v>
      </c>
      <c r="S465">
        <f t="shared" ca="1" si="61"/>
        <v>0</v>
      </c>
      <c r="T465">
        <f t="shared" ca="1" si="62"/>
        <v>0</v>
      </c>
      <c r="W465">
        <f t="shared" si="63"/>
        <v>464</v>
      </c>
      <c r="X465">
        <f t="shared" si="56"/>
        <v>466</v>
      </c>
    </row>
    <row r="466" spans="1:24" customFormat="1" ht="42.75" customHeight="1" x14ac:dyDescent="0.25">
      <c r="A466" s="261">
        <v>80</v>
      </c>
      <c r="B466" s="261" t="s">
        <v>611</v>
      </c>
      <c r="C466" s="264" t="s">
        <v>80</v>
      </c>
      <c r="D466" s="164" t="s">
        <v>74</v>
      </c>
      <c r="E466" s="164">
        <v>1</v>
      </c>
      <c r="F466" s="164">
        <v>220</v>
      </c>
      <c r="G466" s="165" t="s">
        <v>317</v>
      </c>
      <c r="H466" s="183" t="s">
        <v>474</v>
      </c>
      <c r="I466" s="164" t="s">
        <v>474</v>
      </c>
      <c r="J466" s="278" t="s">
        <v>474</v>
      </c>
      <c r="K466" s="57" t="s">
        <v>80</v>
      </c>
      <c r="L466" s="57" t="s">
        <v>80</v>
      </c>
      <c r="O466">
        <f t="shared" ca="1" si="57"/>
        <v>0</v>
      </c>
      <c r="P466">
        <f t="shared" ca="1" si="58"/>
        <v>0</v>
      </c>
      <c r="Q466">
        <f t="shared" ca="1" si="59"/>
        <v>0</v>
      </c>
      <c r="R466">
        <f t="shared" ca="1" si="60"/>
        <v>0</v>
      </c>
      <c r="S466">
        <f t="shared" ca="1" si="61"/>
        <v>0</v>
      </c>
      <c r="T466">
        <f t="shared" ca="1" si="62"/>
        <v>0</v>
      </c>
      <c r="W466">
        <f t="shared" si="63"/>
        <v>464</v>
      </c>
      <c r="X466">
        <f t="shared" ref="X466:X529" si="64">IF(C466="Total",W466+2,X465)</f>
        <v>466</v>
      </c>
    </row>
    <row r="467" spans="1:24" customFormat="1" ht="42.75" customHeight="1" x14ac:dyDescent="0.25">
      <c r="A467" s="262"/>
      <c r="B467" s="262"/>
      <c r="C467" s="264"/>
      <c r="D467" s="164" t="s">
        <v>165</v>
      </c>
      <c r="E467" s="164">
        <v>1</v>
      </c>
      <c r="F467" s="164">
        <v>60</v>
      </c>
      <c r="G467" s="165" t="s">
        <v>317</v>
      </c>
      <c r="H467" s="183" t="s">
        <v>474</v>
      </c>
      <c r="I467" s="164" t="s">
        <v>474</v>
      </c>
      <c r="J467" s="279"/>
      <c r="K467" s="57" t="s">
        <v>80</v>
      </c>
      <c r="L467" s="57" t="s">
        <v>80</v>
      </c>
      <c r="O467">
        <f t="shared" ca="1" si="57"/>
        <v>0</v>
      </c>
      <c r="P467">
        <f t="shared" ca="1" si="58"/>
        <v>0</v>
      </c>
      <c r="Q467">
        <f t="shared" ca="1" si="59"/>
        <v>0</v>
      </c>
      <c r="R467">
        <f t="shared" ca="1" si="60"/>
        <v>0</v>
      </c>
      <c r="S467">
        <f t="shared" ca="1" si="61"/>
        <v>0</v>
      </c>
      <c r="T467">
        <f t="shared" ca="1" si="62"/>
        <v>0</v>
      </c>
      <c r="W467">
        <f t="shared" si="63"/>
        <v>464</v>
      </c>
      <c r="X467">
        <f t="shared" si="64"/>
        <v>466</v>
      </c>
    </row>
    <row r="468" spans="1:24" customFormat="1" ht="42.75" customHeight="1" x14ac:dyDescent="0.25">
      <c r="A468" s="262"/>
      <c r="B468" s="262"/>
      <c r="C468" s="164"/>
      <c r="D468" s="164" t="s">
        <v>405</v>
      </c>
      <c r="E468" s="164">
        <v>1</v>
      </c>
      <c r="F468" s="164">
        <v>1</v>
      </c>
      <c r="G468" s="165" t="s">
        <v>317</v>
      </c>
      <c r="H468" s="183" t="s">
        <v>474</v>
      </c>
      <c r="I468" s="164" t="s">
        <v>474</v>
      </c>
      <c r="J468" s="280"/>
      <c r="K468" s="57" t="s">
        <v>80</v>
      </c>
      <c r="L468" s="57" t="s">
        <v>80</v>
      </c>
      <c r="O468">
        <f t="shared" ca="1" si="57"/>
        <v>0</v>
      </c>
      <c r="P468">
        <f t="shared" ca="1" si="58"/>
        <v>0</v>
      </c>
      <c r="Q468">
        <f t="shared" ca="1" si="59"/>
        <v>0</v>
      </c>
      <c r="R468">
        <f t="shared" ca="1" si="60"/>
        <v>0</v>
      </c>
      <c r="S468">
        <f t="shared" ca="1" si="61"/>
        <v>0</v>
      </c>
      <c r="T468">
        <f t="shared" ca="1" si="62"/>
        <v>0</v>
      </c>
      <c r="W468">
        <f t="shared" si="63"/>
        <v>464</v>
      </c>
      <c r="X468">
        <f t="shared" si="64"/>
        <v>466</v>
      </c>
    </row>
    <row r="469" spans="1:24" customFormat="1" x14ac:dyDescent="0.25">
      <c r="A469" s="263"/>
      <c r="B469" s="263"/>
      <c r="C469" s="164" t="s">
        <v>524</v>
      </c>
      <c r="D469" s="164"/>
      <c r="E469" s="164"/>
      <c r="F469" s="164"/>
      <c r="G469" s="165"/>
      <c r="H469" s="183"/>
      <c r="I469" s="164"/>
      <c r="J469" s="184" t="s">
        <v>474</v>
      </c>
      <c r="K469" s="57"/>
      <c r="L469" s="57"/>
      <c r="O469">
        <f t="shared" ca="1" si="57"/>
        <v>0</v>
      </c>
      <c r="P469">
        <f t="shared" ca="1" si="58"/>
        <v>0</v>
      </c>
      <c r="Q469">
        <f t="shared" ca="1" si="59"/>
        <v>0</v>
      </c>
      <c r="R469">
        <f t="shared" ca="1" si="60"/>
        <v>0</v>
      </c>
      <c r="S469">
        <f t="shared" ca="1" si="61"/>
        <v>0</v>
      </c>
      <c r="T469">
        <f t="shared" ca="1" si="62"/>
        <v>0</v>
      </c>
      <c r="W469">
        <f t="shared" si="63"/>
        <v>468</v>
      </c>
      <c r="X469">
        <f t="shared" si="64"/>
        <v>470</v>
      </c>
    </row>
    <row r="470" spans="1:24" customFormat="1" ht="42.75" customHeight="1" x14ac:dyDescent="0.25">
      <c r="A470" s="261">
        <v>81</v>
      </c>
      <c r="B470" s="261" t="s">
        <v>456</v>
      </c>
      <c r="C470" s="264" t="s">
        <v>34</v>
      </c>
      <c r="D470" s="164" t="s">
        <v>74</v>
      </c>
      <c r="E470" s="164">
        <v>1</v>
      </c>
      <c r="F470" s="164">
        <v>197</v>
      </c>
      <c r="G470" s="165" t="s">
        <v>317</v>
      </c>
      <c r="H470" s="183" t="s">
        <v>474</v>
      </c>
      <c r="I470" s="164" t="s">
        <v>474</v>
      </c>
      <c r="J470" s="265" t="s">
        <v>474</v>
      </c>
      <c r="K470" s="57" t="s">
        <v>11</v>
      </c>
      <c r="L470" s="57" t="s">
        <v>80</v>
      </c>
      <c r="O470">
        <f t="shared" ref="O470:O533" ca="1" si="65">IF(C470="Total", SUM(INDIRECT("O"&amp;X469&amp;":O"&amp;W470)), IF(AND(H470=50,I470="Yes"),1,0))</f>
        <v>0</v>
      </c>
      <c r="P470">
        <f t="shared" ref="P470:P533" ca="1" si="66">IF(C470="Total", SUM(INDIRECT("P"&amp;X469&amp;":P"&amp;W470)),IF(AND(H470=50,I470="-"),1,0))</f>
        <v>0</v>
      </c>
      <c r="Q470">
        <f t="shared" ref="Q470:Q533" ca="1" si="67">IF(C470="Total", SUM(INDIRECT("Q"&amp;X469&amp;":Q"&amp;W470)),IF(AND(H470=63,I470="Yes"),1,0))</f>
        <v>0</v>
      </c>
      <c r="R470">
        <f t="shared" ref="R470:R533" ca="1" si="68">IF(C470="Total", SUM(INDIRECT("R"&amp;X469&amp;":R"&amp;W470)),IF(AND(H470=63,I470="-"),1,0))</f>
        <v>0</v>
      </c>
      <c r="S470">
        <f t="shared" ref="S470:S533" ca="1" si="69">IF(C470="Total", SUM(INDIRECT("S"&amp;X469&amp;":S"&amp;W470)),IF(AND(H470=80,I470="Yes"),1,0))</f>
        <v>0</v>
      </c>
      <c r="T470">
        <f t="shared" ref="T470:T533" ca="1" si="70">IF(C470="Total", SUM(INDIRECT("T"&amp;X469&amp;":T"&amp;W470)),IF(AND(H470=80,I470="-"),1,0))</f>
        <v>0</v>
      </c>
      <c r="W470">
        <f t="shared" si="63"/>
        <v>468</v>
      </c>
      <c r="X470">
        <f t="shared" si="64"/>
        <v>470</v>
      </c>
    </row>
    <row r="471" spans="1:24" customFormat="1" ht="42.75" customHeight="1" x14ac:dyDescent="0.25">
      <c r="A471" s="262"/>
      <c r="B471" s="262"/>
      <c r="C471" s="264"/>
      <c r="D471" s="164" t="s">
        <v>74</v>
      </c>
      <c r="E471" s="164">
        <v>2</v>
      </c>
      <c r="F471" s="164">
        <v>192</v>
      </c>
      <c r="G471" s="165" t="s">
        <v>317</v>
      </c>
      <c r="H471" s="183" t="s">
        <v>474</v>
      </c>
      <c r="I471" s="164" t="s">
        <v>474</v>
      </c>
      <c r="J471" s="265"/>
      <c r="K471" s="57" t="s">
        <v>11</v>
      </c>
      <c r="L471" s="57" t="s">
        <v>80</v>
      </c>
      <c r="O471">
        <f t="shared" ca="1" si="65"/>
        <v>0</v>
      </c>
      <c r="P471">
        <f t="shared" ca="1" si="66"/>
        <v>0</v>
      </c>
      <c r="Q471">
        <f t="shared" ca="1" si="67"/>
        <v>0</v>
      </c>
      <c r="R471">
        <f t="shared" ca="1" si="68"/>
        <v>0</v>
      </c>
      <c r="S471">
        <f t="shared" ca="1" si="69"/>
        <v>0</v>
      </c>
      <c r="T471">
        <f t="shared" ca="1" si="70"/>
        <v>0</v>
      </c>
      <c r="W471">
        <f t="shared" si="63"/>
        <v>468</v>
      </c>
      <c r="X471">
        <f t="shared" si="64"/>
        <v>470</v>
      </c>
    </row>
    <row r="472" spans="1:24" customFormat="1" ht="42.75" customHeight="1" x14ac:dyDescent="0.25">
      <c r="A472" s="262"/>
      <c r="B472" s="262"/>
      <c r="C472" s="264"/>
      <c r="D472" s="164" t="s">
        <v>75</v>
      </c>
      <c r="E472" s="164">
        <v>1</v>
      </c>
      <c r="F472" s="164">
        <v>212</v>
      </c>
      <c r="G472" s="165" t="s">
        <v>317</v>
      </c>
      <c r="H472" s="183" t="s">
        <v>474</v>
      </c>
      <c r="I472" s="164" t="s">
        <v>474</v>
      </c>
      <c r="J472" s="265"/>
      <c r="K472" s="57" t="s">
        <v>11</v>
      </c>
      <c r="L472" s="57" t="s">
        <v>11</v>
      </c>
      <c r="O472">
        <f t="shared" ca="1" si="65"/>
        <v>0</v>
      </c>
      <c r="P472">
        <f t="shared" ca="1" si="66"/>
        <v>0</v>
      </c>
      <c r="Q472">
        <f t="shared" ca="1" si="67"/>
        <v>0</v>
      </c>
      <c r="R472">
        <f t="shared" ca="1" si="68"/>
        <v>0</v>
      </c>
      <c r="S472">
        <f t="shared" ca="1" si="69"/>
        <v>0</v>
      </c>
      <c r="T472">
        <f t="shared" ca="1" si="70"/>
        <v>0</v>
      </c>
      <c r="W472">
        <f t="shared" si="63"/>
        <v>468</v>
      </c>
      <c r="X472">
        <f t="shared" si="64"/>
        <v>470</v>
      </c>
    </row>
    <row r="473" spans="1:24" customFormat="1" ht="42.75" customHeight="1" x14ac:dyDescent="0.25">
      <c r="A473" s="262"/>
      <c r="B473" s="262"/>
      <c r="C473" s="264"/>
      <c r="D473" s="164" t="s">
        <v>75</v>
      </c>
      <c r="E473" s="164">
        <v>2</v>
      </c>
      <c r="F473" s="164">
        <v>212</v>
      </c>
      <c r="G473" s="165" t="s">
        <v>317</v>
      </c>
      <c r="H473" s="183" t="s">
        <v>474</v>
      </c>
      <c r="I473" s="164" t="s">
        <v>474</v>
      </c>
      <c r="J473" s="265"/>
      <c r="K473" s="57" t="s">
        <v>11</v>
      </c>
      <c r="L473" s="57" t="s">
        <v>11</v>
      </c>
      <c r="O473">
        <f t="shared" ca="1" si="65"/>
        <v>0</v>
      </c>
      <c r="P473">
        <f t="shared" ca="1" si="66"/>
        <v>0</v>
      </c>
      <c r="Q473">
        <f t="shared" ca="1" si="67"/>
        <v>0</v>
      </c>
      <c r="R473">
        <f t="shared" ca="1" si="68"/>
        <v>0</v>
      </c>
      <c r="S473">
        <f t="shared" ca="1" si="69"/>
        <v>0</v>
      </c>
      <c r="T473">
        <f t="shared" ca="1" si="70"/>
        <v>0</v>
      </c>
      <c r="W473">
        <f t="shared" si="63"/>
        <v>468</v>
      </c>
      <c r="X473">
        <f t="shared" si="64"/>
        <v>470</v>
      </c>
    </row>
    <row r="474" spans="1:24" customFormat="1" ht="42.75" customHeight="1" x14ac:dyDescent="0.25">
      <c r="A474" s="262"/>
      <c r="B474" s="262"/>
      <c r="C474" s="264"/>
      <c r="D474" s="164" t="s">
        <v>33</v>
      </c>
      <c r="E474" s="164">
        <v>1</v>
      </c>
      <c r="F474" s="164">
        <v>100</v>
      </c>
      <c r="G474" s="165" t="s">
        <v>317</v>
      </c>
      <c r="H474" s="183" t="s">
        <v>474</v>
      </c>
      <c r="I474" s="164" t="s">
        <v>474</v>
      </c>
      <c r="J474" s="265"/>
      <c r="K474" s="57" t="s">
        <v>11</v>
      </c>
      <c r="L474" s="57" t="s">
        <v>34</v>
      </c>
      <c r="O474">
        <f t="shared" ca="1" si="65"/>
        <v>0</v>
      </c>
      <c r="P474">
        <f t="shared" ca="1" si="66"/>
        <v>0</v>
      </c>
      <c r="Q474">
        <f t="shared" ca="1" si="67"/>
        <v>0</v>
      </c>
      <c r="R474">
        <f t="shared" ca="1" si="68"/>
        <v>0</v>
      </c>
      <c r="S474">
        <f t="shared" ca="1" si="69"/>
        <v>0</v>
      </c>
      <c r="T474">
        <f t="shared" ca="1" si="70"/>
        <v>0</v>
      </c>
      <c r="W474">
        <f t="shared" si="63"/>
        <v>468</v>
      </c>
      <c r="X474">
        <f t="shared" si="64"/>
        <v>470</v>
      </c>
    </row>
    <row r="475" spans="1:24" customFormat="1" ht="42.75" customHeight="1" x14ac:dyDescent="0.25">
      <c r="A475" s="262"/>
      <c r="B475" s="262"/>
      <c r="C475" s="264"/>
      <c r="D475" s="164" t="s">
        <v>142</v>
      </c>
      <c r="E475" s="164">
        <v>1</v>
      </c>
      <c r="F475" s="164">
        <v>218</v>
      </c>
      <c r="G475" s="165" t="s">
        <v>317</v>
      </c>
      <c r="H475" s="183" t="s">
        <v>474</v>
      </c>
      <c r="I475" s="164" t="s">
        <v>474</v>
      </c>
      <c r="J475" s="265"/>
      <c r="K475" s="57" t="s">
        <v>11</v>
      </c>
      <c r="L475" s="57" t="s">
        <v>143</v>
      </c>
      <c r="O475">
        <f t="shared" ca="1" si="65"/>
        <v>0</v>
      </c>
      <c r="P475">
        <f t="shared" ca="1" si="66"/>
        <v>0</v>
      </c>
      <c r="Q475">
        <f t="shared" ca="1" si="67"/>
        <v>0</v>
      </c>
      <c r="R475">
        <f t="shared" ca="1" si="68"/>
        <v>0</v>
      </c>
      <c r="S475">
        <f t="shared" ca="1" si="69"/>
        <v>0</v>
      </c>
      <c r="T475">
        <f t="shared" ca="1" si="70"/>
        <v>0</v>
      </c>
      <c r="W475">
        <f t="shared" si="63"/>
        <v>468</v>
      </c>
      <c r="X475">
        <f t="shared" si="64"/>
        <v>470</v>
      </c>
    </row>
    <row r="476" spans="1:24" customFormat="1" ht="42.75" customHeight="1" x14ac:dyDescent="0.25">
      <c r="A476" s="262"/>
      <c r="B476" s="262"/>
      <c r="C476" s="264"/>
      <c r="D476" s="164" t="s">
        <v>144</v>
      </c>
      <c r="E476" s="164">
        <v>2</v>
      </c>
      <c r="F476" s="164">
        <v>289</v>
      </c>
      <c r="G476" s="165" t="s">
        <v>317</v>
      </c>
      <c r="H476" s="183" t="s">
        <v>474</v>
      </c>
      <c r="I476" s="164" t="s">
        <v>474</v>
      </c>
      <c r="J476" s="265"/>
      <c r="K476" s="57" t="s">
        <v>11</v>
      </c>
      <c r="L476" s="57" t="s">
        <v>34</v>
      </c>
      <c r="O476">
        <f t="shared" ca="1" si="65"/>
        <v>0</v>
      </c>
      <c r="P476">
        <f t="shared" ca="1" si="66"/>
        <v>0</v>
      </c>
      <c r="Q476">
        <f t="shared" ca="1" si="67"/>
        <v>0</v>
      </c>
      <c r="R476">
        <f t="shared" ca="1" si="68"/>
        <v>0</v>
      </c>
      <c r="S476">
        <f t="shared" ca="1" si="69"/>
        <v>0</v>
      </c>
      <c r="T476">
        <f t="shared" ca="1" si="70"/>
        <v>0</v>
      </c>
      <c r="W476">
        <f t="shared" si="63"/>
        <v>468</v>
      </c>
      <c r="X476">
        <f t="shared" si="64"/>
        <v>470</v>
      </c>
    </row>
    <row r="477" spans="1:24" customFormat="1" ht="42.75" customHeight="1" x14ac:dyDescent="0.25">
      <c r="A477" s="262"/>
      <c r="B477" s="262"/>
      <c r="C477" s="264"/>
      <c r="D477" s="164" t="s">
        <v>81</v>
      </c>
      <c r="E477" s="164">
        <v>1</v>
      </c>
      <c r="F477" s="164">
        <v>124</v>
      </c>
      <c r="G477" s="165" t="s">
        <v>317</v>
      </c>
      <c r="H477" s="183" t="s">
        <v>474</v>
      </c>
      <c r="I477" s="164" t="s">
        <v>474</v>
      </c>
      <c r="J477" s="265"/>
      <c r="K477" s="57" t="s">
        <v>11</v>
      </c>
      <c r="L477" s="57" t="s">
        <v>11</v>
      </c>
      <c r="O477">
        <f t="shared" ca="1" si="65"/>
        <v>0</v>
      </c>
      <c r="P477">
        <f t="shared" ca="1" si="66"/>
        <v>0</v>
      </c>
      <c r="Q477">
        <f t="shared" ca="1" si="67"/>
        <v>0</v>
      </c>
      <c r="R477">
        <f t="shared" ca="1" si="68"/>
        <v>0</v>
      </c>
      <c r="S477">
        <f t="shared" ca="1" si="69"/>
        <v>0</v>
      </c>
      <c r="T477">
        <f t="shared" ca="1" si="70"/>
        <v>0</v>
      </c>
      <c r="W477">
        <f t="shared" si="63"/>
        <v>468</v>
      </c>
      <c r="X477">
        <f t="shared" si="64"/>
        <v>470</v>
      </c>
    </row>
    <row r="478" spans="1:24" customFormat="1" ht="42.75" customHeight="1" x14ac:dyDescent="0.25">
      <c r="A478" s="262"/>
      <c r="B478" s="262"/>
      <c r="C478" s="264"/>
      <c r="D478" s="164" t="s">
        <v>91</v>
      </c>
      <c r="E478" s="164">
        <v>2</v>
      </c>
      <c r="F478" s="164">
        <v>260</v>
      </c>
      <c r="G478" s="165" t="s">
        <v>317</v>
      </c>
      <c r="H478" s="183">
        <v>50</v>
      </c>
      <c r="I478" s="164" t="s">
        <v>474</v>
      </c>
      <c r="J478" s="265"/>
      <c r="K478" s="57" t="s">
        <v>15</v>
      </c>
      <c r="L478" s="57" t="s">
        <v>94</v>
      </c>
      <c r="O478">
        <f t="shared" ca="1" si="65"/>
        <v>0</v>
      </c>
      <c r="P478">
        <f t="shared" ca="1" si="66"/>
        <v>1</v>
      </c>
      <c r="Q478">
        <f t="shared" ca="1" si="67"/>
        <v>0</v>
      </c>
      <c r="R478">
        <f t="shared" ca="1" si="68"/>
        <v>0</v>
      </c>
      <c r="S478">
        <f t="shared" ca="1" si="69"/>
        <v>0</v>
      </c>
      <c r="T478">
        <f t="shared" ca="1" si="70"/>
        <v>0</v>
      </c>
      <c r="W478">
        <f t="shared" si="63"/>
        <v>468</v>
      </c>
      <c r="X478">
        <f t="shared" si="64"/>
        <v>470</v>
      </c>
    </row>
    <row r="479" spans="1:24" customFormat="1" ht="42.75" customHeight="1" x14ac:dyDescent="0.25">
      <c r="A479" s="262"/>
      <c r="B479" s="262"/>
      <c r="C479" s="264"/>
      <c r="D479" s="164" t="s">
        <v>95</v>
      </c>
      <c r="E479" s="164">
        <v>1</v>
      </c>
      <c r="F479" s="164">
        <v>18</v>
      </c>
      <c r="G479" s="165" t="s">
        <v>317</v>
      </c>
      <c r="H479" s="183">
        <v>50</v>
      </c>
      <c r="I479" s="164" t="s">
        <v>474</v>
      </c>
      <c r="J479" s="265"/>
      <c r="K479" s="57" t="s">
        <v>15</v>
      </c>
      <c r="L479" s="57" t="s">
        <v>96</v>
      </c>
      <c r="O479">
        <f t="shared" ca="1" si="65"/>
        <v>0</v>
      </c>
      <c r="P479">
        <f t="shared" ca="1" si="66"/>
        <v>1</v>
      </c>
      <c r="Q479">
        <f t="shared" ca="1" si="67"/>
        <v>0</v>
      </c>
      <c r="R479">
        <f t="shared" ca="1" si="68"/>
        <v>0</v>
      </c>
      <c r="S479">
        <f t="shared" ca="1" si="69"/>
        <v>0</v>
      </c>
      <c r="T479">
        <f t="shared" ca="1" si="70"/>
        <v>0</v>
      </c>
      <c r="W479">
        <f t="shared" si="63"/>
        <v>468</v>
      </c>
      <c r="X479">
        <f t="shared" si="64"/>
        <v>470</v>
      </c>
    </row>
    <row r="480" spans="1:24" customFormat="1" ht="42.75" customHeight="1" x14ac:dyDescent="0.25">
      <c r="A480" s="262"/>
      <c r="B480" s="262"/>
      <c r="C480" s="264"/>
      <c r="D480" s="164" t="s">
        <v>405</v>
      </c>
      <c r="E480" s="164">
        <v>1</v>
      </c>
      <c r="F480" s="164">
        <v>14</v>
      </c>
      <c r="G480" s="165" t="s">
        <v>317</v>
      </c>
      <c r="H480" s="183" t="s">
        <v>474</v>
      </c>
      <c r="I480" s="164" t="s">
        <v>474</v>
      </c>
      <c r="J480" s="265"/>
      <c r="K480" s="57" t="s">
        <v>11</v>
      </c>
      <c r="L480" s="57" t="s">
        <v>80</v>
      </c>
      <c r="O480">
        <f t="shared" ca="1" si="65"/>
        <v>0</v>
      </c>
      <c r="P480">
        <f t="shared" ca="1" si="66"/>
        <v>0</v>
      </c>
      <c r="Q480">
        <f t="shared" ca="1" si="67"/>
        <v>0</v>
      </c>
      <c r="R480">
        <f t="shared" ca="1" si="68"/>
        <v>0</v>
      </c>
      <c r="S480">
        <f t="shared" ca="1" si="69"/>
        <v>0</v>
      </c>
      <c r="T480">
        <f t="shared" ca="1" si="70"/>
        <v>0</v>
      </c>
      <c r="W480">
        <f t="shared" si="63"/>
        <v>468</v>
      </c>
      <c r="X480">
        <f t="shared" si="64"/>
        <v>470</v>
      </c>
    </row>
    <row r="481" spans="1:24" customFormat="1" x14ac:dyDescent="0.25">
      <c r="A481" s="263"/>
      <c r="B481" s="263"/>
      <c r="C481" s="164" t="s">
        <v>524</v>
      </c>
      <c r="D481" s="164"/>
      <c r="E481" s="164"/>
      <c r="F481" s="164"/>
      <c r="G481" s="165"/>
      <c r="H481" s="183">
        <f>SUM(H470:H480)</f>
        <v>100</v>
      </c>
      <c r="I481" s="164"/>
      <c r="J481" s="184" t="s">
        <v>474</v>
      </c>
      <c r="K481" s="57"/>
      <c r="L481" s="57"/>
      <c r="O481">
        <f t="shared" ca="1" si="65"/>
        <v>0</v>
      </c>
      <c r="P481">
        <f t="shared" ca="1" si="66"/>
        <v>2</v>
      </c>
      <c r="Q481">
        <f t="shared" ca="1" si="67"/>
        <v>0</v>
      </c>
      <c r="R481">
        <f t="shared" ca="1" si="68"/>
        <v>0</v>
      </c>
      <c r="S481">
        <f t="shared" ca="1" si="69"/>
        <v>0</v>
      </c>
      <c r="T481">
        <f t="shared" ca="1" si="70"/>
        <v>0</v>
      </c>
      <c r="W481">
        <f t="shared" si="63"/>
        <v>480</v>
      </c>
      <c r="X481">
        <f t="shared" si="64"/>
        <v>482</v>
      </c>
    </row>
    <row r="482" spans="1:24" customFormat="1" ht="42.75" customHeight="1" x14ac:dyDescent="0.25">
      <c r="A482" s="261">
        <v>82</v>
      </c>
      <c r="B482" s="261" t="s">
        <v>63</v>
      </c>
      <c r="C482" s="261" t="s">
        <v>25</v>
      </c>
      <c r="D482" s="164" t="s">
        <v>62</v>
      </c>
      <c r="E482" s="164">
        <v>1</v>
      </c>
      <c r="F482" s="164">
        <v>122</v>
      </c>
      <c r="G482" s="165" t="s">
        <v>317</v>
      </c>
      <c r="H482" s="183" t="s">
        <v>474</v>
      </c>
      <c r="I482" s="164" t="s">
        <v>474</v>
      </c>
      <c r="J482" s="278" t="s">
        <v>587</v>
      </c>
      <c r="K482" s="57" t="s">
        <v>25</v>
      </c>
      <c r="L482" s="57" t="s">
        <v>25</v>
      </c>
      <c r="O482">
        <f t="shared" ca="1" si="65"/>
        <v>0</v>
      </c>
      <c r="P482">
        <f t="shared" ca="1" si="66"/>
        <v>0</v>
      </c>
      <c r="Q482">
        <f t="shared" ca="1" si="67"/>
        <v>0</v>
      </c>
      <c r="R482">
        <f t="shared" ca="1" si="68"/>
        <v>0</v>
      </c>
      <c r="S482">
        <f t="shared" ca="1" si="69"/>
        <v>0</v>
      </c>
      <c r="T482">
        <f t="shared" ca="1" si="70"/>
        <v>0</v>
      </c>
      <c r="W482">
        <f t="shared" si="63"/>
        <v>480</v>
      </c>
      <c r="X482">
        <f t="shared" si="64"/>
        <v>482</v>
      </c>
    </row>
    <row r="483" spans="1:24" customFormat="1" ht="42.75" customHeight="1" x14ac:dyDescent="0.25">
      <c r="A483" s="262"/>
      <c r="B483" s="262"/>
      <c r="C483" s="262"/>
      <c r="D483" s="164" t="s">
        <v>55</v>
      </c>
      <c r="E483" s="164">
        <v>1</v>
      </c>
      <c r="F483" s="164">
        <v>230</v>
      </c>
      <c r="G483" s="165" t="s">
        <v>317</v>
      </c>
      <c r="H483" s="183">
        <v>63</v>
      </c>
      <c r="I483" s="164" t="s">
        <v>474</v>
      </c>
      <c r="J483" s="279"/>
      <c r="K483" s="57" t="s">
        <v>25</v>
      </c>
      <c r="L483" s="57" t="s">
        <v>25</v>
      </c>
      <c r="O483">
        <f t="shared" ca="1" si="65"/>
        <v>0</v>
      </c>
      <c r="P483">
        <f t="shared" ca="1" si="66"/>
        <v>0</v>
      </c>
      <c r="Q483">
        <f t="shared" ca="1" si="67"/>
        <v>0</v>
      </c>
      <c r="R483">
        <f t="shared" ca="1" si="68"/>
        <v>1</v>
      </c>
      <c r="S483">
        <f t="shared" ca="1" si="69"/>
        <v>0</v>
      </c>
      <c r="T483">
        <f t="shared" ca="1" si="70"/>
        <v>0</v>
      </c>
      <c r="W483">
        <f t="shared" si="63"/>
        <v>480</v>
      </c>
      <c r="X483">
        <f t="shared" si="64"/>
        <v>482</v>
      </c>
    </row>
    <row r="484" spans="1:24" customFormat="1" ht="42.75" customHeight="1" x14ac:dyDescent="0.25">
      <c r="A484" s="262"/>
      <c r="B484" s="262"/>
      <c r="C484" s="262"/>
      <c r="D484" s="164" t="s">
        <v>55</v>
      </c>
      <c r="E484" s="164">
        <v>2</v>
      </c>
      <c r="F484" s="164">
        <v>230</v>
      </c>
      <c r="G484" s="165" t="s">
        <v>317</v>
      </c>
      <c r="H484" s="183">
        <v>63</v>
      </c>
      <c r="I484" s="164" t="s">
        <v>474</v>
      </c>
      <c r="J484" s="279"/>
      <c r="K484" s="57" t="s">
        <v>25</v>
      </c>
      <c r="L484" s="57" t="s">
        <v>25</v>
      </c>
      <c r="O484">
        <f t="shared" ca="1" si="65"/>
        <v>0</v>
      </c>
      <c r="P484">
        <f t="shared" ca="1" si="66"/>
        <v>0</v>
      </c>
      <c r="Q484">
        <f t="shared" ca="1" si="67"/>
        <v>0</v>
      </c>
      <c r="R484">
        <f t="shared" ca="1" si="68"/>
        <v>1</v>
      </c>
      <c r="S484">
        <f t="shared" ca="1" si="69"/>
        <v>0</v>
      </c>
      <c r="T484">
        <f t="shared" ca="1" si="70"/>
        <v>0</v>
      </c>
      <c r="W484">
        <f t="shared" si="63"/>
        <v>480</v>
      </c>
      <c r="X484">
        <f t="shared" si="64"/>
        <v>482</v>
      </c>
    </row>
    <row r="485" spans="1:24" customFormat="1" ht="42.75" customHeight="1" x14ac:dyDescent="0.25">
      <c r="A485" s="262"/>
      <c r="B485" s="262"/>
      <c r="C485" s="262"/>
      <c r="D485" s="164" t="s">
        <v>105</v>
      </c>
      <c r="E485" s="164">
        <v>1</v>
      </c>
      <c r="F485" s="164">
        <v>93</v>
      </c>
      <c r="G485" s="165" t="s">
        <v>317</v>
      </c>
      <c r="H485" s="183" t="s">
        <v>474</v>
      </c>
      <c r="I485" s="164" t="s">
        <v>474</v>
      </c>
      <c r="J485" s="279"/>
      <c r="K485" s="57" t="s">
        <v>25</v>
      </c>
      <c r="L485" s="57" t="s">
        <v>25</v>
      </c>
      <c r="O485">
        <f t="shared" ca="1" si="65"/>
        <v>0</v>
      </c>
      <c r="P485">
        <f t="shared" ca="1" si="66"/>
        <v>0</v>
      </c>
      <c r="Q485">
        <f t="shared" ca="1" si="67"/>
        <v>0</v>
      </c>
      <c r="R485">
        <f t="shared" ca="1" si="68"/>
        <v>0</v>
      </c>
      <c r="S485">
        <f t="shared" ca="1" si="69"/>
        <v>0</v>
      </c>
      <c r="T485">
        <f t="shared" ca="1" si="70"/>
        <v>0</v>
      </c>
      <c r="W485">
        <f t="shared" si="63"/>
        <v>480</v>
      </c>
      <c r="X485">
        <f t="shared" si="64"/>
        <v>482</v>
      </c>
    </row>
    <row r="486" spans="1:24" customFormat="1" ht="42.75" customHeight="1" x14ac:dyDescent="0.25">
      <c r="A486" s="262"/>
      <c r="B486" s="262"/>
      <c r="C486" s="262"/>
      <c r="D486" s="164" t="s">
        <v>178</v>
      </c>
      <c r="E486" s="164">
        <v>1</v>
      </c>
      <c r="F486" s="164">
        <v>81</v>
      </c>
      <c r="G486" s="165" t="s">
        <v>317</v>
      </c>
      <c r="H486" s="183" t="s">
        <v>474</v>
      </c>
      <c r="I486" s="164" t="s">
        <v>474</v>
      </c>
      <c r="J486" s="279"/>
      <c r="K486" s="57" t="s">
        <v>25</v>
      </c>
      <c r="L486" s="57" t="s">
        <v>25</v>
      </c>
      <c r="O486">
        <f t="shared" ca="1" si="65"/>
        <v>0</v>
      </c>
      <c r="P486">
        <f t="shared" ca="1" si="66"/>
        <v>0</v>
      </c>
      <c r="Q486">
        <f t="shared" ca="1" si="67"/>
        <v>0</v>
      </c>
      <c r="R486">
        <f t="shared" ca="1" si="68"/>
        <v>0</v>
      </c>
      <c r="S486">
        <f t="shared" ca="1" si="69"/>
        <v>0</v>
      </c>
      <c r="T486">
        <f t="shared" ca="1" si="70"/>
        <v>0</v>
      </c>
      <c r="W486">
        <f t="shared" si="63"/>
        <v>480</v>
      </c>
      <c r="X486">
        <f t="shared" si="64"/>
        <v>482</v>
      </c>
    </row>
    <row r="487" spans="1:24" customFormat="1" ht="42.75" customHeight="1" x14ac:dyDescent="0.25">
      <c r="A487" s="262"/>
      <c r="B487" s="262"/>
      <c r="C487" s="263"/>
      <c r="D487" s="164" t="s">
        <v>178</v>
      </c>
      <c r="E487" s="164">
        <v>2</v>
      </c>
      <c r="F487" s="164">
        <v>68</v>
      </c>
      <c r="G487" s="165" t="s">
        <v>317</v>
      </c>
      <c r="H487" s="183" t="s">
        <v>474</v>
      </c>
      <c r="I487" s="164" t="s">
        <v>474</v>
      </c>
      <c r="J487" s="280"/>
      <c r="K487" s="57" t="s">
        <v>25</v>
      </c>
      <c r="L487" s="57" t="s">
        <v>25</v>
      </c>
      <c r="O487">
        <f t="shared" ca="1" si="65"/>
        <v>0</v>
      </c>
      <c r="P487">
        <f t="shared" ca="1" si="66"/>
        <v>0</v>
      </c>
      <c r="Q487">
        <f t="shared" ca="1" si="67"/>
        <v>0</v>
      </c>
      <c r="R487">
        <f t="shared" ca="1" si="68"/>
        <v>0</v>
      </c>
      <c r="S487">
        <f t="shared" ca="1" si="69"/>
        <v>0</v>
      </c>
      <c r="T487">
        <f t="shared" ca="1" si="70"/>
        <v>0</v>
      </c>
      <c r="W487">
        <f t="shared" si="63"/>
        <v>480</v>
      </c>
      <c r="X487">
        <f t="shared" si="64"/>
        <v>482</v>
      </c>
    </row>
    <row r="488" spans="1:24" customFormat="1" x14ac:dyDescent="0.25">
      <c r="A488" s="263"/>
      <c r="B488" s="263"/>
      <c r="C488" s="164" t="s">
        <v>524</v>
      </c>
      <c r="D488" s="164"/>
      <c r="E488" s="164"/>
      <c r="F488" s="164"/>
      <c r="G488" s="165"/>
      <c r="H488" s="183">
        <f>SUM(H482:H487)</f>
        <v>126</v>
      </c>
      <c r="I488" s="164"/>
      <c r="J488" s="184">
        <v>80</v>
      </c>
      <c r="K488" s="57"/>
      <c r="L488" s="57"/>
      <c r="O488">
        <f t="shared" ca="1" si="65"/>
        <v>0</v>
      </c>
      <c r="P488">
        <f t="shared" ca="1" si="66"/>
        <v>0</v>
      </c>
      <c r="Q488">
        <f t="shared" ca="1" si="67"/>
        <v>0</v>
      </c>
      <c r="R488">
        <f t="shared" ca="1" si="68"/>
        <v>2</v>
      </c>
      <c r="S488">
        <f t="shared" ca="1" si="69"/>
        <v>0</v>
      </c>
      <c r="T488">
        <f t="shared" ca="1" si="70"/>
        <v>0</v>
      </c>
      <c r="W488">
        <f t="shared" si="63"/>
        <v>487</v>
      </c>
      <c r="X488">
        <f t="shared" si="64"/>
        <v>489</v>
      </c>
    </row>
    <row r="489" spans="1:24" customFormat="1" ht="42.75" customHeight="1" x14ac:dyDescent="0.25">
      <c r="A489" s="261">
        <v>83</v>
      </c>
      <c r="B489" s="261" t="s">
        <v>123</v>
      </c>
      <c r="C489" s="261" t="s">
        <v>52</v>
      </c>
      <c r="D489" s="164" t="s">
        <v>134</v>
      </c>
      <c r="E489" s="164">
        <v>1</v>
      </c>
      <c r="F489" s="164">
        <v>183</v>
      </c>
      <c r="G489" s="165" t="s">
        <v>317</v>
      </c>
      <c r="H489" s="183" t="s">
        <v>474</v>
      </c>
      <c r="I489" s="164" t="s">
        <v>474</v>
      </c>
      <c r="J489" s="278" t="s">
        <v>474</v>
      </c>
      <c r="K489" s="57" t="s">
        <v>52</v>
      </c>
      <c r="L489" s="57" t="s">
        <v>52</v>
      </c>
      <c r="O489">
        <f t="shared" ca="1" si="65"/>
        <v>0</v>
      </c>
      <c r="P489">
        <f t="shared" ca="1" si="66"/>
        <v>0</v>
      </c>
      <c r="Q489">
        <f t="shared" ca="1" si="67"/>
        <v>0</v>
      </c>
      <c r="R489">
        <f t="shared" ca="1" si="68"/>
        <v>0</v>
      </c>
      <c r="S489">
        <f t="shared" ca="1" si="69"/>
        <v>0</v>
      </c>
      <c r="T489">
        <f t="shared" ca="1" si="70"/>
        <v>0</v>
      </c>
      <c r="W489">
        <f t="shared" si="63"/>
        <v>487</v>
      </c>
      <c r="X489">
        <f t="shared" si="64"/>
        <v>489</v>
      </c>
    </row>
    <row r="490" spans="1:24" customFormat="1" ht="42.75" customHeight="1" x14ac:dyDescent="0.25">
      <c r="A490" s="262"/>
      <c r="B490" s="262"/>
      <c r="C490" s="262"/>
      <c r="D490" s="164" t="s">
        <v>216</v>
      </c>
      <c r="E490" s="164">
        <v>1</v>
      </c>
      <c r="F490" s="164">
        <v>14</v>
      </c>
      <c r="G490" s="165" t="s">
        <v>317</v>
      </c>
      <c r="H490" s="183" t="s">
        <v>474</v>
      </c>
      <c r="I490" s="164" t="s">
        <v>474</v>
      </c>
      <c r="J490" s="279"/>
      <c r="K490" s="57" t="s">
        <v>52</v>
      </c>
      <c r="L490" s="57" t="s">
        <v>52</v>
      </c>
      <c r="O490">
        <f t="shared" ca="1" si="65"/>
        <v>0</v>
      </c>
      <c r="P490">
        <f t="shared" ca="1" si="66"/>
        <v>0</v>
      </c>
      <c r="Q490">
        <f t="shared" ca="1" si="67"/>
        <v>0</v>
      </c>
      <c r="R490">
        <f t="shared" ca="1" si="68"/>
        <v>0</v>
      </c>
      <c r="S490">
        <f t="shared" ca="1" si="69"/>
        <v>0</v>
      </c>
      <c r="T490">
        <f t="shared" ca="1" si="70"/>
        <v>0</v>
      </c>
      <c r="W490">
        <f t="shared" si="63"/>
        <v>487</v>
      </c>
      <c r="X490">
        <f t="shared" si="64"/>
        <v>489</v>
      </c>
    </row>
    <row r="491" spans="1:24" customFormat="1" ht="42.75" customHeight="1" x14ac:dyDescent="0.25">
      <c r="A491" s="262"/>
      <c r="B491" s="262"/>
      <c r="C491" s="262"/>
      <c r="D491" s="164" t="s">
        <v>216</v>
      </c>
      <c r="E491" s="164">
        <v>2</v>
      </c>
      <c r="F491" s="164">
        <v>14</v>
      </c>
      <c r="G491" s="165" t="s">
        <v>317</v>
      </c>
      <c r="H491" s="183" t="s">
        <v>474</v>
      </c>
      <c r="I491" s="164" t="s">
        <v>474</v>
      </c>
      <c r="J491" s="279"/>
      <c r="K491" s="57" t="s">
        <v>52</v>
      </c>
      <c r="L491" s="57" t="s">
        <v>52</v>
      </c>
      <c r="O491">
        <f t="shared" ca="1" si="65"/>
        <v>0</v>
      </c>
      <c r="P491">
        <f t="shared" ca="1" si="66"/>
        <v>0</v>
      </c>
      <c r="Q491">
        <f t="shared" ca="1" si="67"/>
        <v>0</v>
      </c>
      <c r="R491">
        <f t="shared" ca="1" si="68"/>
        <v>0</v>
      </c>
      <c r="S491">
        <f t="shared" ca="1" si="69"/>
        <v>0</v>
      </c>
      <c r="T491">
        <f t="shared" ca="1" si="70"/>
        <v>0</v>
      </c>
      <c r="W491">
        <f t="shared" si="63"/>
        <v>487</v>
      </c>
      <c r="X491">
        <f t="shared" si="64"/>
        <v>489</v>
      </c>
    </row>
    <row r="492" spans="1:24" customFormat="1" ht="42.75" customHeight="1" x14ac:dyDescent="0.25">
      <c r="A492" s="262"/>
      <c r="B492" s="262"/>
      <c r="C492" s="263"/>
      <c r="D492" s="164" t="s">
        <v>122</v>
      </c>
      <c r="E492" s="164">
        <v>1</v>
      </c>
      <c r="F492" s="164">
        <v>172</v>
      </c>
      <c r="G492" s="165" t="s">
        <v>317</v>
      </c>
      <c r="H492" s="183" t="s">
        <v>474</v>
      </c>
      <c r="I492" s="164" t="s">
        <v>474</v>
      </c>
      <c r="J492" s="280"/>
      <c r="K492" s="57" t="s">
        <v>52</v>
      </c>
      <c r="L492" s="57" t="s">
        <v>52</v>
      </c>
      <c r="O492">
        <f t="shared" ca="1" si="65"/>
        <v>0</v>
      </c>
      <c r="P492">
        <f t="shared" ca="1" si="66"/>
        <v>0</v>
      </c>
      <c r="Q492">
        <f t="shared" ca="1" si="67"/>
        <v>0</v>
      </c>
      <c r="R492">
        <f t="shared" ca="1" si="68"/>
        <v>0</v>
      </c>
      <c r="S492">
        <f t="shared" ca="1" si="69"/>
        <v>0</v>
      </c>
      <c r="T492">
        <f t="shared" ca="1" si="70"/>
        <v>0</v>
      </c>
      <c r="W492">
        <f t="shared" si="63"/>
        <v>487</v>
      </c>
      <c r="X492">
        <f t="shared" si="64"/>
        <v>489</v>
      </c>
    </row>
    <row r="493" spans="1:24" customFormat="1" x14ac:dyDescent="0.25">
      <c r="A493" s="263"/>
      <c r="B493" s="263"/>
      <c r="C493" s="164" t="s">
        <v>524</v>
      </c>
      <c r="D493" s="164"/>
      <c r="E493" s="164"/>
      <c r="F493" s="164"/>
      <c r="G493" s="165"/>
      <c r="H493" s="183" t="s">
        <v>474</v>
      </c>
      <c r="I493" s="164"/>
      <c r="J493" s="184" t="s">
        <v>474</v>
      </c>
      <c r="K493" s="57"/>
      <c r="L493" s="57"/>
      <c r="O493">
        <f t="shared" ca="1" si="65"/>
        <v>0</v>
      </c>
      <c r="P493">
        <f t="shared" ca="1" si="66"/>
        <v>0</v>
      </c>
      <c r="Q493">
        <f t="shared" ca="1" si="67"/>
        <v>0</v>
      </c>
      <c r="R493">
        <f t="shared" ca="1" si="68"/>
        <v>0</v>
      </c>
      <c r="S493">
        <f t="shared" ca="1" si="69"/>
        <v>0</v>
      </c>
      <c r="T493">
        <f t="shared" ca="1" si="70"/>
        <v>0</v>
      </c>
      <c r="W493">
        <f t="shared" si="63"/>
        <v>492</v>
      </c>
      <c r="X493">
        <f t="shared" si="64"/>
        <v>494</v>
      </c>
    </row>
    <row r="494" spans="1:24" customFormat="1" ht="42.75" customHeight="1" x14ac:dyDescent="0.25">
      <c r="A494" s="261">
        <v>84</v>
      </c>
      <c r="B494" s="261" t="s">
        <v>145</v>
      </c>
      <c r="C494" s="264" t="s">
        <v>194</v>
      </c>
      <c r="D494" s="164" t="s">
        <v>75</v>
      </c>
      <c r="E494" s="164">
        <v>1</v>
      </c>
      <c r="F494" s="164">
        <v>147</v>
      </c>
      <c r="G494" s="165" t="s">
        <v>317</v>
      </c>
      <c r="H494" s="183" t="s">
        <v>474</v>
      </c>
      <c r="I494" s="164" t="s">
        <v>474</v>
      </c>
      <c r="J494" s="265" t="s">
        <v>474</v>
      </c>
      <c r="K494" s="57" t="s">
        <v>11</v>
      </c>
      <c r="L494" s="57" t="s">
        <v>11</v>
      </c>
      <c r="O494">
        <f t="shared" ca="1" si="65"/>
        <v>0</v>
      </c>
      <c r="P494">
        <f t="shared" ca="1" si="66"/>
        <v>0</v>
      </c>
      <c r="Q494">
        <f t="shared" ca="1" si="67"/>
        <v>0</v>
      </c>
      <c r="R494">
        <f t="shared" ca="1" si="68"/>
        <v>0</v>
      </c>
      <c r="S494">
        <f t="shared" ca="1" si="69"/>
        <v>0</v>
      </c>
      <c r="T494">
        <f t="shared" ca="1" si="70"/>
        <v>0</v>
      </c>
      <c r="W494">
        <f t="shared" si="63"/>
        <v>492</v>
      </c>
      <c r="X494">
        <f t="shared" si="64"/>
        <v>494</v>
      </c>
    </row>
    <row r="495" spans="1:24" customFormat="1" ht="42.75" customHeight="1" x14ac:dyDescent="0.25">
      <c r="A495" s="262"/>
      <c r="B495" s="262"/>
      <c r="C495" s="264"/>
      <c r="D495" s="164" t="s">
        <v>75</v>
      </c>
      <c r="E495" s="164">
        <v>2</v>
      </c>
      <c r="F495" s="164">
        <v>150</v>
      </c>
      <c r="G495" s="165" t="s">
        <v>317</v>
      </c>
      <c r="H495" s="183" t="s">
        <v>474</v>
      </c>
      <c r="I495" s="164" t="s">
        <v>474</v>
      </c>
      <c r="J495" s="265"/>
      <c r="K495" s="57" t="s">
        <v>11</v>
      </c>
      <c r="L495" s="57" t="s">
        <v>11</v>
      </c>
      <c r="O495">
        <f t="shared" ca="1" si="65"/>
        <v>0</v>
      </c>
      <c r="P495">
        <f t="shared" ca="1" si="66"/>
        <v>0</v>
      </c>
      <c r="Q495">
        <f t="shared" ca="1" si="67"/>
        <v>0</v>
      </c>
      <c r="R495">
        <f t="shared" ca="1" si="68"/>
        <v>0</v>
      </c>
      <c r="S495">
        <f t="shared" ca="1" si="69"/>
        <v>0</v>
      </c>
      <c r="T495">
        <f t="shared" ca="1" si="70"/>
        <v>0</v>
      </c>
      <c r="W495">
        <f t="shared" si="63"/>
        <v>492</v>
      </c>
      <c r="X495">
        <f t="shared" si="64"/>
        <v>494</v>
      </c>
    </row>
    <row r="496" spans="1:24" customFormat="1" ht="42.75" customHeight="1" x14ac:dyDescent="0.25">
      <c r="A496" s="262"/>
      <c r="B496" s="262"/>
      <c r="C496" s="264"/>
      <c r="D496" s="164" t="s">
        <v>183</v>
      </c>
      <c r="E496" s="164">
        <v>1</v>
      </c>
      <c r="F496" s="164">
        <v>104</v>
      </c>
      <c r="G496" s="165" t="s">
        <v>317</v>
      </c>
      <c r="H496" s="183" t="s">
        <v>474</v>
      </c>
      <c r="I496" s="164" t="s">
        <v>474</v>
      </c>
      <c r="J496" s="265"/>
      <c r="K496" s="57" t="s">
        <v>11</v>
      </c>
      <c r="L496" s="57" t="s">
        <v>184</v>
      </c>
      <c r="O496">
        <f t="shared" ca="1" si="65"/>
        <v>0</v>
      </c>
      <c r="P496">
        <f t="shared" ca="1" si="66"/>
        <v>0</v>
      </c>
      <c r="Q496">
        <f t="shared" ca="1" si="67"/>
        <v>0</v>
      </c>
      <c r="R496">
        <f t="shared" ca="1" si="68"/>
        <v>0</v>
      </c>
      <c r="S496">
        <f t="shared" ca="1" si="69"/>
        <v>0</v>
      </c>
      <c r="T496">
        <f t="shared" ca="1" si="70"/>
        <v>0</v>
      </c>
      <c r="W496">
        <f t="shared" si="63"/>
        <v>492</v>
      </c>
      <c r="X496">
        <f t="shared" si="64"/>
        <v>494</v>
      </c>
    </row>
    <row r="497" spans="1:24" customFormat="1" ht="42.75" customHeight="1" x14ac:dyDescent="0.25">
      <c r="A497" s="262"/>
      <c r="B497" s="262"/>
      <c r="C497" s="264"/>
      <c r="D497" s="164" t="s">
        <v>160</v>
      </c>
      <c r="E497" s="164">
        <v>1</v>
      </c>
      <c r="F497" s="164">
        <v>119</v>
      </c>
      <c r="G497" s="165" t="s">
        <v>317</v>
      </c>
      <c r="H497" s="183" t="s">
        <v>474</v>
      </c>
      <c r="I497" s="164" t="s">
        <v>474</v>
      </c>
      <c r="J497" s="265"/>
      <c r="K497" s="57" t="s">
        <v>11</v>
      </c>
      <c r="L497" s="57" t="s">
        <v>11</v>
      </c>
      <c r="O497">
        <f t="shared" ca="1" si="65"/>
        <v>0</v>
      </c>
      <c r="P497">
        <f t="shared" ca="1" si="66"/>
        <v>0</v>
      </c>
      <c r="Q497">
        <f t="shared" ca="1" si="67"/>
        <v>0</v>
      </c>
      <c r="R497">
        <f t="shared" ca="1" si="68"/>
        <v>0</v>
      </c>
      <c r="S497">
        <f t="shared" ca="1" si="69"/>
        <v>0</v>
      </c>
      <c r="T497">
        <f t="shared" ca="1" si="70"/>
        <v>0</v>
      </c>
      <c r="W497">
        <f t="shared" si="63"/>
        <v>492</v>
      </c>
      <c r="X497">
        <f t="shared" si="64"/>
        <v>494</v>
      </c>
    </row>
    <row r="498" spans="1:24" customFormat="1" x14ac:dyDescent="0.25">
      <c r="A498" s="263"/>
      <c r="B498" s="263"/>
      <c r="C498" s="164" t="s">
        <v>524</v>
      </c>
      <c r="D498" s="164"/>
      <c r="E498" s="164"/>
      <c r="F498" s="164"/>
      <c r="G498" s="165"/>
      <c r="H498" s="183" t="s">
        <v>474</v>
      </c>
      <c r="I498" s="164"/>
      <c r="J498" s="184" t="s">
        <v>474</v>
      </c>
      <c r="K498" s="57"/>
      <c r="L498" s="57"/>
      <c r="O498">
        <f t="shared" ca="1" si="65"/>
        <v>0</v>
      </c>
      <c r="P498">
        <f t="shared" ca="1" si="66"/>
        <v>0</v>
      </c>
      <c r="Q498">
        <f t="shared" ca="1" si="67"/>
        <v>0</v>
      </c>
      <c r="R498">
        <f t="shared" ca="1" si="68"/>
        <v>0</v>
      </c>
      <c r="S498">
        <f t="shared" ca="1" si="69"/>
        <v>0</v>
      </c>
      <c r="T498">
        <f t="shared" ca="1" si="70"/>
        <v>0</v>
      </c>
      <c r="W498">
        <f t="shared" si="63"/>
        <v>497</v>
      </c>
      <c r="X498">
        <f t="shared" si="64"/>
        <v>499</v>
      </c>
    </row>
    <row r="499" spans="1:24" customFormat="1" ht="42.75" customHeight="1" x14ac:dyDescent="0.25">
      <c r="A499" s="261">
        <v>85</v>
      </c>
      <c r="B499" s="261" t="s">
        <v>147</v>
      </c>
      <c r="C499" s="264" t="s">
        <v>147</v>
      </c>
      <c r="D499" s="164" t="s">
        <v>75</v>
      </c>
      <c r="E499" s="164">
        <v>1</v>
      </c>
      <c r="F499" s="164">
        <v>18</v>
      </c>
      <c r="G499" s="165" t="s">
        <v>317</v>
      </c>
      <c r="H499" s="183" t="s">
        <v>474</v>
      </c>
      <c r="I499" s="164" t="s">
        <v>474</v>
      </c>
      <c r="J499" s="265" t="s">
        <v>474</v>
      </c>
      <c r="K499" s="57" t="s">
        <v>11</v>
      </c>
      <c r="L499" s="57" t="s">
        <v>11</v>
      </c>
      <c r="O499">
        <f t="shared" ca="1" si="65"/>
        <v>0</v>
      </c>
      <c r="P499">
        <f t="shared" ca="1" si="66"/>
        <v>0</v>
      </c>
      <c r="Q499">
        <f t="shared" ca="1" si="67"/>
        <v>0</v>
      </c>
      <c r="R499">
        <f t="shared" ca="1" si="68"/>
        <v>0</v>
      </c>
      <c r="S499">
        <f t="shared" ca="1" si="69"/>
        <v>0</v>
      </c>
      <c r="T499">
        <f t="shared" ca="1" si="70"/>
        <v>0</v>
      </c>
      <c r="W499">
        <f t="shared" si="63"/>
        <v>497</v>
      </c>
      <c r="X499">
        <f t="shared" si="64"/>
        <v>499</v>
      </c>
    </row>
    <row r="500" spans="1:24" customFormat="1" ht="42.75" customHeight="1" x14ac:dyDescent="0.25">
      <c r="A500" s="262"/>
      <c r="B500" s="262"/>
      <c r="C500" s="264"/>
      <c r="D500" s="164" t="s">
        <v>160</v>
      </c>
      <c r="E500" s="164">
        <v>1</v>
      </c>
      <c r="F500" s="164">
        <v>217</v>
      </c>
      <c r="G500" s="165" t="s">
        <v>317</v>
      </c>
      <c r="H500" s="183" t="s">
        <v>474</v>
      </c>
      <c r="I500" s="164" t="s">
        <v>474</v>
      </c>
      <c r="J500" s="265"/>
      <c r="K500" s="57" t="s">
        <v>11</v>
      </c>
      <c r="L500" s="57" t="s">
        <v>11</v>
      </c>
      <c r="O500">
        <f t="shared" ca="1" si="65"/>
        <v>0</v>
      </c>
      <c r="P500">
        <f t="shared" ca="1" si="66"/>
        <v>0</v>
      </c>
      <c r="Q500">
        <f t="shared" ca="1" si="67"/>
        <v>0</v>
      </c>
      <c r="R500">
        <f t="shared" ca="1" si="68"/>
        <v>0</v>
      </c>
      <c r="S500">
        <f t="shared" ca="1" si="69"/>
        <v>0</v>
      </c>
      <c r="T500">
        <f t="shared" ca="1" si="70"/>
        <v>0</v>
      </c>
      <c r="W500">
        <f t="shared" si="63"/>
        <v>497</v>
      </c>
      <c r="X500">
        <f t="shared" si="64"/>
        <v>499</v>
      </c>
    </row>
    <row r="501" spans="1:24" customFormat="1" x14ac:dyDescent="0.25">
      <c r="A501" s="263"/>
      <c r="B501" s="263"/>
      <c r="C501" s="164" t="s">
        <v>524</v>
      </c>
      <c r="D501" s="164"/>
      <c r="E501" s="164"/>
      <c r="F501" s="164"/>
      <c r="G501" s="165"/>
      <c r="H501" s="183" t="s">
        <v>474</v>
      </c>
      <c r="I501" s="164"/>
      <c r="J501" s="184" t="s">
        <v>474</v>
      </c>
      <c r="K501" s="57"/>
      <c r="L501" s="57"/>
      <c r="O501">
        <f t="shared" ca="1" si="65"/>
        <v>0</v>
      </c>
      <c r="P501">
        <f t="shared" ca="1" si="66"/>
        <v>0</v>
      </c>
      <c r="Q501">
        <f t="shared" ca="1" si="67"/>
        <v>0</v>
      </c>
      <c r="R501">
        <f t="shared" ca="1" si="68"/>
        <v>0</v>
      </c>
      <c r="S501">
        <f t="shared" ca="1" si="69"/>
        <v>0</v>
      </c>
      <c r="T501">
        <f t="shared" ca="1" si="70"/>
        <v>0</v>
      </c>
      <c r="W501">
        <f t="shared" si="63"/>
        <v>500</v>
      </c>
      <c r="X501">
        <f t="shared" si="64"/>
        <v>502</v>
      </c>
    </row>
    <row r="502" spans="1:24" customFormat="1" ht="42.75" x14ac:dyDescent="0.25">
      <c r="A502" s="261">
        <v>86</v>
      </c>
      <c r="B502" s="261" t="s">
        <v>839</v>
      </c>
      <c r="C502" s="261" t="s">
        <v>34</v>
      </c>
      <c r="D502" s="226" t="s">
        <v>26</v>
      </c>
      <c r="E502" s="226">
        <v>1</v>
      </c>
      <c r="F502" s="226">
        <v>18</v>
      </c>
      <c r="G502" s="227" t="s">
        <v>317</v>
      </c>
      <c r="H502" s="226" t="s">
        <v>474</v>
      </c>
      <c r="I502" s="226" t="s">
        <v>474</v>
      </c>
      <c r="J502" s="278" t="s">
        <v>474</v>
      </c>
      <c r="K502" s="57"/>
      <c r="L502" s="57"/>
      <c r="O502">
        <f t="shared" ca="1" si="65"/>
        <v>0</v>
      </c>
      <c r="P502">
        <f t="shared" ca="1" si="66"/>
        <v>0</v>
      </c>
      <c r="Q502">
        <f t="shared" ca="1" si="67"/>
        <v>0</v>
      </c>
      <c r="R502">
        <f t="shared" ca="1" si="68"/>
        <v>0</v>
      </c>
      <c r="S502">
        <f t="shared" ca="1" si="69"/>
        <v>0</v>
      </c>
      <c r="T502">
        <f t="shared" ca="1" si="70"/>
        <v>0</v>
      </c>
      <c r="W502">
        <f t="shared" si="63"/>
        <v>500</v>
      </c>
      <c r="X502">
        <f t="shared" si="64"/>
        <v>502</v>
      </c>
    </row>
    <row r="503" spans="1:24" customFormat="1" ht="42.75" x14ac:dyDescent="0.25">
      <c r="A503" s="262"/>
      <c r="B503" s="262"/>
      <c r="C503" s="262"/>
      <c r="D503" s="226" t="s">
        <v>26</v>
      </c>
      <c r="E503" s="226">
        <v>2</v>
      </c>
      <c r="F503" s="226">
        <v>18</v>
      </c>
      <c r="G503" s="227" t="s">
        <v>317</v>
      </c>
      <c r="H503" s="226" t="s">
        <v>474</v>
      </c>
      <c r="I503" s="226" t="s">
        <v>474</v>
      </c>
      <c r="J503" s="280"/>
      <c r="K503" s="57"/>
      <c r="L503" s="57"/>
      <c r="O503">
        <f t="shared" ca="1" si="65"/>
        <v>0</v>
      </c>
      <c r="P503">
        <f t="shared" ca="1" si="66"/>
        <v>0</v>
      </c>
      <c r="Q503">
        <f t="shared" ca="1" si="67"/>
        <v>0</v>
      </c>
      <c r="R503">
        <f t="shared" ca="1" si="68"/>
        <v>0</v>
      </c>
      <c r="S503">
        <f t="shared" ca="1" si="69"/>
        <v>0</v>
      </c>
      <c r="T503">
        <f t="shared" ca="1" si="70"/>
        <v>0</v>
      </c>
      <c r="W503">
        <f t="shared" si="63"/>
        <v>500</v>
      </c>
      <c r="X503">
        <f t="shared" si="64"/>
        <v>502</v>
      </c>
    </row>
    <row r="504" spans="1:24" customFormat="1" x14ac:dyDescent="0.25">
      <c r="A504" s="263"/>
      <c r="B504" s="263"/>
      <c r="C504" s="226" t="s">
        <v>524</v>
      </c>
      <c r="D504" s="226"/>
      <c r="E504" s="226"/>
      <c r="F504" s="226"/>
      <c r="G504" s="227"/>
      <c r="H504" s="226" t="s">
        <v>474</v>
      </c>
      <c r="I504" s="226"/>
      <c r="J504" s="227" t="s">
        <v>474</v>
      </c>
      <c r="K504" s="57"/>
      <c r="L504" s="57"/>
      <c r="O504">
        <f t="shared" ca="1" si="65"/>
        <v>0</v>
      </c>
      <c r="P504">
        <f t="shared" ca="1" si="66"/>
        <v>0</v>
      </c>
      <c r="Q504">
        <f t="shared" ca="1" si="67"/>
        <v>0</v>
      </c>
      <c r="R504">
        <f t="shared" ca="1" si="68"/>
        <v>0</v>
      </c>
      <c r="S504">
        <f t="shared" ca="1" si="69"/>
        <v>0</v>
      </c>
      <c r="T504">
        <f t="shared" ca="1" si="70"/>
        <v>0</v>
      </c>
      <c r="W504">
        <f t="shared" si="63"/>
        <v>503</v>
      </c>
      <c r="X504">
        <f t="shared" si="64"/>
        <v>505</v>
      </c>
    </row>
    <row r="505" spans="1:24" customFormat="1" ht="42.75" customHeight="1" x14ac:dyDescent="0.25">
      <c r="A505" s="261">
        <v>87</v>
      </c>
      <c r="B505" s="261" t="s">
        <v>134</v>
      </c>
      <c r="C505" s="264" t="s">
        <v>52</v>
      </c>
      <c r="D505" s="164" t="s">
        <v>122</v>
      </c>
      <c r="E505" s="164">
        <v>1</v>
      </c>
      <c r="F505" s="164">
        <v>48</v>
      </c>
      <c r="G505" s="165" t="s">
        <v>317</v>
      </c>
      <c r="H505" s="183" t="s">
        <v>474</v>
      </c>
      <c r="I505" s="164" t="s">
        <v>474</v>
      </c>
      <c r="J505" s="265" t="s">
        <v>534</v>
      </c>
      <c r="K505" s="57" t="s">
        <v>52</v>
      </c>
      <c r="L505" s="57" t="s">
        <v>52</v>
      </c>
      <c r="O505">
        <f t="shared" ca="1" si="65"/>
        <v>0</v>
      </c>
      <c r="P505">
        <f t="shared" ca="1" si="66"/>
        <v>0</v>
      </c>
      <c r="Q505">
        <f t="shared" ca="1" si="67"/>
        <v>0</v>
      </c>
      <c r="R505">
        <f t="shared" ca="1" si="68"/>
        <v>0</v>
      </c>
      <c r="S505">
        <f t="shared" ca="1" si="69"/>
        <v>0</v>
      </c>
      <c r="T505">
        <f t="shared" ca="1" si="70"/>
        <v>0</v>
      </c>
      <c r="W505">
        <f t="shared" si="63"/>
        <v>503</v>
      </c>
      <c r="X505">
        <f t="shared" si="64"/>
        <v>505</v>
      </c>
    </row>
    <row r="506" spans="1:24" customFormat="1" ht="42.75" customHeight="1" x14ac:dyDescent="0.25">
      <c r="A506" s="262"/>
      <c r="B506" s="262"/>
      <c r="C506" s="264"/>
      <c r="D506" s="164" t="s">
        <v>98</v>
      </c>
      <c r="E506" s="164">
        <v>1</v>
      </c>
      <c r="F506" s="164">
        <v>37</v>
      </c>
      <c r="G506" s="165" t="s">
        <v>317</v>
      </c>
      <c r="H506" s="183">
        <v>50</v>
      </c>
      <c r="I506" s="164" t="s">
        <v>474</v>
      </c>
      <c r="J506" s="265"/>
      <c r="K506" s="57" t="s">
        <v>52</v>
      </c>
      <c r="L506" s="57" t="s">
        <v>52</v>
      </c>
      <c r="O506">
        <f t="shared" ca="1" si="65"/>
        <v>0</v>
      </c>
      <c r="P506">
        <f t="shared" ca="1" si="66"/>
        <v>1</v>
      </c>
      <c r="Q506">
        <f t="shared" ca="1" si="67"/>
        <v>0</v>
      </c>
      <c r="R506">
        <f t="shared" ca="1" si="68"/>
        <v>0</v>
      </c>
      <c r="S506">
        <f t="shared" ca="1" si="69"/>
        <v>0</v>
      </c>
      <c r="T506">
        <f t="shared" ca="1" si="70"/>
        <v>0</v>
      </c>
      <c r="W506">
        <f t="shared" si="63"/>
        <v>503</v>
      </c>
      <c r="X506">
        <f t="shared" si="64"/>
        <v>505</v>
      </c>
    </row>
    <row r="507" spans="1:24" customFormat="1" ht="42.75" customHeight="1" x14ac:dyDescent="0.25">
      <c r="A507" s="262"/>
      <c r="B507" s="262"/>
      <c r="C507" s="264"/>
      <c r="D507" s="164" t="s">
        <v>66</v>
      </c>
      <c r="E507" s="164">
        <v>1</v>
      </c>
      <c r="F507" s="164">
        <v>40</v>
      </c>
      <c r="G507" s="165" t="s">
        <v>317</v>
      </c>
      <c r="H507" s="183" t="s">
        <v>474</v>
      </c>
      <c r="I507" s="164" t="s">
        <v>474</v>
      </c>
      <c r="J507" s="265"/>
      <c r="K507" s="57" t="s">
        <v>52</v>
      </c>
      <c r="L507" s="57" t="s">
        <v>11</v>
      </c>
      <c r="O507">
        <f t="shared" ca="1" si="65"/>
        <v>0</v>
      </c>
      <c r="P507">
        <f t="shared" ca="1" si="66"/>
        <v>0</v>
      </c>
      <c r="Q507">
        <f t="shared" ca="1" si="67"/>
        <v>0</v>
      </c>
      <c r="R507">
        <f t="shared" ca="1" si="68"/>
        <v>0</v>
      </c>
      <c r="S507">
        <f t="shared" ca="1" si="69"/>
        <v>0</v>
      </c>
      <c r="T507">
        <f t="shared" ca="1" si="70"/>
        <v>0</v>
      </c>
      <c r="W507">
        <f t="shared" si="63"/>
        <v>503</v>
      </c>
      <c r="X507">
        <f t="shared" si="64"/>
        <v>505</v>
      </c>
    </row>
    <row r="508" spans="1:24" customFormat="1" ht="42.75" customHeight="1" x14ac:dyDescent="0.25">
      <c r="A508" s="262"/>
      <c r="B508" s="262"/>
      <c r="C508" s="264"/>
      <c r="D508" s="164" t="s">
        <v>130</v>
      </c>
      <c r="E508" s="164">
        <v>1</v>
      </c>
      <c r="F508" s="164">
        <v>161</v>
      </c>
      <c r="G508" s="165" t="s">
        <v>317</v>
      </c>
      <c r="H508" s="183" t="s">
        <v>474</v>
      </c>
      <c r="I508" s="164" t="s">
        <v>474</v>
      </c>
      <c r="J508" s="265"/>
      <c r="K508" s="57" t="s">
        <v>52</v>
      </c>
      <c r="L508" s="57" t="s">
        <v>52</v>
      </c>
      <c r="O508">
        <f t="shared" ca="1" si="65"/>
        <v>0</v>
      </c>
      <c r="P508">
        <f t="shared" ca="1" si="66"/>
        <v>0</v>
      </c>
      <c r="Q508">
        <f t="shared" ca="1" si="67"/>
        <v>0</v>
      </c>
      <c r="R508">
        <f t="shared" ca="1" si="68"/>
        <v>0</v>
      </c>
      <c r="S508">
        <f t="shared" ca="1" si="69"/>
        <v>0</v>
      </c>
      <c r="T508">
        <f t="shared" ca="1" si="70"/>
        <v>0</v>
      </c>
      <c r="W508">
        <f t="shared" si="63"/>
        <v>503</v>
      </c>
      <c r="X508">
        <f t="shared" si="64"/>
        <v>505</v>
      </c>
    </row>
    <row r="509" spans="1:24" customFormat="1" ht="42.75" customHeight="1" x14ac:dyDescent="0.25">
      <c r="A509" s="262"/>
      <c r="B509" s="262"/>
      <c r="C509" s="264"/>
      <c r="D509" s="164" t="s">
        <v>123</v>
      </c>
      <c r="E509" s="164">
        <v>1</v>
      </c>
      <c r="F509" s="164">
        <v>183</v>
      </c>
      <c r="G509" s="165" t="s">
        <v>317</v>
      </c>
      <c r="H509" s="183" t="s">
        <v>474</v>
      </c>
      <c r="I509" s="164" t="s">
        <v>474</v>
      </c>
      <c r="J509" s="265"/>
      <c r="K509" s="57" t="s">
        <v>52</v>
      </c>
      <c r="L509" s="57" t="s">
        <v>52</v>
      </c>
      <c r="O509">
        <f t="shared" ca="1" si="65"/>
        <v>0</v>
      </c>
      <c r="P509">
        <f t="shared" ca="1" si="66"/>
        <v>0</v>
      </c>
      <c r="Q509">
        <f t="shared" ca="1" si="67"/>
        <v>0</v>
      </c>
      <c r="R509">
        <f t="shared" ca="1" si="68"/>
        <v>0</v>
      </c>
      <c r="S509">
        <f t="shared" ca="1" si="69"/>
        <v>0</v>
      </c>
      <c r="T509">
        <f t="shared" ca="1" si="70"/>
        <v>0</v>
      </c>
      <c r="W509">
        <f t="shared" si="63"/>
        <v>503</v>
      </c>
      <c r="X509">
        <f t="shared" si="64"/>
        <v>505</v>
      </c>
    </row>
    <row r="510" spans="1:24" customFormat="1" ht="42.75" customHeight="1" x14ac:dyDescent="0.25">
      <c r="A510" s="262"/>
      <c r="B510" s="262"/>
      <c r="C510" s="264"/>
      <c r="D510" s="164" t="s">
        <v>148</v>
      </c>
      <c r="E510" s="164">
        <v>1</v>
      </c>
      <c r="F510" s="164">
        <v>1</v>
      </c>
      <c r="G510" s="165" t="s">
        <v>317</v>
      </c>
      <c r="H510" s="183" t="s">
        <v>474</v>
      </c>
      <c r="I510" s="164" t="s">
        <v>474</v>
      </c>
      <c r="J510" s="265"/>
      <c r="K510" s="57" t="s">
        <v>52</v>
      </c>
      <c r="L510" s="57" t="s">
        <v>52</v>
      </c>
      <c r="O510">
        <f t="shared" ca="1" si="65"/>
        <v>0</v>
      </c>
      <c r="P510">
        <f t="shared" ca="1" si="66"/>
        <v>0</v>
      </c>
      <c r="Q510">
        <f t="shared" ca="1" si="67"/>
        <v>0</v>
      </c>
      <c r="R510">
        <f t="shared" ca="1" si="68"/>
        <v>0</v>
      </c>
      <c r="S510">
        <f t="shared" ca="1" si="69"/>
        <v>0</v>
      </c>
      <c r="T510">
        <f t="shared" ca="1" si="70"/>
        <v>0</v>
      </c>
      <c r="W510">
        <f t="shared" si="63"/>
        <v>503</v>
      </c>
      <c r="X510">
        <f t="shared" si="64"/>
        <v>505</v>
      </c>
    </row>
    <row r="511" spans="1:24" customFormat="1" ht="42.75" customHeight="1" x14ac:dyDescent="0.25">
      <c r="A511" s="262"/>
      <c r="B511" s="262"/>
      <c r="C511" s="264"/>
      <c r="D511" s="164" t="s">
        <v>148</v>
      </c>
      <c r="E511" s="164">
        <v>2</v>
      </c>
      <c r="F511" s="164">
        <v>1</v>
      </c>
      <c r="G511" s="165" t="s">
        <v>317</v>
      </c>
      <c r="H511" s="183" t="s">
        <v>474</v>
      </c>
      <c r="I511" s="164" t="s">
        <v>474</v>
      </c>
      <c r="J511" s="265"/>
      <c r="K511" s="57" t="s">
        <v>52</v>
      </c>
      <c r="L511" s="57" t="s">
        <v>52</v>
      </c>
      <c r="O511">
        <f t="shared" ca="1" si="65"/>
        <v>0</v>
      </c>
      <c r="P511">
        <f t="shared" ca="1" si="66"/>
        <v>0</v>
      </c>
      <c r="Q511">
        <f t="shared" ca="1" si="67"/>
        <v>0</v>
      </c>
      <c r="R511">
        <f t="shared" ca="1" si="68"/>
        <v>0</v>
      </c>
      <c r="S511">
        <f t="shared" ca="1" si="69"/>
        <v>0</v>
      </c>
      <c r="T511">
        <f t="shared" ca="1" si="70"/>
        <v>0</v>
      </c>
      <c r="W511">
        <f t="shared" si="63"/>
        <v>503</v>
      </c>
      <c r="X511">
        <f t="shared" si="64"/>
        <v>505</v>
      </c>
    </row>
    <row r="512" spans="1:24" customFormat="1" x14ac:dyDescent="0.25">
      <c r="A512" s="263"/>
      <c r="B512" s="263"/>
      <c r="C512" s="164" t="s">
        <v>524</v>
      </c>
      <c r="D512" s="164"/>
      <c r="E512" s="164"/>
      <c r="F512" s="164"/>
      <c r="G512" s="165"/>
      <c r="H512" s="183">
        <f>SUM(H505:H511)</f>
        <v>50</v>
      </c>
      <c r="I512" s="164"/>
      <c r="J512" s="184">
        <v>50</v>
      </c>
      <c r="K512" s="57"/>
      <c r="L512" s="57"/>
      <c r="O512">
        <f t="shared" ca="1" si="65"/>
        <v>0</v>
      </c>
      <c r="P512">
        <f t="shared" ca="1" si="66"/>
        <v>1</v>
      </c>
      <c r="Q512">
        <f t="shared" ca="1" si="67"/>
        <v>0</v>
      </c>
      <c r="R512">
        <f t="shared" ca="1" si="68"/>
        <v>0</v>
      </c>
      <c r="S512">
        <f t="shared" ca="1" si="69"/>
        <v>0</v>
      </c>
      <c r="T512">
        <f t="shared" ca="1" si="70"/>
        <v>0</v>
      </c>
      <c r="W512">
        <f t="shared" si="63"/>
        <v>511</v>
      </c>
      <c r="X512">
        <f t="shared" si="64"/>
        <v>513</v>
      </c>
    </row>
    <row r="513" spans="1:24" customFormat="1" ht="42.75" customHeight="1" x14ac:dyDescent="0.25">
      <c r="A513" s="261">
        <v>88</v>
      </c>
      <c r="B513" s="261" t="s">
        <v>148</v>
      </c>
      <c r="C513" s="264" t="s">
        <v>52</v>
      </c>
      <c r="D513" s="164" t="s">
        <v>134</v>
      </c>
      <c r="E513" s="164">
        <v>1</v>
      </c>
      <c r="F513" s="164">
        <v>1</v>
      </c>
      <c r="G513" s="165" t="s">
        <v>317</v>
      </c>
      <c r="H513" s="183" t="s">
        <v>474</v>
      </c>
      <c r="I513" s="164" t="s">
        <v>474</v>
      </c>
      <c r="J513" s="265" t="s">
        <v>474</v>
      </c>
      <c r="K513" s="57" t="s">
        <v>52</v>
      </c>
      <c r="L513" s="57" t="s">
        <v>52</v>
      </c>
      <c r="O513">
        <f t="shared" ca="1" si="65"/>
        <v>0</v>
      </c>
      <c r="P513">
        <f t="shared" ca="1" si="66"/>
        <v>0</v>
      </c>
      <c r="Q513">
        <f t="shared" ca="1" si="67"/>
        <v>0</v>
      </c>
      <c r="R513">
        <f t="shared" ca="1" si="68"/>
        <v>0</v>
      </c>
      <c r="S513">
        <f t="shared" ca="1" si="69"/>
        <v>0</v>
      </c>
      <c r="T513">
        <f t="shared" ca="1" si="70"/>
        <v>0</v>
      </c>
      <c r="W513">
        <f t="shared" si="63"/>
        <v>511</v>
      </c>
      <c r="X513">
        <f t="shared" si="64"/>
        <v>513</v>
      </c>
    </row>
    <row r="514" spans="1:24" customFormat="1" ht="42.75" customHeight="1" x14ac:dyDescent="0.25">
      <c r="A514" s="262"/>
      <c r="B514" s="262"/>
      <c r="C514" s="264"/>
      <c r="D514" s="164" t="s">
        <v>134</v>
      </c>
      <c r="E514" s="164">
        <v>2</v>
      </c>
      <c r="F514" s="164">
        <v>1</v>
      </c>
      <c r="G514" s="165" t="s">
        <v>317</v>
      </c>
      <c r="H514" s="183" t="s">
        <v>474</v>
      </c>
      <c r="I514" s="164" t="s">
        <v>474</v>
      </c>
      <c r="J514" s="265"/>
      <c r="K514" s="57" t="s">
        <v>52</v>
      </c>
      <c r="L514" s="57" t="s">
        <v>52</v>
      </c>
      <c r="O514">
        <f t="shared" ca="1" si="65"/>
        <v>0</v>
      </c>
      <c r="P514">
        <f t="shared" ca="1" si="66"/>
        <v>0</v>
      </c>
      <c r="Q514">
        <f t="shared" ca="1" si="67"/>
        <v>0</v>
      </c>
      <c r="R514">
        <f t="shared" ca="1" si="68"/>
        <v>0</v>
      </c>
      <c r="S514">
        <f t="shared" ca="1" si="69"/>
        <v>0</v>
      </c>
      <c r="T514">
        <f t="shared" ca="1" si="70"/>
        <v>0</v>
      </c>
      <c r="W514">
        <f t="shared" si="63"/>
        <v>511</v>
      </c>
      <c r="X514">
        <f t="shared" si="64"/>
        <v>513</v>
      </c>
    </row>
    <row r="515" spans="1:24" customFormat="1" ht="42.75" customHeight="1" x14ac:dyDescent="0.25">
      <c r="A515" s="262"/>
      <c r="B515" s="262"/>
      <c r="C515" s="264"/>
      <c r="D515" s="164" t="s">
        <v>102</v>
      </c>
      <c r="E515" s="164">
        <v>1</v>
      </c>
      <c r="F515" s="164">
        <v>284</v>
      </c>
      <c r="G515" s="165" t="s">
        <v>317</v>
      </c>
      <c r="H515" s="183">
        <v>50</v>
      </c>
      <c r="I515" s="164" t="s">
        <v>474</v>
      </c>
      <c r="J515" s="265"/>
      <c r="K515" s="57" t="s">
        <v>52</v>
      </c>
      <c r="L515" s="57" t="s">
        <v>52</v>
      </c>
      <c r="O515">
        <f t="shared" ca="1" si="65"/>
        <v>0</v>
      </c>
      <c r="P515">
        <f t="shared" ca="1" si="66"/>
        <v>1</v>
      </c>
      <c r="Q515">
        <f t="shared" ca="1" si="67"/>
        <v>0</v>
      </c>
      <c r="R515">
        <f t="shared" ca="1" si="68"/>
        <v>0</v>
      </c>
      <c r="S515">
        <f t="shared" ca="1" si="69"/>
        <v>0</v>
      </c>
      <c r="T515">
        <f t="shared" ca="1" si="70"/>
        <v>0</v>
      </c>
      <c r="W515">
        <f t="shared" si="63"/>
        <v>511</v>
      </c>
      <c r="X515">
        <f t="shared" si="64"/>
        <v>513</v>
      </c>
    </row>
    <row r="516" spans="1:24" customFormat="1" ht="42.75" customHeight="1" x14ac:dyDescent="0.25">
      <c r="A516" s="262"/>
      <c r="B516" s="262"/>
      <c r="C516" s="264"/>
      <c r="D516" s="164" t="s">
        <v>102</v>
      </c>
      <c r="E516" s="164">
        <v>2</v>
      </c>
      <c r="F516" s="164">
        <v>284</v>
      </c>
      <c r="G516" s="165" t="s">
        <v>317</v>
      </c>
      <c r="H516" s="183">
        <v>50</v>
      </c>
      <c r="I516" s="164" t="s">
        <v>474</v>
      </c>
      <c r="J516" s="265"/>
      <c r="K516" s="57" t="s">
        <v>52</v>
      </c>
      <c r="L516" s="57" t="s">
        <v>52</v>
      </c>
      <c r="O516">
        <f t="shared" ca="1" si="65"/>
        <v>0</v>
      </c>
      <c r="P516">
        <f t="shared" ca="1" si="66"/>
        <v>1</v>
      </c>
      <c r="Q516">
        <f t="shared" ca="1" si="67"/>
        <v>0</v>
      </c>
      <c r="R516">
        <f t="shared" ca="1" si="68"/>
        <v>0</v>
      </c>
      <c r="S516">
        <f t="shared" ca="1" si="69"/>
        <v>0</v>
      </c>
      <c r="T516">
        <f t="shared" ca="1" si="70"/>
        <v>0</v>
      </c>
      <c r="W516">
        <f t="shared" si="63"/>
        <v>511</v>
      </c>
      <c r="X516">
        <f t="shared" si="64"/>
        <v>513</v>
      </c>
    </row>
    <row r="517" spans="1:24" customFormat="1" x14ac:dyDescent="0.25">
      <c r="A517" s="263"/>
      <c r="B517" s="263"/>
      <c r="C517" s="164" t="s">
        <v>524</v>
      </c>
      <c r="D517" s="164"/>
      <c r="E517" s="164"/>
      <c r="F517" s="164"/>
      <c r="G517" s="165"/>
      <c r="H517" s="183">
        <f>SUM(H513:H516)</f>
        <v>100</v>
      </c>
      <c r="I517" s="164"/>
      <c r="J517" s="184" t="s">
        <v>474</v>
      </c>
      <c r="K517" s="57"/>
      <c r="L517" s="57"/>
      <c r="O517">
        <f t="shared" ca="1" si="65"/>
        <v>0</v>
      </c>
      <c r="P517">
        <f t="shared" ca="1" si="66"/>
        <v>2</v>
      </c>
      <c r="Q517">
        <f t="shared" ca="1" si="67"/>
        <v>0</v>
      </c>
      <c r="R517">
        <f t="shared" ca="1" si="68"/>
        <v>0</v>
      </c>
      <c r="S517">
        <f t="shared" ca="1" si="69"/>
        <v>0</v>
      </c>
      <c r="T517">
        <f t="shared" ca="1" si="70"/>
        <v>0</v>
      </c>
      <c r="W517">
        <f t="shared" si="63"/>
        <v>516</v>
      </c>
      <c r="X517">
        <f t="shared" si="64"/>
        <v>518</v>
      </c>
    </row>
    <row r="518" spans="1:24" customFormat="1" ht="42.75" customHeight="1" x14ac:dyDescent="0.25">
      <c r="A518" s="261">
        <v>89</v>
      </c>
      <c r="B518" s="261" t="s">
        <v>187</v>
      </c>
      <c r="C518" s="264" t="s">
        <v>576</v>
      </c>
      <c r="D518" s="164" t="s">
        <v>188</v>
      </c>
      <c r="E518" s="164">
        <v>1</v>
      </c>
      <c r="F518" s="164">
        <v>53</v>
      </c>
      <c r="G518" s="165" t="s">
        <v>317</v>
      </c>
      <c r="H518" s="183" t="s">
        <v>474</v>
      </c>
      <c r="I518" s="164" t="s">
        <v>474</v>
      </c>
      <c r="J518" s="265" t="s">
        <v>599</v>
      </c>
      <c r="K518" s="57" t="s">
        <v>15</v>
      </c>
      <c r="L518" s="57" t="s">
        <v>15</v>
      </c>
      <c r="O518">
        <f t="shared" ca="1" si="65"/>
        <v>0</v>
      </c>
      <c r="P518">
        <f t="shared" ca="1" si="66"/>
        <v>0</v>
      </c>
      <c r="Q518">
        <f t="shared" ca="1" si="67"/>
        <v>0</v>
      </c>
      <c r="R518">
        <f t="shared" ca="1" si="68"/>
        <v>0</v>
      </c>
      <c r="S518">
        <f t="shared" ca="1" si="69"/>
        <v>0</v>
      </c>
      <c r="T518">
        <f t="shared" ca="1" si="70"/>
        <v>0</v>
      </c>
      <c r="W518">
        <f t="shared" si="63"/>
        <v>516</v>
      </c>
      <c r="X518">
        <f t="shared" si="64"/>
        <v>518</v>
      </c>
    </row>
    <row r="519" spans="1:24" customFormat="1" ht="42.75" customHeight="1" x14ac:dyDescent="0.25">
      <c r="A519" s="262"/>
      <c r="B519" s="262"/>
      <c r="C519" s="264"/>
      <c r="D519" s="164" t="s">
        <v>188</v>
      </c>
      <c r="E519" s="164">
        <v>2</v>
      </c>
      <c r="F519" s="164">
        <v>53</v>
      </c>
      <c r="G519" s="165" t="s">
        <v>317</v>
      </c>
      <c r="H519" s="183" t="s">
        <v>474</v>
      </c>
      <c r="I519" s="164" t="s">
        <v>474</v>
      </c>
      <c r="J519" s="265"/>
      <c r="K519" s="57" t="s">
        <v>15</v>
      </c>
      <c r="L519" s="57" t="s">
        <v>15</v>
      </c>
      <c r="O519">
        <f t="shared" ca="1" si="65"/>
        <v>0</v>
      </c>
      <c r="P519">
        <f t="shared" ca="1" si="66"/>
        <v>0</v>
      </c>
      <c r="Q519">
        <f t="shared" ca="1" si="67"/>
        <v>0</v>
      </c>
      <c r="R519">
        <f t="shared" ca="1" si="68"/>
        <v>0</v>
      </c>
      <c r="S519">
        <f t="shared" ca="1" si="69"/>
        <v>0</v>
      </c>
      <c r="T519">
        <f t="shared" ca="1" si="70"/>
        <v>0</v>
      </c>
      <c r="W519">
        <f t="shared" si="63"/>
        <v>516</v>
      </c>
      <c r="X519">
        <f t="shared" si="64"/>
        <v>518</v>
      </c>
    </row>
    <row r="520" spans="1:24" customFormat="1" ht="42.75" customHeight="1" x14ac:dyDescent="0.25">
      <c r="A520" s="262"/>
      <c r="B520" s="262"/>
      <c r="C520" s="264"/>
      <c r="D520" s="164" t="s">
        <v>189</v>
      </c>
      <c r="E520" s="164">
        <v>1</v>
      </c>
      <c r="F520" s="164">
        <v>126</v>
      </c>
      <c r="G520" s="165" t="s">
        <v>317</v>
      </c>
      <c r="H520" s="183" t="s">
        <v>474</v>
      </c>
      <c r="I520" s="164" t="s">
        <v>474</v>
      </c>
      <c r="J520" s="265"/>
      <c r="K520" s="57" t="s">
        <v>15</v>
      </c>
      <c r="L520" s="57" t="s">
        <v>15</v>
      </c>
      <c r="O520">
        <f t="shared" ca="1" si="65"/>
        <v>0</v>
      </c>
      <c r="P520">
        <f t="shared" ca="1" si="66"/>
        <v>0</v>
      </c>
      <c r="Q520">
        <f t="shared" ca="1" si="67"/>
        <v>0</v>
      </c>
      <c r="R520">
        <f t="shared" ca="1" si="68"/>
        <v>0</v>
      </c>
      <c r="S520">
        <f t="shared" ca="1" si="69"/>
        <v>0</v>
      </c>
      <c r="T520">
        <f t="shared" ca="1" si="70"/>
        <v>0</v>
      </c>
      <c r="W520">
        <f t="shared" si="63"/>
        <v>516</v>
      </c>
      <c r="X520">
        <f t="shared" si="64"/>
        <v>518</v>
      </c>
    </row>
    <row r="521" spans="1:24" customFormat="1" ht="42.75" customHeight="1" x14ac:dyDescent="0.25">
      <c r="A521" s="262"/>
      <c r="B521" s="262"/>
      <c r="C521" s="264"/>
      <c r="D521" s="164" t="s">
        <v>189</v>
      </c>
      <c r="E521" s="164">
        <v>2</v>
      </c>
      <c r="F521" s="164">
        <v>126</v>
      </c>
      <c r="G521" s="165" t="s">
        <v>317</v>
      </c>
      <c r="H521" s="183" t="s">
        <v>474</v>
      </c>
      <c r="I521" s="164" t="s">
        <v>474</v>
      </c>
      <c r="J521" s="265"/>
      <c r="K521" s="57" t="s">
        <v>15</v>
      </c>
      <c r="L521" s="57" t="s">
        <v>15</v>
      </c>
      <c r="O521">
        <f t="shared" ca="1" si="65"/>
        <v>0</v>
      </c>
      <c r="P521">
        <f t="shared" ca="1" si="66"/>
        <v>0</v>
      </c>
      <c r="Q521">
        <f t="shared" ca="1" si="67"/>
        <v>0</v>
      </c>
      <c r="R521">
        <f t="shared" ca="1" si="68"/>
        <v>0</v>
      </c>
      <c r="S521">
        <f t="shared" ca="1" si="69"/>
        <v>0</v>
      </c>
      <c r="T521">
        <f t="shared" ca="1" si="70"/>
        <v>0</v>
      </c>
      <c r="W521">
        <f t="shared" ref="W521:W584" si="71">IF(C521="Total", ROW(B521)-1, W520)</f>
        <v>516</v>
      </c>
      <c r="X521">
        <f t="shared" si="64"/>
        <v>518</v>
      </c>
    </row>
    <row r="522" spans="1:24" customFormat="1" x14ac:dyDescent="0.25">
      <c r="A522" s="263"/>
      <c r="B522" s="263"/>
      <c r="C522" s="164" t="s">
        <v>524</v>
      </c>
      <c r="D522" s="164"/>
      <c r="E522" s="164"/>
      <c r="F522" s="164"/>
      <c r="G522" s="165"/>
      <c r="H522" s="183" t="s">
        <v>474</v>
      </c>
      <c r="I522" s="164"/>
      <c r="J522" s="184">
        <v>80</v>
      </c>
      <c r="K522" s="57"/>
      <c r="L522" s="57"/>
      <c r="O522">
        <f t="shared" ca="1" si="65"/>
        <v>0</v>
      </c>
      <c r="P522">
        <f t="shared" ca="1" si="66"/>
        <v>0</v>
      </c>
      <c r="Q522">
        <f t="shared" ca="1" si="67"/>
        <v>0</v>
      </c>
      <c r="R522">
        <f t="shared" ca="1" si="68"/>
        <v>0</v>
      </c>
      <c r="S522">
        <f t="shared" ca="1" si="69"/>
        <v>0</v>
      </c>
      <c r="T522">
        <f t="shared" ca="1" si="70"/>
        <v>0</v>
      </c>
      <c r="W522">
        <f t="shared" si="71"/>
        <v>521</v>
      </c>
      <c r="X522">
        <f t="shared" si="64"/>
        <v>523</v>
      </c>
    </row>
    <row r="523" spans="1:24" customFormat="1" ht="42.75" customHeight="1" x14ac:dyDescent="0.25">
      <c r="A523" s="261">
        <v>90</v>
      </c>
      <c r="B523" s="261" t="s">
        <v>149</v>
      </c>
      <c r="C523" s="264" t="s">
        <v>24</v>
      </c>
      <c r="D523" s="164" t="s">
        <v>150</v>
      </c>
      <c r="E523" s="164">
        <v>1</v>
      </c>
      <c r="F523" s="164">
        <v>53</v>
      </c>
      <c r="G523" s="165" t="s">
        <v>317</v>
      </c>
      <c r="H523" s="183" t="s">
        <v>474</v>
      </c>
      <c r="I523" s="164" t="s">
        <v>474</v>
      </c>
      <c r="J523" s="265" t="s">
        <v>474</v>
      </c>
      <c r="K523" s="57" t="s">
        <v>24</v>
      </c>
      <c r="L523" s="57" t="s">
        <v>24</v>
      </c>
      <c r="O523">
        <f t="shared" ca="1" si="65"/>
        <v>0</v>
      </c>
      <c r="P523">
        <f t="shared" ca="1" si="66"/>
        <v>0</v>
      </c>
      <c r="Q523">
        <f t="shared" ca="1" si="67"/>
        <v>0</v>
      </c>
      <c r="R523">
        <f t="shared" ca="1" si="68"/>
        <v>0</v>
      </c>
      <c r="S523">
        <f t="shared" ca="1" si="69"/>
        <v>0</v>
      </c>
      <c r="T523">
        <f t="shared" ca="1" si="70"/>
        <v>0</v>
      </c>
      <c r="W523">
        <f t="shared" si="71"/>
        <v>521</v>
      </c>
      <c r="X523">
        <f t="shared" si="64"/>
        <v>523</v>
      </c>
    </row>
    <row r="524" spans="1:24" customFormat="1" ht="42.75" customHeight="1" x14ac:dyDescent="0.25">
      <c r="A524" s="262"/>
      <c r="B524" s="262"/>
      <c r="C524" s="264"/>
      <c r="D524" s="164" t="s">
        <v>151</v>
      </c>
      <c r="E524" s="164">
        <v>1</v>
      </c>
      <c r="F524" s="164">
        <v>136</v>
      </c>
      <c r="G524" s="165" t="s">
        <v>317</v>
      </c>
      <c r="H524" s="183" t="s">
        <v>474</v>
      </c>
      <c r="I524" s="164" t="s">
        <v>474</v>
      </c>
      <c r="J524" s="265"/>
      <c r="K524" s="57" t="s">
        <v>24</v>
      </c>
      <c r="L524" s="57" t="s">
        <v>24</v>
      </c>
      <c r="O524">
        <f t="shared" ca="1" si="65"/>
        <v>0</v>
      </c>
      <c r="P524">
        <f t="shared" ca="1" si="66"/>
        <v>0</v>
      </c>
      <c r="Q524">
        <f t="shared" ca="1" si="67"/>
        <v>0</v>
      </c>
      <c r="R524">
        <f t="shared" ca="1" si="68"/>
        <v>0</v>
      </c>
      <c r="S524">
        <f t="shared" ca="1" si="69"/>
        <v>0</v>
      </c>
      <c r="T524">
        <f t="shared" ca="1" si="70"/>
        <v>0</v>
      </c>
      <c r="W524">
        <f t="shared" si="71"/>
        <v>521</v>
      </c>
      <c r="X524">
        <f t="shared" si="64"/>
        <v>523</v>
      </c>
    </row>
    <row r="525" spans="1:24" customFormat="1" ht="42.75" customHeight="1" x14ac:dyDescent="0.25">
      <c r="A525" s="262"/>
      <c r="B525" s="262"/>
      <c r="C525" s="264"/>
      <c r="D525" s="164" t="s">
        <v>151</v>
      </c>
      <c r="E525" s="164">
        <v>2</v>
      </c>
      <c r="F525" s="164">
        <v>136</v>
      </c>
      <c r="G525" s="165" t="s">
        <v>317</v>
      </c>
      <c r="H525" s="183" t="s">
        <v>474</v>
      </c>
      <c r="I525" s="164" t="s">
        <v>474</v>
      </c>
      <c r="J525" s="265"/>
      <c r="K525" s="57" t="s">
        <v>24</v>
      </c>
      <c r="L525" s="57" t="s">
        <v>24</v>
      </c>
      <c r="O525">
        <f t="shared" ca="1" si="65"/>
        <v>0</v>
      </c>
      <c r="P525">
        <f t="shared" ca="1" si="66"/>
        <v>0</v>
      </c>
      <c r="Q525">
        <f t="shared" ca="1" si="67"/>
        <v>0</v>
      </c>
      <c r="R525">
        <f t="shared" ca="1" si="68"/>
        <v>0</v>
      </c>
      <c r="S525">
        <f t="shared" ca="1" si="69"/>
        <v>0</v>
      </c>
      <c r="T525">
        <f t="shared" ca="1" si="70"/>
        <v>0</v>
      </c>
      <c r="W525">
        <f t="shared" si="71"/>
        <v>521</v>
      </c>
      <c r="X525">
        <f t="shared" si="64"/>
        <v>523</v>
      </c>
    </row>
    <row r="526" spans="1:24" customFormat="1" ht="42.75" customHeight="1" x14ac:dyDescent="0.25">
      <c r="A526" s="262"/>
      <c r="B526" s="262"/>
      <c r="C526" s="264"/>
      <c r="D526" s="164" t="s">
        <v>228</v>
      </c>
      <c r="E526" s="164">
        <v>1</v>
      </c>
      <c r="F526" s="164">
        <v>170</v>
      </c>
      <c r="G526" s="165" t="s">
        <v>317</v>
      </c>
      <c r="H526" s="183" t="s">
        <v>474</v>
      </c>
      <c r="I526" s="164" t="s">
        <v>474</v>
      </c>
      <c r="J526" s="265"/>
      <c r="K526" s="57" t="s">
        <v>24</v>
      </c>
      <c r="L526" s="57" t="s">
        <v>24</v>
      </c>
      <c r="O526">
        <f t="shared" ca="1" si="65"/>
        <v>0</v>
      </c>
      <c r="P526">
        <f t="shared" ca="1" si="66"/>
        <v>0</v>
      </c>
      <c r="Q526">
        <f t="shared" ca="1" si="67"/>
        <v>0</v>
      </c>
      <c r="R526">
        <f t="shared" ca="1" si="68"/>
        <v>0</v>
      </c>
      <c r="S526">
        <f t="shared" ca="1" si="69"/>
        <v>0</v>
      </c>
      <c r="T526">
        <f t="shared" ca="1" si="70"/>
        <v>0</v>
      </c>
      <c r="W526">
        <f t="shared" si="71"/>
        <v>521</v>
      </c>
      <c r="X526">
        <f t="shared" si="64"/>
        <v>523</v>
      </c>
    </row>
    <row r="527" spans="1:24" customFormat="1" x14ac:dyDescent="0.25">
      <c r="A527" s="263"/>
      <c r="B527" s="263"/>
      <c r="C527" s="164" t="s">
        <v>524</v>
      </c>
      <c r="D527" s="164"/>
      <c r="E527" s="164"/>
      <c r="F527" s="164"/>
      <c r="G527" s="165"/>
      <c r="H527" s="183" t="s">
        <v>474</v>
      </c>
      <c r="I527" s="164"/>
      <c r="J527" s="184" t="s">
        <v>474</v>
      </c>
      <c r="K527" s="57"/>
      <c r="L527" s="57"/>
      <c r="O527">
        <f t="shared" ca="1" si="65"/>
        <v>0</v>
      </c>
      <c r="P527">
        <f t="shared" ca="1" si="66"/>
        <v>0</v>
      </c>
      <c r="Q527">
        <f t="shared" ca="1" si="67"/>
        <v>0</v>
      </c>
      <c r="R527">
        <f t="shared" ca="1" si="68"/>
        <v>0</v>
      </c>
      <c r="S527">
        <f t="shared" ca="1" si="69"/>
        <v>0</v>
      </c>
      <c r="T527">
        <f t="shared" ca="1" si="70"/>
        <v>0</v>
      </c>
      <c r="W527">
        <f t="shared" si="71"/>
        <v>526</v>
      </c>
      <c r="X527">
        <f t="shared" si="64"/>
        <v>528</v>
      </c>
    </row>
    <row r="528" spans="1:24" customFormat="1" ht="42.75" customHeight="1" x14ac:dyDescent="0.25">
      <c r="A528" s="261">
        <v>91</v>
      </c>
      <c r="B528" s="261" t="s">
        <v>230</v>
      </c>
      <c r="C528" s="264" t="s">
        <v>25</v>
      </c>
      <c r="D528" s="164" t="s">
        <v>55</v>
      </c>
      <c r="E528" s="164">
        <v>1</v>
      </c>
      <c r="F528" s="164">
        <v>94</v>
      </c>
      <c r="G528" s="165" t="s">
        <v>319</v>
      </c>
      <c r="H528" s="183" t="s">
        <v>474</v>
      </c>
      <c r="I528" s="164" t="s">
        <v>474</v>
      </c>
      <c r="J528" s="265" t="s">
        <v>602</v>
      </c>
      <c r="K528" s="57" t="s">
        <v>15</v>
      </c>
      <c r="L528" s="57" t="s">
        <v>25</v>
      </c>
      <c r="O528">
        <f t="shared" ca="1" si="65"/>
        <v>0</v>
      </c>
      <c r="P528">
        <f t="shared" ca="1" si="66"/>
        <v>0</v>
      </c>
      <c r="Q528">
        <f t="shared" ca="1" si="67"/>
        <v>0</v>
      </c>
      <c r="R528">
        <f t="shared" ca="1" si="68"/>
        <v>0</v>
      </c>
      <c r="S528">
        <f t="shared" ca="1" si="69"/>
        <v>0</v>
      </c>
      <c r="T528">
        <f t="shared" ca="1" si="70"/>
        <v>0</v>
      </c>
      <c r="W528">
        <f t="shared" si="71"/>
        <v>526</v>
      </c>
      <c r="X528">
        <f t="shared" si="64"/>
        <v>528</v>
      </c>
    </row>
    <row r="529" spans="1:24" customFormat="1" ht="42.75" customHeight="1" x14ac:dyDescent="0.25">
      <c r="A529" s="262"/>
      <c r="B529" s="262"/>
      <c r="C529" s="264"/>
      <c r="D529" s="164" t="s">
        <v>97</v>
      </c>
      <c r="E529" s="164">
        <v>1</v>
      </c>
      <c r="F529" s="164">
        <v>224</v>
      </c>
      <c r="G529" s="165" t="s">
        <v>319</v>
      </c>
      <c r="H529" s="183" t="s">
        <v>474</v>
      </c>
      <c r="I529" s="164" t="s">
        <v>474</v>
      </c>
      <c r="J529" s="265"/>
      <c r="K529" s="57" t="s">
        <v>15</v>
      </c>
      <c r="L529" s="57" t="s">
        <v>97</v>
      </c>
      <c r="O529">
        <f t="shared" ca="1" si="65"/>
        <v>0</v>
      </c>
      <c r="P529">
        <f t="shared" ca="1" si="66"/>
        <v>0</v>
      </c>
      <c r="Q529">
        <f t="shared" ca="1" si="67"/>
        <v>0</v>
      </c>
      <c r="R529">
        <f t="shared" ca="1" si="68"/>
        <v>0</v>
      </c>
      <c r="S529">
        <f t="shared" ca="1" si="69"/>
        <v>0</v>
      </c>
      <c r="T529">
        <f t="shared" ca="1" si="70"/>
        <v>0</v>
      </c>
      <c r="W529">
        <f t="shared" si="71"/>
        <v>526</v>
      </c>
      <c r="X529">
        <f t="shared" si="64"/>
        <v>528</v>
      </c>
    </row>
    <row r="530" spans="1:24" customFormat="1" x14ac:dyDescent="0.25">
      <c r="A530" s="263"/>
      <c r="B530" s="263"/>
      <c r="C530" s="164" t="s">
        <v>524</v>
      </c>
      <c r="D530" s="164"/>
      <c r="E530" s="164"/>
      <c r="F530" s="164"/>
      <c r="G530" s="165"/>
      <c r="H530" s="183" t="s">
        <v>474</v>
      </c>
      <c r="I530" s="164"/>
      <c r="J530" s="184">
        <v>63</v>
      </c>
      <c r="K530" s="57"/>
      <c r="L530" s="57"/>
      <c r="O530">
        <f t="shared" ca="1" si="65"/>
        <v>0</v>
      </c>
      <c r="P530">
        <f t="shared" ca="1" si="66"/>
        <v>0</v>
      </c>
      <c r="Q530">
        <f t="shared" ca="1" si="67"/>
        <v>0</v>
      </c>
      <c r="R530">
        <f t="shared" ca="1" si="68"/>
        <v>0</v>
      </c>
      <c r="S530">
        <f t="shared" ca="1" si="69"/>
        <v>0</v>
      </c>
      <c r="T530">
        <f t="shared" ca="1" si="70"/>
        <v>0</v>
      </c>
      <c r="W530">
        <f t="shared" si="71"/>
        <v>529</v>
      </c>
      <c r="X530">
        <f t="shared" ref="X530:X593" si="72">IF(C530="Total",W530+2,X529)</f>
        <v>531</v>
      </c>
    </row>
    <row r="531" spans="1:24" customFormat="1" ht="42.75" customHeight="1" x14ac:dyDescent="0.25">
      <c r="A531" s="261">
        <v>92</v>
      </c>
      <c r="B531" s="261" t="s">
        <v>136</v>
      </c>
      <c r="C531" s="264" t="s">
        <v>576</v>
      </c>
      <c r="D531" s="164" t="s">
        <v>608</v>
      </c>
      <c r="E531" s="164">
        <v>1</v>
      </c>
      <c r="F531" s="164">
        <v>156</v>
      </c>
      <c r="G531" s="165" t="s">
        <v>317</v>
      </c>
      <c r="H531" s="183" t="s">
        <v>474</v>
      </c>
      <c r="I531" s="164" t="s">
        <v>474</v>
      </c>
      <c r="J531" s="265" t="s">
        <v>534</v>
      </c>
      <c r="K531" s="57" t="s">
        <v>11</v>
      </c>
      <c r="L531" s="57" t="s">
        <v>11</v>
      </c>
      <c r="O531">
        <f t="shared" ca="1" si="65"/>
        <v>0</v>
      </c>
      <c r="P531">
        <f t="shared" ca="1" si="66"/>
        <v>0</v>
      </c>
      <c r="Q531">
        <f t="shared" ca="1" si="67"/>
        <v>0</v>
      </c>
      <c r="R531">
        <f t="shared" ca="1" si="68"/>
        <v>0</v>
      </c>
      <c r="S531">
        <f t="shared" ca="1" si="69"/>
        <v>0</v>
      </c>
      <c r="T531">
        <f t="shared" ca="1" si="70"/>
        <v>0</v>
      </c>
      <c r="W531">
        <f t="shared" si="71"/>
        <v>529</v>
      </c>
      <c r="X531">
        <f t="shared" si="72"/>
        <v>531</v>
      </c>
    </row>
    <row r="532" spans="1:24" customFormat="1" ht="42.75" customHeight="1" x14ac:dyDescent="0.25">
      <c r="A532" s="262"/>
      <c r="B532" s="262"/>
      <c r="C532" s="264"/>
      <c r="D532" s="164" t="s">
        <v>608</v>
      </c>
      <c r="E532" s="164">
        <v>2</v>
      </c>
      <c r="F532" s="164">
        <v>156</v>
      </c>
      <c r="G532" s="165" t="s">
        <v>317</v>
      </c>
      <c r="H532" s="183" t="s">
        <v>474</v>
      </c>
      <c r="I532" s="164" t="s">
        <v>474</v>
      </c>
      <c r="J532" s="265"/>
      <c r="K532" s="57" t="s">
        <v>11</v>
      </c>
      <c r="L532" s="57" t="s">
        <v>11</v>
      </c>
      <c r="O532">
        <f t="shared" ca="1" si="65"/>
        <v>0</v>
      </c>
      <c r="P532">
        <f t="shared" ca="1" si="66"/>
        <v>0</v>
      </c>
      <c r="Q532">
        <f t="shared" ca="1" si="67"/>
        <v>0</v>
      </c>
      <c r="R532">
        <f t="shared" ca="1" si="68"/>
        <v>0</v>
      </c>
      <c r="S532">
        <f t="shared" ca="1" si="69"/>
        <v>0</v>
      </c>
      <c r="T532">
        <f t="shared" ca="1" si="70"/>
        <v>0</v>
      </c>
      <c r="W532">
        <f t="shared" si="71"/>
        <v>529</v>
      </c>
      <c r="X532">
        <f t="shared" si="72"/>
        <v>531</v>
      </c>
    </row>
    <row r="533" spans="1:24" customFormat="1" x14ac:dyDescent="0.25">
      <c r="A533" s="263"/>
      <c r="B533" s="263"/>
      <c r="C533" s="164" t="s">
        <v>524</v>
      </c>
      <c r="D533" s="164"/>
      <c r="E533" s="164"/>
      <c r="F533" s="164"/>
      <c r="G533" s="165"/>
      <c r="H533" s="183" t="s">
        <v>474</v>
      </c>
      <c r="I533" s="164"/>
      <c r="J533" s="184">
        <v>50</v>
      </c>
      <c r="K533" s="57"/>
      <c r="L533" s="57"/>
      <c r="O533">
        <f t="shared" ca="1" si="65"/>
        <v>0</v>
      </c>
      <c r="P533">
        <f t="shared" ca="1" si="66"/>
        <v>0</v>
      </c>
      <c r="Q533">
        <f t="shared" ca="1" si="67"/>
        <v>0</v>
      </c>
      <c r="R533">
        <f t="shared" ca="1" si="68"/>
        <v>0</v>
      </c>
      <c r="S533">
        <f t="shared" ca="1" si="69"/>
        <v>0</v>
      </c>
      <c r="T533">
        <f t="shared" ca="1" si="70"/>
        <v>0</v>
      </c>
      <c r="W533">
        <f t="shared" si="71"/>
        <v>532</v>
      </c>
      <c r="X533">
        <f t="shared" si="72"/>
        <v>534</v>
      </c>
    </row>
    <row r="534" spans="1:24" customFormat="1" ht="42.75" customHeight="1" x14ac:dyDescent="0.25">
      <c r="A534" s="261">
        <v>93</v>
      </c>
      <c r="B534" s="261" t="s">
        <v>165</v>
      </c>
      <c r="C534" s="264" t="s">
        <v>80</v>
      </c>
      <c r="D534" s="164" t="s">
        <v>611</v>
      </c>
      <c r="E534" s="164">
        <v>1</v>
      </c>
      <c r="F534" s="164">
        <v>60</v>
      </c>
      <c r="G534" s="165" t="s">
        <v>317</v>
      </c>
      <c r="H534" s="183" t="s">
        <v>474</v>
      </c>
      <c r="I534" s="164" t="s">
        <v>474</v>
      </c>
      <c r="J534" s="265" t="s">
        <v>474</v>
      </c>
      <c r="K534" s="57" t="s">
        <v>80</v>
      </c>
      <c r="L534" s="57" t="s">
        <v>80</v>
      </c>
      <c r="O534">
        <f t="shared" ref="O534:O597" ca="1" si="73">IF(C534="Total", SUM(INDIRECT("O"&amp;X533&amp;":O"&amp;W534)), IF(AND(H534=50,I534="Yes"),1,0))</f>
        <v>0</v>
      </c>
      <c r="P534">
        <f t="shared" ref="P534:P597" ca="1" si="74">IF(C534="Total", SUM(INDIRECT("P"&amp;X533&amp;":P"&amp;W534)),IF(AND(H534=50,I534="-"),1,0))</f>
        <v>0</v>
      </c>
      <c r="Q534">
        <f t="shared" ref="Q534:Q597" ca="1" si="75">IF(C534="Total", SUM(INDIRECT("Q"&amp;X533&amp;":Q"&amp;W534)),IF(AND(H534=63,I534="Yes"),1,0))</f>
        <v>0</v>
      </c>
      <c r="R534">
        <f t="shared" ref="R534:R597" ca="1" si="76">IF(C534="Total", SUM(INDIRECT("R"&amp;X533&amp;":R"&amp;W534)),IF(AND(H534=63,I534="-"),1,0))</f>
        <v>0</v>
      </c>
      <c r="S534">
        <f t="shared" ref="S534:S597" ca="1" si="77">IF(C534="Total", SUM(INDIRECT("S"&amp;X533&amp;":S"&amp;W534)),IF(AND(H534=80,I534="Yes"),1,0))</f>
        <v>0</v>
      </c>
      <c r="T534">
        <f t="shared" ref="T534:T597" ca="1" si="78">IF(C534="Total", SUM(INDIRECT("T"&amp;X533&amp;":T"&amp;W534)),IF(AND(H534=80,I534="-"),1,0))</f>
        <v>0</v>
      </c>
      <c r="W534">
        <f t="shared" si="71"/>
        <v>532</v>
      </c>
      <c r="X534">
        <f t="shared" si="72"/>
        <v>534</v>
      </c>
    </row>
    <row r="535" spans="1:24" customFormat="1" ht="42.75" customHeight="1" x14ac:dyDescent="0.25">
      <c r="A535" s="262"/>
      <c r="B535" s="262"/>
      <c r="C535" s="264"/>
      <c r="D535" s="164" t="s">
        <v>82</v>
      </c>
      <c r="E535" s="164">
        <v>1</v>
      </c>
      <c r="F535" s="164">
        <v>141</v>
      </c>
      <c r="G535" s="165" t="s">
        <v>317</v>
      </c>
      <c r="H535" s="183" t="s">
        <v>474</v>
      </c>
      <c r="I535" s="164" t="s">
        <v>474</v>
      </c>
      <c r="J535" s="265"/>
      <c r="K535" s="57" t="s">
        <v>80</v>
      </c>
      <c r="L535" s="57" t="s">
        <v>80</v>
      </c>
      <c r="O535">
        <f t="shared" ca="1" si="73"/>
        <v>0</v>
      </c>
      <c r="P535">
        <f t="shared" ca="1" si="74"/>
        <v>0</v>
      </c>
      <c r="Q535">
        <f t="shared" ca="1" si="75"/>
        <v>0</v>
      </c>
      <c r="R535">
        <f t="shared" ca="1" si="76"/>
        <v>0</v>
      </c>
      <c r="S535">
        <f t="shared" ca="1" si="77"/>
        <v>0</v>
      </c>
      <c r="T535">
        <f t="shared" ca="1" si="78"/>
        <v>0</v>
      </c>
      <c r="W535">
        <f t="shared" si="71"/>
        <v>532</v>
      </c>
      <c r="X535">
        <f t="shared" si="72"/>
        <v>534</v>
      </c>
    </row>
    <row r="536" spans="1:24" customFormat="1" ht="42.75" customHeight="1" x14ac:dyDescent="0.25">
      <c r="A536" s="262"/>
      <c r="B536" s="262"/>
      <c r="C536" s="264"/>
      <c r="D536" s="164" t="s">
        <v>82</v>
      </c>
      <c r="E536" s="164">
        <v>2</v>
      </c>
      <c r="F536" s="164">
        <v>141</v>
      </c>
      <c r="G536" s="165" t="s">
        <v>317</v>
      </c>
      <c r="H536" s="183" t="s">
        <v>474</v>
      </c>
      <c r="I536" s="164" t="s">
        <v>474</v>
      </c>
      <c r="J536" s="265"/>
      <c r="K536" s="57" t="s">
        <v>80</v>
      </c>
      <c r="L536" s="57" t="s">
        <v>80</v>
      </c>
      <c r="O536">
        <f t="shared" ca="1" si="73"/>
        <v>0</v>
      </c>
      <c r="P536">
        <f t="shared" ca="1" si="74"/>
        <v>0</v>
      </c>
      <c r="Q536">
        <f t="shared" ca="1" si="75"/>
        <v>0</v>
      </c>
      <c r="R536">
        <f t="shared" ca="1" si="76"/>
        <v>0</v>
      </c>
      <c r="S536">
        <f t="shared" ca="1" si="77"/>
        <v>0</v>
      </c>
      <c r="T536">
        <f t="shared" ca="1" si="78"/>
        <v>0</v>
      </c>
      <c r="W536">
        <f t="shared" si="71"/>
        <v>532</v>
      </c>
      <c r="X536">
        <f t="shared" si="72"/>
        <v>534</v>
      </c>
    </row>
    <row r="537" spans="1:24" customFormat="1" x14ac:dyDescent="0.25">
      <c r="A537" s="263"/>
      <c r="B537" s="263"/>
      <c r="C537" s="164" t="s">
        <v>524</v>
      </c>
      <c r="D537" s="164"/>
      <c r="E537" s="164"/>
      <c r="F537" s="164"/>
      <c r="G537" s="165"/>
      <c r="H537" s="183" t="s">
        <v>474</v>
      </c>
      <c r="I537" s="164"/>
      <c r="J537" s="184" t="s">
        <v>474</v>
      </c>
      <c r="K537" s="57"/>
      <c r="L537" s="57"/>
      <c r="O537">
        <f t="shared" ca="1" si="73"/>
        <v>0</v>
      </c>
      <c r="P537">
        <f t="shared" ca="1" si="74"/>
        <v>0</v>
      </c>
      <c r="Q537">
        <f t="shared" ca="1" si="75"/>
        <v>0</v>
      </c>
      <c r="R537">
        <f t="shared" ca="1" si="76"/>
        <v>0</v>
      </c>
      <c r="S537">
        <f t="shared" ca="1" si="77"/>
        <v>0</v>
      </c>
      <c r="T537">
        <f t="shared" ca="1" si="78"/>
        <v>0</v>
      </c>
      <c r="W537">
        <f t="shared" si="71"/>
        <v>536</v>
      </c>
      <c r="X537">
        <f t="shared" si="72"/>
        <v>538</v>
      </c>
    </row>
    <row r="538" spans="1:24" customFormat="1" ht="42.75" customHeight="1" x14ac:dyDescent="0.25">
      <c r="A538" s="261">
        <v>94</v>
      </c>
      <c r="B538" s="261" t="s">
        <v>192</v>
      </c>
      <c r="C538" s="264" t="s">
        <v>192</v>
      </c>
      <c r="D538" s="164" t="s">
        <v>191</v>
      </c>
      <c r="E538" s="164">
        <v>1</v>
      </c>
      <c r="F538" s="164">
        <v>246</v>
      </c>
      <c r="G538" s="165" t="s">
        <v>319</v>
      </c>
      <c r="H538" s="183" t="s">
        <v>474</v>
      </c>
      <c r="I538" s="164" t="s">
        <v>474</v>
      </c>
      <c r="J538" s="265" t="s">
        <v>604</v>
      </c>
      <c r="K538" s="57" t="s">
        <v>15</v>
      </c>
      <c r="L538" s="57" t="s">
        <v>15</v>
      </c>
      <c r="O538">
        <f t="shared" ca="1" si="73"/>
        <v>0</v>
      </c>
      <c r="P538">
        <f t="shared" ca="1" si="74"/>
        <v>0</v>
      </c>
      <c r="Q538">
        <f t="shared" ca="1" si="75"/>
        <v>0</v>
      </c>
      <c r="R538">
        <f t="shared" ca="1" si="76"/>
        <v>0</v>
      </c>
      <c r="S538">
        <f t="shared" ca="1" si="77"/>
        <v>0</v>
      </c>
      <c r="T538">
        <f t="shared" ca="1" si="78"/>
        <v>0</v>
      </c>
      <c r="W538">
        <f t="shared" si="71"/>
        <v>536</v>
      </c>
      <c r="X538">
        <f t="shared" si="72"/>
        <v>538</v>
      </c>
    </row>
    <row r="539" spans="1:24" customFormat="1" ht="42.75" customHeight="1" x14ac:dyDescent="0.25">
      <c r="A539" s="262"/>
      <c r="B539" s="262"/>
      <c r="C539" s="264"/>
      <c r="D539" s="164" t="s">
        <v>191</v>
      </c>
      <c r="E539" s="164">
        <v>2</v>
      </c>
      <c r="F539" s="164">
        <v>246</v>
      </c>
      <c r="G539" s="165" t="s">
        <v>319</v>
      </c>
      <c r="H539" s="183" t="s">
        <v>474</v>
      </c>
      <c r="I539" s="164" t="s">
        <v>474</v>
      </c>
      <c r="J539" s="265"/>
      <c r="K539" s="57" t="s">
        <v>15</v>
      </c>
      <c r="L539" s="57" t="s">
        <v>15</v>
      </c>
      <c r="O539">
        <f t="shared" ca="1" si="73"/>
        <v>0</v>
      </c>
      <c r="P539">
        <f t="shared" ca="1" si="74"/>
        <v>0</v>
      </c>
      <c r="Q539">
        <f t="shared" ca="1" si="75"/>
        <v>0</v>
      </c>
      <c r="R539">
        <f t="shared" ca="1" si="76"/>
        <v>0</v>
      </c>
      <c r="S539">
        <f t="shared" ca="1" si="77"/>
        <v>0</v>
      </c>
      <c r="T539">
        <f t="shared" ca="1" si="78"/>
        <v>0</v>
      </c>
      <c r="W539">
        <f t="shared" si="71"/>
        <v>536</v>
      </c>
      <c r="X539">
        <f t="shared" si="72"/>
        <v>538</v>
      </c>
    </row>
    <row r="540" spans="1:24" customFormat="1" x14ac:dyDescent="0.25">
      <c r="A540" s="263"/>
      <c r="B540" s="263"/>
      <c r="C540" s="164" t="s">
        <v>524</v>
      </c>
      <c r="D540" s="164"/>
      <c r="E540" s="164"/>
      <c r="F540" s="164"/>
      <c r="G540" s="165"/>
      <c r="H540" s="183" t="s">
        <v>474</v>
      </c>
      <c r="I540" s="164"/>
      <c r="J540" s="184">
        <v>125</v>
      </c>
      <c r="K540" s="57"/>
      <c r="L540" s="57"/>
      <c r="O540">
        <f t="shared" ca="1" si="73"/>
        <v>0</v>
      </c>
      <c r="P540">
        <f t="shared" ca="1" si="74"/>
        <v>0</v>
      </c>
      <c r="Q540">
        <f t="shared" ca="1" si="75"/>
        <v>0</v>
      </c>
      <c r="R540">
        <f t="shared" ca="1" si="76"/>
        <v>0</v>
      </c>
      <c r="S540">
        <f t="shared" ca="1" si="77"/>
        <v>0</v>
      </c>
      <c r="T540">
        <f t="shared" ca="1" si="78"/>
        <v>0</v>
      </c>
      <c r="W540">
        <f t="shared" si="71"/>
        <v>539</v>
      </c>
      <c r="X540">
        <f t="shared" si="72"/>
        <v>541</v>
      </c>
    </row>
    <row r="541" spans="1:24" customFormat="1" ht="42.75" customHeight="1" x14ac:dyDescent="0.25">
      <c r="A541" s="261">
        <v>95</v>
      </c>
      <c r="B541" s="261" t="s">
        <v>229</v>
      </c>
      <c r="C541" s="264" t="s">
        <v>49</v>
      </c>
      <c r="D541" s="164" t="s">
        <v>50</v>
      </c>
      <c r="E541" s="164">
        <v>1</v>
      </c>
      <c r="F541" s="164">
        <v>45</v>
      </c>
      <c r="G541" s="165" t="s">
        <v>317</v>
      </c>
      <c r="H541" s="183" t="s">
        <v>474</v>
      </c>
      <c r="I541" s="164" t="s">
        <v>474</v>
      </c>
      <c r="J541" s="265" t="s">
        <v>474</v>
      </c>
      <c r="K541" s="57" t="s">
        <v>11</v>
      </c>
      <c r="L541" s="57" t="s">
        <v>11</v>
      </c>
      <c r="O541">
        <f t="shared" ca="1" si="73"/>
        <v>0</v>
      </c>
      <c r="P541">
        <f t="shared" ca="1" si="74"/>
        <v>0</v>
      </c>
      <c r="Q541">
        <f t="shared" ca="1" si="75"/>
        <v>0</v>
      </c>
      <c r="R541">
        <f t="shared" ca="1" si="76"/>
        <v>0</v>
      </c>
      <c r="S541">
        <f t="shared" ca="1" si="77"/>
        <v>0</v>
      </c>
      <c r="T541">
        <f t="shared" ca="1" si="78"/>
        <v>0</v>
      </c>
      <c r="W541">
        <f t="shared" si="71"/>
        <v>539</v>
      </c>
      <c r="X541">
        <f t="shared" si="72"/>
        <v>541</v>
      </c>
    </row>
    <row r="542" spans="1:24" customFormat="1" ht="42.75" customHeight="1" x14ac:dyDescent="0.25">
      <c r="A542" s="262"/>
      <c r="B542" s="262"/>
      <c r="C542" s="264"/>
      <c r="D542" s="164" t="s">
        <v>49</v>
      </c>
      <c r="E542" s="164">
        <v>1</v>
      </c>
      <c r="F542" s="164">
        <v>16</v>
      </c>
      <c r="G542" s="165" t="s">
        <v>317</v>
      </c>
      <c r="H542" s="183" t="s">
        <v>474</v>
      </c>
      <c r="I542" s="164" t="s">
        <v>474</v>
      </c>
      <c r="J542" s="265"/>
      <c r="K542" s="57" t="s">
        <v>11</v>
      </c>
      <c r="L542" s="57" t="s">
        <v>49</v>
      </c>
      <c r="O542">
        <f t="shared" ca="1" si="73"/>
        <v>0</v>
      </c>
      <c r="P542">
        <f t="shared" ca="1" si="74"/>
        <v>0</v>
      </c>
      <c r="Q542">
        <f t="shared" ca="1" si="75"/>
        <v>0</v>
      </c>
      <c r="R542">
        <f t="shared" ca="1" si="76"/>
        <v>0</v>
      </c>
      <c r="S542">
        <f t="shared" ca="1" si="77"/>
        <v>0</v>
      </c>
      <c r="T542">
        <f t="shared" ca="1" si="78"/>
        <v>0</v>
      </c>
      <c r="W542">
        <f t="shared" si="71"/>
        <v>539</v>
      </c>
      <c r="X542">
        <f t="shared" si="72"/>
        <v>541</v>
      </c>
    </row>
    <row r="543" spans="1:24" customFormat="1" x14ac:dyDescent="0.25">
      <c r="A543" s="263"/>
      <c r="B543" s="263"/>
      <c r="C543" s="164" t="s">
        <v>524</v>
      </c>
      <c r="D543" s="164"/>
      <c r="E543" s="164"/>
      <c r="F543" s="164"/>
      <c r="G543" s="165"/>
      <c r="H543" s="183" t="s">
        <v>474</v>
      </c>
      <c r="I543" s="164"/>
      <c r="J543" s="184" t="s">
        <v>474</v>
      </c>
      <c r="K543" s="57"/>
      <c r="L543" s="57"/>
      <c r="O543">
        <f t="shared" ca="1" si="73"/>
        <v>0</v>
      </c>
      <c r="P543">
        <f t="shared" ca="1" si="74"/>
        <v>0</v>
      </c>
      <c r="Q543">
        <f t="shared" ca="1" si="75"/>
        <v>0</v>
      </c>
      <c r="R543">
        <f t="shared" ca="1" si="76"/>
        <v>0</v>
      </c>
      <c r="S543">
        <f t="shared" ca="1" si="77"/>
        <v>0</v>
      </c>
      <c r="T543">
        <f t="shared" ca="1" si="78"/>
        <v>0</v>
      </c>
      <c r="W543">
        <f t="shared" si="71"/>
        <v>542</v>
      </c>
      <c r="X543">
        <f t="shared" si="72"/>
        <v>544</v>
      </c>
    </row>
    <row r="544" spans="1:24" customFormat="1" ht="42.75" customHeight="1" x14ac:dyDescent="0.25">
      <c r="A544" s="261">
        <v>96</v>
      </c>
      <c r="B544" s="261" t="s">
        <v>152</v>
      </c>
      <c r="C544" s="264" t="s">
        <v>34</v>
      </c>
      <c r="D544" s="164" t="s">
        <v>31</v>
      </c>
      <c r="E544" s="164">
        <v>1</v>
      </c>
      <c r="F544" s="164">
        <v>124</v>
      </c>
      <c r="G544" s="165" t="s">
        <v>318</v>
      </c>
      <c r="H544" s="183" t="s">
        <v>474</v>
      </c>
      <c r="I544" s="164" t="s">
        <v>474</v>
      </c>
      <c r="J544" s="265" t="s">
        <v>599</v>
      </c>
      <c r="K544" s="57" t="s">
        <v>11</v>
      </c>
      <c r="L544" s="57" t="s">
        <v>11</v>
      </c>
      <c r="O544">
        <f t="shared" ca="1" si="73"/>
        <v>0</v>
      </c>
      <c r="P544">
        <f t="shared" ca="1" si="74"/>
        <v>0</v>
      </c>
      <c r="Q544">
        <f t="shared" ca="1" si="75"/>
        <v>0</v>
      </c>
      <c r="R544">
        <f t="shared" ca="1" si="76"/>
        <v>0</v>
      </c>
      <c r="S544">
        <f t="shared" ca="1" si="77"/>
        <v>0</v>
      </c>
      <c r="T544">
        <f t="shared" ca="1" si="78"/>
        <v>0</v>
      </c>
      <c r="W544">
        <f t="shared" si="71"/>
        <v>542</v>
      </c>
      <c r="X544">
        <f t="shared" si="72"/>
        <v>544</v>
      </c>
    </row>
    <row r="545" spans="1:24" customFormat="1" ht="42.75" customHeight="1" x14ac:dyDescent="0.25">
      <c r="A545" s="262"/>
      <c r="B545" s="262"/>
      <c r="C545" s="264"/>
      <c r="D545" s="164" t="s">
        <v>31</v>
      </c>
      <c r="E545" s="164">
        <v>2</v>
      </c>
      <c r="F545" s="164">
        <v>124</v>
      </c>
      <c r="G545" s="165" t="s">
        <v>318</v>
      </c>
      <c r="H545" s="183" t="s">
        <v>474</v>
      </c>
      <c r="I545" s="164" t="s">
        <v>474</v>
      </c>
      <c r="J545" s="265"/>
      <c r="K545" s="57" t="s">
        <v>11</v>
      </c>
      <c r="L545" s="57" t="s">
        <v>11</v>
      </c>
      <c r="O545">
        <f t="shared" ca="1" si="73"/>
        <v>0</v>
      </c>
      <c r="P545">
        <f t="shared" ca="1" si="74"/>
        <v>0</v>
      </c>
      <c r="Q545">
        <f t="shared" ca="1" si="75"/>
        <v>0</v>
      </c>
      <c r="R545">
        <f t="shared" ca="1" si="76"/>
        <v>0</v>
      </c>
      <c r="S545">
        <f t="shared" ca="1" si="77"/>
        <v>0</v>
      </c>
      <c r="T545">
        <f t="shared" ca="1" si="78"/>
        <v>0</v>
      </c>
      <c r="W545">
        <f t="shared" si="71"/>
        <v>542</v>
      </c>
      <c r="X545">
        <f t="shared" si="72"/>
        <v>544</v>
      </c>
    </row>
    <row r="546" spans="1:24" customFormat="1" x14ac:dyDescent="0.25">
      <c r="A546" s="263"/>
      <c r="B546" s="263"/>
      <c r="C546" s="164" t="s">
        <v>524</v>
      </c>
      <c r="D546" s="164"/>
      <c r="E546" s="164"/>
      <c r="F546" s="164"/>
      <c r="G546" s="165"/>
      <c r="H546" s="183" t="s">
        <v>474</v>
      </c>
      <c r="I546" s="164"/>
      <c r="J546" s="184">
        <v>80</v>
      </c>
      <c r="K546" s="57"/>
      <c r="L546" s="57"/>
      <c r="O546">
        <f t="shared" ca="1" si="73"/>
        <v>0</v>
      </c>
      <c r="P546">
        <f t="shared" ca="1" si="74"/>
        <v>0</v>
      </c>
      <c r="Q546">
        <f t="shared" ca="1" si="75"/>
        <v>0</v>
      </c>
      <c r="R546">
        <f t="shared" ca="1" si="76"/>
        <v>0</v>
      </c>
      <c r="S546">
        <f t="shared" ca="1" si="77"/>
        <v>0</v>
      </c>
      <c r="T546">
        <f t="shared" ca="1" si="78"/>
        <v>0</v>
      </c>
      <c r="W546">
        <f t="shared" si="71"/>
        <v>545</v>
      </c>
      <c r="X546">
        <f t="shared" si="72"/>
        <v>547</v>
      </c>
    </row>
    <row r="547" spans="1:24" customFormat="1" ht="42.75" customHeight="1" x14ac:dyDescent="0.25">
      <c r="A547" s="261">
        <v>97</v>
      </c>
      <c r="B547" s="261" t="s">
        <v>116</v>
      </c>
      <c r="C547" s="264" t="s">
        <v>24</v>
      </c>
      <c r="D547" s="164" t="s">
        <v>104</v>
      </c>
      <c r="E547" s="164">
        <v>1</v>
      </c>
      <c r="F547" s="164">
        <v>331</v>
      </c>
      <c r="G547" s="165" t="s">
        <v>317</v>
      </c>
      <c r="H547" s="183">
        <v>50</v>
      </c>
      <c r="I547" s="164" t="s">
        <v>474</v>
      </c>
      <c r="J547" s="265" t="s">
        <v>535</v>
      </c>
      <c r="K547" s="57" t="s">
        <v>15</v>
      </c>
      <c r="L547" s="57" t="s">
        <v>15</v>
      </c>
      <c r="O547">
        <f t="shared" ca="1" si="73"/>
        <v>0</v>
      </c>
      <c r="P547">
        <f t="shared" ca="1" si="74"/>
        <v>1</v>
      </c>
      <c r="Q547">
        <f t="shared" ca="1" si="75"/>
        <v>0</v>
      </c>
      <c r="R547">
        <f t="shared" ca="1" si="76"/>
        <v>0</v>
      </c>
      <c r="S547">
        <f t="shared" ca="1" si="77"/>
        <v>0</v>
      </c>
      <c r="T547">
        <f t="shared" ca="1" si="78"/>
        <v>0</v>
      </c>
      <c r="W547">
        <f t="shared" si="71"/>
        <v>545</v>
      </c>
      <c r="X547">
        <f t="shared" si="72"/>
        <v>547</v>
      </c>
    </row>
    <row r="548" spans="1:24" customFormat="1" ht="42.75" customHeight="1" x14ac:dyDescent="0.25">
      <c r="A548" s="262"/>
      <c r="B548" s="262"/>
      <c r="C548" s="264"/>
      <c r="D548" s="164" t="s">
        <v>104</v>
      </c>
      <c r="E548" s="164">
        <v>2</v>
      </c>
      <c r="F548" s="164">
        <v>331</v>
      </c>
      <c r="G548" s="165" t="s">
        <v>317</v>
      </c>
      <c r="H548" s="183">
        <v>50</v>
      </c>
      <c r="I548" s="164" t="s">
        <v>474</v>
      </c>
      <c r="J548" s="265"/>
      <c r="K548" s="57" t="s">
        <v>15</v>
      </c>
      <c r="L548" s="57" t="s">
        <v>15</v>
      </c>
      <c r="O548">
        <f t="shared" ca="1" si="73"/>
        <v>0</v>
      </c>
      <c r="P548">
        <f t="shared" ca="1" si="74"/>
        <v>1</v>
      </c>
      <c r="Q548">
        <f t="shared" ca="1" si="75"/>
        <v>0</v>
      </c>
      <c r="R548">
        <f t="shared" ca="1" si="76"/>
        <v>0</v>
      </c>
      <c r="S548">
        <f t="shared" ca="1" si="77"/>
        <v>0</v>
      </c>
      <c r="T548">
        <f t="shared" ca="1" si="78"/>
        <v>0</v>
      </c>
      <c r="W548">
        <f t="shared" si="71"/>
        <v>545</v>
      </c>
      <c r="X548">
        <f t="shared" si="72"/>
        <v>547</v>
      </c>
    </row>
    <row r="549" spans="1:24" customFormat="1" ht="42.75" customHeight="1" x14ac:dyDescent="0.25">
      <c r="A549" s="262"/>
      <c r="B549" s="262"/>
      <c r="C549" s="264"/>
      <c r="D549" s="164" t="s">
        <v>90</v>
      </c>
      <c r="E549" s="164">
        <v>1</v>
      </c>
      <c r="F549" s="164">
        <v>202</v>
      </c>
      <c r="G549" s="165" t="s">
        <v>317</v>
      </c>
      <c r="H549" s="183" t="s">
        <v>474</v>
      </c>
      <c r="I549" s="164" t="s">
        <v>474</v>
      </c>
      <c r="J549" s="265"/>
      <c r="K549" s="57" t="s">
        <v>15</v>
      </c>
      <c r="L549" s="57" t="s">
        <v>15</v>
      </c>
      <c r="O549">
        <f t="shared" ca="1" si="73"/>
        <v>0</v>
      </c>
      <c r="P549">
        <f t="shared" ca="1" si="74"/>
        <v>0</v>
      </c>
      <c r="Q549">
        <f t="shared" ca="1" si="75"/>
        <v>0</v>
      </c>
      <c r="R549">
        <f t="shared" ca="1" si="76"/>
        <v>0</v>
      </c>
      <c r="S549">
        <f t="shared" ca="1" si="77"/>
        <v>0</v>
      </c>
      <c r="T549">
        <f t="shared" ca="1" si="78"/>
        <v>0</v>
      </c>
      <c r="W549">
        <f t="shared" si="71"/>
        <v>545</v>
      </c>
      <c r="X549">
        <f t="shared" si="72"/>
        <v>547</v>
      </c>
    </row>
    <row r="550" spans="1:24" customFormat="1" ht="42.75" customHeight="1" x14ac:dyDescent="0.25">
      <c r="A550" s="262"/>
      <c r="B550" s="262"/>
      <c r="C550" s="264"/>
      <c r="D550" s="164" t="s">
        <v>90</v>
      </c>
      <c r="E550" s="164">
        <v>2</v>
      </c>
      <c r="F550" s="164">
        <v>152</v>
      </c>
      <c r="G550" s="165" t="s">
        <v>317</v>
      </c>
      <c r="H550" s="183" t="s">
        <v>474</v>
      </c>
      <c r="I550" s="164" t="s">
        <v>474</v>
      </c>
      <c r="J550" s="265"/>
      <c r="K550" s="57" t="s">
        <v>15</v>
      </c>
      <c r="L550" s="57" t="s">
        <v>15</v>
      </c>
      <c r="O550">
        <f t="shared" ca="1" si="73"/>
        <v>0</v>
      </c>
      <c r="P550">
        <f t="shared" ca="1" si="74"/>
        <v>0</v>
      </c>
      <c r="Q550">
        <f t="shared" ca="1" si="75"/>
        <v>0</v>
      </c>
      <c r="R550">
        <f t="shared" ca="1" si="76"/>
        <v>0</v>
      </c>
      <c r="S550">
        <f t="shared" ca="1" si="77"/>
        <v>0</v>
      </c>
      <c r="T550">
        <f t="shared" ca="1" si="78"/>
        <v>0</v>
      </c>
      <c r="W550">
        <f t="shared" si="71"/>
        <v>545</v>
      </c>
      <c r="X550">
        <f t="shared" si="72"/>
        <v>547</v>
      </c>
    </row>
    <row r="551" spans="1:24" customFormat="1" ht="42.75" customHeight="1" x14ac:dyDescent="0.25">
      <c r="A551" s="262"/>
      <c r="B551" s="262"/>
      <c r="C551" s="264"/>
      <c r="D551" s="164" t="s">
        <v>114</v>
      </c>
      <c r="E551" s="164">
        <v>1</v>
      </c>
      <c r="F551" s="164">
        <v>188</v>
      </c>
      <c r="G551" s="165" t="s">
        <v>317</v>
      </c>
      <c r="H551" s="183" t="s">
        <v>474</v>
      </c>
      <c r="I551" s="164" t="s">
        <v>474</v>
      </c>
      <c r="J551" s="265"/>
      <c r="K551" s="57" t="s">
        <v>24</v>
      </c>
      <c r="L551" s="57" t="s">
        <v>24</v>
      </c>
      <c r="O551">
        <f t="shared" ca="1" si="73"/>
        <v>0</v>
      </c>
      <c r="P551">
        <f t="shared" ca="1" si="74"/>
        <v>0</v>
      </c>
      <c r="Q551">
        <f t="shared" ca="1" si="75"/>
        <v>0</v>
      </c>
      <c r="R551">
        <f t="shared" ca="1" si="76"/>
        <v>0</v>
      </c>
      <c r="S551">
        <f t="shared" ca="1" si="77"/>
        <v>0</v>
      </c>
      <c r="T551">
        <f t="shared" ca="1" si="78"/>
        <v>0</v>
      </c>
      <c r="W551">
        <f t="shared" si="71"/>
        <v>545</v>
      </c>
      <c r="X551">
        <f t="shared" si="72"/>
        <v>547</v>
      </c>
    </row>
    <row r="552" spans="1:24" customFormat="1" ht="42.75" customHeight="1" x14ac:dyDescent="0.25">
      <c r="A552" s="262"/>
      <c r="B552" s="262"/>
      <c r="C552" s="264"/>
      <c r="D552" s="164" t="s">
        <v>115</v>
      </c>
      <c r="E552" s="164">
        <v>1</v>
      </c>
      <c r="F552" s="164">
        <v>108</v>
      </c>
      <c r="G552" s="165" t="s">
        <v>317</v>
      </c>
      <c r="H552" s="183" t="s">
        <v>474</v>
      </c>
      <c r="I552" s="164" t="s">
        <v>474</v>
      </c>
      <c r="J552" s="265"/>
      <c r="K552" s="57" t="s">
        <v>24</v>
      </c>
      <c r="L552" s="57" t="s">
        <v>24</v>
      </c>
      <c r="O552">
        <f t="shared" ca="1" si="73"/>
        <v>0</v>
      </c>
      <c r="P552">
        <f t="shared" ca="1" si="74"/>
        <v>0</v>
      </c>
      <c r="Q552">
        <f t="shared" ca="1" si="75"/>
        <v>0</v>
      </c>
      <c r="R552">
        <f t="shared" ca="1" si="76"/>
        <v>0</v>
      </c>
      <c r="S552">
        <f t="shared" ca="1" si="77"/>
        <v>0</v>
      </c>
      <c r="T552">
        <f t="shared" ca="1" si="78"/>
        <v>0</v>
      </c>
      <c r="W552">
        <f t="shared" si="71"/>
        <v>545</v>
      </c>
      <c r="X552">
        <f t="shared" si="72"/>
        <v>547</v>
      </c>
    </row>
    <row r="553" spans="1:24" customFormat="1" ht="42.75" customHeight="1" x14ac:dyDescent="0.25">
      <c r="A553" s="262"/>
      <c r="B553" s="262"/>
      <c r="C553" s="264"/>
      <c r="D553" s="164" t="s">
        <v>135</v>
      </c>
      <c r="E553" s="164">
        <v>1</v>
      </c>
      <c r="F553" s="164">
        <v>104</v>
      </c>
      <c r="G553" s="165" t="s">
        <v>317</v>
      </c>
      <c r="H553" s="183">
        <v>50</v>
      </c>
      <c r="I553" s="164" t="s">
        <v>474</v>
      </c>
      <c r="J553" s="265"/>
      <c r="K553" s="57" t="s">
        <v>15</v>
      </c>
      <c r="L553" s="57" t="s">
        <v>15</v>
      </c>
      <c r="O553">
        <f t="shared" ca="1" si="73"/>
        <v>0</v>
      </c>
      <c r="P553">
        <f t="shared" ca="1" si="74"/>
        <v>1</v>
      </c>
      <c r="Q553">
        <f t="shared" ca="1" si="75"/>
        <v>0</v>
      </c>
      <c r="R553">
        <f t="shared" ca="1" si="76"/>
        <v>0</v>
      </c>
      <c r="S553">
        <f t="shared" ca="1" si="77"/>
        <v>0</v>
      </c>
      <c r="T553">
        <f t="shared" ca="1" si="78"/>
        <v>0</v>
      </c>
      <c r="W553">
        <f t="shared" si="71"/>
        <v>545</v>
      </c>
      <c r="X553">
        <f t="shared" si="72"/>
        <v>547</v>
      </c>
    </row>
    <row r="554" spans="1:24" customFormat="1" ht="42.75" customHeight="1" x14ac:dyDescent="0.25">
      <c r="A554" s="262"/>
      <c r="B554" s="262"/>
      <c r="C554" s="264"/>
      <c r="D554" s="164" t="s">
        <v>135</v>
      </c>
      <c r="E554" s="164">
        <v>2</v>
      </c>
      <c r="F554" s="164">
        <v>104</v>
      </c>
      <c r="G554" s="165" t="s">
        <v>317</v>
      </c>
      <c r="H554" s="183">
        <v>50</v>
      </c>
      <c r="I554" s="164" t="s">
        <v>474</v>
      </c>
      <c r="J554" s="265"/>
      <c r="K554" s="57" t="s">
        <v>15</v>
      </c>
      <c r="L554" s="57" t="s">
        <v>15</v>
      </c>
      <c r="O554">
        <f t="shared" ca="1" si="73"/>
        <v>0</v>
      </c>
      <c r="P554">
        <f t="shared" ca="1" si="74"/>
        <v>1</v>
      </c>
      <c r="Q554">
        <f t="shared" ca="1" si="75"/>
        <v>0</v>
      </c>
      <c r="R554">
        <f t="shared" ca="1" si="76"/>
        <v>0</v>
      </c>
      <c r="S554">
        <f t="shared" ca="1" si="77"/>
        <v>0</v>
      </c>
      <c r="T554">
        <f t="shared" ca="1" si="78"/>
        <v>0</v>
      </c>
      <c r="W554">
        <f t="shared" si="71"/>
        <v>545</v>
      </c>
      <c r="X554">
        <f t="shared" si="72"/>
        <v>547</v>
      </c>
    </row>
    <row r="555" spans="1:24" customFormat="1" x14ac:dyDescent="0.25">
      <c r="A555" s="263"/>
      <c r="B555" s="263"/>
      <c r="C555" s="164" t="s">
        <v>524</v>
      </c>
      <c r="D555" s="164"/>
      <c r="E555" s="164"/>
      <c r="F555" s="164"/>
      <c r="G555" s="165"/>
      <c r="H555" s="183">
        <f>SUM(H547:H554)</f>
        <v>200</v>
      </c>
      <c r="I555" s="164"/>
      <c r="J555" s="184">
        <v>100</v>
      </c>
      <c r="K555" s="57"/>
      <c r="L555" s="57"/>
      <c r="O555">
        <f t="shared" ca="1" si="73"/>
        <v>0</v>
      </c>
      <c r="P555">
        <f t="shared" ca="1" si="74"/>
        <v>4</v>
      </c>
      <c r="Q555">
        <f t="shared" ca="1" si="75"/>
        <v>0</v>
      </c>
      <c r="R555">
        <f t="shared" ca="1" si="76"/>
        <v>0</v>
      </c>
      <c r="S555">
        <f t="shared" ca="1" si="77"/>
        <v>0</v>
      </c>
      <c r="T555">
        <f t="shared" ca="1" si="78"/>
        <v>0</v>
      </c>
      <c r="W555">
        <f t="shared" si="71"/>
        <v>554</v>
      </c>
      <c r="X555">
        <f t="shared" si="72"/>
        <v>556</v>
      </c>
    </row>
    <row r="556" spans="1:24" customFormat="1" ht="42.75" customHeight="1" x14ac:dyDescent="0.25">
      <c r="A556" s="261">
        <v>98</v>
      </c>
      <c r="B556" s="261" t="s">
        <v>157</v>
      </c>
      <c r="C556" s="264" t="s">
        <v>52</v>
      </c>
      <c r="D556" s="164" t="s">
        <v>70</v>
      </c>
      <c r="E556" s="164">
        <v>1</v>
      </c>
      <c r="F556" s="164">
        <v>116</v>
      </c>
      <c r="G556" s="165" t="s">
        <v>317</v>
      </c>
      <c r="H556" s="183" t="s">
        <v>474</v>
      </c>
      <c r="I556" s="164" t="s">
        <v>474</v>
      </c>
      <c r="J556" s="265" t="s">
        <v>587</v>
      </c>
      <c r="K556" s="57" t="s">
        <v>52</v>
      </c>
      <c r="L556" s="57" t="s">
        <v>52</v>
      </c>
      <c r="O556">
        <f t="shared" ca="1" si="73"/>
        <v>0</v>
      </c>
      <c r="P556">
        <f t="shared" ca="1" si="74"/>
        <v>0</v>
      </c>
      <c r="Q556">
        <f t="shared" ca="1" si="75"/>
        <v>0</v>
      </c>
      <c r="R556">
        <f t="shared" ca="1" si="76"/>
        <v>0</v>
      </c>
      <c r="S556">
        <f t="shared" ca="1" si="77"/>
        <v>0</v>
      </c>
      <c r="T556">
        <f t="shared" ca="1" si="78"/>
        <v>0</v>
      </c>
      <c r="W556">
        <f t="shared" si="71"/>
        <v>554</v>
      </c>
      <c r="X556">
        <f t="shared" si="72"/>
        <v>556</v>
      </c>
    </row>
    <row r="557" spans="1:24" customFormat="1" ht="42.75" customHeight="1" x14ac:dyDescent="0.25">
      <c r="A557" s="262"/>
      <c r="B557" s="262"/>
      <c r="C557" s="264"/>
      <c r="D557" s="164" t="s">
        <v>70</v>
      </c>
      <c r="E557" s="164">
        <v>2</v>
      </c>
      <c r="F557" s="164">
        <v>116</v>
      </c>
      <c r="G557" s="165" t="s">
        <v>317</v>
      </c>
      <c r="H557" s="183" t="s">
        <v>474</v>
      </c>
      <c r="I557" s="164" t="s">
        <v>474</v>
      </c>
      <c r="J557" s="265"/>
      <c r="K557" s="57" t="s">
        <v>52</v>
      </c>
      <c r="L557" s="57" t="s">
        <v>52</v>
      </c>
      <c r="O557">
        <f t="shared" ca="1" si="73"/>
        <v>0</v>
      </c>
      <c r="P557">
        <f t="shared" ca="1" si="74"/>
        <v>0</v>
      </c>
      <c r="Q557">
        <f t="shared" ca="1" si="75"/>
        <v>0</v>
      </c>
      <c r="R557">
        <f t="shared" ca="1" si="76"/>
        <v>0</v>
      </c>
      <c r="S557">
        <f t="shared" ca="1" si="77"/>
        <v>0</v>
      </c>
      <c r="T557">
        <f t="shared" ca="1" si="78"/>
        <v>0</v>
      </c>
      <c r="W557">
        <f t="shared" si="71"/>
        <v>554</v>
      </c>
      <c r="X557">
        <f t="shared" si="72"/>
        <v>556</v>
      </c>
    </row>
    <row r="558" spans="1:24" customFormat="1" ht="42.75" customHeight="1" x14ac:dyDescent="0.25">
      <c r="A558" s="262"/>
      <c r="B558" s="262"/>
      <c r="C558" s="264"/>
      <c r="D558" s="164" t="s">
        <v>167</v>
      </c>
      <c r="E558" s="164">
        <v>1</v>
      </c>
      <c r="F558" s="164">
        <v>136</v>
      </c>
      <c r="G558" s="165" t="s">
        <v>317</v>
      </c>
      <c r="H558" s="183" t="s">
        <v>474</v>
      </c>
      <c r="I558" s="164" t="s">
        <v>474</v>
      </c>
      <c r="J558" s="265"/>
      <c r="K558" s="57" t="s">
        <v>52</v>
      </c>
      <c r="L558" s="57" t="s">
        <v>167</v>
      </c>
      <c r="O558">
        <f t="shared" ca="1" si="73"/>
        <v>0</v>
      </c>
      <c r="P558">
        <f t="shared" ca="1" si="74"/>
        <v>0</v>
      </c>
      <c r="Q558">
        <f t="shared" ca="1" si="75"/>
        <v>0</v>
      </c>
      <c r="R558">
        <f t="shared" ca="1" si="76"/>
        <v>0</v>
      </c>
      <c r="S558">
        <f t="shared" ca="1" si="77"/>
        <v>0</v>
      </c>
      <c r="T558">
        <f t="shared" ca="1" si="78"/>
        <v>0</v>
      </c>
      <c r="W558">
        <f t="shared" si="71"/>
        <v>554</v>
      </c>
      <c r="X558">
        <f t="shared" si="72"/>
        <v>556</v>
      </c>
    </row>
    <row r="559" spans="1:24" customFormat="1" ht="42.75" customHeight="1" x14ac:dyDescent="0.25">
      <c r="A559" s="262"/>
      <c r="B559" s="262"/>
      <c r="C559" s="264"/>
      <c r="D559" s="164" t="s">
        <v>167</v>
      </c>
      <c r="E559" s="164">
        <v>2</v>
      </c>
      <c r="F559" s="164">
        <v>136</v>
      </c>
      <c r="G559" s="165" t="s">
        <v>317</v>
      </c>
      <c r="H559" s="183" t="s">
        <v>474</v>
      </c>
      <c r="I559" s="164" t="s">
        <v>474</v>
      </c>
      <c r="J559" s="265"/>
      <c r="K559" s="57" t="s">
        <v>52</v>
      </c>
      <c r="L559" s="57" t="s">
        <v>167</v>
      </c>
      <c r="O559">
        <f t="shared" ca="1" si="73"/>
        <v>0</v>
      </c>
      <c r="P559">
        <f t="shared" ca="1" si="74"/>
        <v>0</v>
      </c>
      <c r="Q559">
        <f t="shared" ca="1" si="75"/>
        <v>0</v>
      </c>
      <c r="R559">
        <f t="shared" ca="1" si="76"/>
        <v>0</v>
      </c>
      <c r="S559">
        <f t="shared" ca="1" si="77"/>
        <v>0</v>
      </c>
      <c r="T559">
        <f t="shared" ca="1" si="78"/>
        <v>0</v>
      </c>
      <c r="W559">
        <f t="shared" si="71"/>
        <v>554</v>
      </c>
      <c r="X559">
        <f t="shared" si="72"/>
        <v>556</v>
      </c>
    </row>
    <row r="560" spans="1:24" customFormat="1" x14ac:dyDescent="0.25">
      <c r="A560" s="263"/>
      <c r="B560" s="263"/>
      <c r="C560" s="164" t="s">
        <v>524</v>
      </c>
      <c r="D560" s="164"/>
      <c r="E560" s="164"/>
      <c r="F560" s="164"/>
      <c r="G560" s="165"/>
      <c r="H560" s="183" t="s">
        <v>474</v>
      </c>
      <c r="I560" s="164"/>
      <c r="J560" s="184">
        <v>80</v>
      </c>
      <c r="K560" s="57"/>
      <c r="L560" s="57"/>
      <c r="O560">
        <f t="shared" ca="1" si="73"/>
        <v>0</v>
      </c>
      <c r="P560">
        <f t="shared" ca="1" si="74"/>
        <v>0</v>
      </c>
      <c r="Q560">
        <f t="shared" ca="1" si="75"/>
        <v>0</v>
      </c>
      <c r="R560">
        <f t="shared" ca="1" si="76"/>
        <v>0</v>
      </c>
      <c r="S560">
        <f t="shared" ca="1" si="77"/>
        <v>0</v>
      </c>
      <c r="T560">
        <f t="shared" ca="1" si="78"/>
        <v>0</v>
      </c>
      <c r="W560">
        <f t="shared" si="71"/>
        <v>559</v>
      </c>
      <c r="X560">
        <f t="shared" si="72"/>
        <v>561</v>
      </c>
    </row>
    <row r="561" spans="1:24" customFormat="1" ht="42.75" x14ac:dyDescent="0.25">
      <c r="A561" s="261">
        <v>99</v>
      </c>
      <c r="B561" s="261" t="s">
        <v>827</v>
      </c>
      <c r="C561" s="261" t="s">
        <v>52</v>
      </c>
      <c r="D561" s="226" t="s">
        <v>101</v>
      </c>
      <c r="E561" s="226">
        <v>1</v>
      </c>
      <c r="F561" s="226">
        <v>257</v>
      </c>
      <c r="G561" s="227" t="s">
        <v>317</v>
      </c>
      <c r="H561" s="226" t="s">
        <v>474</v>
      </c>
      <c r="I561" s="226" t="s">
        <v>474</v>
      </c>
      <c r="J561" s="278" t="s">
        <v>474</v>
      </c>
      <c r="K561" s="57"/>
      <c r="L561" s="57"/>
      <c r="O561">
        <f t="shared" ca="1" si="73"/>
        <v>0</v>
      </c>
      <c r="P561">
        <f t="shared" ca="1" si="74"/>
        <v>0</v>
      </c>
      <c r="Q561">
        <f t="shared" ca="1" si="75"/>
        <v>0</v>
      </c>
      <c r="R561">
        <f t="shared" ca="1" si="76"/>
        <v>0</v>
      </c>
      <c r="S561">
        <f t="shared" ca="1" si="77"/>
        <v>0</v>
      </c>
      <c r="T561">
        <f t="shared" ca="1" si="78"/>
        <v>0</v>
      </c>
      <c r="W561">
        <f t="shared" si="71"/>
        <v>559</v>
      </c>
      <c r="X561">
        <f t="shared" si="72"/>
        <v>561</v>
      </c>
    </row>
    <row r="562" spans="1:24" customFormat="1" ht="42.75" x14ac:dyDescent="0.25">
      <c r="A562" s="262"/>
      <c r="B562" s="262"/>
      <c r="C562" s="263"/>
      <c r="D562" s="226" t="s">
        <v>102</v>
      </c>
      <c r="E562" s="226">
        <v>1</v>
      </c>
      <c r="F562" s="226">
        <v>163</v>
      </c>
      <c r="G562" s="227" t="s">
        <v>317</v>
      </c>
      <c r="H562" s="226" t="s">
        <v>474</v>
      </c>
      <c r="I562" s="226" t="s">
        <v>474</v>
      </c>
      <c r="J562" s="280"/>
      <c r="K562" s="57"/>
      <c r="L562" s="57"/>
      <c r="O562">
        <f t="shared" ca="1" si="73"/>
        <v>0</v>
      </c>
      <c r="P562">
        <f t="shared" ca="1" si="74"/>
        <v>0</v>
      </c>
      <c r="Q562">
        <f t="shared" ca="1" si="75"/>
        <v>0</v>
      </c>
      <c r="R562">
        <f t="shared" ca="1" si="76"/>
        <v>0</v>
      </c>
      <c r="S562">
        <f t="shared" ca="1" si="77"/>
        <v>0</v>
      </c>
      <c r="T562">
        <f t="shared" ca="1" si="78"/>
        <v>0</v>
      </c>
      <c r="W562">
        <f t="shared" si="71"/>
        <v>559</v>
      </c>
      <c r="X562">
        <f t="shared" si="72"/>
        <v>561</v>
      </c>
    </row>
    <row r="563" spans="1:24" customFormat="1" x14ac:dyDescent="0.25">
      <c r="A563" s="263"/>
      <c r="B563" s="263"/>
      <c r="C563" s="226" t="s">
        <v>524</v>
      </c>
      <c r="D563" s="226"/>
      <c r="E563" s="226"/>
      <c r="F563" s="226"/>
      <c r="G563" s="227"/>
      <c r="H563" s="226" t="s">
        <v>474</v>
      </c>
      <c r="I563" s="226"/>
      <c r="J563" s="227" t="s">
        <v>474</v>
      </c>
      <c r="K563" s="57"/>
      <c r="L563" s="57"/>
      <c r="O563">
        <f t="shared" ca="1" si="73"/>
        <v>0</v>
      </c>
      <c r="P563">
        <f t="shared" ca="1" si="74"/>
        <v>0</v>
      </c>
      <c r="Q563">
        <f t="shared" ca="1" si="75"/>
        <v>0</v>
      </c>
      <c r="R563">
        <f t="shared" ca="1" si="76"/>
        <v>0</v>
      </c>
      <c r="S563">
        <f t="shared" ca="1" si="77"/>
        <v>0</v>
      </c>
      <c r="T563">
        <f t="shared" ca="1" si="78"/>
        <v>0</v>
      </c>
      <c r="W563">
        <f t="shared" si="71"/>
        <v>562</v>
      </c>
      <c r="X563">
        <f t="shared" si="72"/>
        <v>564</v>
      </c>
    </row>
    <row r="564" spans="1:24" customFormat="1" ht="42.75" customHeight="1" x14ac:dyDescent="0.25">
      <c r="A564" s="261">
        <v>100</v>
      </c>
      <c r="B564" s="261" t="s">
        <v>53</v>
      </c>
      <c r="C564" s="264" t="s">
        <v>427</v>
      </c>
      <c r="D564" s="164" t="s">
        <v>139</v>
      </c>
      <c r="E564" s="164">
        <v>1</v>
      </c>
      <c r="F564" s="164">
        <v>140</v>
      </c>
      <c r="G564" s="165" t="s">
        <v>317</v>
      </c>
      <c r="H564" s="183" t="s">
        <v>474</v>
      </c>
      <c r="I564" s="164" t="s">
        <v>474</v>
      </c>
      <c r="J564" s="265" t="s">
        <v>599</v>
      </c>
      <c r="K564" s="57" t="s">
        <v>52</v>
      </c>
      <c r="L564" s="57" t="s">
        <v>52</v>
      </c>
      <c r="O564">
        <f t="shared" ca="1" si="73"/>
        <v>0</v>
      </c>
      <c r="P564">
        <f t="shared" ca="1" si="74"/>
        <v>0</v>
      </c>
      <c r="Q564">
        <f t="shared" ca="1" si="75"/>
        <v>0</v>
      </c>
      <c r="R564">
        <f t="shared" ca="1" si="76"/>
        <v>0</v>
      </c>
      <c r="S564">
        <f t="shared" ca="1" si="77"/>
        <v>0</v>
      </c>
      <c r="T564">
        <f t="shared" ca="1" si="78"/>
        <v>0</v>
      </c>
      <c r="W564">
        <f t="shared" si="71"/>
        <v>562</v>
      </c>
      <c r="X564">
        <f t="shared" si="72"/>
        <v>564</v>
      </c>
    </row>
    <row r="565" spans="1:24" customFormat="1" ht="42.75" customHeight="1" x14ac:dyDescent="0.25">
      <c r="A565" s="262"/>
      <c r="B565" s="262"/>
      <c r="C565" s="264"/>
      <c r="D565" s="164" t="s">
        <v>51</v>
      </c>
      <c r="E565" s="164">
        <v>1</v>
      </c>
      <c r="F565" s="164">
        <v>117</v>
      </c>
      <c r="G565" s="165" t="s">
        <v>317</v>
      </c>
      <c r="H565" s="183" t="s">
        <v>474</v>
      </c>
      <c r="I565" s="164" t="s">
        <v>474</v>
      </c>
      <c r="J565" s="265"/>
      <c r="K565" s="57" t="s">
        <v>52</v>
      </c>
      <c r="L565" s="57" t="s">
        <v>52</v>
      </c>
      <c r="O565">
        <f t="shared" ca="1" si="73"/>
        <v>0</v>
      </c>
      <c r="P565">
        <f t="shared" ca="1" si="74"/>
        <v>0</v>
      </c>
      <c r="Q565">
        <f t="shared" ca="1" si="75"/>
        <v>0</v>
      </c>
      <c r="R565">
        <f t="shared" ca="1" si="76"/>
        <v>0</v>
      </c>
      <c r="S565">
        <f t="shared" ca="1" si="77"/>
        <v>0</v>
      </c>
      <c r="T565">
        <f t="shared" ca="1" si="78"/>
        <v>0</v>
      </c>
      <c r="W565">
        <f t="shared" si="71"/>
        <v>562</v>
      </c>
      <c r="X565">
        <f t="shared" si="72"/>
        <v>564</v>
      </c>
    </row>
    <row r="566" spans="1:24" customFormat="1" ht="42.75" customHeight="1" x14ac:dyDescent="0.25">
      <c r="A566" s="262"/>
      <c r="B566" s="262"/>
      <c r="C566" s="264"/>
      <c r="D566" s="164" t="s">
        <v>46</v>
      </c>
      <c r="E566" s="164">
        <v>1</v>
      </c>
      <c r="F566" s="164">
        <v>104</v>
      </c>
      <c r="G566" s="165" t="s">
        <v>317</v>
      </c>
      <c r="H566" s="183" t="s">
        <v>474</v>
      </c>
      <c r="I566" s="164" t="s">
        <v>474</v>
      </c>
      <c r="J566" s="265"/>
      <c r="K566" s="57" t="s">
        <v>234</v>
      </c>
      <c r="L566" s="57" t="s">
        <v>234</v>
      </c>
      <c r="O566">
        <f t="shared" ca="1" si="73"/>
        <v>0</v>
      </c>
      <c r="P566">
        <f t="shared" ca="1" si="74"/>
        <v>0</v>
      </c>
      <c r="Q566">
        <f t="shared" ca="1" si="75"/>
        <v>0</v>
      </c>
      <c r="R566">
        <f t="shared" ca="1" si="76"/>
        <v>0</v>
      </c>
      <c r="S566">
        <f t="shared" ca="1" si="77"/>
        <v>0</v>
      </c>
      <c r="T566">
        <f t="shared" ca="1" si="78"/>
        <v>0</v>
      </c>
      <c r="W566">
        <f t="shared" si="71"/>
        <v>562</v>
      </c>
      <c r="X566">
        <f t="shared" si="72"/>
        <v>564</v>
      </c>
    </row>
    <row r="567" spans="1:24" customFormat="1" ht="42.75" customHeight="1" x14ac:dyDescent="0.25">
      <c r="A567" s="262"/>
      <c r="B567" s="262"/>
      <c r="C567" s="264"/>
      <c r="D567" s="164" t="s">
        <v>46</v>
      </c>
      <c r="E567" s="164">
        <v>2</v>
      </c>
      <c r="F567" s="164">
        <v>104</v>
      </c>
      <c r="G567" s="165" t="s">
        <v>317</v>
      </c>
      <c r="H567" s="183" t="s">
        <v>474</v>
      </c>
      <c r="I567" s="164" t="s">
        <v>474</v>
      </c>
      <c r="J567" s="265"/>
      <c r="K567" s="57" t="s">
        <v>234</v>
      </c>
      <c r="L567" s="57" t="s">
        <v>234</v>
      </c>
      <c r="O567">
        <f t="shared" ca="1" si="73"/>
        <v>0</v>
      </c>
      <c r="P567">
        <f t="shared" ca="1" si="74"/>
        <v>0</v>
      </c>
      <c r="Q567">
        <f t="shared" ca="1" si="75"/>
        <v>0</v>
      </c>
      <c r="R567">
        <f t="shared" ca="1" si="76"/>
        <v>0</v>
      </c>
      <c r="S567">
        <f t="shared" ca="1" si="77"/>
        <v>0</v>
      </c>
      <c r="T567">
        <f t="shared" ca="1" si="78"/>
        <v>0</v>
      </c>
      <c r="W567">
        <f t="shared" si="71"/>
        <v>562</v>
      </c>
      <c r="X567">
        <f t="shared" si="72"/>
        <v>564</v>
      </c>
    </row>
    <row r="568" spans="1:24" customFormat="1" x14ac:dyDescent="0.25">
      <c r="A568" s="263"/>
      <c r="B568" s="263"/>
      <c r="C568" s="164" t="s">
        <v>524</v>
      </c>
      <c r="D568" s="164"/>
      <c r="E568" s="164"/>
      <c r="F568" s="164"/>
      <c r="G568" s="165"/>
      <c r="H568" s="183" t="s">
        <v>474</v>
      </c>
      <c r="I568" s="164"/>
      <c r="J568" s="184">
        <v>80</v>
      </c>
      <c r="K568" s="57"/>
      <c r="L568" s="57"/>
      <c r="O568">
        <f t="shared" ca="1" si="73"/>
        <v>0</v>
      </c>
      <c r="P568">
        <f t="shared" ca="1" si="74"/>
        <v>0</v>
      </c>
      <c r="Q568">
        <f t="shared" ca="1" si="75"/>
        <v>0</v>
      </c>
      <c r="R568">
        <f t="shared" ca="1" si="76"/>
        <v>0</v>
      </c>
      <c r="S568">
        <f t="shared" ca="1" si="77"/>
        <v>0</v>
      </c>
      <c r="T568">
        <f t="shared" ca="1" si="78"/>
        <v>0</v>
      </c>
      <c r="W568">
        <f t="shared" si="71"/>
        <v>567</v>
      </c>
      <c r="X568">
        <f t="shared" si="72"/>
        <v>569</v>
      </c>
    </row>
    <row r="569" spans="1:24" customFormat="1" ht="42.75" customHeight="1" x14ac:dyDescent="0.25">
      <c r="A569" s="261">
        <v>101</v>
      </c>
      <c r="B569" s="261" t="s">
        <v>108</v>
      </c>
      <c r="C569" s="261" t="s">
        <v>576</v>
      </c>
      <c r="D569" s="164" t="s">
        <v>154</v>
      </c>
      <c r="E569" s="164">
        <v>1</v>
      </c>
      <c r="F569" s="164">
        <v>105</v>
      </c>
      <c r="G569" s="165" t="s">
        <v>317</v>
      </c>
      <c r="H569" s="183" t="s">
        <v>474</v>
      </c>
      <c r="I569" s="164" t="s">
        <v>474</v>
      </c>
      <c r="J569" s="265" t="s">
        <v>586</v>
      </c>
      <c r="K569" s="57" t="s">
        <v>321</v>
      </c>
      <c r="L569" s="57" t="s">
        <v>154</v>
      </c>
      <c r="O569">
        <f t="shared" ca="1" si="73"/>
        <v>0</v>
      </c>
      <c r="P569">
        <f t="shared" ca="1" si="74"/>
        <v>0</v>
      </c>
      <c r="Q569">
        <f t="shared" ca="1" si="75"/>
        <v>0</v>
      </c>
      <c r="R569">
        <f t="shared" ca="1" si="76"/>
        <v>0</v>
      </c>
      <c r="S569">
        <f t="shared" ca="1" si="77"/>
        <v>0</v>
      </c>
      <c r="T569">
        <f t="shared" ca="1" si="78"/>
        <v>0</v>
      </c>
      <c r="W569">
        <f t="shared" si="71"/>
        <v>567</v>
      </c>
      <c r="X569">
        <f t="shared" si="72"/>
        <v>569</v>
      </c>
    </row>
    <row r="570" spans="1:24" customFormat="1" ht="42.75" customHeight="1" x14ac:dyDescent="0.25">
      <c r="A570" s="262"/>
      <c r="B570" s="262"/>
      <c r="C570" s="262"/>
      <c r="D570" s="164" t="s">
        <v>154</v>
      </c>
      <c r="E570" s="164">
        <v>2</v>
      </c>
      <c r="F570" s="164">
        <v>105</v>
      </c>
      <c r="G570" s="165" t="s">
        <v>317</v>
      </c>
      <c r="H570" s="183" t="s">
        <v>474</v>
      </c>
      <c r="I570" s="164" t="s">
        <v>474</v>
      </c>
      <c r="J570" s="265"/>
      <c r="K570" s="57" t="s">
        <v>321</v>
      </c>
      <c r="L570" s="57" t="s">
        <v>154</v>
      </c>
      <c r="O570">
        <f t="shared" ca="1" si="73"/>
        <v>0</v>
      </c>
      <c r="P570">
        <f t="shared" ca="1" si="74"/>
        <v>0</v>
      </c>
      <c r="Q570">
        <f t="shared" ca="1" si="75"/>
        <v>0</v>
      </c>
      <c r="R570">
        <f t="shared" ca="1" si="76"/>
        <v>0</v>
      </c>
      <c r="S570">
        <f t="shared" ca="1" si="77"/>
        <v>0</v>
      </c>
      <c r="T570">
        <f t="shared" ca="1" si="78"/>
        <v>0</v>
      </c>
      <c r="W570">
        <f t="shared" si="71"/>
        <v>567</v>
      </c>
      <c r="X570">
        <f t="shared" si="72"/>
        <v>569</v>
      </c>
    </row>
    <row r="571" spans="1:24" customFormat="1" ht="42.75" customHeight="1" x14ac:dyDescent="0.25">
      <c r="A571" s="262"/>
      <c r="B571" s="262"/>
      <c r="C571" s="262"/>
      <c r="D571" s="164" t="s">
        <v>105</v>
      </c>
      <c r="E571" s="164">
        <v>1</v>
      </c>
      <c r="F571" s="164">
        <v>106</v>
      </c>
      <c r="G571" s="165" t="s">
        <v>317</v>
      </c>
      <c r="H571" s="183" t="s">
        <v>474</v>
      </c>
      <c r="I571" s="164" t="s">
        <v>474</v>
      </c>
      <c r="J571" s="265"/>
      <c r="K571" s="57" t="s">
        <v>15</v>
      </c>
      <c r="L571" s="57" t="s">
        <v>34</v>
      </c>
      <c r="O571">
        <f t="shared" ca="1" si="73"/>
        <v>0</v>
      </c>
      <c r="P571">
        <f t="shared" ca="1" si="74"/>
        <v>0</v>
      </c>
      <c r="Q571">
        <f t="shared" ca="1" si="75"/>
        <v>0</v>
      </c>
      <c r="R571">
        <f t="shared" ca="1" si="76"/>
        <v>0</v>
      </c>
      <c r="S571">
        <f t="shared" ca="1" si="77"/>
        <v>0</v>
      </c>
      <c r="T571">
        <f t="shared" ca="1" si="78"/>
        <v>0</v>
      </c>
      <c r="W571">
        <f t="shared" si="71"/>
        <v>567</v>
      </c>
      <c r="X571">
        <f t="shared" si="72"/>
        <v>569</v>
      </c>
    </row>
    <row r="572" spans="1:24" customFormat="1" ht="42.75" customHeight="1" x14ac:dyDescent="0.25">
      <c r="A572" s="262"/>
      <c r="B572" s="262"/>
      <c r="C572" s="262"/>
      <c r="D572" s="164" t="s">
        <v>187</v>
      </c>
      <c r="E572" s="164">
        <v>1</v>
      </c>
      <c r="F572" s="164">
        <v>126</v>
      </c>
      <c r="G572" s="165" t="s">
        <v>317</v>
      </c>
      <c r="H572" s="183" t="s">
        <v>474</v>
      </c>
      <c r="I572" s="164" t="s">
        <v>474</v>
      </c>
      <c r="J572" s="265"/>
      <c r="K572" s="57" t="s">
        <v>15</v>
      </c>
      <c r="L572" s="57" t="s">
        <v>15</v>
      </c>
      <c r="O572">
        <f t="shared" ca="1" si="73"/>
        <v>0</v>
      </c>
      <c r="P572">
        <f t="shared" ca="1" si="74"/>
        <v>0</v>
      </c>
      <c r="Q572">
        <f t="shared" ca="1" si="75"/>
        <v>0</v>
      </c>
      <c r="R572">
        <f t="shared" ca="1" si="76"/>
        <v>0</v>
      </c>
      <c r="S572">
        <f t="shared" ca="1" si="77"/>
        <v>0</v>
      </c>
      <c r="T572">
        <f t="shared" ca="1" si="78"/>
        <v>0</v>
      </c>
      <c r="W572">
        <f t="shared" si="71"/>
        <v>567</v>
      </c>
      <c r="X572">
        <f t="shared" si="72"/>
        <v>569</v>
      </c>
    </row>
    <row r="573" spans="1:24" customFormat="1" ht="42.75" customHeight="1" x14ac:dyDescent="0.25">
      <c r="A573" s="262"/>
      <c r="B573" s="262"/>
      <c r="C573" s="262"/>
      <c r="D573" s="226" t="s">
        <v>187</v>
      </c>
      <c r="E573" s="226">
        <v>2</v>
      </c>
      <c r="F573" s="226">
        <v>126</v>
      </c>
      <c r="G573" s="227" t="s">
        <v>317</v>
      </c>
      <c r="H573" s="226" t="s">
        <v>474</v>
      </c>
      <c r="I573" s="226" t="s">
        <v>474</v>
      </c>
      <c r="J573" s="227"/>
      <c r="K573" s="57" t="s">
        <v>15</v>
      </c>
      <c r="L573" s="57" t="s">
        <v>15</v>
      </c>
      <c r="O573">
        <f t="shared" ca="1" si="73"/>
        <v>0</v>
      </c>
      <c r="P573">
        <f t="shared" ca="1" si="74"/>
        <v>0</v>
      </c>
      <c r="Q573">
        <f t="shared" ca="1" si="75"/>
        <v>0</v>
      </c>
      <c r="R573">
        <f t="shared" ca="1" si="76"/>
        <v>0</v>
      </c>
      <c r="S573">
        <f t="shared" ca="1" si="77"/>
        <v>0</v>
      </c>
      <c r="T573">
        <f t="shared" ca="1" si="78"/>
        <v>0</v>
      </c>
      <c r="W573">
        <f t="shared" si="71"/>
        <v>567</v>
      </c>
      <c r="X573">
        <f t="shared" si="72"/>
        <v>569</v>
      </c>
    </row>
    <row r="574" spans="1:24" customFormat="1" ht="42.75" customHeight="1" x14ac:dyDescent="0.25">
      <c r="A574" s="262"/>
      <c r="B574" s="262"/>
      <c r="C574" s="263"/>
      <c r="D574" s="226" t="s">
        <v>178</v>
      </c>
      <c r="E574" s="226">
        <v>1</v>
      </c>
      <c r="F574" s="226">
        <v>83</v>
      </c>
      <c r="G574" s="227" t="s">
        <v>317</v>
      </c>
      <c r="H574" s="226" t="s">
        <v>474</v>
      </c>
      <c r="I574" s="226" t="s">
        <v>474</v>
      </c>
      <c r="J574" s="227"/>
      <c r="K574" s="57" t="s">
        <v>25</v>
      </c>
      <c r="L574" s="57" t="s">
        <v>25</v>
      </c>
      <c r="O574">
        <f t="shared" ca="1" si="73"/>
        <v>0</v>
      </c>
      <c r="P574">
        <f t="shared" ca="1" si="74"/>
        <v>0</v>
      </c>
      <c r="Q574">
        <f t="shared" ca="1" si="75"/>
        <v>0</v>
      </c>
      <c r="R574">
        <f t="shared" ca="1" si="76"/>
        <v>0</v>
      </c>
      <c r="S574">
        <f t="shared" ca="1" si="77"/>
        <v>0</v>
      </c>
      <c r="T574">
        <f t="shared" ca="1" si="78"/>
        <v>0</v>
      </c>
      <c r="W574">
        <f t="shared" si="71"/>
        <v>567</v>
      </c>
      <c r="X574">
        <f t="shared" si="72"/>
        <v>569</v>
      </c>
    </row>
    <row r="575" spans="1:24" customFormat="1" x14ac:dyDescent="0.25">
      <c r="A575" s="263"/>
      <c r="B575" s="263"/>
      <c r="C575" s="164" t="s">
        <v>524</v>
      </c>
      <c r="D575" s="164"/>
      <c r="E575" s="164"/>
      <c r="F575" s="164"/>
      <c r="G575" s="165"/>
      <c r="H575" s="183" t="s">
        <v>474</v>
      </c>
      <c r="I575" s="164"/>
      <c r="J575" s="184">
        <v>63</v>
      </c>
      <c r="K575" s="57"/>
      <c r="L575" s="57"/>
      <c r="O575">
        <f t="shared" ca="1" si="73"/>
        <v>0</v>
      </c>
      <c r="P575">
        <f t="shared" ca="1" si="74"/>
        <v>0</v>
      </c>
      <c r="Q575">
        <f t="shared" ca="1" si="75"/>
        <v>0</v>
      </c>
      <c r="R575">
        <f t="shared" ca="1" si="76"/>
        <v>0</v>
      </c>
      <c r="S575">
        <f t="shared" ca="1" si="77"/>
        <v>0</v>
      </c>
      <c r="T575">
        <f t="shared" ca="1" si="78"/>
        <v>0</v>
      </c>
      <c r="W575">
        <f t="shared" si="71"/>
        <v>574</v>
      </c>
      <c r="X575">
        <f t="shared" si="72"/>
        <v>576</v>
      </c>
    </row>
    <row r="576" spans="1:24" customFormat="1" ht="42.75" customHeight="1" x14ac:dyDescent="0.25">
      <c r="A576" s="261">
        <v>102</v>
      </c>
      <c r="B576" s="261" t="s">
        <v>120</v>
      </c>
      <c r="C576" s="264" t="s">
        <v>52</v>
      </c>
      <c r="D576" s="164" t="s">
        <v>119</v>
      </c>
      <c r="E576" s="164">
        <v>1</v>
      </c>
      <c r="F576" s="164">
        <v>55</v>
      </c>
      <c r="G576" s="165" t="s">
        <v>317</v>
      </c>
      <c r="H576" s="183" t="s">
        <v>474</v>
      </c>
      <c r="I576" s="164" t="s">
        <v>474</v>
      </c>
      <c r="J576" s="265" t="s">
        <v>474</v>
      </c>
      <c r="K576" s="57" t="s">
        <v>52</v>
      </c>
      <c r="L576" s="57" t="s">
        <v>121</v>
      </c>
      <c r="O576">
        <f t="shared" ca="1" si="73"/>
        <v>0</v>
      </c>
      <c r="P576">
        <f t="shared" ca="1" si="74"/>
        <v>0</v>
      </c>
      <c r="Q576">
        <f t="shared" ca="1" si="75"/>
        <v>0</v>
      </c>
      <c r="R576">
        <f t="shared" ca="1" si="76"/>
        <v>0</v>
      </c>
      <c r="S576">
        <f t="shared" ca="1" si="77"/>
        <v>0</v>
      </c>
      <c r="T576">
        <f t="shared" ca="1" si="78"/>
        <v>0</v>
      </c>
      <c r="W576">
        <f t="shared" si="71"/>
        <v>574</v>
      </c>
      <c r="X576">
        <f t="shared" si="72"/>
        <v>576</v>
      </c>
    </row>
    <row r="577" spans="1:24" customFormat="1" ht="42.75" customHeight="1" x14ac:dyDescent="0.25">
      <c r="A577" s="262"/>
      <c r="B577" s="262"/>
      <c r="C577" s="264"/>
      <c r="D577" s="164" t="s">
        <v>119</v>
      </c>
      <c r="E577" s="164">
        <v>2</v>
      </c>
      <c r="F577" s="164">
        <v>55</v>
      </c>
      <c r="G577" s="165" t="s">
        <v>317</v>
      </c>
      <c r="H577" s="183" t="s">
        <v>474</v>
      </c>
      <c r="I577" s="164" t="s">
        <v>474</v>
      </c>
      <c r="J577" s="265"/>
      <c r="K577" s="57" t="s">
        <v>52</v>
      </c>
      <c r="L577" s="57" t="s">
        <v>121</v>
      </c>
      <c r="O577">
        <f t="shared" ca="1" si="73"/>
        <v>0</v>
      </c>
      <c r="P577">
        <f t="shared" ca="1" si="74"/>
        <v>0</v>
      </c>
      <c r="Q577">
        <f t="shared" ca="1" si="75"/>
        <v>0</v>
      </c>
      <c r="R577">
        <f t="shared" ca="1" si="76"/>
        <v>0</v>
      </c>
      <c r="S577">
        <f t="shared" ca="1" si="77"/>
        <v>0</v>
      </c>
      <c r="T577">
        <f t="shared" ca="1" si="78"/>
        <v>0</v>
      </c>
      <c r="W577">
        <f t="shared" si="71"/>
        <v>574</v>
      </c>
      <c r="X577">
        <f t="shared" si="72"/>
        <v>576</v>
      </c>
    </row>
    <row r="578" spans="1:24" customFormat="1" ht="42.75" customHeight="1" x14ac:dyDescent="0.25">
      <c r="A578" s="262"/>
      <c r="B578" s="262"/>
      <c r="C578" s="264"/>
      <c r="D578" s="164" t="s">
        <v>130</v>
      </c>
      <c r="E578" s="164">
        <v>1</v>
      </c>
      <c r="F578" s="164">
        <v>72</v>
      </c>
      <c r="G578" s="165" t="s">
        <v>317</v>
      </c>
      <c r="H578" s="183" t="s">
        <v>474</v>
      </c>
      <c r="I578" s="164" t="s">
        <v>474</v>
      </c>
      <c r="J578" s="265"/>
      <c r="K578" s="57" t="s">
        <v>52</v>
      </c>
      <c r="L578" s="57" t="s">
        <v>52</v>
      </c>
      <c r="O578">
        <f t="shared" ca="1" si="73"/>
        <v>0</v>
      </c>
      <c r="P578">
        <f t="shared" ca="1" si="74"/>
        <v>0</v>
      </c>
      <c r="Q578">
        <f t="shared" ca="1" si="75"/>
        <v>0</v>
      </c>
      <c r="R578">
        <f t="shared" ca="1" si="76"/>
        <v>0</v>
      </c>
      <c r="S578">
        <f t="shared" ca="1" si="77"/>
        <v>0</v>
      </c>
      <c r="T578">
        <f t="shared" ca="1" si="78"/>
        <v>0</v>
      </c>
      <c r="W578">
        <f t="shared" si="71"/>
        <v>574</v>
      </c>
      <c r="X578">
        <f t="shared" si="72"/>
        <v>576</v>
      </c>
    </row>
    <row r="579" spans="1:24" customFormat="1" ht="42.75" customHeight="1" x14ac:dyDescent="0.25">
      <c r="A579" s="262"/>
      <c r="B579" s="262"/>
      <c r="C579" s="264"/>
      <c r="D579" s="164" t="s">
        <v>130</v>
      </c>
      <c r="E579" s="164">
        <v>2</v>
      </c>
      <c r="F579" s="164">
        <v>72</v>
      </c>
      <c r="G579" s="165" t="s">
        <v>317</v>
      </c>
      <c r="H579" s="183" t="s">
        <v>474</v>
      </c>
      <c r="I579" s="164" t="s">
        <v>474</v>
      </c>
      <c r="J579" s="265"/>
      <c r="K579" s="57" t="s">
        <v>52</v>
      </c>
      <c r="L579" s="57" t="s">
        <v>52</v>
      </c>
      <c r="O579">
        <f t="shared" ca="1" si="73"/>
        <v>0</v>
      </c>
      <c r="P579">
        <f t="shared" ca="1" si="74"/>
        <v>0</v>
      </c>
      <c r="Q579">
        <f t="shared" ca="1" si="75"/>
        <v>0</v>
      </c>
      <c r="R579">
        <f t="shared" ca="1" si="76"/>
        <v>0</v>
      </c>
      <c r="S579">
        <f t="shared" ca="1" si="77"/>
        <v>0</v>
      </c>
      <c r="T579">
        <f t="shared" ca="1" si="78"/>
        <v>0</v>
      </c>
      <c r="W579">
        <f t="shared" si="71"/>
        <v>574</v>
      </c>
      <c r="X579">
        <f t="shared" si="72"/>
        <v>576</v>
      </c>
    </row>
    <row r="580" spans="1:24" customFormat="1" ht="42.75" customHeight="1" x14ac:dyDescent="0.25">
      <c r="A580" s="262"/>
      <c r="B580" s="262"/>
      <c r="C580" s="264"/>
      <c r="D580" s="164" t="s">
        <v>123</v>
      </c>
      <c r="E580" s="164">
        <v>1</v>
      </c>
      <c r="F580" s="164">
        <v>14</v>
      </c>
      <c r="G580" s="165" t="s">
        <v>317</v>
      </c>
      <c r="H580" s="183" t="s">
        <v>474</v>
      </c>
      <c r="I580" s="164" t="s">
        <v>474</v>
      </c>
      <c r="J580" s="265"/>
      <c r="K580" s="57" t="s">
        <v>52</v>
      </c>
      <c r="L580" s="57" t="s">
        <v>52</v>
      </c>
      <c r="O580">
        <f t="shared" ca="1" si="73"/>
        <v>0</v>
      </c>
      <c r="P580">
        <f t="shared" ca="1" si="74"/>
        <v>0</v>
      </c>
      <c r="Q580">
        <f t="shared" ca="1" si="75"/>
        <v>0</v>
      </c>
      <c r="R580">
        <f t="shared" ca="1" si="76"/>
        <v>0</v>
      </c>
      <c r="S580">
        <f t="shared" ca="1" si="77"/>
        <v>0</v>
      </c>
      <c r="T580">
        <f t="shared" ca="1" si="78"/>
        <v>0</v>
      </c>
      <c r="W580">
        <f t="shared" si="71"/>
        <v>574</v>
      </c>
      <c r="X580">
        <f t="shared" si="72"/>
        <v>576</v>
      </c>
    </row>
    <row r="581" spans="1:24" customFormat="1" ht="42.75" customHeight="1" x14ac:dyDescent="0.25">
      <c r="A581" s="262"/>
      <c r="B581" s="262"/>
      <c r="C581" s="264"/>
      <c r="D581" s="164" t="s">
        <v>123</v>
      </c>
      <c r="E581" s="164">
        <v>2</v>
      </c>
      <c r="F581" s="164">
        <v>14</v>
      </c>
      <c r="G581" s="165" t="s">
        <v>317</v>
      </c>
      <c r="H581" s="183" t="s">
        <v>474</v>
      </c>
      <c r="I581" s="164" t="s">
        <v>474</v>
      </c>
      <c r="J581" s="265"/>
      <c r="K581" s="57" t="s">
        <v>52</v>
      </c>
      <c r="L581" s="57" t="s">
        <v>52</v>
      </c>
      <c r="O581">
        <f t="shared" ca="1" si="73"/>
        <v>0</v>
      </c>
      <c r="P581">
        <f t="shared" ca="1" si="74"/>
        <v>0</v>
      </c>
      <c r="Q581">
        <f t="shared" ca="1" si="75"/>
        <v>0</v>
      </c>
      <c r="R581">
        <f t="shared" ca="1" si="76"/>
        <v>0</v>
      </c>
      <c r="S581">
        <f t="shared" ca="1" si="77"/>
        <v>0</v>
      </c>
      <c r="T581">
        <f t="shared" ca="1" si="78"/>
        <v>0</v>
      </c>
      <c r="W581">
        <f t="shared" si="71"/>
        <v>574</v>
      </c>
      <c r="X581">
        <f t="shared" si="72"/>
        <v>576</v>
      </c>
    </row>
    <row r="582" spans="1:24" customFormat="1" ht="42.75" customHeight="1" x14ac:dyDescent="0.25">
      <c r="A582" s="262"/>
      <c r="B582" s="262"/>
      <c r="C582" s="264"/>
      <c r="D582" s="164" t="s">
        <v>167</v>
      </c>
      <c r="E582" s="164">
        <v>1</v>
      </c>
      <c r="F582" s="164">
        <v>60</v>
      </c>
      <c r="G582" s="165" t="s">
        <v>317</v>
      </c>
      <c r="H582" s="183" t="s">
        <v>474</v>
      </c>
      <c r="I582" s="164" t="s">
        <v>474</v>
      </c>
      <c r="J582" s="265"/>
      <c r="K582" s="57" t="s">
        <v>52</v>
      </c>
      <c r="L582" s="57" t="s">
        <v>167</v>
      </c>
      <c r="O582">
        <f t="shared" ca="1" si="73"/>
        <v>0</v>
      </c>
      <c r="P582">
        <f t="shared" ca="1" si="74"/>
        <v>0</v>
      </c>
      <c r="Q582">
        <f t="shared" ca="1" si="75"/>
        <v>0</v>
      </c>
      <c r="R582">
        <f t="shared" ca="1" si="76"/>
        <v>0</v>
      </c>
      <c r="S582">
        <f t="shared" ca="1" si="77"/>
        <v>0</v>
      </c>
      <c r="T582">
        <f t="shared" ca="1" si="78"/>
        <v>0</v>
      </c>
      <c r="W582">
        <f t="shared" si="71"/>
        <v>574</v>
      </c>
      <c r="X582">
        <f t="shared" si="72"/>
        <v>576</v>
      </c>
    </row>
    <row r="583" spans="1:24" customFormat="1" ht="42.75" customHeight="1" x14ac:dyDescent="0.25">
      <c r="A583" s="262"/>
      <c r="B583" s="262"/>
      <c r="C583" s="264"/>
      <c r="D583" s="164" t="s">
        <v>167</v>
      </c>
      <c r="E583" s="164">
        <v>2</v>
      </c>
      <c r="F583" s="164">
        <v>60</v>
      </c>
      <c r="G583" s="165" t="s">
        <v>317</v>
      </c>
      <c r="H583" s="183" t="s">
        <v>474</v>
      </c>
      <c r="I583" s="164" t="s">
        <v>474</v>
      </c>
      <c r="J583" s="265"/>
      <c r="K583" s="57" t="s">
        <v>52</v>
      </c>
      <c r="L583" s="57" t="s">
        <v>167</v>
      </c>
      <c r="O583">
        <f t="shared" ca="1" si="73"/>
        <v>0</v>
      </c>
      <c r="P583">
        <f t="shared" ca="1" si="74"/>
        <v>0</v>
      </c>
      <c r="Q583">
        <f t="shared" ca="1" si="75"/>
        <v>0</v>
      </c>
      <c r="R583">
        <f t="shared" ca="1" si="76"/>
        <v>0</v>
      </c>
      <c r="S583">
        <f t="shared" ca="1" si="77"/>
        <v>0</v>
      </c>
      <c r="T583">
        <f t="shared" ca="1" si="78"/>
        <v>0</v>
      </c>
      <c r="W583">
        <f t="shared" si="71"/>
        <v>574</v>
      </c>
      <c r="X583">
        <f t="shared" si="72"/>
        <v>576</v>
      </c>
    </row>
    <row r="584" spans="1:24" customFormat="1" x14ac:dyDescent="0.25">
      <c r="A584" s="263"/>
      <c r="B584" s="263"/>
      <c r="C584" s="164" t="s">
        <v>524</v>
      </c>
      <c r="D584" s="164"/>
      <c r="E584" s="164"/>
      <c r="F584" s="164"/>
      <c r="G584" s="165"/>
      <c r="H584" s="183" t="s">
        <v>474</v>
      </c>
      <c r="I584" s="164"/>
      <c r="J584" s="184" t="s">
        <v>474</v>
      </c>
      <c r="K584" s="57"/>
      <c r="L584" s="57"/>
      <c r="O584">
        <f t="shared" ca="1" si="73"/>
        <v>0</v>
      </c>
      <c r="P584">
        <f t="shared" ca="1" si="74"/>
        <v>0</v>
      </c>
      <c r="Q584">
        <f t="shared" ca="1" si="75"/>
        <v>0</v>
      </c>
      <c r="R584">
        <f t="shared" ca="1" si="76"/>
        <v>0</v>
      </c>
      <c r="S584">
        <f t="shared" ca="1" si="77"/>
        <v>0</v>
      </c>
      <c r="T584">
        <f t="shared" ca="1" si="78"/>
        <v>0</v>
      </c>
      <c r="W584">
        <f t="shared" si="71"/>
        <v>583</v>
      </c>
      <c r="X584">
        <f t="shared" si="72"/>
        <v>585</v>
      </c>
    </row>
    <row r="585" spans="1:24" customFormat="1" ht="42.75" customHeight="1" x14ac:dyDescent="0.25">
      <c r="A585" s="261">
        <v>103</v>
      </c>
      <c r="B585" s="261" t="s">
        <v>155</v>
      </c>
      <c r="C585" s="264" t="s">
        <v>155</v>
      </c>
      <c r="D585" s="164" t="s">
        <v>75</v>
      </c>
      <c r="E585" s="164">
        <v>1</v>
      </c>
      <c r="F585" s="164">
        <v>14</v>
      </c>
      <c r="G585" s="165" t="s">
        <v>317</v>
      </c>
      <c r="H585" s="183" t="s">
        <v>474</v>
      </c>
      <c r="I585" s="164" t="s">
        <v>474</v>
      </c>
      <c r="J585" s="265" t="s">
        <v>474</v>
      </c>
      <c r="K585" s="57" t="s">
        <v>155</v>
      </c>
      <c r="L585" s="57" t="s">
        <v>11</v>
      </c>
      <c r="O585">
        <f t="shared" ca="1" si="73"/>
        <v>0</v>
      </c>
      <c r="P585">
        <f t="shared" ca="1" si="74"/>
        <v>0</v>
      </c>
      <c r="Q585">
        <f t="shared" ca="1" si="75"/>
        <v>0</v>
      </c>
      <c r="R585">
        <f t="shared" ca="1" si="76"/>
        <v>0</v>
      </c>
      <c r="S585">
        <f t="shared" ca="1" si="77"/>
        <v>0</v>
      </c>
      <c r="T585">
        <f t="shared" ca="1" si="78"/>
        <v>0</v>
      </c>
      <c r="W585">
        <f t="shared" ref="W585:W648" si="79">IF(C585="Total", ROW(B585)-1, W584)</f>
        <v>583</v>
      </c>
      <c r="X585">
        <f t="shared" si="72"/>
        <v>585</v>
      </c>
    </row>
    <row r="586" spans="1:24" customFormat="1" ht="42.75" customHeight="1" x14ac:dyDescent="0.25">
      <c r="A586" s="262"/>
      <c r="B586" s="262"/>
      <c r="C586" s="264"/>
      <c r="D586" s="164" t="s">
        <v>75</v>
      </c>
      <c r="E586" s="164">
        <v>2</v>
      </c>
      <c r="F586" s="164">
        <v>14</v>
      </c>
      <c r="G586" s="165" t="s">
        <v>317</v>
      </c>
      <c r="H586" s="183" t="s">
        <v>474</v>
      </c>
      <c r="I586" s="164" t="s">
        <v>474</v>
      </c>
      <c r="J586" s="265"/>
      <c r="K586" s="57" t="s">
        <v>155</v>
      </c>
      <c r="L586" s="57" t="s">
        <v>11</v>
      </c>
      <c r="O586">
        <f t="shared" ca="1" si="73"/>
        <v>0</v>
      </c>
      <c r="P586">
        <f t="shared" ca="1" si="74"/>
        <v>0</v>
      </c>
      <c r="Q586">
        <f t="shared" ca="1" si="75"/>
        <v>0</v>
      </c>
      <c r="R586">
        <f t="shared" ca="1" si="76"/>
        <v>0</v>
      </c>
      <c r="S586">
        <f t="shared" ca="1" si="77"/>
        <v>0</v>
      </c>
      <c r="T586">
        <f t="shared" ca="1" si="78"/>
        <v>0</v>
      </c>
      <c r="W586">
        <f t="shared" si="79"/>
        <v>583</v>
      </c>
      <c r="X586">
        <f t="shared" si="72"/>
        <v>585</v>
      </c>
    </row>
    <row r="587" spans="1:24" customFormat="1" x14ac:dyDescent="0.25">
      <c r="A587" s="263"/>
      <c r="B587" s="263"/>
      <c r="C587" s="164" t="s">
        <v>524</v>
      </c>
      <c r="D587" s="164"/>
      <c r="E587" s="164"/>
      <c r="F587" s="164"/>
      <c r="G587" s="165"/>
      <c r="H587" s="183" t="s">
        <v>474</v>
      </c>
      <c r="I587" s="164"/>
      <c r="J587" s="184" t="s">
        <v>474</v>
      </c>
      <c r="K587" s="57"/>
      <c r="L587" s="57"/>
      <c r="O587">
        <f t="shared" ca="1" si="73"/>
        <v>0</v>
      </c>
      <c r="P587">
        <f t="shared" ca="1" si="74"/>
        <v>0</v>
      </c>
      <c r="Q587">
        <f t="shared" ca="1" si="75"/>
        <v>0</v>
      </c>
      <c r="R587">
        <f t="shared" ca="1" si="76"/>
        <v>0</v>
      </c>
      <c r="S587">
        <f t="shared" ca="1" si="77"/>
        <v>0</v>
      </c>
      <c r="T587">
        <f t="shared" ca="1" si="78"/>
        <v>0</v>
      </c>
      <c r="W587">
        <f t="shared" si="79"/>
        <v>586</v>
      </c>
      <c r="X587">
        <f t="shared" si="72"/>
        <v>588</v>
      </c>
    </row>
    <row r="588" spans="1:24" customFormat="1" ht="42.75" customHeight="1" x14ac:dyDescent="0.25">
      <c r="A588" s="261">
        <v>104</v>
      </c>
      <c r="B588" s="261" t="s">
        <v>70</v>
      </c>
      <c r="C588" s="264" t="s">
        <v>52</v>
      </c>
      <c r="D588" s="164" t="s">
        <v>156</v>
      </c>
      <c r="E588" s="164">
        <v>1</v>
      </c>
      <c r="F588" s="164">
        <v>101</v>
      </c>
      <c r="G588" s="165" t="s">
        <v>317</v>
      </c>
      <c r="H588" s="183">
        <v>50</v>
      </c>
      <c r="I588" s="164" t="s">
        <v>474</v>
      </c>
      <c r="J588" s="265" t="s">
        <v>587</v>
      </c>
      <c r="K588" s="57" t="s">
        <v>15</v>
      </c>
      <c r="L588" s="57" t="s">
        <v>15</v>
      </c>
      <c r="O588">
        <f t="shared" ca="1" si="73"/>
        <v>0</v>
      </c>
      <c r="P588">
        <f t="shared" ca="1" si="74"/>
        <v>1</v>
      </c>
      <c r="Q588">
        <f t="shared" ca="1" si="75"/>
        <v>0</v>
      </c>
      <c r="R588">
        <f t="shared" ca="1" si="76"/>
        <v>0</v>
      </c>
      <c r="S588">
        <f t="shared" ca="1" si="77"/>
        <v>0</v>
      </c>
      <c r="T588">
        <f t="shared" ca="1" si="78"/>
        <v>0</v>
      </c>
      <c r="W588">
        <f t="shared" si="79"/>
        <v>586</v>
      </c>
      <c r="X588">
        <f t="shared" si="72"/>
        <v>588</v>
      </c>
    </row>
    <row r="589" spans="1:24" customFormat="1" ht="42.75" customHeight="1" x14ac:dyDescent="0.25">
      <c r="A589" s="262"/>
      <c r="B589" s="262"/>
      <c r="C589" s="264"/>
      <c r="D589" s="164" t="s">
        <v>157</v>
      </c>
      <c r="E589" s="164">
        <v>1</v>
      </c>
      <c r="F589" s="164">
        <v>116</v>
      </c>
      <c r="G589" s="165" t="s">
        <v>317</v>
      </c>
      <c r="H589" s="183" t="s">
        <v>474</v>
      </c>
      <c r="I589" s="164" t="s">
        <v>474</v>
      </c>
      <c r="J589" s="265"/>
      <c r="K589" s="57" t="s">
        <v>52</v>
      </c>
      <c r="L589" s="57" t="s">
        <v>52</v>
      </c>
      <c r="O589">
        <f t="shared" ca="1" si="73"/>
        <v>0</v>
      </c>
      <c r="P589">
        <f t="shared" ca="1" si="74"/>
        <v>0</v>
      </c>
      <c r="Q589">
        <f t="shared" ca="1" si="75"/>
        <v>0</v>
      </c>
      <c r="R589">
        <f t="shared" ca="1" si="76"/>
        <v>0</v>
      </c>
      <c r="S589">
        <f t="shared" ca="1" si="77"/>
        <v>0</v>
      </c>
      <c r="T589">
        <f t="shared" ca="1" si="78"/>
        <v>0</v>
      </c>
      <c r="W589">
        <f t="shared" si="79"/>
        <v>586</v>
      </c>
      <c r="X589">
        <f t="shared" si="72"/>
        <v>588</v>
      </c>
    </row>
    <row r="590" spans="1:24" customFormat="1" ht="42.75" customHeight="1" x14ac:dyDescent="0.25">
      <c r="A590" s="262"/>
      <c r="B590" s="262"/>
      <c r="C590" s="264"/>
      <c r="D590" s="164" t="s">
        <v>157</v>
      </c>
      <c r="E590" s="164">
        <v>2</v>
      </c>
      <c r="F590" s="164">
        <v>116</v>
      </c>
      <c r="G590" s="165" t="s">
        <v>317</v>
      </c>
      <c r="H590" s="183" t="s">
        <v>474</v>
      </c>
      <c r="I590" s="164" t="s">
        <v>474</v>
      </c>
      <c r="J590" s="265"/>
      <c r="K590" s="57" t="s">
        <v>52</v>
      </c>
      <c r="L590" s="57" t="s">
        <v>52</v>
      </c>
      <c r="O590">
        <f t="shared" ca="1" si="73"/>
        <v>0</v>
      </c>
      <c r="P590">
        <f t="shared" ca="1" si="74"/>
        <v>0</v>
      </c>
      <c r="Q590">
        <f t="shared" ca="1" si="75"/>
        <v>0</v>
      </c>
      <c r="R590">
        <f t="shared" ca="1" si="76"/>
        <v>0</v>
      </c>
      <c r="S590">
        <f t="shared" ca="1" si="77"/>
        <v>0</v>
      </c>
      <c r="T590">
        <f t="shared" ca="1" si="78"/>
        <v>0</v>
      </c>
      <c r="W590">
        <f t="shared" si="79"/>
        <v>586</v>
      </c>
      <c r="X590">
        <f t="shared" si="72"/>
        <v>588</v>
      </c>
    </row>
    <row r="591" spans="1:24" customFormat="1" ht="42.75" customHeight="1" x14ac:dyDescent="0.25">
      <c r="A591" s="262"/>
      <c r="B591" s="262"/>
      <c r="C591" s="264"/>
      <c r="D591" s="164" t="s">
        <v>66</v>
      </c>
      <c r="E591" s="164">
        <v>1</v>
      </c>
      <c r="F591" s="164">
        <v>96</v>
      </c>
      <c r="G591" s="165" t="s">
        <v>317</v>
      </c>
      <c r="H591" s="183" t="s">
        <v>474</v>
      </c>
      <c r="I591" s="164" t="s">
        <v>474</v>
      </c>
      <c r="J591" s="265"/>
      <c r="K591" s="57" t="s">
        <v>52</v>
      </c>
      <c r="L591" s="57" t="s">
        <v>11</v>
      </c>
      <c r="O591">
        <f t="shared" ca="1" si="73"/>
        <v>0</v>
      </c>
      <c r="P591">
        <f t="shared" ca="1" si="74"/>
        <v>0</v>
      </c>
      <c r="Q591">
        <f t="shared" ca="1" si="75"/>
        <v>0</v>
      </c>
      <c r="R591">
        <f t="shared" ca="1" si="76"/>
        <v>0</v>
      </c>
      <c r="S591">
        <f t="shared" ca="1" si="77"/>
        <v>0</v>
      </c>
      <c r="T591">
        <f t="shared" ca="1" si="78"/>
        <v>0</v>
      </c>
      <c r="W591">
        <f t="shared" si="79"/>
        <v>586</v>
      </c>
      <c r="X591">
        <f t="shared" si="72"/>
        <v>588</v>
      </c>
    </row>
    <row r="592" spans="1:24" customFormat="1" ht="42.75" customHeight="1" x14ac:dyDescent="0.25">
      <c r="A592" s="262"/>
      <c r="B592" s="262"/>
      <c r="C592" s="264"/>
      <c r="D592" s="164" t="s">
        <v>69</v>
      </c>
      <c r="E592" s="164">
        <v>1</v>
      </c>
      <c r="F592" s="164">
        <v>174</v>
      </c>
      <c r="G592" s="165" t="s">
        <v>317</v>
      </c>
      <c r="H592" s="183" t="s">
        <v>474</v>
      </c>
      <c r="I592" s="164" t="s">
        <v>474</v>
      </c>
      <c r="J592" s="265"/>
      <c r="K592" s="57" t="s">
        <v>52</v>
      </c>
      <c r="L592" s="57" t="s">
        <v>52</v>
      </c>
      <c r="O592">
        <f t="shared" ca="1" si="73"/>
        <v>0</v>
      </c>
      <c r="P592">
        <f t="shared" ca="1" si="74"/>
        <v>0</v>
      </c>
      <c r="Q592">
        <f t="shared" ca="1" si="75"/>
        <v>0</v>
      </c>
      <c r="R592">
        <f t="shared" ca="1" si="76"/>
        <v>0</v>
      </c>
      <c r="S592">
        <f t="shared" ca="1" si="77"/>
        <v>0</v>
      </c>
      <c r="T592">
        <f t="shared" ca="1" si="78"/>
        <v>0</v>
      </c>
      <c r="W592">
        <f t="shared" si="79"/>
        <v>586</v>
      </c>
      <c r="X592">
        <f t="shared" si="72"/>
        <v>588</v>
      </c>
    </row>
    <row r="593" spans="1:24" customFormat="1" ht="42.75" customHeight="1" x14ac:dyDescent="0.25">
      <c r="A593" s="262"/>
      <c r="B593" s="262"/>
      <c r="C593" s="264"/>
      <c r="D593" s="164" t="s">
        <v>69</v>
      </c>
      <c r="E593" s="164">
        <v>2</v>
      </c>
      <c r="F593" s="164">
        <v>174</v>
      </c>
      <c r="G593" s="165" t="s">
        <v>317</v>
      </c>
      <c r="H593" s="183" t="s">
        <v>474</v>
      </c>
      <c r="I593" s="164" t="s">
        <v>474</v>
      </c>
      <c r="J593" s="265"/>
      <c r="K593" s="57" t="s">
        <v>52</v>
      </c>
      <c r="L593" s="57" t="s">
        <v>52</v>
      </c>
      <c r="O593">
        <f t="shared" ca="1" si="73"/>
        <v>0</v>
      </c>
      <c r="P593">
        <f t="shared" ca="1" si="74"/>
        <v>0</v>
      </c>
      <c r="Q593">
        <f t="shared" ca="1" si="75"/>
        <v>0</v>
      </c>
      <c r="R593">
        <f t="shared" ca="1" si="76"/>
        <v>0</v>
      </c>
      <c r="S593">
        <f t="shared" ca="1" si="77"/>
        <v>0</v>
      </c>
      <c r="T593">
        <f t="shared" ca="1" si="78"/>
        <v>0</v>
      </c>
      <c r="W593">
        <f t="shared" si="79"/>
        <v>586</v>
      </c>
      <c r="X593">
        <f t="shared" si="72"/>
        <v>588</v>
      </c>
    </row>
    <row r="594" spans="1:24" customFormat="1" ht="42.75" customHeight="1" x14ac:dyDescent="0.25">
      <c r="A594" s="262"/>
      <c r="B594" s="262"/>
      <c r="C594" s="264"/>
      <c r="D594" s="164" t="s">
        <v>128</v>
      </c>
      <c r="E594" s="164">
        <v>1</v>
      </c>
      <c r="F594" s="164">
        <v>72</v>
      </c>
      <c r="G594" s="165" t="s">
        <v>317</v>
      </c>
      <c r="H594" s="183" t="s">
        <v>474</v>
      </c>
      <c r="I594" s="164" t="s">
        <v>474</v>
      </c>
      <c r="J594" s="265"/>
      <c r="K594" s="57" t="s">
        <v>52</v>
      </c>
      <c r="L594" s="57" t="s">
        <v>52</v>
      </c>
      <c r="O594">
        <f t="shared" ca="1" si="73"/>
        <v>0</v>
      </c>
      <c r="P594">
        <f t="shared" ca="1" si="74"/>
        <v>0</v>
      </c>
      <c r="Q594">
        <f t="shared" ca="1" si="75"/>
        <v>0</v>
      </c>
      <c r="R594">
        <f t="shared" ca="1" si="76"/>
        <v>0</v>
      </c>
      <c r="S594">
        <f t="shared" ca="1" si="77"/>
        <v>0</v>
      </c>
      <c r="T594">
        <f t="shared" ca="1" si="78"/>
        <v>0</v>
      </c>
      <c r="W594">
        <f t="shared" si="79"/>
        <v>586</v>
      </c>
      <c r="X594">
        <f t="shared" ref="X594:X657" si="80">IF(C594="Total",W594+2,X593)</f>
        <v>588</v>
      </c>
    </row>
    <row r="595" spans="1:24" customFormat="1" ht="42.75" customHeight="1" x14ac:dyDescent="0.25">
      <c r="A595" s="262"/>
      <c r="B595" s="262"/>
      <c r="C595" s="264"/>
      <c r="D595" s="164" t="s">
        <v>128</v>
      </c>
      <c r="E595" s="164">
        <v>2</v>
      </c>
      <c r="F595" s="164">
        <v>72</v>
      </c>
      <c r="G595" s="165" t="s">
        <v>317</v>
      </c>
      <c r="H595" s="183" t="s">
        <v>474</v>
      </c>
      <c r="I595" s="164" t="s">
        <v>474</v>
      </c>
      <c r="J595" s="265"/>
      <c r="K595" s="57" t="s">
        <v>52</v>
      </c>
      <c r="L595" s="57" t="s">
        <v>52</v>
      </c>
      <c r="O595">
        <f t="shared" ca="1" si="73"/>
        <v>0</v>
      </c>
      <c r="P595">
        <f t="shared" ca="1" si="74"/>
        <v>0</v>
      </c>
      <c r="Q595">
        <f t="shared" ca="1" si="75"/>
        <v>0</v>
      </c>
      <c r="R595">
        <f t="shared" ca="1" si="76"/>
        <v>0</v>
      </c>
      <c r="S595">
        <f t="shared" ca="1" si="77"/>
        <v>0</v>
      </c>
      <c r="T595">
        <f t="shared" ca="1" si="78"/>
        <v>0</v>
      </c>
      <c r="W595">
        <f t="shared" si="79"/>
        <v>586</v>
      </c>
      <c r="X595">
        <f t="shared" si="80"/>
        <v>588</v>
      </c>
    </row>
    <row r="596" spans="1:24" customFormat="1" ht="42.75" customHeight="1" x14ac:dyDescent="0.25">
      <c r="A596" s="262"/>
      <c r="B596" s="262"/>
      <c r="C596" s="264"/>
      <c r="D596" s="164" t="s">
        <v>129</v>
      </c>
      <c r="E596" s="164">
        <v>1</v>
      </c>
      <c r="F596" s="164">
        <v>85</v>
      </c>
      <c r="G596" s="165" t="s">
        <v>317</v>
      </c>
      <c r="H596" s="183" t="s">
        <v>474</v>
      </c>
      <c r="I596" s="164" t="s">
        <v>474</v>
      </c>
      <c r="J596" s="265"/>
      <c r="K596" s="57" t="s">
        <v>52</v>
      </c>
      <c r="L596" s="57" t="s">
        <v>52</v>
      </c>
      <c r="O596">
        <f t="shared" ca="1" si="73"/>
        <v>0</v>
      </c>
      <c r="P596">
        <f t="shared" ca="1" si="74"/>
        <v>0</v>
      </c>
      <c r="Q596">
        <f t="shared" ca="1" si="75"/>
        <v>0</v>
      </c>
      <c r="R596">
        <f t="shared" ca="1" si="76"/>
        <v>0</v>
      </c>
      <c r="S596">
        <f t="shared" ca="1" si="77"/>
        <v>0</v>
      </c>
      <c r="T596">
        <f t="shared" ca="1" si="78"/>
        <v>0</v>
      </c>
      <c r="W596">
        <f t="shared" si="79"/>
        <v>586</v>
      </c>
      <c r="X596">
        <f t="shared" si="80"/>
        <v>588</v>
      </c>
    </row>
    <row r="597" spans="1:24" customFormat="1" ht="42.75" customHeight="1" x14ac:dyDescent="0.25">
      <c r="A597" s="262"/>
      <c r="B597" s="262"/>
      <c r="C597" s="264"/>
      <c r="D597" s="164" t="s">
        <v>176</v>
      </c>
      <c r="E597" s="164">
        <v>1</v>
      </c>
      <c r="F597" s="164">
        <v>91</v>
      </c>
      <c r="G597" s="165" t="s">
        <v>317</v>
      </c>
      <c r="H597" s="183" t="s">
        <v>474</v>
      </c>
      <c r="I597" s="164" t="s">
        <v>474</v>
      </c>
      <c r="J597" s="265"/>
      <c r="K597" s="57" t="s">
        <v>11</v>
      </c>
      <c r="L597" s="57" t="s">
        <v>268</v>
      </c>
      <c r="O597">
        <f t="shared" ca="1" si="73"/>
        <v>0</v>
      </c>
      <c r="P597">
        <f t="shared" ca="1" si="74"/>
        <v>0</v>
      </c>
      <c r="Q597">
        <f t="shared" ca="1" si="75"/>
        <v>0</v>
      </c>
      <c r="R597">
        <f t="shared" ca="1" si="76"/>
        <v>0</v>
      </c>
      <c r="S597">
        <f t="shared" ca="1" si="77"/>
        <v>0</v>
      </c>
      <c r="T597">
        <f t="shared" ca="1" si="78"/>
        <v>0</v>
      </c>
      <c r="W597">
        <f t="shared" si="79"/>
        <v>586</v>
      </c>
      <c r="X597">
        <f t="shared" si="80"/>
        <v>588</v>
      </c>
    </row>
    <row r="598" spans="1:24" customFormat="1" ht="42.75" customHeight="1" x14ac:dyDescent="0.25">
      <c r="A598" s="262"/>
      <c r="B598" s="262"/>
      <c r="C598" s="264"/>
      <c r="D598" s="164" t="s">
        <v>176</v>
      </c>
      <c r="E598" s="164">
        <v>2</v>
      </c>
      <c r="F598" s="164">
        <v>91</v>
      </c>
      <c r="G598" s="165" t="s">
        <v>317</v>
      </c>
      <c r="H598" s="183" t="s">
        <v>474</v>
      </c>
      <c r="I598" s="164" t="s">
        <v>474</v>
      </c>
      <c r="J598" s="265"/>
      <c r="K598" s="57" t="s">
        <v>11</v>
      </c>
      <c r="L598" s="57" t="s">
        <v>268</v>
      </c>
      <c r="O598">
        <f t="shared" ref="O598:O661" ca="1" si="81">IF(C598="Total", SUM(INDIRECT("O"&amp;X597&amp;":O"&amp;W598)), IF(AND(H598=50,I598="Yes"),1,0))</f>
        <v>0</v>
      </c>
      <c r="P598">
        <f t="shared" ref="P598:P661" ca="1" si="82">IF(C598="Total", SUM(INDIRECT("P"&amp;X597&amp;":P"&amp;W598)),IF(AND(H598=50,I598="-"),1,0))</f>
        <v>0</v>
      </c>
      <c r="Q598">
        <f t="shared" ref="Q598:Q661" ca="1" si="83">IF(C598="Total", SUM(INDIRECT("Q"&amp;X597&amp;":Q"&amp;W598)),IF(AND(H598=63,I598="Yes"),1,0))</f>
        <v>0</v>
      </c>
      <c r="R598">
        <f t="shared" ref="R598:R661" ca="1" si="84">IF(C598="Total", SUM(INDIRECT("R"&amp;X597&amp;":R"&amp;W598)),IF(AND(H598=63,I598="-"),1,0))</f>
        <v>0</v>
      </c>
      <c r="S598">
        <f t="shared" ref="S598:S661" ca="1" si="85">IF(C598="Total", SUM(INDIRECT("S"&amp;X597&amp;":S"&amp;W598)),IF(AND(H598=80,I598="Yes"),1,0))</f>
        <v>0</v>
      </c>
      <c r="T598">
        <f t="shared" ref="T598:T661" ca="1" si="86">IF(C598="Total", SUM(INDIRECT("T"&amp;X597&amp;":T"&amp;W598)),IF(AND(H598=80,I598="-"),1,0))</f>
        <v>0</v>
      </c>
      <c r="W598">
        <f t="shared" si="79"/>
        <v>586</v>
      </c>
      <c r="X598">
        <f t="shared" si="80"/>
        <v>588</v>
      </c>
    </row>
    <row r="599" spans="1:24" customFormat="1" x14ac:dyDescent="0.25">
      <c r="A599" s="263"/>
      <c r="B599" s="263"/>
      <c r="C599" s="164" t="s">
        <v>524</v>
      </c>
      <c r="D599" s="164"/>
      <c r="E599" s="164"/>
      <c r="F599" s="164"/>
      <c r="G599" s="165"/>
      <c r="H599" s="183">
        <f>SUM(H588:H598)</f>
        <v>50</v>
      </c>
      <c r="I599" s="164"/>
      <c r="J599" s="184">
        <v>80</v>
      </c>
      <c r="K599" s="57"/>
      <c r="L599" s="57"/>
      <c r="O599">
        <f t="shared" ca="1" si="81"/>
        <v>0</v>
      </c>
      <c r="P599">
        <f t="shared" ca="1" si="82"/>
        <v>1</v>
      </c>
      <c r="Q599">
        <f t="shared" ca="1" si="83"/>
        <v>0</v>
      </c>
      <c r="R599">
        <f t="shared" ca="1" si="84"/>
        <v>0</v>
      </c>
      <c r="S599">
        <f t="shared" ca="1" si="85"/>
        <v>0</v>
      </c>
      <c r="T599">
        <f t="shared" ca="1" si="86"/>
        <v>0</v>
      </c>
      <c r="W599">
        <f t="shared" si="79"/>
        <v>598</v>
      </c>
      <c r="X599">
        <f t="shared" si="80"/>
        <v>600</v>
      </c>
    </row>
    <row r="600" spans="1:24" customFormat="1" ht="42.75" customHeight="1" x14ac:dyDescent="0.25">
      <c r="A600" s="261">
        <v>105</v>
      </c>
      <c r="B600" s="261" t="s">
        <v>102</v>
      </c>
      <c r="C600" s="264" t="s">
        <v>52</v>
      </c>
      <c r="D600" s="164" t="s">
        <v>148</v>
      </c>
      <c r="E600" s="164">
        <v>1</v>
      </c>
      <c r="F600" s="164">
        <v>284</v>
      </c>
      <c r="G600" s="165" t="s">
        <v>317</v>
      </c>
      <c r="H600" s="183">
        <v>50</v>
      </c>
      <c r="I600" s="164" t="s">
        <v>474</v>
      </c>
      <c r="J600" s="265" t="s">
        <v>534</v>
      </c>
      <c r="K600" s="57" t="s">
        <v>52</v>
      </c>
      <c r="L600" s="57" t="s">
        <v>52</v>
      </c>
      <c r="O600">
        <f t="shared" ca="1" si="81"/>
        <v>0</v>
      </c>
      <c r="P600">
        <f t="shared" ca="1" si="82"/>
        <v>1</v>
      </c>
      <c r="Q600">
        <f t="shared" ca="1" si="83"/>
        <v>0</v>
      </c>
      <c r="R600">
        <f t="shared" ca="1" si="84"/>
        <v>0</v>
      </c>
      <c r="S600">
        <f t="shared" ca="1" si="85"/>
        <v>0</v>
      </c>
      <c r="T600">
        <f t="shared" ca="1" si="86"/>
        <v>0</v>
      </c>
      <c r="W600">
        <f t="shared" si="79"/>
        <v>598</v>
      </c>
      <c r="X600">
        <f t="shared" si="80"/>
        <v>600</v>
      </c>
    </row>
    <row r="601" spans="1:24" customFormat="1" ht="42.75" customHeight="1" x14ac:dyDescent="0.25">
      <c r="A601" s="262"/>
      <c r="B601" s="262"/>
      <c r="C601" s="264"/>
      <c r="D601" s="164" t="s">
        <v>148</v>
      </c>
      <c r="E601" s="164">
        <v>2</v>
      </c>
      <c r="F601" s="164">
        <v>284</v>
      </c>
      <c r="G601" s="165" t="s">
        <v>317</v>
      </c>
      <c r="H601" s="183">
        <v>50</v>
      </c>
      <c r="I601" s="164" t="s">
        <v>474</v>
      </c>
      <c r="J601" s="265"/>
      <c r="K601" s="57" t="s">
        <v>52</v>
      </c>
      <c r="L601" s="57" t="s">
        <v>52</v>
      </c>
      <c r="O601">
        <f t="shared" ca="1" si="81"/>
        <v>0</v>
      </c>
      <c r="P601">
        <f t="shared" ca="1" si="82"/>
        <v>1</v>
      </c>
      <c r="Q601">
        <f t="shared" ca="1" si="83"/>
        <v>0</v>
      </c>
      <c r="R601">
        <f t="shared" ca="1" si="84"/>
        <v>0</v>
      </c>
      <c r="S601">
        <f t="shared" ca="1" si="85"/>
        <v>0</v>
      </c>
      <c r="T601">
        <f t="shared" ca="1" si="86"/>
        <v>0</v>
      </c>
      <c r="W601">
        <f t="shared" si="79"/>
        <v>598</v>
      </c>
      <c r="X601">
        <f t="shared" si="80"/>
        <v>600</v>
      </c>
    </row>
    <row r="602" spans="1:24" customFormat="1" ht="42.75" customHeight="1" x14ac:dyDescent="0.25">
      <c r="A602" s="262"/>
      <c r="B602" s="262"/>
      <c r="C602" s="264"/>
      <c r="D602" s="164" t="s">
        <v>169</v>
      </c>
      <c r="E602" s="164">
        <v>1</v>
      </c>
      <c r="F602" s="164">
        <v>182</v>
      </c>
      <c r="G602" s="165" t="s">
        <v>317</v>
      </c>
      <c r="H602" s="183">
        <v>50</v>
      </c>
      <c r="I602" s="164" t="s">
        <v>474</v>
      </c>
      <c r="J602" s="265"/>
      <c r="K602" s="57" t="s">
        <v>52</v>
      </c>
      <c r="L602" s="57" t="s">
        <v>52</v>
      </c>
      <c r="O602">
        <f t="shared" ca="1" si="81"/>
        <v>0</v>
      </c>
      <c r="P602">
        <f t="shared" ca="1" si="82"/>
        <v>1</v>
      </c>
      <c r="Q602">
        <f t="shared" ca="1" si="83"/>
        <v>0</v>
      </c>
      <c r="R602">
        <f t="shared" ca="1" si="84"/>
        <v>0</v>
      </c>
      <c r="S602">
        <f t="shared" ca="1" si="85"/>
        <v>0</v>
      </c>
      <c r="T602">
        <f t="shared" ca="1" si="86"/>
        <v>0</v>
      </c>
      <c r="W602">
        <f t="shared" si="79"/>
        <v>598</v>
      </c>
      <c r="X602">
        <f t="shared" si="80"/>
        <v>600</v>
      </c>
    </row>
    <row r="603" spans="1:24" customFormat="1" ht="42.75" customHeight="1" x14ac:dyDescent="0.25">
      <c r="A603" s="262"/>
      <c r="B603" s="262"/>
      <c r="C603" s="264"/>
      <c r="D603" s="164" t="s">
        <v>101</v>
      </c>
      <c r="E603" s="164">
        <v>1</v>
      </c>
      <c r="F603" s="164">
        <v>357</v>
      </c>
      <c r="G603" s="165" t="s">
        <v>317</v>
      </c>
      <c r="H603" s="183">
        <v>50</v>
      </c>
      <c r="I603" s="164" t="s">
        <v>474</v>
      </c>
      <c r="J603" s="265"/>
      <c r="K603" s="57" t="s">
        <v>52</v>
      </c>
      <c r="L603" s="57" t="s">
        <v>52</v>
      </c>
      <c r="O603">
        <f t="shared" ca="1" si="81"/>
        <v>0</v>
      </c>
      <c r="P603">
        <f t="shared" ca="1" si="82"/>
        <v>1</v>
      </c>
      <c r="Q603">
        <f t="shared" ca="1" si="83"/>
        <v>0</v>
      </c>
      <c r="R603">
        <f t="shared" ca="1" si="84"/>
        <v>0</v>
      </c>
      <c r="S603">
        <f t="shared" ca="1" si="85"/>
        <v>0</v>
      </c>
      <c r="T603">
        <f t="shared" ca="1" si="86"/>
        <v>0</v>
      </c>
      <c r="W603">
        <f t="shared" si="79"/>
        <v>598</v>
      </c>
      <c r="X603">
        <f t="shared" si="80"/>
        <v>600</v>
      </c>
    </row>
    <row r="604" spans="1:24" customFormat="1" ht="42.75" customHeight="1" x14ac:dyDescent="0.25">
      <c r="A604" s="262"/>
      <c r="B604" s="262"/>
      <c r="C604" s="264"/>
      <c r="D604" s="164" t="s">
        <v>827</v>
      </c>
      <c r="E604" s="164">
        <v>1</v>
      </c>
      <c r="F604" s="164">
        <v>163</v>
      </c>
      <c r="G604" s="165" t="s">
        <v>317</v>
      </c>
      <c r="H604" s="183">
        <v>50</v>
      </c>
      <c r="I604" s="164" t="s">
        <v>474</v>
      </c>
      <c r="J604" s="265"/>
      <c r="K604" s="57" t="s">
        <v>52</v>
      </c>
      <c r="L604" s="57" t="s">
        <v>52</v>
      </c>
      <c r="O604">
        <f t="shared" ca="1" si="81"/>
        <v>0</v>
      </c>
      <c r="P604">
        <f t="shared" ca="1" si="82"/>
        <v>1</v>
      </c>
      <c r="Q604">
        <f t="shared" ca="1" si="83"/>
        <v>0</v>
      </c>
      <c r="R604">
        <f t="shared" ca="1" si="84"/>
        <v>0</v>
      </c>
      <c r="S604">
        <f t="shared" ca="1" si="85"/>
        <v>0</v>
      </c>
      <c r="T604">
        <f t="shared" ca="1" si="86"/>
        <v>0</v>
      </c>
      <c r="W604">
        <f t="shared" si="79"/>
        <v>598</v>
      </c>
      <c r="X604">
        <f t="shared" si="80"/>
        <v>600</v>
      </c>
    </row>
    <row r="605" spans="1:24" customFormat="1" ht="42.75" customHeight="1" x14ac:dyDescent="0.25">
      <c r="A605" s="262"/>
      <c r="B605" s="262"/>
      <c r="C605" s="264"/>
      <c r="D605" s="164" t="s">
        <v>78</v>
      </c>
      <c r="E605" s="164">
        <v>1</v>
      </c>
      <c r="F605" s="164">
        <v>5</v>
      </c>
      <c r="G605" s="165" t="s">
        <v>317</v>
      </c>
      <c r="H605" s="183" t="s">
        <v>474</v>
      </c>
      <c r="I605" s="164" t="s">
        <v>474</v>
      </c>
      <c r="J605" s="265"/>
      <c r="K605" s="57" t="s">
        <v>11</v>
      </c>
      <c r="L605" s="57" t="s">
        <v>11</v>
      </c>
      <c r="O605">
        <f t="shared" ca="1" si="81"/>
        <v>0</v>
      </c>
      <c r="P605">
        <f t="shared" ca="1" si="82"/>
        <v>0</v>
      </c>
      <c r="Q605">
        <f t="shared" ca="1" si="83"/>
        <v>0</v>
      </c>
      <c r="R605">
        <f t="shared" ca="1" si="84"/>
        <v>0</v>
      </c>
      <c r="S605">
        <f t="shared" ca="1" si="85"/>
        <v>0</v>
      </c>
      <c r="T605">
        <f t="shared" ca="1" si="86"/>
        <v>0</v>
      </c>
      <c r="W605">
        <f t="shared" si="79"/>
        <v>598</v>
      </c>
      <c r="X605">
        <f t="shared" si="80"/>
        <v>600</v>
      </c>
    </row>
    <row r="606" spans="1:24" customFormat="1" ht="42.75" customHeight="1" x14ac:dyDescent="0.25">
      <c r="A606" s="262"/>
      <c r="B606" s="262"/>
      <c r="C606" s="264"/>
      <c r="D606" s="164" t="s">
        <v>78</v>
      </c>
      <c r="E606" s="164">
        <v>2</v>
      </c>
      <c r="F606" s="164">
        <v>5</v>
      </c>
      <c r="G606" s="165" t="s">
        <v>317</v>
      </c>
      <c r="H606" s="183" t="s">
        <v>474</v>
      </c>
      <c r="I606" s="164" t="s">
        <v>474</v>
      </c>
      <c r="J606" s="265"/>
      <c r="K606" s="57" t="s">
        <v>11</v>
      </c>
      <c r="L606" s="57" t="s">
        <v>11</v>
      </c>
      <c r="O606">
        <f t="shared" ca="1" si="81"/>
        <v>0</v>
      </c>
      <c r="P606">
        <f t="shared" ca="1" si="82"/>
        <v>0</v>
      </c>
      <c r="Q606">
        <f t="shared" ca="1" si="83"/>
        <v>0</v>
      </c>
      <c r="R606">
        <f t="shared" ca="1" si="84"/>
        <v>0</v>
      </c>
      <c r="S606">
        <f t="shared" ca="1" si="85"/>
        <v>0</v>
      </c>
      <c r="T606">
        <f t="shared" ca="1" si="86"/>
        <v>0</v>
      </c>
      <c r="W606">
        <f t="shared" si="79"/>
        <v>598</v>
      </c>
      <c r="X606">
        <f t="shared" si="80"/>
        <v>600</v>
      </c>
    </row>
    <row r="607" spans="1:24" customFormat="1" ht="42.75" customHeight="1" x14ac:dyDescent="0.25">
      <c r="A607" s="262"/>
      <c r="B607" s="262"/>
      <c r="C607" s="264"/>
      <c r="D607" s="164" t="s">
        <v>99</v>
      </c>
      <c r="E607" s="164">
        <v>3</v>
      </c>
      <c r="F607" s="164">
        <v>371</v>
      </c>
      <c r="G607" s="165" t="s">
        <v>317</v>
      </c>
      <c r="H607" s="183">
        <v>50</v>
      </c>
      <c r="I607" s="164" t="s">
        <v>474</v>
      </c>
      <c r="J607" s="265"/>
      <c r="K607" s="57" t="s">
        <v>52</v>
      </c>
      <c r="L607" s="57" t="s">
        <v>52</v>
      </c>
      <c r="O607">
        <f t="shared" ca="1" si="81"/>
        <v>0</v>
      </c>
      <c r="P607">
        <f t="shared" ca="1" si="82"/>
        <v>1</v>
      </c>
      <c r="Q607">
        <f t="shared" ca="1" si="83"/>
        <v>0</v>
      </c>
      <c r="R607">
        <f t="shared" ca="1" si="84"/>
        <v>0</v>
      </c>
      <c r="S607">
        <f t="shared" ca="1" si="85"/>
        <v>0</v>
      </c>
      <c r="T607">
        <f t="shared" ca="1" si="86"/>
        <v>0</v>
      </c>
      <c r="W607">
        <f t="shared" si="79"/>
        <v>598</v>
      </c>
      <c r="X607">
        <f t="shared" si="80"/>
        <v>600</v>
      </c>
    </row>
    <row r="608" spans="1:24" customFormat="1" x14ac:dyDescent="0.25">
      <c r="A608" s="263"/>
      <c r="B608" s="263"/>
      <c r="C608" s="164" t="s">
        <v>524</v>
      </c>
      <c r="D608" s="164"/>
      <c r="E608" s="164"/>
      <c r="F608" s="164"/>
      <c r="G608" s="165"/>
      <c r="H608" s="183">
        <f>SUM(H600:H607)</f>
        <v>300</v>
      </c>
      <c r="I608" s="164"/>
      <c r="J608" s="184">
        <v>50</v>
      </c>
      <c r="K608" s="57"/>
      <c r="L608" s="57"/>
      <c r="O608">
        <f t="shared" ca="1" si="81"/>
        <v>0</v>
      </c>
      <c r="P608">
        <f t="shared" ca="1" si="82"/>
        <v>6</v>
      </c>
      <c r="Q608">
        <f t="shared" ca="1" si="83"/>
        <v>0</v>
      </c>
      <c r="R608">
        <f t="shared" ca="1" si="84"/>
        <v>0</v>
      </c>
      <c r="S608">
        <f t="shared" ca="1" si="85"/>
        <v>0</v>
      </c>
      <c r="T608">
        <f t="shared" ca="1" si="86"/>
        <v>0</v>
      </c>
      <c r="W608">
        <f t="shared" si="79"/>
        <v>607</v>
      </c>
      <c r="X608">
        <f t="shared" si="80"/>
        <v>609</v>
      </c>
    </row>
    <row r="609" spans="1:24" customFormat="1" ht="42.75" customHeight="1" x14ac:dyDescent="0.25">
      <c r="A609" s="261">
        <v>106</v>
      </c>
      <c r="B609" s="261" t="s">
        <v>78</v>
      </c>
      <c r="C609" s="264" t="s">
        <v>576</v>
      </c>
      <c r="D609" s="164" t="s">
        <v>445</v>
      </c>
      <c r="E609" s="164">
        <v>1</v>
      </c>
      <c r="F609" s="164">
        <v>272</v>
      </c>
      <c r="G609" s="165" t="s">
        <v>317</v>
      </c>
      <c r="H609" s="183">
        <v>50</v>
      </c>
      <c r="I609" s="164" t="s">
        <v>474</v>
      </c>
      <c r="J609" s="265" t="s">
        <v>585</v>
      </c>
      <c r="K609" s="57" t="s">
        <v>454</v>
      </c>
      <c r="L609" s="57" t="s">
        <v>11</v>
      </c>
      <c r="O609">
        <f t="shared" ca="1" si="81"/>
        <v>0</v>
      </c>
      <c r="P609">
        <f t="shared" ca="1" si="82"/>
        <v>1</v>
      </c>
      <c r="Q609">
        <f t="shared" ca="1" si="83"/>
        <v>0</v>
      </c>
      <c r="R609">
        <f t="shared" ca="1" si="84"/>
        <v>0</v>
      </c>
      <c r="S609">
        <f t="shared" ca="1" si="85"/>
        <v>0</v>
      </c>
      <c r="T609">
        <f t="shared" ca="1" si="86"/>
        <v>0</v>
      </c>
      <c r="W609">
        <f t="shared" si="79"/>
        <v>607</v>
      </c>
      <c r="X609">
        <f t="shared" si="80"/>
        <v>609</v>
      </c>
    </row>
    <row r="610" spans="1:24" customFormat="1" ht="42.75" customHeight="1" x14ac:dyDescent="0.25">
      <c r="A610" s="262"/>
      <c r="B610" s="262"/>
      <c r="C610" s="264"/>
      <c r="D610" s="164" t="s">
        <v>445</v>
      </c>
      <c r="E610" s="164">
        <v>2</v>
      </c>
      <c r="F610" s="164">
        <v>272</v>
      </c>
      <c r="G610" s="165" t="s">
        <v>317</v>
      </c>
      <c r="H610" s="183">
        <v>50</v>
      </c>
      <c r="I610" s="164" t="s">
        <v>474</v>
      </c>
      <c r="J610" s="265"/>
      <c r="K610" s="57" t="s">
        <v>454</v>
      </c>
      <c r="L610" s="57" t="s">
        <v>11</v>
      </c>
      <c r="O610">
        <f t="shared" ca="1" si="81"/>
        <v>0</v>
      </c>
      <c r="P610">
        <f t="shared" ca="1" si="82"/>
        <v>1</v>
      </c>
      <c r="Q610">
        <f t="shared" ca="1" si="83"/>
        <v>0</v>
      </c>
      <c r="R610">
        <f t="shared" ca="1" si="84"/>
        <v>0</v>
      </c>
      <c r="S610">
        <f t="shared" ca="1" si="85"/>
        <v>0</v>
      </c>
      <c r="T610">
        <f t="shared" ca="1" si="86"/>
        <v>0</v>
      </c>
      <c r="W610">
        <f t="shared" si="79"/>
        <v>607</v>
      </c>
      <c r="X610">
        <f t="shared" si="80"/>
        <v>609</v>
      </c>
    </row>
    <row r="611" spans="1:24" customFormat="1" ht="42.75" customHeight="1" x14ac:dyDescent="0.25">
      <c r="A611" s="262"/>
      <c r="B611" s="262"/>
      <c r="C611" s="264"/>
      <c r="D611" s="164" t="s">
        <v>133</v>
      </c>
      <c r="E611" s="164">
        <v>1</v>
      </c>
      <c r="F611" s="164">
        <v>65</v>
      </c>
      <c r="G611" s="165" t="s">
        <v>317</v>
      </c>
      <c r="H611" s="183" t="s">
        <v>474</v>
      </c>
      <c r="I611" s="164" t="s">
        <v>474</v>
      </c>
      <c r="J611" s="265"/>
      <c r="K611" s="57" t="s">
        <v>454</v>
      </c>
      <c r="L611" s="57" t="s">
        <v>11</v>
      </c>
      <c r="O611">
        <f t="shared" ca="1" si="81"/>
        <v>0</v>
      </c>
      <c r="P611">
        <f t="shared" ca="1" si="82"/>
        <v>0</v>
      </c>
      <c r="Q611">
        <f t="shared" ca="1" si="83"/>
        <v>0</v>
      </c>
      <c r="R611">
        <f t="shared" ca="1" si="84"/>
        <v>0</v>
      </c>
      <c r="S611">
        <f t="shared" ca="1" si="85"/>
        <v>0</v>
      </c>
      <c r="T611">
        <f t="shared" ca="1" si="86"/>
        <v>0</v>
      </c>
      <c r="W611">
        <f t="shared" si="79"/>
        <v>607</v>
      </c>
      <c r="X611">
        <f t="shared" si="80"/>
        <v>609</v>
      </c>
    </row>
    <row r="612" spans="1:24" customFormat="1" ht="42.75" customHeight="1" x14ac:dyDescent="0.25">
      <c r="A612" s="262"/>
      <c r="B612" s="262"/>
      <c r="C612" s="264"/>
      <c r="D612" s="164" t="s">
        <v>133</v>
      </c>
      <c r="E612" s="164">
        <v>2</v>
      </c>
      <c r="F612" s="164">
        <v>65</v>
      </c>
      <c r="G612" s="165" t="s">
        <v>317</v>
      </c>
      <c r="H612" s="183" t="s">
        <v>474</v>
      </c>
      <c r="I612" s="164" t="s">
        <v>474</v>
      </c>
      <c r="J612" s="265"/>
      <c r="K612" s="57" t="s">
        <v>454</v>
      </c>
      <c r="L612" s="57" t="s">
        <v>11</v>
      </c>
      <c r="O612">
        <f t="shared" ca="1" si="81"/>
        <v>0</v>
      </c>
      <c r="P612">
        <f t="shared" ca="1" si="82"/>
        <v>0</v>
      </c>
      <c r="Q612">
        <f t="shared" ca="1" si="83"/>
        <v>0</v>
      </c>
      <c r="R612">
        <f t="shared" ca="1" si="84"/>
        <v>0</v>
      </c>
      <c r="S612">
        <f t="shared" ca="1" si="85"/>
        <v>0</v>
      </c>
      <c r="T612">
        <f t="shared" ca="1" si="86"/>
        <v>0</v>
      </c>
      <c r="W612">
        <f t="shared" si="79"/>
        <v>607</v>
      </c>
      <c r="X612">
        <f t="shared" si="80"/>
        <v>609</v>
      </c>
    </row>
    <row r="613" spans="1:24" customFormat="1" ht="42.75" customHeight="1" x14ac:dyDescent="0.25">
      <c r="A613" s="262"/>
      <c r="B613" s="262"/>
      <c r="C613" s="264"/>
      <c r="D613" s="164" t="s">
        <v>73</v>
      </c>
      <c r="E613" s="164">
        <v>1</v>
      </c>
      <c r="F613" s="164">
        <v>388</v>
      </c>
      <c r="G613" s="165" t="s">
        <v>317</v>
      </c>
      <c r="H613" s="183">
        <v>63</v>
      </c>
      <c r="I613" s="164" t="s">
        <v>474</v>
      </c>
      <c r="J613" s="265"/>
      <c r="K613" s="57" t="s">
        <v>11</v>
      </c>
      <c r="L613" s="57" t="s">
        <v>11</v>
      </c>
      <c r="O613">
        <f t="shared" ca="1" si="81"/>
        <v>0</v>
      </c>
      <c r="P613">
        <f t="shared" ca="1" si="82"/>
        <v>0</v>
      </c>
      <c r="Q613">
        <f t="shared" ca="1" si="83"/>
        <v>0</v>
      </c>
      <c r="R613">
        <f t="shared" ca="1" si="84"/>
        <v>1</v>
      </c>
      <c r="S613">
        <f t="shared" ca="1" si="85"/>
        <v>0</v>
      </c>
      <c r="T613">
        <f t="shared" ca="1" si="86"/>
        <v>0</v>
      </c>
      <c r="W613">
        <f t="shared" si="79"/>
        <v>607</v>
      </c>
      <c r="X613">
        <f t="shared" si="80"/>
        <v>609</v>
      </c>
    </row>
    <row r="614" spans="1:24" customFormat="1" ht="42.75" customHeight="1" x14ac:dyDescent="0.25">
      <c r="A614" s="262"/>
      <c r="B614" s="262"/>
      <c r="C614" s="264"/>
      <c r="D614" s="164" t="s">
        <v>79</v>
      </c>
      <c r="E614" s="164">
        <v>1</v>
      </c>
      <c r="F614" s="164">
        <v>390</v>
      </c>
      <c r="G614" s="165" t="s">
        <v>317</v>
      </c>
      <c r="H614" s="183">
        <v>63</v>
      </c>
      <c r="I614" s="164" t="s">
        <v>474</v>
      </c>
      <c r="J614" s="265"/>
      <c r="K614" s="57" t="s">
        <v>11</v>
      </c>
      <c r="L614" s="57" t="s">
        <v>235</v>
      </c>
      <c r="O614">
        <f t="shared" ca="1" si="81"/>
        <v>0</v>
      </c>
      <c r="P614">
        <f t="shared" ca="1" si="82"/>
        <v>0</v>
      </c>
      <c r="Q614">
        <f t="shared" ca="1" si="83"/>
        <v>0</v>
      </c>
      <c r="R614">
        <f t="shared" ca="1" si="84"/>
        <v>1</v>
      </c>
      <c r="S614">
        <f t="shared" ca="1" si="85"/>
        <v>0</v>
      </c>
      <c r="T614">
        <f t="shared" ca="1" si="86"/>
        <v>0</v>
      </c>
      <c r="W614">
        <f t="shared" si="79"/>
        <v>607</v>
      </c>
      <c r="X614">
        <f t="shared" si="80"/>
        <v>609</v>
      </c>
    </row>
    <row r="615" spans="1:24" customFormat="1" ht="42.75" customHeight="1" x14ac:dyDescent="0.25">
      <c r="A615" s="262"/>
      <c r="B615" s="262"/>
      <c r="C615" s="264"/>
      <c r="D615" s="164" t="s">
        <v>102</v>
      </c>
      <c r="E615" s="164">
        <v>1</v>
      </c>
      <c r="F615" s="164">
        <v>5</v>
      </c>
      <c r="G615" s="165" t="s">
        <v>317</v>
      </c>
      <c r="H615" s="183" t="s">
        <v>474</v>
      </c>
      <c r="I615" s="164" t="s">
        <v>474</v>
      </c>
      <c r="J615" s="265"/>
      <c r="K615" s="57" t="s">
        <v>11</v>
      </c>
      <c r="L615" s="57" t="s">
        <v>52</v>
      </c>
      <c r="O615">
        <f t="shared" ca="1" si="81"/>
        <v>0</v>
      </c>
      <c r="P615">
        <f t="shared" ca="1" si="82"/>
        <v>0</v>
      </c>
      <c r="Q615">
        <f t="shared" ca="1" si="83"/>
        <v>0</v>
      </c>
      <c r="R615">
        <f t="shared" ca="1" si="84"/>
        <v>0</v>
      </c>
      <c r="S615">
        <f t="shared" ca="1" si="85"/>
        <v>0</v>
      </c>
      <c r="T615">
        <f t="shared" ca="1" si="86"/>
        <v>0</v>
      </c>
      <c r="W615">
        <f t="shared" si="79"/>
        <v>607</v>
      </c>
      <c r="X615">
        <f t="shared" si="80"/>
        <v>609</v>
      </c>
    </row>
    <row r="616" spans="1:24" customFormat="1" ht="42.75" customHeight="1" x14ac:dyDescent="0.25">
      <c r="A616" s="262"/>
      <c r="B616" s="262"/>
      <c r="C616" s="264"/>
      <c r="D616" s="164" t="s">
        <v>102</v>
      </c>
      <c r="E616" s="164">
        <v>2</v>
      </c>
      <c r="F616" s="164">
        <v>5</v>
      </c>
      <c r="G616" s="165" t="s">
        <v>317</v>
      </c>
      <c r="H616" s="183" t="s">
        <v>474</v>
      </c>
      <c r="I616" s="164" t="s">
        <v>474</v>
      </c>
      <c r="J616" s="265"/>
      <c r="K616" s="57" t="s">
        <v>11</v>
      </c>
      <c r="L616" s="57" t="s">
        <v>52</v>
      </c>
      <c r="O616">
        <f t="shared" ca="1" si="81"/>
        <v>0</v>
      </c>
      <c r="P616">
        <f t="shared" ca="1" si="82"/>
        <v>0</v>
      </c>
      <c r="Q616">
        <f t="shared" ca="1" si="83"/>
        <v>0</v>
      </c>
      <c r="R616">
        <f t="shared" ca="1" si="84"/>
        <v>0</v>
      </c>
      <c r="S616">
        <f t="shared" ca="1" si="85"/>
        <v>0</v>
      </c>
      <c r="T616">
        <f t="shared" ca="1" si="86"/>
        <v>0</v>
      </c>
      <c r="W616">
        <f t="shared" si="79"/>
        <v>607</v>
      </c>
      <c r="X616">
        <f t="shared" si="80"/>
        <v>609</v>
      </c>
    </row>
    <row r="617" spans="1:24" customFormat="1" ht="42.75" customHeight="1" x14ac:dyDescent="0.25">
      <c r="A617" s="262"/>
      <c r="B617" s="262"/>
      <c r="C617" s="264"/>
      <c r="D617" s="164" t="s">
        <v>31</v>
      </c>
      <c r="E617" s="164">
        <v>1</v>
      </c>
      <c r="F617" s="164">
        <v>337</v>
      </c>
      <c r="G617" s="165" t="s">
        <v>318</v>
      </c>
      <c r="H617" s="183">
        <v>63</v>
      </c>
      <c r="I617" s="164" t="s">
        <v>474</v>
      </c>
      <c r="J617" s="265"/>
      <c r="K617" s="57" t="s">
        <v>11</v>
      </c>
      <c r="L617" s="57" t="s">
        <v>11</v>
      </c>
      <c r="O617">
        <f t="shared" ca="1" si="81"/>
        <v>0</v>
      </c>
      <c r="P617">
        <f t="shared" ca="1" si="82"/>
        <v>0</v>
      </c>
      <c r="Q617">
        <f t="shared" ca="1" si="83"/>
        <v>0</v>
      </c>
      <c r="R617">
        <f t="shared" ca="1" si="84"/>
        <v>1</v>
      </c>
      <c r="S617">
        <f t="shared" ca="1" si="85"/>
        <v>0</v>
      </c>
      <c r="T617">
        <f t="shared" ca="1" si="86"/>
        <v>0</v>
      </c>
      <c r="W617">
        <f t="shared" si="79"/>
        <v>607</v>
      </c>
      <c r="X617">
        <f t="shared" si="80"/>
        <v>609</v>
      </c>
    </row>
    <row r="618" spans="1:24" customFormat="1" ht="42.75" customHeight="1" x14ac:dyDescent="0.25">
      <c r="A618" s="262"/>
      <c r="B618" s="262"/>
      <c r="C618" s="264"/>
      <c r="D618" s="164" t="s">
        <v>31</v>
      </c>
      <c r="E618" s="164">
        <v>2</v>
      </c>
      <c r="F618" s="164">
        <v>337</v>
      </c>
      <c r="G618" s="165" t="s">
        <v>318</v>
      </c>
      <c r="H618" s="183">
        <v>63</v>
      </c>
      <c r="I618" s="164" t="s">
        <v>474</v>
      </c>
      <c r="J618" s="265"/>
      <c r="K618" s="57" t="s">
        <v>11</v>
      </c>
      <c r="L618" s="57" t="s">
        <v>11</v>
      </c>
      <c r="O618">
        <f t="shared" ca="1" si="81"/>
        <v>0</v>
      </c>
      <c r="P618">
        <f t="shared" ca="1" si="82"/>
        <v>0</v>
      </c>
      <c r="Q618">
        <f t="shared" ca="1" si="83"/>
        <v>0</v>
      </c>
      <c r="R618">
        <f t="shared" ca="1" si="84"/>
        <v>1</v>
      </c>
      <c r="S618">
        <f t="shared" ca="1" si="85"/>
        <v>0</v>
      </c>
      <c r="T618">
        <f t="shared" ca="1" si="86"/>
        <v>0</v>
      </c>
      <c r="W618">
        <f t="shared" si="79"/>
        <v>607</v>
      </c>
      <c r="X618">
        <f t="shared" si="80"/>
        <v>609</v>
      </c>
    </row>
    <row r="619" spans="1:24" customFormat="1" x14ac:dyDescent="0.25">
      <c r="A619" s="263"/>
      <c r="B619" s="263"/>
      <c r="C619" s="164" t="s">
        <v>524</v>
      </c>
      <c r="D619" s="164"/>
      <c r="E619" s="164"/>
      <c r="F619" s="164"/>
      <c r="G619" s="165"/>
      <c r="H619" s="183">
        <f>SUM(H609:H618)</f>
        <v>352</v>
      </c>
      <c r="I619" s="164"/>
      <c r="J619" s="184">
        <v>188</v>
      </c>
      <c r="K619" s="57"/>
      <c r="L619" s="57"/>
      <c r="O619">
        <f t="shared" ca="1" si="81"/>
        <v>0</v>
      </c>
      <c r="P619">
        <f t="shared" ca="1" si="82"/>
        <v>2</v>
      </c>
      <c r="Q619">
        <f t="shared" ca="1" si="83"/>
        <v>0</v>
      </c>
      <c r="R619">
        <f t="shared" ca="1" si="84"/>
        <v>4</v>
      </c>
      <c r="S619">
        <f t="shared" ca="1" si="85"/>
        <v>0</v>
      </c>
      <c r="T619">
        <f t="shared" ca="1" si="86"/>
        <v>0</v>
      </c>
      <c r="W619">
        <f t="shared" si="79"/>
        <v>618</v>
      </c>
      <c r="X619">
        <f t="shared" si="80"/>
        <v>620</v>
      </c>
    </row>
    <row r="620" spans="1:24" customFormat="1" ht="42.75" customHeight="1" x14ac:dyDescent="0.25">
      <c r="A620" s="261">
        <v>107</v>
      </c>
      <c r="B620" s="261" t="s">
        <v>140</v>
      </c>
      <c r="C620" s="264" t="s">
        <v>141</v>
      </c>
      <c r="D620" s="164" t="s">
        <v>159</v>
      </c>
      <c r="E620" s="164">
        <v>1</v>
      </c>
      <c r="F620" s="164">
        <v>31</v>
      </c>
      <c r="G620" s="165" t="s">
        <v>317</v>
      </c>
      <c r="H620" s="183" t="s">
        <v>474</v>
      </c>
      <c r="I620" s="164" t="s">
        <v>474</v>
      </c>
      <c r="J620" s="265" t="s">
        <v>474</v>
      </c>
      <c r="K620" s="57" t="s">
        <v>141</v>
      </c>
      <c r="L620" s="57" t="s">
        <v>11</v>
      </c>
      <c r="O620">
        <f t="shared" ca="1" si="81"/>
        <v>0</v>
      </c>
      <c r="P620">
        <f t="shared" ca="1" si="82"/>
        <v>0</v>
      </c>
      <c r="Q620">
        <f t="shared" ca="1" si="83"/>
        <v>0</v>
      </c>
      <c r="R620">
        <f t="shared" ca="1" si="84"/>
        <v>0</v>
      </c>
      <c r="S620">
        <f t="shared" ca="1" si="85"/>
        <v>0</v>
      </c>
      <c r="T620">
        <f t="shared" ca="1" si="86"/>
        <v>0</v>
      </c>
      <c r="W620">
        <f t="shared" si="79"/>
        <v>618</v>
      </c>
      <c r="X620">
        <f t="shared" si="80"/>
        <v>620</v>
      </c>
    </row>
    <row r="621" spans="1:24" customFormat="1" ht="42.75" customHeight="1" x14ac:dyDescent="0.25">
      <c r="A621" s="262"/>
      <c r="B621" s="262"/>
      <c r="C621" s="264"/>
      <c r="D621" s="164" t="s">
        <v>159</v>
      </c>
      <c r="E621" s="164">
        <v>2</v>
      </c>
      <c r="F621" s="164">
        <v>31</v>
      </c>
      <c r="G621" s="165" t="s">
        <v>317</v>
      </c>
      <c r="H621" s="183" t="s">
        <v>474</v>
      </c>
      <c r="I621" s="164" t="s">
        <v>474</v>
      </c>
      <c r="J621" s="265"/>
      <c r="K621" s="57" t="s">
        <v>141</v>
      </c>
      <c r="L621" s="57" t="s">
        <v>11</v>
      </c>
      <c r="O621">
        <f t="shared" ca="1" si="81"/>
        <v>0</v>
      </c>
      <c r="P621">
        <f t="shared" ca="1" si="82"/>
        <v>0</v>
      </c>
      <c r="Q621">
        <f t="shared" ca="1" si="83"/>
        <v>0</v>
      </c>
      <c r="R621">
        <f t="shared" ca="1" si="84"/>
        <v>0</v>
      </c>
      <c r="S621">
        <f t="shared" ca="1" si="85"/>
        <v>0</v>
      </c>
      <c r="T621">
        <f t="shared" ca="1" si="86"/>
        <v>0</v>
      </c>
      <c r="W621">
        <f t="shared" si="79"/>
        <v>618</v>
      </c>
      <c r="X621">
        <f t="shared" si="80"/>
        <v>620</v>
      </c>
    </row>
    <row r="622" spans="1:24" customFormat="1" x14ac:dyDescent="0.25">
      <c r="A622" s="263"/>
      <c r="B622" s="263"/>
      <c r="C622" s="164" t="s">
        <v>524</v>
      </c>
      <c r="D622" s="164"/>
      <c r="E622" s="164"/>
      <c r="F622" s="164"/>
      <c r="G622" s="165"/>
      <c r="H622" s="183" t="s">
        <v>474</v>
      </c>
      <c r="I622" s="164"/>
      <c r="J622" s="184" t="s">
        <v>474</v>
      </c>
      <c r="K622" s="57"/>
      <c r="L622" s="57"/>
      <c r="O622">
        <f t="shared" ca="1" si="81"/>
        <v>0</v>
      </c>
      <c r="P622">
        <f t="shared" ca="1" si="82"/>
        <v>0</v>
      </c>
      <c r="Q622">
        <f t="shared" ca="1" si="83"/>
        <v>0</v>
      </c>
      <c r="R622">
        <f t="shared" ca="1" si="84"/>
        <v>0</v>
      </c>
      <c r="S622">
        <f t="shared" ca="1" si="85"/>
        <v>0</v>
      </c>
      <c r="T622">
        <f t="shared" ca="1" si="86"/>
        <v>0</v>
      </c>
      <c r="W622">
        <f t="shared" si="79"/>
        <v>621</v>
      </c>
      <c r="X622">
        <f t="shared" si="80"/>
        <v>623</v>
      </c>
    </row>
    <row r="623" spans="1:24" customFormat="1" ht="42.75" customHeight="1" x14ac:dyDescent="0.25">
      <c r="A623" s="261">
        <v>18</v>
      </c>
      <c r="B623" s="261" t="s">
        <v>106</v>
      </c>
      <c r="C623" s="264" t="s">
        <v>576</v>
      </c>
      <c r="D623" s="164" t="s">
        <v>104</v>
      </c>
      <c r="E623" s="164">
        <v>1</v>
      </c>
      <c r="F623" s="164">
        <v>56</v>
      </c>
      <c r="G623" s="165" t="s">
        <v>317</v>
      </c>
      <c r="H623" s="183" t="s">
        <v>474</v>
      </c>
      <c r="I623" s="164" t="s">
        <v>474</v>
      </c>
      <c r="J623" s="265" t="s">
        <v>532</v>
      </c>
      <c r="K623" s="57" t="s">
        <v>15</v>
      </c>
      <c r="L623" s="57" t="s">
        <v>15</v>
      </c>
      <c r="O623">
        <f t="shared" ca="1" si="81"/>
        <v>0</v>
      </c>
      <c r="P623">
        <f t="shared" ca="1" si="82"/>
        <v>0</v>
      </c>
      <c r="Q623">
        <f t="shared" ca="1" si="83"/>
        <v>0</v>
      </c>
      <c r="R623">
        <f t="shared" ca="1" si="84"/>
        <v>0</v>
      </c>
      <c r="S623">
        <f t="shared" ca="1" si="85"/>
        <v>0</v>
      </c>
      <c r="T623">
        <f t="shared" ca="1" si="86"/>
        <v>0</v>
      </c>
      <c r="W623">
        <f t="shared" si="79"/>
        <v>621</v>
      </c>
      <c r="X623">
        <f t="shared" si="80"/>
        <v>623</v>
      </c>
    </row>
    <row r="624" spans="1:24" customFormat="1" ht="42.75" customHeight="1" x14ac:dyDescent="0.25">
      <c r="A624" s="262"/>
      <c r="B624" s="262"/>
      <c r="C624" s="264"/>
      <c r="D624" s="164" t="s">
        <v>104</v>
      </c>
      <c r="E624" s="164">
        <v>2</v>
      </c>
      <c r="F624" s="164">
        <v>56</v>
      </c>
      <c r="G624" s="165" t="s">
        <v>317</v>
      </c>
      <c r="H624" s="183" t="s">
        <v>474</v>
      </c>
      <c r="I624" s="164" t="s">
        <v>474</v>
      </c>
      <c r="J624" s="265"/>
      <c r="K624" s="57" t="s">
        <v>15</v>
      </c>
      <c r="L624" s="57" t="s">
        <v>15</v>
      </c>
      <c r="O624">
        <f t="shared" ca="1" si="81"/>
        <v>0</v>
      </c>
      <c r="P624">
        <f t="shared" ca="1" si="82"/>
        <v>0</v>
      </c>
      <c r="Q624">
        <f t="shared" ca="1" si="83"/>
        <v>0</v>
      </c>
      <c r="R624">
        <f t="shared" ca="1" si="84"/>
        <v>0</v>
      </c>
      <c r="S624">
        <f t="shared" ca="1" si="85"/>
        <v>0</v>
      </c>
      <c r="T624">
        <f t="shared" ca="1" si="86"/>
        <v>0</v>
      </c>
      <c r="W624">
        <f t="shared" si="79"/>
        <v>621</v>
      </c>
      <c r="X624">
        <f t="shared" si="80"/>
        <v>623</v>
      </c>
    </row>
    <row r="625" spans="1:24" customFormat="1" ht="42.75" customHeight="1" x14ac:dyDescent="0.25">
      <c r="A625" s="262"/>
      <c r="B625" s="262"/>
      <c r="C625" s="264"/>
      <c r="D625" s="164" t="s">
        <v>323</v>
      </c>
      <c r="E625" s="164">
        <v>1</v>
      </c>
      <c r="F625" s="164">
        <v>6</v>
      </c>
      <c r="G625" s="165" t="s">
        <v>317</v>
      </c>
      <c r="H625" s="183" t="s">
        <v>474</v>
      </c>
      <c r="I625" s="164" t="s">
        <v>474</v>
      </c>
      <c r="J625" s="265"/>
      <c r="K625" s="57" t="s">
        <v>321</v>
      </c>
      <c r="L625" s="57" t="s">
        <v>321</v>
      </c>
      <c r="O625">
        <f t="shared" ca="1" si="81"/>
        <v>0</v>
      </c>
      <c r="P625">
        <f t="shared" ca="1" si="82"/>
        <v>0</v>
      </c>
      <c r="Q625">
        <f t="shared" ca="1" si="83"/>
        <v>0</v>
      </c>
      <c r="R625">
        <f t="shared" ca="1" si="84"/>
        <v>0</v>
      </c>
      <c r="S625">
        <f t="shared" ca="1" si="85"/>
        <v>0</v>
      </c>
      <c r="T625">
        <f t="shared" ca="1" si="86"/>
        <v>0</v>
      </c>
      <c r="W625">
        <f t="shared" si="79"/>
        <v>621</v>
      </c>
      <c r="X625">
        <f t="shared" si="80"/>
        <v>623</v>
      </c>
    </row>
    <row r="626" spans="1:24" customFormat="1" ht="42.75" customHeight="1" x14ac:dyDescent="0.25">
      <c r="A626" s="262"/>
      <c r="B626" s="262"/>
      <c r="C626" s="264"/>
      <c r="D626" s="164" t="s">
        <v>323</v>
      </c>
      <c r="E626" s="164">
        <v>2</v>
      </c>
      <c r="F626" s="164">
        <v>6</v>
      </c>
      <c r="G626" s="165" t="s">
        <v>317</v>
      </c>
      <c r="H626" s="183" t="s">
        <v>474</v>
      </c>
      <c r="I626" s="164" t="s">
        <v>474</v>
      </c>
      <c r="J626" s="265"/>
      <c r="K626" s="57" t="s">
        <v>321</v>
      </c>
      <c r="L626" s="57" t="s">
        <v>321</v>
      </c>
      <c r="O626">
        <f t="shared" ca="1" si="81"/>
        <v>0</v>
      </c>
      <c r="P626">
        <f t="shared" ca="1" si="82"/>
        <v>0</v>
      </c>
      <c r="Q626">
        <f t="shared" ca="1" si="83"/>
        <v>0</v>
      </c>
      <c r="R626">
        <f t="shared" ca="1" si="84"/>
        <v>0</v>
      </c>
      <c r="S626">
        <f t="shared" ca="1" si="85"/>
        <v>0</v>
      </c>
      <c r="T626">
        <f t="shared" ca="1" si="86"/>
        <v>0</v>
      </c>
      <c r="W626">
        <f t="shared" si="79"/>
        <v>621</v>
      </c>
      <c r="X626">
        <f t="shared" si="80"/>
        <v>623</v>
      </c>
    </row>
    <row r="627" spans="1:24" customFormat="1" ht="42.75" customHeight="1" x14ac:dyDescent="0.25">
      <c r="A627" s="262"/>
      <c r="B627" s="262"/>
      <c r="C627" s="264"/>
      <c r="D627" s="164" t="s">
        <v>516</v>
      </c>
      <c r="E627" s="164">
        <v>1</v>
      </c>
      <c r="F627" s="164">
        <v>131</v>
      </c>
      <c r="G627" s="165" t="s">
        <v>318</v>
      </c>
      <c r="H627" s="183" t="s">
        <v>474</v>
      </c>
      <c r="I627" s="164" t="s">
        <v>474</v>
      </c>
      <c r="J627" s="265"/>
      <c r="K627" s="57" t="s">
        <v>15</v>
      </c>
      <c r="L627" s="57" t="s">
        <v>15</v>
      </c>
      <c r="O627">
        <f t="shared" ca="1" si="81"/>
        <v>0</v>
      </c>
      <c r="P627">
        <f t="shared" ca="1" si="82"/>
        <v>0</v>
      </c>
      <c r="Q627">
        <f t="shared" ca="1" si="83"/>
        <v>0</v>
      </c>
      <c r="R627">
        <f t="shared" ca="1" si="84"/>
        <v>0</v>
      </c>
      <c r="S627">
        <f t="shared" ca="1" si="85"/>
        <v>0</v>
      </c>
      <c r="T627">
        <f t="shared" ca="1" si="86"/>
        <v>0</v>
      </c>
      <c r="W627">
        <f t="shared" si="79"/>
        <v>621</v>
      </c>
      <c r="X627">
        <f t="shared" si="80"/>
        <v>623</v>
      </c>
    </row>
    <row r="628" spans="1:24" customFormat="1" ht="42.75" customHeight="1" x14ac:dyDescent="0.25">
      <c r="A628" s="262"/>
      <c r="B628" s="262"/>
      <c r="C628" s="264"/>
      <c r="D628" s="164" t="s">
        <v>516</v>
      </c>
      <c r="E628" s="164">
        <v>2</v>
      </c>
      <c r="F628" s="164">
        <v>131</v>
      </c>
      <c r="G628" s="165" t="s">
        <v>318</v>
      </c>
      <c r="H628" s="183" t="s">
        <v>474</v>
      </c>
      <c r="I628" s="164" t="s">
        <v>474</v>
      </c>
      <c r="J628" s="265"/>
      <c r="K628" s="57" t="s">
        <v>15</v>
      </c>
      <c r="L628" s="57" t="s">
        <v>15</v>
      </c>
      <c r="O628">
        <f t="shared" ca="1" si="81"/>
        <v>0</v>
      </c>
      <c r="P628">
        <f t="shared" ca="1" si="82"/>
        <v>0</v>
      </c>
      <c r="Q628">
        <f t="shared" ca="1" si="83"/>
        <v>0</v>
      </c>
      <c r="R628">
        <f t="shared" ca="1" si="84"/>
        <v>0</v>
      </c>
      <c r="S628">
        <f t="shared" ca="1" si="85"/>
        <v>0</v>
      </c>
      <c r="T628">
        <f t="shared" ca="1" si="86"/>
        <v>0</v>
      </c>
      <c r="W628">
        <f t="shared" si="79"/>
        <v>621</v>
      </c>
      <c r="X628">
        <f t="shared" si="80"/>
        <v>623</v>
      </c>
    </row>
    <row r="629" spans="1:24" customFormat="1" x14ac:dyDescent="0.25">
      <c r="A629" s="263"/>
      <c r="B629" s="263"/>
      <c r="C629" s="164" t="s">
        <v>524</v>
      </c>
      <c r="D629" s="164"/>
      <c r="E629" s="164"/>
      <c r="F629" s="164"/>
      <c r="G629" s="165"/>
      <c r="H629" s="183" t="s">
        <v>474</v>
      </c>
      <c r="I629" s="164"/>
      <c r="J629" s="184" t="s">
        <v>604</v>
      </c>
      <c r="K629" s="57"/>
      <c r="L629" s="57"/>
      <c r="O629">
        <f t="shared" ca="1" si="81"/>
        <v>0</v>
      </c>
      <c r="P629">
        <f t="shared" ca="1" si="82"/>
        <v>0</v>
      </c>
      <c r="Q629">
        <f t="shared" ca="1" si="83"/>
        <v>0</v>
      </c>
      <c r="R629">
        <f t="shared" ca="1" si="84"/>
        <v>0</v>
      </c>
      <c r="S629">
        <f t="shared" ca="1" si="85"/>
        <v>0</v>
      </c>
      <c r="T629">
        <f t="shared" ca="1" si="86"/>
        <v>0</v>
      </c>
      <c r="W629">
        <f t="shared" si="79"/>
        <v>628</v>
      </c>
      <c r="X629">
        <f t="shared" si="80"/>
        <v>630</v>
      </c>
    </row>
    <row r="630" spans="1:24" customFormat="1" ht="42.75" customHeight="1" x14ac:dyDescent="0.25">
      <c r="A630" s="261">
        <v>109</v>
      </c>
      <c r="B630" s="261" t="s">
        <v>323</v>
      </c>
      <c r="C630" s="264" t="s">
        <v>321</v>
      </c>
      <c r="D630" s="164" t="s">
        <v>106</v>
      </c>
      <c r="E630" s="164">
        <v>1</v>
      </c>
      <c r="F630" s="164">
        <v>6</v>
      </c>
      <c r="G630" s="165" t="s">
        <v>317</v>
      </c>
      <c r="H630" s="183" t="s">
        <v>474</v>
      </c>
      <c r="I630" s="164" t="s">
        <v>474</v>
      </c>
      <c r="J630" s="265" t="s">
        <v>474</v>
      </c>
      <c r="K630" s="57" t="s">
        <v>321</v>
      </c>
      <c r="L630" s="57" t="s">
        <v>15</v>
      </c>
      <c r="O630">
        <f t="shared" ca="1" si="81"/>
        <v>0</v>
      </c>
      <c r="P630">
        <f t="shared" ca="1" si="82"/>
        <v>0</v>
      </c>
      <c r="Q630">
        <f t="shared" ca="1" si="83"/>
        <v>0</v>
      </c>
      <c r="R630">
        <f t="shared" ca="1" si="84"/>
        <v>0</v>
      </c>
      <c r="S630">
        <f t="shared" ca="1" si="85"/>
        <v>0</v>
      </c>
      <c r="T630">
        <f t="shared" ca="1" si="86"/>
        <v>0</v>
      </c>
      <c r="W630">
        <f t="shared" si="79"/>
        <v>628</v>
      </c>
      <c r="X630">
        <f t="shared" si="80"/>
        <v>630</v>
      </c>
    </row>
    <row r="631" spans="1:24" customFormat="1" ht="42.75" customHeight="1" x14ac:dyDescent="0.25">
      <c r="A631" s="262"/>
      <c r="B631" s="262"/>
      <c r="C631" s="264"/>
      <c r="D631" s="164" t="s">
        <v>106</v>
      </c>
      <c r="E631" s="164">
        <v>2</v>
      </c>
      <c r="F631" s="164">
        <v>6</v>
      </c>
      <c r="G631" s="165" t="s">
        <v>317</v>
      </c>
      <c r="H631" s="183" t="s">
        <v>474</v>
      </c>
      <c r="I631" s="164" t="s">
        <v>474</v>
      </c>
      <c r="J631" s="265"/>
      <c r="K631" s="57" t="s">
        <v>321</v>
      </c>
      <c r="L631" s="57" t="s">
        <v>15</v>
      </c>
      <c r="O631">
        <f t="shared" ca="1" si="81"/>
        <v>0</v>
      </c>
      <c r="P631">
        <f t="shared" ca="1" si="82"/>
        <v>0</v>
      </c>
      <c r="Q631">
        <f t="shared" ca="1" si="83"/>
        <v>0</v>
      </c>
      <c r="R631">
        <f t="shared" ca="1" si="84"/>
        <v>0</v>
      </c>
      <c r="S631">
        <f t="shared" ca="1" si="85"/>
        <v>0</v>
      </c>
      <c r="T631">
        <f t="shared" ca="1" si="86"/>
        <v>0</v>
      </c>
      <c r="W631">
        <f t="shared" si="79"/>
        <v>628</v>
      </c>
      <c r="X631">
        <f t="shared" si="80"/>
        <v>630</v>
      </c>
    </row>
    <row r="632" spans="1:24" customFormat="1" ht="42.75" customHeight="1" x14ac:dyDescent="0.25">
      <c r="A632" s="262"/>
      <c r="B632" s="262"/>
      <c r="C632" s="264"/>
      <c r="D632" s="164" t="s">
        <v>224</v>
      </c>
      <c r="E632" s="164">
        <v>1</v>
      </c>
      <c r="F632" s="164">
        <v>212</v>
      </c>
      <c r="G632" s="165" t="s">
        <v>317</v>
      </c>
      <c r="H632" s="183">
        <v>50</v>
      </c>
      <c r="I632" s="164" t="s">
        <v>474</v>
      </c>
      <c r="J632" s="265"/>
      <c r="K632" s="57" t="s">
        <v>321</v>
      </c>
      <c r="L632" s="57" t="s">
        <v>321</v>
      </c>
      <c r="O632">
        <f t="shared" ca="1" si="81"/>
        <v>0</v>
      </c>
      <c r="P632">
        <f t="shared" ca="1" si="82"/>
        <v>1</v>
      </c>
      <c r="Q632">
        <f t="shared" ca="1" si="83"/>
        <v>0</v>
      </c>
      <c r="R632">
        <f t="shared" ca="1" si="84"/>
        <v>0</v>
      </c>
      <c r="S632">
        <f t="shared" ca="1" si="85"/>
        <v>0</v>
      </c>
      <c r="T632">
        <f t="shared" ca="1" si="86"/>
        <v>0</v>
      </c>
      <c r="W632">
        <f t="shared" si="79"/>
        <v>628</v>
      </c>
      <c r="X632">
        <f t="shared" si="80"/>
        <v>630</v>
      </c>
    </row>
    <row r="633" spans="1:24" customFormat="1" ht="42.75" customHeight="1" x14ac:dyDescent="0.25">
      <c r="A633" s="262"/>
      <c r="B633" s="262"/>
      <c r="C633" s="264"/>
      <c r="D633" s="164" t="s">
        <v>322</v>
      </c>
      <c r="E633" s="164">
        <v>1</v>
      </c>
      <c r="F633" s="164">
        <v>209</v>
      </c>
      <c r="G633" s="165" t="s">
        <v>317</v>
      </c>
      <c r="H633" s="183">
        <v>50</v>
      </c>
      <c r="I633" s="164" t="s">
        <v>474</v>
      </c>
      <c r="J633" s="265"/>
      <c r="K633" s="57" t="s">
        <v>321</v>
      </c>
      <c r="L633" s="57" t="s">
        <v>321</v>
      </c>
      <c r="O633">
        <f t="shared" ca="1" si="81"/>
        <v>0</v>
      </c>
      <c r="P633">
        <f t="shared" ca="1" si="82"/>
        <v>1</v>
      </c>
      <c r="Q633">
        <f t="shared" ca="1" si="83"/>
        <v>0</v>
      </c>
      <c r="R633">
        <f t="shared" ca="1" si="84"/>
        <v>0</v>
      </c>
      <c r="S633">
        <f t="shared" ca="1" si="85"/>
        <v>0</v>
      </c>
      <c r="T633">
        <f t="shared" ca="1" si="86"/>
        <v>0</v>
      </c>
      <c r="W633">
        <f t="shared" si="79"/>
        <v>628</v>
      </c>
      <c r="X633">
        <f t="shared" si="80"/>
        <v>630</v>
      </c>
    </row>
    <row r="634" spans="1:24" customFormat="1" x14ac:dyDescent="0.25">
      <c r="A634" s="263"/>
      <c r="B634" s="263"/>
      <c r="C634" s="164" t="s">
        <v>524</v>
      </c>
      <c r="D634" s="164"/>
      <c r="E634" s="164"/>
      <c r="F634" s="164"/>
      <c r="G634" s="165"/>
      <c r="H634" s="183">
        <f>SUM(H630:H633)</f>
        <v>100</v>
      </c>
      <c r="I634" s="164"/>
      <c r="J634" s="184" t="s">
        <v>474</v>
      </c>
      <c r="K634" s="57"/>
      <c r="L634" s="57"/>
      <c r="O634">
        <f t="shared" ca="1" si="81"/>
        <v>0</v>
      </c>
      <c r="P634">
        <f t="shared" ca="1" si="82"/>
        <v>2</v>
      </c>
      <c r="Q634">
        <f t="shared" ca="1" si="83"/>
        <v>0</v>
      </c>
      <c r="R634">
        <f t="shared" ca="1" si="84"/>
        <v>0</v>
      </c>
      <c r="S634">
        <f t="shared" ca="1" si="85"/>
        <v>0</v>
      </c>
      <c r="T634">
        <f t="shared" ca="1" si="86"/>
        <v>0</v>
      </c>
      <c r="W634">
        <f t="shared" si="79"/>
        <v>633</v>
      </c>
      <c r="X634">
        <f t="shared" si="80"/>
        <v>635</v>
      </c>
    </row>
    <row r="635" spans="1:24" customFormat="1" ht="42.75" customHeight="1" x14ac:dyDescent="0.25">
      <c r="A635" s="261">
        <v>110</v>
      </c>
      <c r="B635" s="261" t="s">
        <v>151</v>
      </c>
      <c r="C635" s="264" t="s">
        <v>24</v>
      </c>
      <c r="D635" s="164" t="s">
        <v>40</v>
      </c>
      <c r="E635" s="164">
        <v>1</v>
      </c>
      <c r="F635" s="164">
        <v>150</v>
      </c>
      <c r="G635" s="165" t="s">
        <v>317</v>
      </c>
      <c r="H635" s="183" t="s">
        <v>474</v>
      </c>
      <c r="I635" s="164" t="s">
        <v>474</v>
      </c>
      <c r="J635" s="265" t="s">
        <v>603</v>
      </c>
      <c r="K635" s="57" t="s">
        <v>24</v>
      </c>
      <c r="L635" s="57" t="s">
        <v>24</v>
      </c>
      <c r="O635">
        <f t="shared" ca="1" si="81"/>
        <v>0</v>
      </c>
      <c r="P635">
        <f t="shared" ca="1" si="82"/>
        <v>0</v>
      </c>
      <c r="Q635">
        <f t="shared" ca="1" si="83"/>
        <v>0</v>
      </c>
      <c r="R635">
        <f t="shared" ca="1" si="84"/>
        <v>0</v>
      </c>
      <c r="S635">
        <f t="shared" ca="1" si="85"/>
        <v>0</v>
      </c>
      <c r="T635">
        <f t="shared" ca="1" si="86"/>
        <v>0</v>
      </c>
      <c r="W635">
        <f t="shared" si="79"/>
        <v>633</v>
      </c>
      <c r="X635">
        <f t="shared" si="80"/>
        <v>635</v>
      </c>
    </row>
    <row r="636" spans="1:24" customFormat="1" ht="42.75" customHeight="1" x14ac:dyDescent="0.25">
      <c r="A636" s="262"/>
      <c r="B636" s="262"/>
      <c r="C636" s="264"/>
      <c r="D636" s="164" t="s">
        <v>40</v>
      </c>
      <c r="E636" s="164">
        <v>2</v>
      </c>
      <c r="F636" s="164">
        <v>150</v>
      </c>
      <c r="G636" s="165" t="s">
        <v>317</v>
      </c>
      <c r="H636" s="183" t="s">
        <v>474</v>
      </c>
      <c r="I636" s="164" t="s">
        <v>474</v>
      </c>
      <c r="J636" s="265"/>
      <c r="K636" s="57" t="s">
        <v>24</v>
      </c>
      <c r="L636" s="57" t="s">
        <v>24</v>
      </c>
      <c r="O636">
        <f t="shared" ca="1" si="81"/>
        <v>0</v>
      </c>
      <c r="P636">
        <f t="shared" ca="1" si="82"/>
        <v>0</v>
      </c>
      <c r="Q636">
        <f t="shared" ca="1" si="83"/>
        <v>0</v>
      </c>
      <c r="R636">
        <f t="shared" ca="1" si="84"/>
        <v>0</v>
      </c>
      <c r="S636">
        <f t="shared" ca="1" si="85"/>
        <v>0</v>
      </c>
      <c r="T636">
        <f t="shared" ca="1" si="86"/>
        <v>0</v>
      </c>
      <c r="W636">
        <f t="shared" si="79"/>
        <v>633</v>
      </c>
      <c r="X636">
        <f t="shared" si="80"/>
        <v>635</v>
      </c>
    </row>
    <row r="637" spans="1:24" customFormat="1" ht="42.75" customHeight="1" x14ac:dyDescent="0.25">
      <c r="A637" s="262"/>
      <c r="B637" s="262"/>
      <c r="C637" s="264"/>
      <c r="D637" s="164" t="s">
        <v>149</v>
      </c>
      <c r="E637" s="164">
        <v>1</v>
      </c>
      <c r="F637" s="164">
        <v>136</v>
      </c>
      <c r="G637" s="165" t="s">
        <v>317</v>
      </c>
      <c r="H637" s="183" t="s">
        <v>474</v>
      </c>
      <c r="I637" s="164" t="s">
        <v>474</v>
      </c>
      <c r="J637" s="265"/>
      <c r="K637" s="57" t="s">
        <v>24</v>
      </c>
      <c r="L637" s="57" t="s">
        <v>24</v>
      </c>
      <c r="O637">
        <f t="shared" ca="1" si="81"/>
        <v>0</v>
      </c>
      <c r="P637">
        <f t="shared" ca="1" si="82"/>
        <v>0</v>
      </c>
      <c r="Q637">
        <f t="shared" ca="1" si="83"/>
        <v>0</v>
      </c>
      <c r="R637">
        <f t="shared" ca="1" si="84"/>
        <v>0</v>
      </c>
      <c r="S637">
        <f t="shared" ca="1" si="85"/>
        <v>0</v>
      </c>
      <c r="T637">
        <f t="shared" ca="1" si="86"/>
        <v>0</v>
      </c>
      <c r="W637">
        <f t="shared" si="79"/>
        <v>633</v>
      </c>
      <c r="X637">
        <f t="shared" si="80"/>
        <v>635</v>
      </c>
    </row>
    <row r="638" spans="1:24" customFormat="1" ht="42.75" customHeight="1" x14ac:dyDescent="0.25">
      <c r="A638" s="262"/>
      <c r="B638" s="262"/>
      <c r="C638" s="264"/>
      <c r="D638" s="164" t="s">
        <v>149</v>
      </c>
      <c r="E638" s="164">
        <v>2</v>
      </c>
      <c r="F638" s="164">
        <v>136</v>
      </c>
      <c r="G638" s="165" t="s">
        <v>317</v>
      </c>
      <c r="H638" s="183" t="s">
        <v>474</v>
      </c>
      <c r="I638" s="164" t="s">
        <v>474</v>
      </c>
      <c r="J638" s="265"/>
      <c r="K638" s="57" t="s">
        <v>24</v>
      </c>
      <c r="L638" s="57" t="s">
        <v>24</v>
      </c>
      <c r="O638">
        <f t="shared" ca="1" si="81"/>
        <v>0</v>
      </c>
      <c r="P638">
        <f t="shared" ca="1" si="82"/>
        <v>0</v>
      </c>
      <c r="Q638">
        <f t="shared" ca="1" si="83"/>
        <v>0</v>
      </c>
      <c r="R638">
        <f t="shared" ca="1" si="84"/>
        <v>0</v>
      </c>
      <c r="S638">
        <f t="shared" ca="1" si="85"/>
        <v>0</v>
      </c>
      <c r="T638">
        <f t="shared" ca="1" si="86"/>
        <v>0</v>
      </c>
      <c r="W638">
        <f t="shared" si="79"/>
        <v>633</v>
      </c>
      <c r="X638">
        <f t="shared" si="80"/>
        <v>635</v>
      </c>
    </row>
    <row r="639" spans="1:24" customFormat="1" x14ac:dyDescent="0.25">
      <c r="A639" s="263"/>
      <c r="B639" s="263"/>
      <c r="C639" s="164" t="s">
        <v>524</v>
      </c>
      <c r="D639" s="164"/>
      <c r="E639" s="164"/>
      <c r="F639" s="164"/>
      <c r="G639" s="165"/>
      <c r="H639" s="183" t="s">
        <v>474</v>
      </c>
      <c r="I639" s="164"/>
      <c r="J639" s="184">
        <v>50</v>
      </c>
      <c r="K639" s="57"/>
      <c r="L639" s="57"/>
      <c r="O639">
        <f t="shared" ca="1" si="81"/>
        <v>0</v>
      </c>
      <c r="P639">
        <f t="shared" ca="1" si="82"/>
        <v>0</v>
      </c>
      <c r="Q639">
        <f t="shared" ca="1" si="83"/>
        <v>0</v>
      </c>
      <c r="R639">
        <f t="shared" ca="1" si="84"/>
        <v>0</v>
      </c>
      <c r="S639">
        <f t="shared" ca="1" si="85"/>
        <v>0</v>
      </c>
      <c r="T639">
        <f t="shared" ca="1" si="86"/>
        <v>0</v>
      </c>
      <c r="W639">
        <f t="shared" si="79"/>
        <v>638</v>
      </c>
      <c r="X639">
        <f t="shared" si="80"/>
        <v>640</v>
      </c>
    </row>
    <row r="640" spans="1:24" customFormat="1" ht="42.75" customHeight="1" x14ac:dyDescent="0.25">
      <c r="A640" s="262">
        <v>111</v>
      </c>
      <c r="B640" s="261" t="s">
        <v>66</v>
      </c>
      <c r="C640" s="262" t="s">
        <v>576</v>
      </c>
      <c r="D640" s="164" t="s">
        <v>98</v>
      </c>
      <c r="E640" s="164">
        <v>1</v>
      </c>
      <c r="F640" s="164">
        <v>18</v>
      </c>
      <c r="G640" s="165" t="s">
        <v>317</v>
      </c>
      <c r="H640" s="183" t="s">
        <v>474</v>
      </c>
      <c r="I640" s="164" t="s">
        <v>474</v>
      </c>
      <c r="J640" s="279" t="s">
        <v>603</v>
      </c>
      <c r="K640" s="57" t="s">
        <v>11</v>
      </c>
      <c r="L640" s="57" t="s">
        <v>52</v>
      </c>
      <c r="O640">
        <f t="shared" ca="1" si="81"/>
        <v>0</v>
      </c>
      <c r="P640">
        <f t="shared" ca="1" si="82"/>
        <v>0</v>
      </c>
      <c r="Q640">
        <f t="shared" ca="1" si="83"/>
        <v>0</v>
      </c>
      <c r="R640">
        <f t="shared" ca="1" si="84"/>
        <v>0</v>
      </c>
      <c r="S640">
        <f t="shared" ca="1" si="85"/>
        <v>0</v>
      </c>
      <c r="T640">
        <f t="shared" ca="1" si="86"/>
        <v>0</v>
      </c>
      <c r="W640">
        <f t="shared" si="79"/>
        <v>638</v>
      </c>
      <c r="X640">
        <f t="shared" si="80"/>
        <v>640</v>
      </c>
    </row>
    <row r="641" spans="1:24" customFormat="1" ht="42.75" customHeight="1" x14ac:dyDescent="0.25">
      <c r="A641" s="262"/>
      <c r="B641" s="262"/>
      <c r="C641" s="262"/>
      <c r="D641" s="164" t="s">
        <v>128</v>
      </c>
      <c r="E641" s="164">
        <v>1</v>
      </c>
      <c r="F641" s="164">
        <v>104</v>
      </c>
      <c r="G641" s="165" t="s">
        <v>317</v>
      </c>
      <c r="H641" s="183" t="s">
        <v>474</v>
      </c>
      <c r="I641" s="164" t="s">
        <v>474</v>
      </c>
      <c r="J641" s="279"/>
      <c r="K641" s="57" t="s">
        <v>52</v>
      </c>
      <c r="L641" s="57" t="s">
        <v>52</v>
      </c>
      <c r="O641">
        <f t="shared" ca="1" si="81"/>
        <v>0</v>
      </c>
      <c r="P641">
        <f t="shared" ca="1" si="82"/>
        <v>0</v>
      </c>
      <c r="Q641">
        <f t="shared" ca="1" si="83"/>
        <v>0</v>
      </c>
      <c r="R641">
        <f t="shared" ca="1" si="84"/>
        <v>0</v>
      </c>
      <c r="S641">
        <f t="shared" ca="1" si="85"/>
        <v>0</v>
      </c>
      <c r="T641">
        <f t="shared" ca="1" si="86"/>
        <v>0</v>
      </c>
      <c r="W641">
        <f t="shared" si="79"/>
        <v>638</v>
      </c>
      <c r="X641">
        <f t="shared" si="80"/>
        <v>640</v>
      </c>
    </row>
    <row r="642" spans="1:24" customFormat="1" ht="42.75" customHeight="1" x14ac:dyDescent="0.25">
      <c r="A642" s="262"/>
      <c r="B642" s="262"/>
      <c r="C642" s="262"/>
      <c r="D642" s="164" t="s">
        <v>134</v>
      </c>
      <c r="E642" s="164">
        <v>1</v>
      </c>
      <c r="F642" s="164">
        <v>40</v>
      </c>
      <c r="G642" s="165" t="s">
        <v>317</v>
      </c>
      <c r="H642" s="183" t="s">
        <v>474</v>
      </c>
      <c r="I642" s="164" t="s">
        <v>474</v>
      </c>
      <c r="J642" s="279"/>
      <c r="K642" s="57" t="s">
        <v>52</v>
      </c>
      <c r="L642" s="57" t="s">
        <v>52</v>
      </c>
      <c r="O642">
        <f t="shared" ca="1" si="81"/>
        <v>0</v>
      </c>
      <c r="P642">
        <f t="shared" ca="1" si="82"/>
        <v>0</v>
      </c>
      <c r="Q642">
        <f t="shared" ca="1" si="83"/>
        <v>0</v>
      </c>
      <c r="R642">
        <f t="shared" ca="1" si="84"/>
        <v>0</v>
      </c>
      <c r="S642">
        <f t="shared" ca="1" si="85"/>
        <v>0</v>
      </c>
      <c r="T642">
        <f t="shared" ca="1" si="86"/>
        <v>0</v>
      </c>
      <c r="W642">
        <f t="shared" si="79"/>
        <v>638</v>
      </c>
      <c r="X642">
        <f t="shared" si="80"/>
        <v>640</v>
      </c>
    </row>
    <row r="643" spans="1:24" customFormat="1" ht="42.75" customHeight="1" x14ac:dyDescent="0.25">
      <c r="A643" s="262"/>
      <c r="B643" s="262"/>
      <c r="C643" s="262"/>
      <c r="D643" s="164" t="s">
        <v>70</v>
      </c>
      <c r="E643" s="164">
        <v>1</v>
      </c>
      <c r="F643" s="164">
        <v>96</v>
      </c>
      <c r="G643" s="165" t="s">
        <v>317</v>
      </c>
      <c r="H643" s="183" t="s">
        <v>474</v>
      </c>
      <c r="I643" s="164" t="s">
        <v>474</v>
      </c>
      <c r="J643" s="279"/>
      <c r="K643" s="57" t="s">
        <v>52</v>
      </c>
      <c r="L643" s="57" t="s">
        <v>52</v>
      </c>
      <c r="O643">
        <f t="shared" ca="1" si="81"/>
        <v>0</v>
      </c>
      <c r="P643">
        <f t="shared" ca="1" si="82"/>
        <v>0</v>
      </c>
      <c r="Q643">
        <f t="shared" ca="1" si="83"/>
        <v>0</v>
      </c>
      <c r="R643">
        <f t="shared" ca="1" si="84"/>
        <v>0</v>
      </c>
      <c r="S643">
        <f t="shared" ca="1" si="85"/>
        <v>0</v>
      </c>
      <c r="T643">
        <f t="shared" ca="1" si="86"/>
        <v>0</v>
      </c>
      <c r="W643">
        <f t="shared" si="79"/>
        <v>638</v>
      </c>
      <c r="X643">
        <f t="shared" si="80"/>
        <v>640</v>
      </c>
    </row>
    <row r="644" spans="1:24" customFormat="1" ht="42.75" customHeight="1" x14ac:dyDescent="0.25">
      <c r="A644" s="262"/>
      <c r="B644" s="262"/>
      <c r="C644" s="262"/>
      <c r="D644" s="164" t="s">
        <v>446</v>
      </c>
      <c r="E644" s="164">
        <v>1</v>
      </c>
      <c r="F644" s="164">
        <v>64</v>
      </c>
      <c r="G644" s="165" t="s">
        <v>317</v>
      </c>
      <c r="H644" s="183">
        <v>50</v>
      </c>
      <c r="I644" s="164" t="s">
        <v>568</v>
      </c>
      <c r="J644" s="279"/>
      <c r="K644" s="57" t="s">
        <v>454</v>
      </c>
      <c r="L644" s="57" t="s">
        <v>11</v>
      </c>
      <c r="O644">
        <f t="shared" ca="1" si="81"/>
        <v>1</v>
      </c>
      <c r="P644">
        <f t="shared" ca="1" si="82"/>
        <v>0</v>
      </c>
      <c r="Q644">
        <f t="shared" ca="1" si="83"/>
        <v>0</v>
      </c>
      <c r="R644">
        <f t="shared" ca="1" si="84"/>
        <v>0</v>
      </c>
      <c r="S644">
        <f t="shared" ca="1" si="85"/>
        <v>0</v>
      </c>
      <c r="T644">
        <f t="shared" ca="1" si="86"/>
        <v>0</v>
      </c>
      <c r="W644">
        <f t="shared" si="79"/>
        <v>638</v>
      </c>
      <c r="X644">
        <f t="shared" si="80"/>
        <v>640</v>
      </c>
    </row>
    <row r="645" spans="1:24" customFormat="1" ht="42.75" customHeight="1" x14ac:dyDescent="0.25">
      <c r="A645" s="262"/>
      <c r="B645" s="262"/>
      <c r="C645" s="262"/>
      <c r="D645" s="164" t="s">
        <v>446</v>
      </c>
      <c r="E645" s="164">
        <v>2</v>
      </c>
      <c r="F645" s="164">
        <v>64</v>
      </c>
      <c r="G645" s="165" t="s">
        <v>317</v>
      </c>
      <c r="H645" s="183">
        <v>50</v>
      </c>
      <c r="I645" s="164" t="s">
        <v>568</v>
      </c>
      <c r="J645" s="279"/>
      <c r="K645" s="57" t="s">
        <v>454</v>
      </c>
      <c r="L645" s="57" t="s">
        <v>11</v>
      </c>
      <c r="O645">
        <f t="shared" ca="1" si="81"/>
        <v>1</v>
      </c>
      <c r="P645">
        <f t="shared" ca="1" si="82"/>
        <v>0</v>
      </c>
      <c r="Q645">
        <f t="shared" ca="1" si="83"/>
        <v>0</v>
      </c>
      <c r="R645">
        <f t="shared" ca="1" si="84"/>
        <v>0</v>
      </c>
      <c r="S645">
        <f t="shared" ca="1" si="85"/>
        <v>0</v>
      </c>
      <c r="T645">
        <f t="shared" ca="1" si="86"/>
        <v>0</v>
      </c>
      <c r="W645">
        <f t="shared" si="79"/>
        <v>638</v>
      </c>
      <c r="X645">
        <f t="shared" si="80"/>
        <v>640</v>
      </c>
    </row>
    <row r="646" spans="1:24" customFormat="1" ht="42.75" customHeight="1" x14ac:dyDescent="0.25">
      <c r="A646" s="262"/>
      <c r="B646" s="262"/>
      <c r="C646" s="262"/>
      <c r="D646" s="226" t="s">
        <v>446</v>
      </c>
      <c r="E646" s="226">
        <v>2</v>
      </c>
      <c r="F646" s="226">
        <v>64</v>
      </c>
      <c r="G646" s="227" t="s">
        <v>317</v>
      </c>
      <c r="H646" s="226">
        <v>50</v>
      </c>
      <c r="I646" s="226" t="s">
        <v>568</v>
      </c>
      <c r="J646" s="279"/>
      <c r="K646" s="57" t="s">
        <v>454</v>
      </c>
      <c r="L646" s="57" t="s">
        <v>11</v>
      </c>
      <c r="O646">
        <f t="shared" ca="1" si="81"/>
        <v>1</v>
      </c>
      <c r="P646">
        <f t="shared" ca="1" si="82"/>
        <v>0</v>
      </c>
      <c r="Q646">
        <f t="shared" ca="1" si="83"/>
        <v>0</v>
      </c>
      <c r="R646">
        <f t="shared" ca="1" si="84"/>
        <v>0</v>
      </c>
      <c r="S646">
        <f t="shared" ca="1" si="85"/>
        <v>0</v>
      </c>
      <c r="T646">
        <f t="shared" ca="1" si="86"/>
        <v>0</v>
      </c>
      <c r="W646">
        <f t="shared" si="79"/>
        <v>638</v>
      </c>
      <c r="X646">
        <f t="shared" si="80"/>
        <v>640</v>
      </c>
    </row>
    <row r="647" spans="1:24" customFormat="1" ht="42.75" customHeight="1" x14ac:dyDescent="0.25">
      <c r="A647" s="262"/>
      <c r="B647" s="262"/>
      <c r="C647" s="263"/>
      <c r="D647" s="226" t="s">
        <v>446</v>
      </c>
      <c r="E647" s="226">
        <v>2</v>
      </c>
      <c r="F647" s="226">
        <v>64</v>
      </c>
      <c r="G647" s="227" t="s">
        <v>317</v>
      </c>
      <c r="H647" s="226">
        <v>50</v>
      </c>
      <c r="I647" s="226" t="s">
        <v>568</v>
      </c>
      <c r="J647" s="280"/>
      <c r="K647" s="57" t="s">
        <v>454</v>
      </c>
      <c r="L647" s="57" t="s">
        <v>11</v>
      </c>
      <c r="O647">
        <f t="shared" ca="1" si="81"/>
        <v>1</v>
      </c>
      <c r="P647">
        <f t="shared" ca="1" si="82"/>
        <v>0</v>
      </c>
      <c r="Q647">
        <f t="shared" ca="1" si="83"/>
        <v>0</v>
      </c>
      <c r="R647">
        <f t="shared" ca="1" si="84"/>
        <v>0</v>
      </c>
      <c r="S647">
        <f t="shared" ca="1" si="85"/>
        <v>0</v>
      </c>
      <c r="T647">
        <f t="shared" ca="1" si="86"/>
        <v>0</v>
      </c>
      <c r="W647">
        <f t="shared" si="79"/>
        <v>638</v>
      </c>
      <c r="X647">
        <f t="shared" si="80"/>
        <v>640</v>
      </c>
    </row>
    <row r="648" spans="1:24" customFormat="1" x14ac:dyDescent="0.25">
      <c r="A648" s="263"/>
      <c r="B648" s="263"/>
      <c r="C648" s="164" t="s">
        <v>524</v>
      </c>
      <c r="D648" s="164"/>
      <c r="E648" s="164"/>
      <c r="F648" s="164"/>
      <c r="G648" s="165"/>
      <c r="H648" s="183">
        <v>300</v>
      </c>
      <c r="I648" s="164"/>
      <c r="J648" s="184">
        <v>50</v>
      </c>
      <c r="K648" s="57"/>
      <c r="L648" s="57"/>
      <c r="O648">
        <f t="shared" ca="1" si="81"/>
        <v>4</v>
      </c>
      <c r="P648">
        <f t="shared" ca="1" si="82"/>
        <v>0</v>
      </c>
      <c r="Q648">
        <f t="shared" ca="1" si="83"/>
        <v>0</v>
      </c>
      <c r="R648">
        <f t="shared" ca="1" si="84"/>
        <v>0</v>
      </c>
      <c r="S648">
        <f t="shared" ca="1" si="85"/>
        <v>0</v>
      </c>
      <c r="T648">
        <f t="shared" ca="1" si="86"/>
        <v>0</v>
      </c>
      <c r="W648">
        <f t="shared" si="79"/>
        <v>647</v>
      </c>
      <c r="X648">
        <f t="shared" si="80"/>
        <v>649</v>
      </c>
    </row>
    <row r="649" spans="1:24" customFormat="1" ht="42.75" customHeight="1" x14ac:dyDescent="0.25">
      <c r="A649" s="261">
        <v>112</v>
      </c>
      <c r="B649" s="261" t="s">
        <v>446</v>
      </c>
      <c r="C649" s="264" t="s">
        <v>576</v>
      </c>
      <c r="D649" s="164" t="s">
        <v>66</v>
      </c>
      <c r="E649" s="164">
        <v>1</v>
      </c>
      <c r="F649" s="164">
        <v>64</v>
      </c>
      <c r="G649" s="165" t="s">
        <v>317</v>
      </c>
      <c r="H649" s="183" t="s">
        <v>474</v>
      </c>
      <c r="I649" s="164" t="s">
        <v>474</v>
      </c>
      <c r="J649" s="265" t="s">
        <v>474</v>
      </c>
      <c r="K649" s="57" t="s">
        <v>454</v>
      </c>
      <c r="L649" s="57" t="s">
        <v>11</v>
      </c>
      <c r="O649">
        <f t="shared" ca="1" si="81"/>
        <v>0</v>
      </c>
      <c r="P649">
        <f t="shared" ca="1" si="82"/>
        <v>0</v>
      </c>
      <c r="Q649">
        <f t="shared" ca="1" si="83"/>
        <v>0</v>
      </c>
      <c r="R649">
        <f t="shared" ca="1" si="84"/>
        <v>0</v>
      </c>
      <c r="S649">
        <f t="shared" ca="1" si="85"/>
        <v>0</v>
      </c>
      <c r="T649">
        <f t="shared" ca="1" si="86"/>
        <v>0</v>
      </c>
      <c r="W649">
        <f t="shared" ref="W649:W712" si="87">IF(C649="Total", ROW(B649)-1, W648)</f>
        <v>647</v>
      </c>
      <c r="X649">
        <f t="shared" si="80"/>
        <v>649</v>
      </c>
    </row>
    <row r="650" spans="1:24" customFormat="1" ht="42.75" customHeight="1" x14ac:dyDescent="0.25">
      <c r="A650" s="262"/>
      <c r="B650" s="262"/>
      <c r="C650" s="264"/>
      <c r="D650" s="164" t="s">
        <v>66</v>
      </c>
      <c r="E650" s="164">
        <v>2</v>
      </c>
      <c r="F650" s="164">
        <v>64</v>
      </c>
      <c r="G650" s="165" t="s">
        <v>317</v>
      </c>
      <c r="H650" s="183" t="s">
        <v>474</v>
      </c>
      <c r="I650" s="164" t="s">
        <v>474</v>
      </c>
      <c r="J650" s="265"/>
      <c r="K650" s="57" t="s">
        <v>454</v>
      </c>
      <c r="L650" s="57" t="s">
        <v>11</v>
      </c>
      <c r="O650">
        <f t="shared" ca="1" si="81"/>
        <v>0</v>
      </c>
      <c r="P650">
        <f t="shared" ca="1" si="82"/>
        <v>0</v>
      </c>
      <c r="Q650">
        <f t="shared" ca="1" si="83"/>
        <v>0</v>
      </c>
      <c r="R650">
        <f t="shared" ca="1" si="84"/>
        <v>0</v>
      </c>
      <c r="S650">
        <f t="shared" ca="1" si="85"/>
        <v>0</v>
      </c>
      <c r="T650">
        <f t="shared" ca="1" si="86"/>
        <v>0</v>
      </c>
      <c r="W650">
        <f t="shared" si="87"/>
        <v>647</v>
      </c>
      <c r="X650">
        <f t="shared" si="80"/>
        <v>649</v>
      </c>
    </row>
    <row r="651" spans="1:24" customFormat="1" ht="42.75" customHeight="1" x14ac:dyDescent="0.25">
      <c r="A651" s="262"/>
      <c r="B651" s="262"/>
      <c r="C651" s="264"/>
      <c r="D651" s="164" t="s">
        <v>66</v>
      </c>
      <c r="E651" s="164">
        <v>3</v>
      </c>
      <c r="F651" s="164">
        <v>64</v>
      </c>
      <c r="G651" s="165" t="s">
        <v>317</v>
      </c>
      <c r="H651" s="183" t="s">
        <v>474</v>
      </c>
      <c r="I651" s="164" t="s">
        <v>474</v>
      </c>
      <c r="J651" s="265"/>
      <c r="K651" s="57" t="s">
        <v>454</v>
      </c>
      <c r="L651" s="57" t="s">
        <v>11</v>
      </c>
      <c r="O651">
        <f t="shared" ca="1" si="81"/>
        <v>0</v>
      </c>
      <c r="P651">
        <f t="shared" ca="1" si="82"/>
        <v>0</v>
      </c>
      <c r="Q651">
        <f t="shared" ca="1" si="83"/>
        <v>0</v>
      </c>
      <c r="R651">
        <f t="shared" ca="1" si="84"/>
        <v>0</v>
      </c>
      <c r="S651">
        <f t="shared" ca="1" si="85"/>
        <v>0</v>
      </c>
      <c r="T651">
        <f t="shared" ca="1" si="86"/>
        <v>0</v>
      </c>
      <c r="W651">
        <f t="shared" si="87"/>
        <v>647</v>
      </c>
      <c r="X651">
        <f t="shared" si="80"/>
        <v>649</v>
      </c>
    </row>
    <row r="652" spans="1:24" customFormat="1" ht="42.75" customHeight="1" x14ac:dyDescent="0.25">
      <c r="A652" s="262"/>
      <c r="B652" s="262"/>
      <c r="C652" s="264"/>
      <c r="D652" s="226" t="s">
        <v>66</v>
      </c>
      <c r="E652" s="226">
        <v>4</v>
      </c>
      <c r="F652" s="226">
        <v>64</v>
      </c>
      <c r="G652" s="227" t="s">
        <v>317</v>
      </c>
      <c r="H652" s="226" t="s">
        <v>474</v>
      </c>
      <c r="I652" s="226" t="s">
        <v>474</v>
      </c>
      <c r="J652" s="265"/>
      <c r="K652" s="57" t="s">
        <v>11</v>
      </c>
      <c r="L652" s="57" t="s">
        <v>11</v>
      </c>
      <c r="O652">
        <f t="shared" ca="1" si="81"/>
        <v>0</v>
      </c>
      <c r="P652">
        <f t="shared" ca="1" si="82"/>
        <v>0</v>
      </c>
      <c r="Q652">
        <f t="shared" ca="1" si="83"/>
        <v>0</v>
      </c>
      <c r="R652">
        <f t="shared" ca="1" si="84"/>
        <v>0</v>
      </c>
      <c r="S652">
        <f t="shared" ca="1" si="85"/>
        <v>0</v>
      </c>
      <c r="T652">
        <f t="shared" ca="1" si="86"/>
        <v>0</v>
      </c>
      <c r="W652">
        <f t="shared" si="87"/>
        <v>647</v>
      </c>
      <c r="X652">
        <f t="shared" si="80"/>
        <v>649</v>
      </c>
    </row>
    <row r="653" spans="1:24" customFormat="1" ht="42.75" customHeight="1" x14ac:dyDescent="0.25">
      <c r="A653" s="262"/>
      <c r="B653" s="262"/>
      <c r="C653" s="264"/>
      <c r="D653" s="226" t="s">
        <v>65</v>
      </c>
      <c r="E653" s="226">
        <v>1</v>
      </c>
      <c r="F653" s="226">
        <v>315</v>
      </c>
      <c r="G653" s="227" t="s">
        <v>317</v>
      </c>
      <c r="H653" s="226">
        <v>50</v>
      </c>
      <c r="I653" s="226" t="s">
        <v>568</v>
      </c>
      <c r="J653" s="265"/>
      <c r="K653" s="57" t="s">
        <v>451</v>
      </c>
      <c r="L653" s="57" t="s">
        <v>52</v>
      </c>
      <c r="O653">
        <f t="shared" ca="1" si="81"/>
        <v>1</v>
      </c>
      <c r="P653">
        <f t="shared" ca="1" si="82"/>
        <v>0</v>
      </c>
      <c r="Q653">
        <f t="shared" ca="1" si="83"/>
        <v>0</v>
      </c>
      <c r="R653">
        <f t="shared" ca="1" si="84"/>
        <v>0</v>
      </c>
      <c r="S653">
        <f t="shared" ca="1" si="85"/>
        <v>0</v>
      </c>
      <c r="T653">
        <f t="shared" ca="1" si="86"/>
        <v>0</v>
      </c>
      <c r="W653">
        <f t="shared" si="87"/>
        <v>647</v>
      </c>
      <c r="X653">
        <f t="shared" si="80"/>
        <v>649</v>
      </c>
    </row>
    <row r="654" spans="1:24" customFormat="1" ht="42.75" customHeight="1" x14ac:dyDescent="0.25">
      <c r="A654" s="262"/>
      <c r="B654" s="262"/>
      <c r="C654" s="264"/>
      <c r="D654" s="226" t="s">
        <v>65</v>
      </c>
      <c r="E654" s="226">
        <v>2</v>
      </c>
      <c r="F654" s="226">
        <v>315</v>
      </c>
      <c r="G654" s="227" t="s">
        <v>317</v>
      </c>
      <c r="H654" s="226">
        <v>50</v>
      </c>
      <c r="I654" s="226" t="s">
        <v>568</v>
      </c>
      <c r="J654" s="265"/>
      <c r="K654" s="57" t="s">
        <v>451</v>
      </c>
      <c r="L654" s="57" t="s">
        <v>52</v>
      </c>
      <c r="O654">
        <f t="shared" ca="1" si="81"/>
        <v>1</v>
      </c>
      <c r="P654">
        <f t="shared" ca="1" si="82"/>
        <v>0</v>
      </c>
      <c r="Q654">
        <f t="shared" ca="1" si="83"/>
        <v>0</v>
      </c>
      <c r="R654">
        <f t="shared" ca="1" si="84"/>
        <v>0</v>
      </c>
      <c r="S654">
        <f t="shared" ca="1" si="85"/>
        <v>0</v>
      </c>
      <c r="T654">
        <f t="shared" ca="1" si="86"/>
        <v>0</v>
      </c>
      <c r="W654">
        <f t="shared" si="87"/>
        <v>647</v>
      </c>
      <c r="X654">
        <f t="shared" si="80"/>
        <v>649</v>
      </c>
    </row>
    <row r="655" spans="1:24" customFormat="1" ht="42.75" customHeight="1" x14ac:dyDescent="0.25">
      <c r="A655" s="262"/>
      <c r="B655" s="262"/>
      <c r="C655" s="264"/>
      <c r="D655" s="226" t="s">
        <v>78</v>
      </c>
      <c r="E655" s="226">
        <v>1</v>
      </c>
      <c r="F655" s="226">
        <v>272</v>
      </c>
      <c r="G655" s="227" t="s">
        <v>317</v>
      </c>
      <c r="H655" s="226">
        <v>50</v>
      </c>
      <c r="I655" s="226" t="s">
        <v>474</v>
      </c>
      <c r="J655" s="265"/>
      <c r="K655" s="57" t="s">
        <v>454</v>
      </c>
      <c r="L655" s="57" t="s">
        <v>11</v>
      </c>
      <c r="O655">
        <f t="shared" ca="1" si="81"/>
        <v>0</v>
      </c>
      <c r="P655">
        <f t="shared" ca="1" si="82"/>
        <v>1</v>
      </c>
      <c r="Q655">
        <f t="shared" ca="1" si="83"/>
        <v>0</v>
      </c>
      <c r="R655">
        <f t="shared" ca="1" si="84"/>
        <v>0</v>
      </c>
      <c r="S655">
        <f t="shared" ca="1" si="85"/>
        <v>0</v>
      </c>
      <c r="T655">
        <f t="shared" ca="1" si="86"/>
        <v>0</v>
      </c>
      <c r="W655">
        <f t="shared" si="87"/>
        <v>647</v>
      </c>
      <c r="X655">
        <f t="shared" si="80"/>
        <v>649</v>
      </c>
    </row>
    <row r="656" spans="1:24" customFormat="1" ht="42.75" customHeight="1" x14ac:dyDescent="0.25">
      <c r="A656" s="262"/>
      <c r="B656" s="262"/>
      <c r="C656" s="264"/>
      <c r="D656" s="164" t="s">
        <v>78</v>
      </c>
      <c r="E656" s="164">
        <v>2</v>
      </c>
      <c r="F656" s="164">
        <v>272</v>
      </c>
      <c r="G656" s="165" t="s">
        <v>317</v>
      </c>
      <c r="H656" s="183">
        <v>50</v>
      </c>
      <c r="I656" s="164" t="s">
        <v>474</v>
      </c>
      <c r="J656" s="265"/>
      <c r="K656" s="57" t="s">
        <v>454</v>
      </c>
      <c r="L656" s="57" t="s">
        <v>11</v>
      </c>
      <c r="O656">
        <f t="shared" ca="1" si="81"/>
        <v>0</v>
      </c>
      <c r="P656">
        <f t="shared" ca="1" si="82"/>
        <v>1</v>
      </c>
      <c r="Q656">
        <f t="shared" ca="1" si="83"/>
        <v>0</v>
      </c>
      <c r="R656">
        <f t="shared" ca="1" si="84"/>
        <v>0</v>
      </c>
      <c r="S656">
        <f t="shared" ca="1" si="85"/>
        <v>0</v>
      </c>
      <c r="T656">
        <f t="shared" ca="1" si="86"/>
        <v>0</v>
      </c>
      <c r="W656">
        <f t="shared" si="87"/>
        <v>647</v>
      </c>
      <c r="X656">
        <f t="shared" si="80"/>
        <v>649</v>
      </c>
    </row>
    <row r="657" spans="1:24" customFormat="1" x14ac:dyDescent="0.25">
      <c r="A657" s="263"/>
      <c r="B657" s="263"/>
      <c r="C657" s="164" t="s">
        <v>524</v>
      </c>
      <c r="D657" s="164"/>
      <c r="E657" s="164"/>
      <c r="F657" s="164"/>
      <c r="G657" s="165"/>
      <c r="H657" s="183">
        <f>SUM(H649:H656)</f>
        <v>200</v>
      </c>
      <c r="I657" s="164"/>
      <c r="J657" s="184" t="s">
        <v>474</v>
      </c>
      <c r="K657" s="57"/>
      <c r="L657" s="57"/>
      <c r="O657">
        <f t="shared" ca="1" si="81"/>
        <v>2</v>
      </c>
      <c r="P657">
        <f t="shared" ca="1" si="82"/>
        <v>2</v>
      </c>
      <c r="Q657">
        <f t="shared" ca="1" si="83"/>
        <v>0</v>
      </c>
      <c r="R657">
        <f t="shared" ca="1" si="84"/>
        <v>0</v>
      </c>
      <c r="S657">
        <f t="shared" ca="1" si="85"/>
        <v>0</v>
      </c>
      <c r="T657">
        <f t="shared" ca="1" si="86"/>
        <v>0</v>
      </c>
      <c r="W657">
        <f t="shared" si="87"/>
        <v>656</v>
      </c>
      <c r="X657">
        <f t="shared" si="80"/>
        <v>658</v>
      </c>
    </row>
    <row r="658" spans="1:24" customFormat="1" ht="42.75" customHeight="1" x14ac:dyDescent="0.25">
      <c r="A658" s="261">
        <v>113</v>
      </c>
      <c r="B658" s="261" t="s">
        <v>160</v>
      </c>
      <c r="C658" s="264" t="s">
        <v>576</v>
      </c>
      <c r="D658" s="164" t="s">
        <v>459</v>
      </c>
      <c r="E658" s="164">
        <v>1</v>
      </c>
      <c r="F658" s="164">
        <v>110</v>
      </c>
      <c r="G658" s="165" t="s">
        <v>317</v>
      </c>
      <c r="H658" s="183" t="s">
        <v>474</v>
      </c>
      <c r="I658" s="164" t="s">
        <v>474</v>
      </c>
      <c r="J658" s="265" t="s">
        <v>585</v>
      </c>
      <c r="K658" s="57" t="s">
        <v>162</v>
      </c>
      <c r="L658" s="57" t="s">
        <v>163</v>
      </c>
      <c r="O658">
        <f t="shared" ca="1" si="81"/>
        <v>0</v>
      </c>
      <c r="P658">
        <f t="shared" ca="1" si="82"/>
        <v>0</v>
      </c>
      <c r="Q658">
        <f t="shared" ca="1" si="83"/>
        <v>0</v>
      </c>
      <c r="R658">
        <f t="shared" ca="1" si="84"/>
        <v>0</v>
      </c>
      <c r="S658">
        <f t="shared" ca="1" si="85"/>
        <v>0</v>
      </c>
      <c r="T658">
        <f t="shared" ca="1" si="86"/>
        <v>0</v>
      </c>
      <c r="W658">
        <f t="shared" si="87"/>
        <v>656</v>
      </c>
      <c r="X658">
        <f t="shared" ref="X658:X721" si="88">IF(C658="Total",W658+2,X657)</f>
        <v>658</v>
      </c>
    </row>
    <row r="659" spans="1:24" customFormat="1" ht="42.75" customHeight="1" x14ac:dyDescent="0.25">
      <c r="A659" s="262"/>
      <c r="B659" s="262"/>
      <c r="C659" s="264"/>
      <c r="D659" s="164" t="s">
        <v>161</v>
      </c>
      <c r="E659" s="164">
        <v>2</v>
      </c>
      <c r="F659" s="164">
        <v>125</v>
      </c>
      <c r="G659" s="165" t="s">
        <v>317</v>
      </c>
      <c r="H659" s="183" t="s">
        <v>474</v>
      </c>
      <c r="I659" s="164" t="s">
        <v>474</v>
      </c>
      <c r="J659" s="265"/>
      <c r="K659" s="57" t="s">
        <v>162</v>
      </c>
      <c r="L659" s="57" t="s">
        <v>163</v>
      </c>
      <c r="O659">
        <f t="shared" ca="1" si="81"/>
        <v>0</v>
      </c>
      <c r="P659">
        <f t="shared" ca="1" si="82"/>
        <v>0</v>
      </c>
      <c r="Q659">
        <f t="shared" ca="1" si="83"/>
        <v>0</v>
      </c>
      <c r="R659">
        <f t="shared" ca="1" si="84"/>
        <v>0</v>
      </c>
      <c r="S659">
        <f t="shared" ca="1" si="85"/>
        <v>0</v>
      </c>
      <c r="T659">
        <f t="shared" ca="1" si="86"/>
        <v>0</v>
      </c>
      <c r="W659">
        <f t="shared" si="87"/>
        <v>656</v>
      </c>
      <c r="X659">
        <f t="shared" si="88"/>
        <v>658</v>
      </c>
    </row>
    <row r="660" spans="1:24" customFormat="1" ht="42.75" customHeight="1" x14ac:dyDescent="0.25">
      <c r="A660" s="262"/>
      <c r="B660" s="262"/>
      <c r="C660" s="264"/>
      <c r="D660" s="164" t="s">
        <v>460</v>
      </c>
      <c r="E660" s="164">
        <v>1</v>
      </c>
      <c r="F660" s="164">
        <v>130</v>
      </c>
      <c r="G660" s="165" t="s">
        <v>317</v>
      </c>
      <c r="H660" s="183" t="s">
        <v>474</v>
      </c>
      <c r="I660" s="164" t="s">
        <v>474</v>
      </c>
      <c r="J660" s="265"/>
      <c r="K660" s="57" t="s">
        <v>162</v>
      </c>
      <c r="L660" s="57" t="s">
        <v>163</v>
      </c>
      <c r="O660">
        <f t="shared" ca="1" si="81"/>
        <v>0</v>
      </c>
      <c r="P660">
        <f t="shared" ca="1" si="82"/>
        <v>0</v>
      </c>
      <c r="Q660">
        <f t="shared" ca="1" si="83"/>
        <v>0</v>
      </c>
      <c r="R660">
        <f t="shared" ca="1" si="84"/>
        <v>0</v>
      </c>
      <c r="S660">
        <f t="shared" ca="1" si="85"/>
        <v>0</v>
      </c>
      <c r="T660">
        <f t="shared" ca="1" si="86"/>
        <v>0</v>
      </c>
      <c r="W660">
        <f t="shared" si="87"/>
        <v>656</v>
      </c>
      <c r="X660">
        <f t="shared" si="88"/>
        <v>658</v>
      </c>
    </row>
    <row r="661" spans="1:24" customFormat="1" ht="42.75" customHeight="1" x14ac:dyDescent="0.25">
      <c r="A661" s="262"/>
      <c r="B661" s="262"/>
      <c r="C661" s="264"/>
      <c r="D661" s="164" t="s">
        <v>164</v>
      </c>
      <c r="E661" s="164">
        <v>2</v>
      </c>
      <c r="F661" s="164">
        <v>130</v>
      </c>
      <c r="G661" s="165" t="s">
        <v>317</v>
      </c>
      <c r="H661" s="183" t="s">
        <v>474</v>
      </c>
      <c r="I661" s="164" t="s">
        <v>474</v>
      </c>
      <c r="J661" s="265"/>
      <c r="K661" s="57" t="s">
        <v>162</v>
      </c>
      <c r="L661" s="57" t="s">
        <v>163</v>
      </c>
      <c r="O661">
        <f t="shared" ca="1" si="81"/>
        <v>0</v>
      </c>
      <c r="P661">
        <f t="shared" ca="1" si="82"/>
        <v>0</v>
      </c>
      <c r="Q661">
        <f t="shared" ca="1" si="83"/>
        <v>0</v>
      </c>
      <c r="R661">
        <f t="shared" ca="1" si="84"/>
        <v>0</v>
      </c>
      <c r="S661">
        <f t="shared" ca="1" si="85"/>
        <v>0</v>
      </c>
      <c r="T661">
        <f t="shared" ca="1" si="86"/>
        <v>0</v>
      </c>
      <c r="W661">
        <f t="shared" si="87"/>
        <v>656</v>
      </c>
      <c r="X661">
        <f t="shared" si="88"/>
        <v>658</v>
      </c>
    </row>
    <row r="662" spans="1:24" customFormat="1" ht="42.75" customHeight="1" x14ac:dyDescent="0.25">
      <c r="A662" s="262"/>
      <c r="B662" s="262"/>
      <c r="C662" s="264"/>
      <c r="D662" s="164" t="s">
        <v>75</v>
      </c>
      <c r="E662" s="164">
        <v>1</v>
      </c>
      <c r="F662" s="164">
        <v>217</v>
      </c>
      <c r="G662" s="165" t="s">
        <v>317</v>
      </c>
      <c r="H662" s="183" t="s">
        <v>474</v>
      </c>
      <c r="I662" s="164" t="s">
        <v>474</v>
      </c>
      <c r="J662" s="265"/>
      <c r="K662" s="57" t="s">
        <v>11</v>
      </c>
      <c r="L662" s="57" t="s">
        <v>11</v>
      </c>
      <c r="O662">
        <f t="shared" ref="O662:O725" ca="1" si="89">IF(C662="Total", SUM(INDIRECT("O"&amp;X661&amp;":O"&amp;W662)), IF(AND(H662=50,I662="Yes"),1,0))</f>
        <v>0</v>
      </c>
      <c r="P662">
        <f t="shared" ref="P662:P725" ca="1" si="90">IF(C662="Total", SUM(INDIRECT("P"&amp;X661&amp;":P"&amp;W662)),IF(AND(H662=50,I662="-"),1,0))</f>
        <v>0</v>
      </c>
      <c r="Q662">
        <f t="shared" ref="Q662:Q725" ca="1" si="91">IF(C662="Total", SUM(INDIRECT("Q"&amp;X661&amp;":Q"&amp;W662)),IF(AND(H662=63,I662="Yes"),1,0))</f>
        <v>0</v>
      </c>
      <c r="R662">
        <f t="shared" ref="R662:R725" ca="1" si="92">IF(C662="Total", SUM(INDIRECT("R"&amp;X661&amp;":R"&amp;W662)),IF(AND(H662=63,I662="-"),1,0))</f>
        <v>0</v>
      </c>
      <c r="S662">
        <f t="shared" ref="S662:S725" ca="1" si="93">IF(C662="Total", SUM(INDIRECT("S"&amp;X661&amp;":S"&amp;W662)),IF(AND(H662=80,I662="Yes"),1,0))</f>
        <v>0</v>
      </c>
      <c r="T662">
        <f t="shared" ref="T662:T725" ca="1" si="94">IF(C662="Total", SUM(INDIRECT("T"&amp;X661&amp;":T"&amp;W662)),IF(AND(H662=80,I662="-"),1,0))</f>
        <v>0</v>
      </c>
      <c r="W662">
        <f t="shared" si="87"/>
        <v>656</v>
      </c>
      <c r="X662">
        <f t="shared" si="88"/>
        <v>658</v>
      </c>
    </row>
    <row r="663" spans="1:24" customFormat="1" ht="42.75" customHeight="1" x14ac:dyDescent="0.25">
      <c r="A663" s="262"/>
      <c r="B663" s="262"/>
      <c r="C663" s="264"/>
      <c r="D663" s="226" t="s">
        <v>75</v>
      </c>
      <c r="E663" s="164">
        <v>2</v>
      </c>
      <c r="F663" s="164">
        <v>217</v>
      </c>
      <c r="G663" s="165" t="s">
        <v>317</v>
      </c>
      <c r="H663" s="183" t="s">
        <v>474</v>
      </c>
      <c r="I663" s="164" t="s">
        <v>474</v>
      </c>
      <c r="J663" s="265"/>
      <c r="K663" s="57" t="s">
        <v>11</v>
      </c>
      <c r="L663" s="57" t="s">
        <v>147</v>
      </c>
      <c r="O663">
        <f t="shared" ca="1" si="89"/>
        <v>0</v>
      </c>
      <c r="P663">
        <f t="shared" ca="1" si="90"/>
        <v>0</v>
      </c>
      <c r="Q663">
        <f t="shared" ca="1" si="91"/>
        <v>0</v>
      </c>
      <c r="R663">
        <f t="shared" ca="1" si="92"/>
        <v>0</v>
      </c>
      <c r="S663">
        <f t="shared" ca="1" si="93"/>
        <v>0</v>
      </c>
      <c r="T663">
        <f t="shared" ca="1" si="94"/>
        <v>0</v>
      </c>
      <c r="W663">
        <f t="shared" si="87"/>
        <v>656</v>
      </c>
      <c r="X663">
        <f t="shared" si="88"/>
        <v>658</v>
      </c>
    </row>
    <row r="664" spans="1:24" customFormat="1" ht="42.75" customHeight="1" x14ac:dyDescent="0.25">
      <c r="A664" s="262"/>
      <c r="B664" s="262"/>
      <c r="C664" s="264"/>
      <c r="D664" s="164" t="s">
        <v>26</v>
      </c>
      <c r="E664" s="164">
        <v>1</v>
      </c>
      <c r="F664" s="164">
        <v>7</v>
      </c>
      <c r="G664" s="165" t="s">
        <v>317</v>
      </c>
      <c r="H664" s="183" t="s">
        <v>474</v>
      </c>
      <c r="I664" s="164" t="s">
        <v>474</v>
      </c>
      <c r="J664" s="265"/>
      <c r="K664" s="57" t="s">
        <v>11</v>
      </c>
      <c r="L664" s="57" t="s">
        <v>11</v>
      </c>
      <c r="O664">
        <f t="shared" ca="1" si="89"/>
        <v>0</v>
      </c>
      <c r="P664">
        <f t="shared" ca="1" si="90"/>
        <v>0</v>
      </c>
      <c r="Q664">
        <f t="shared" ca="1" si="91"/>
        <v>0</v>
      </c>
      <c r="R664">
        <f t="shared" ca="1" si="92"/>
        <v>0</v>
      </c>
      <c r="S664">
        <f t="shared" ca="1" si="93"/>
        <v>0</v>
      </c>
      <c r="T664">
        <f t="shared" ca="1" si="94"/>
        <v>0</v>
      </c>
      <c r="W664">
        <f t="shared" si="87"/>
        <v>656</v>
      </c>
      <c r="X664">
        <f t="shared" si="88"/>
        <v>658</v>
      </c>
    </row>
    <row r="665" spans="1:24" customFormat="1" ht="42.75" customHeight="1" x14ac:dyDescent="0.25">
      <c r="A665" s="262"/>
      <c r="B665" s="262"/>
      <c r="C665" s="264"/>
      <c r="D665" s="164" t="s">
        <v>26</v>
      </c>
      <c r="E665" s="164">
        <v>2</v>
      </c>
      <c r="F665" s="164">
        <v>7</v>
      </c>
      <c r="G665" s="165" t="s">
        <v>317</v>
      </c>
      <c r="H665" s="183" t="s">
        <v>474</v>
      </c>
      <c r="I665" s="164" t="s">
        <v>474</v>
      </c>
      <c r="J665" s="265"/>
      <c r="K665" s="57" t="s">
        <v>11</v>
      </c>
      <c r="L665" s="57" t="s">
        <v>11</v>
      </c>
      <c r="O665">
        <f t="shared" ca="1" si="89"/>
        <v>0</v>
      </c>
      <c r="P665">
        <f t="shared" ca="1" si="90"/>
        <v>0</v>
      </c>
      <c r="Q665">
        <f t="shared" ca="1" si="91"/>
        <v>0</v>
      </c>
      <c r="R665">
        <f t="shared" ca="1" si="92"/>
        <v>0</v>
      </c>
      <c r="S665">
        <f t="shared" ca="1" si="93"/>
        <v>0</v>
      </c>
      <c r="T665">
        <f t="shared" ca="1" si="94"/>
        <v>0</v>
      </c>
      <c r="W665">
        <f t="shared" si="87"/>
        <v>656</v>
      </c>
      <c r="X665">
        <f t="shared" si="88"/>
        <v>658</v>
      </c>
    </row>
    <row r="666" spans="1:24" customFormat="1" ht="42.75" customHeight="1" x14ac:dyDescent="0.25">
      <c r="A666" s="262"/>
      <c r="B666" s="262"/>
      <c r="C666" s="264"/>
      <c r="D666" s="164" t="s">
        <v>194</v>
      </c>
      <c r="E666" s="164">
        <v>1</v>
      </c>
      <c r="F666" s="164">
        <v>119</v>
      </c>
      <c r="G666" s="165" t="s">
        <v>317</v>
      </c>
      <c r="H666" s="183" t="s">
        <v>474</v>
      </c>
      <c r="I666" s="164" t="s">
        <v>474</v>
      </c>
      <c r="J666" s="265"/>
      <c r="K666" s="57" t="s">
        <v>11</v>
      </c>
      <c r="L666" s="57" t="s">
        <v>194</v>
      </c>
      <c r="O666">
        <f t="shared" ca="1" si="89"/>
        <v>0</v>
      </c>
      <c r="P666">
        <f t="shared" ca="1" si="90"/>
        <v>0</v>
      </c>
      <c r="Q666">
        <f t="shared" ca="1" si="91"/>
        <v>0</v>
      </c>
      <c r="R666">
        <f t="shared" ca="1" si="92"/>
        <v>0</v>
      </c>
      <c r="S666">
        <f t="shared" ca="1" si="93"/>
        <v>0</v>
      </c>
      <c r="T666">
        <f t="shared" ca="1" si="94"/>
        <v>0</v>
      </c>
      <c r="W666">
        <f t="shared" si="87"/>
        <v>656</v>
      </c>
      <c r="X666">
        <f t="shared" si="88"/>
        <v>658</v>
      </c>
    </row>
    <row r="667" spans="1:24" customFormat="1" ht="42.75" customHeight="1" x14ac:dyDescent="0.25">
      <c r="A667" s="262"/>
      <c r="B667" s="262"/>
      <c r="C667" s="264"/>
      <c r="D667" s="164" t="s">
        <v>183</v>
      </c>
      <c r="E667" s="164">
        <v>1</v>
      </c>
      <c r="F667" s="164">
        <v>6</v>
      </c>
      <c r="G667" s="165" t="s">
        <v>317</v>
      </c>
      <c r="H667" s="183" t="s">
        <v>474</v>
      </c>
      <c r="I667" s="164" t="s">
        <v>474</v>
      </c>
      <c r="J667" s="265"/>
      <c r="K667" s="57" t="s">
        <v>11</v>
      </c>
      <c r="L667" s="57" t="s">
        <v>184</v>
      </c>
      <c r="O667">
        <f t="shared" ca="1" si="89"/>
        <v>0</v>
      </c>
      <c r="P667">
        <f t="shared" ca="1" si="90"/>
        <v>0</v>
      </c>
      <c r="Q667">
        <f t="shared" ca="1" si="91"/>
        <v>0</v>
      </c>
      <c r="R667">
        <f t="shared" ca="1" si="92"/>
        <v>0</v>
      </c>
      <c r="S667">
        <f t="shared" ca="1" si="93"/>
        <v>0</v>
      </c>
      <c r="T667">
        <f t="shared" ca="1" si="94"/>
        <v>0</v>
      </c>
      <c r="W667">
        <f t="shared" si="87"/>
        <v>656</v>
      </c>
      <c r="X667">
        <f t="shared" si="88"/>
        <v>658</v>
      </c>
    </row>
    <row r="668" spans="1:24" customFormat="1" x14ac:dyDescent="0.25">
      <c r="A668" s="263"/>
      <c r="B668" s="263"/>
      <c r="C668" s="164" t="s">
        <v>524</v>
      </c>
      <c r="D668" s="164"/>
      <c r="E668" s="164"/>
      <c r="F668" s="164"/>
      <c r="G668" s="165"/>
      <c r="H668" s="183" t="s">
        <v>474</v>
      </c>
      <c r="I668" s="164"/>
      <c r="J668" s="184">
        <v>188</v>
      </c>
      <c r="K668" s="57"/>
      <c r="L668" s="57"/>
      <c r="O668">
        <f t="shared" ca="1" si="89"/>
        <v>0</v>
      </c>
      <c r="P668">
        <f t="shared" ca="1" si="90"/>
        <v>0</v>
      </c>
      <c r="Q668">
        <f t="shared" ca="1" si="91"/>
        <v>0</v>
      </c>
      <c r="R668">
        <f t="shared" ca="1" si="92"/>
        <v>0</v>
      </c>
      <c r="S668">
        <f t="shared" ca="1" si="93"/>
        <v>0</v>
      </c>
      <c r="T668">
        <f t="shared" ca="1" si="94"/>
        <v>0</v>
      </c>
      <c r="W668">
        <f t="shared" si="87"/>
        <v>667</v>
      </c>
      <c r="X668">
        <f t="shared" si="88"/>
        <v>669</v>
      </c>
    </row>
    <row r="669" spans="1:24" customFormat="1" ht="42.75" customHeight="1" x14ac:dyDescent="0.25">
      <c r="A669" s="261">
        <v>114</v>
      </c>
      <c r="B669" s="261" t="s">
        <v>26</v>
      </c>
      <c r="C669" s="264" t="s">
        <v>576</v>
      </c>
      <c r="D669" s="164" t="s">
        <v>836</v>
      </c>
      <c r="E669" s="164">
        <v>1</v>
      </c>
      <c r="F669" s="164">
        <v>25</v>
      </c>
      <c r="G669" s="165" t="s">
        <v>318</v>
      </c>
      <c r="H669" s="226" t="s">
        <v>474</v>
      </c>
      <c r="I669" s="226" t="s">
        <v>474</v>
      </c>
      <c r="J669" s="265" t="s">
        <v>587</v>
      </c>
      <c r="K669" s="57" t="s">
        <v>838</v>
      </c>
      <c r="L669" s="57" t="s">
        <v>838</v>
      </c>
      <c r="O669">
        <f t="shared" ca="1" si="89"/>
        <v>0</v>
      </c>
      <c r="P669">
        <f t="shared" ca="1" si="90"/>
        <v>0</v>
      </c>
      <c r="Q669">
        <f t="shared" ca="1" si="91"/>
        <v>0</v>
      </c>
      <c r="R669">
        <f t="shared" ca="1" si="92"/>
        <v>0</v>
      </c>
      <c r="S669">
        <f t="shared" ca="1" si="93"/>
        <v>0</v>
      </c>
      <c r="T669">
        <f t="shared" ca="1" si="94"/>
        <v>0</v>
      </c>
      <c r="W669">
        <f t="shared" si="87"/>
        <v>667</v>
      </c>
      <c r="X669">
        <f t="shared" si="88"/>
        <v>669</v>
      </c>
    </row>
    <row r="670" spans="1:24" customFormat="1" ht="42.75" customHeight="1" x14ac:dyDescent="0.25">
      <c r="A670" s="262"/>
      <c r="B670" s="262"/>
      <c r="C670" s="264"/>
      <c r="D670" s="164" t="s">
        <v>836</v>
      </c>
      <c r="E670" s="164">
        <v>2</v>
      </c>
      <c r="F670" s="164">
        <v>25</v>
      </c>
      <c r="G670" s="165" t="s">
        <v>318</v>
      </c>
      <c r="H670" s="226" t="s">
        <v>474</v>
      </c>
      <c r="I670" s="226" t="s">
        <v>474</v>
      </c>
      <c r="J670" s="265"/>
      <c r="K670" s="57" t="s">
        <v>838</v>
      </c>
      <c r="L670" s="57" t="s">
        <v>838</v>
      </c>
      <c r="O670">
        <f t="shared" ca="1" si="89"/>
        <v>0</v>
      </c>
      <c r="P670">
        <f t="shared" ca="1" si="90"/>
        <v>0</v>
      </c>
      <c r="Q670">
        <f t="shared" ca="1" si="91"/>
        <v>0</v>
      </c>
      <c r="R670">
        <f t="shared" ca="1" si="92"/>
        <v>0</v>
      </c>
      <c r="S670">
        <f t="shared" ca="1" si="93"/>
        <v>0</v>
      </c>
      <c r="T670">
        <f t="shared" ca="1" si="94"/>
        <v>0</v>
      </c>
      <c r="W670">
        <f t="shared" si="87"/>
        <v>667</v>
      </c>
      <c r="X670">
        <f t="shared" si="88"/>
        <v>669</v>
      </c>
    </row>
    <row r="671" spans="1:24" customFormat="1" ht="42.75" customHeight="1" x14ac:dyDescent="0.25">
      <c r="A671" s="262"/>
      <c r="B671" s="262"/>
      <c r="C671" s="264"/>
      <c r="D671" s="164" t="s">
        <v>146</v>
      </c>
      <c r="E671" s="164">
        <v>1</v>
      </c>
      <c r="F671" s="164">
        <v>18</v>
      </c>
      <c r="G671" s="165" t="s">
        <v>317</v>
      </c>
      <c r="H671" s="226" t="s">
        <v>474</v>
      </c>
      <c r="I671" s="226" t="s">
        <v>474</v>
      </c>
      <c r="J671" s="265"/>
      <c r="K671" s="57" t="s">
        <v>146</v>
      </c>
      <c r="L671" s="57" t="s">
        <v>146</v>
      </c>
      <c r="O671">
        <f t="shared" ca="1" si="89"/>
        <v>0</v>
      </c>
      <c r="P671">
        <f t="shared" ca="1" si="90"/>
        <v>0</v>
      </c>
      <c r="Q671">
        <f t="shared" ca="1" si="91"/>
        <v>0</v>
      </c>
      <c r="R671">
        <f t="shared" ca="1" si="92"/>
        <v>0</v>
      </c>
      <c r="S671">
        <f t="shared" ca="1" si="93"/>
        <v>0</v>
      </c>
      <c r="T671">
        <f t="shared" ca="1" si="94"/>
        <v>0</v>
      </c>
      <c r="W671">
        <f t="shared" si="87"/>
        <v>667</v>
      </c>
      <c r="X671">
        <f t="shared" si="88"/>
        <v>669</v>
      </c>
    </row>
    <row r="672" spans="1:24" customFormat="1" ht="42.75" customHeight="1" x14ac:dyDescent="0.25">
      <c r="A672" s="262"/>
      <c r="B672" s="262"/>
      <c r="C672" s="264"/>
      <c r="D672" s="226" t="s">
        <v>146</v>
      </c>
      <c r="E672" s="226">
        <v>2</v>
      </c>
      <c r="F672" s="226">
        <v>18</v>
      </c>
      <c r="G672" s="227" t="s">
        <v>317</v>
      </c>
      <c r="H672" s="226" t="s">
        <v>474</v>
      </c>
      <c r="I672" s="226" t="s">
        <v>474</v>
      </c>
      <c r="J672" s="265"/>
      <c r="K672" s="57" t="s">
        <v>146</v>
      </c>
      <c r="L672" s="57" t="s">
        <v>146</v>
      </c>
      <c r="O672">
        <f t="shared" ca="1" si="89"/>
        <v>0</v>
      </c>
      <c r="P672">
        <f t="shared" ca="1" si="90"/>
        <v>0</v>
      </c>
      <c r="Q672">
        <f t="shared" ca="1" si="91"/>
        <v>0</v>
      </c>
      <c r="R672">
        <f t="shared" ca="1" si="92"/>
        <v>0</v>
      </c>
      <c r="S672">
        <f t="shared" ca="1" si="93"/>
        <v>0</v>
      </c>
      <c r="T672">
        <f t="shared" ca="1" si="94"/>
        <v>0</v>
      </c>
      <c r="W672">
        <f t="shared" si="87"/>
        <v>667</v>
      </c>
      <c r="X672">
        <f t="shared" si="88"/>
        <v>669</v>
      </c>
    </row>
    <row r="673" spans="1:24" customFormat="1" ht="42.75" customHeight="1" x14ac:dyDescent="0.25">
      <c r="A673" s="262"/>
      <c r="B673" s="262"/>
      <c r="C673" s="264"/>
      <c r="D673" s="226" t="s">
        <v>147</v>
      </c>
      <c r="E673" s="226">
        <v>1</v>
      </c>
      <c r="F673" s="226">
        <v>19</v>
      </c>
      <c r="G673" s="227" t="s">
        <v>317</v>
      </c>
      <c r="H673" s="226" t="s">
        <v>474</v>
      </c>
      <c r="I673" s="226" t="s">
        <v>474</v>
      </c>
      <c r="J673" s="265"/>
      <c r="K673" s="57" t="s">
        <v>147</v>
      </c>
      <c r="L673" s="57" t="s">
        <v>147</v>
      </c>
      <c r="O673">
        <f t="shared" ca="1" si="89"/>
        <v>0</v>
      </c>
      <c r="P673">
        <f t="shared" ca="1" si="90"/>
        <v>0</v>
      </c>
      <c r="Q673">
        <f t="shared" ca="1" si="91"/>
        <v>0</v>
      </c>
      <c r="R673">
        <f t="shared" ca="1" si="92"/>
        <v>0</v>
      </c>
      <c r="S673">
        <f t="shared" ca="1" si="93"/>
        <v>0</v>
      </c>
      <c r="T673">
        <f t="shared" ca="1" si="94"/>
        <v>0</v>
      </c>
      <c r="W673">
        <f t="shared" si="87"/>
        <v>667</v>
      </c>
      <c r="X673">
        <f t="shared" si="88"/>
        <v>669</v>
      </c>
    </row>
    <row r="674" spans="1:24" customFormat="1" ht="42.75" customHeight="1" x14ac:dyDescent="0.25">
      <c r="A674" s="262"/>
      <c r="B674" s="262"/>
      <c r="C674" s="264"/>
      <c r="D674" s="226" t="s">
        <v>147</v>
      </c>
      <c r="E674" s="226">
        <v>2</v>
      </c>
      <c r="F674" s="226">
        <v>19</v>
      </c>
      <c r="G674" s="227" t="s">
        <v>317</v>
      </c>
      <c r="H674" s="226" t="s">
        <v>474</v>
      </c>
      <c r="I674" s="226" t="s">
        <v>474</v>
      </c>
      <c r="J674" s="265"/>
      <c r="K674" s="57" t="s">
        <v>147</v>
      </c>
      <c r="L674" s="57" t="s">
        <v>147</v>
      </c>
      <c r="O674">
        <f t="shared" ca="1" si="89"/>
        <v>0</v>
      </c>
      <c r="P674">
        <f t="shared" ca="1" si="90"/>
        <v>0</v>
      </c>
      <c r="Q674">
        <f t="shared" ca="1" si="91"/>
        <v>0</v>
      </c>
      <c r="R674">
        <f t="shared" ca="1" si="92"/>
        <v>0</v>
      </c>
      <c r="S674">
        <f t="shared" ca="1" si="93"/>
        <v>0</v>
      </c>
      <c r="T674">
        <f t="shared" ca="1" si="94"/>
        <v>0</v>
      </c>
      <c r="W674">
        <f t="shared" si="87"/>
        <v>667</v>
      </c>
      <c r="X674">
        <f t="shared" si="88"/>
        <v>669</v>
      </c>
    </row>
    <row r="675" spans="1:24" customFormat="1" ht="42.75" customHeight="1" x14ac:dyDescent="0.25">
      <c r="A675" s="262"/>
      <c r="B675" s="262"/>
      <c r="C675" s="264"/>
      <c r="D675" s="226" t="s">
        <v>839</v>
      </c>
      <c r="E675" s="226">
        <v>1</v>
      </c>
      <c r="F675" s="226">
        <v>18</v>
      </c>
      <c r="G675" s="227" t="s">
        <v>317</v>
      </c>
      <c r="H675" s="226" t="s">
        <v>474</v>
      </c>
      <c r="I675" s="226" t="s">
        <v>474</v>
      </c>
      <c r="J675" s="265"/>
      <c r="K675" s="57" t="s">
        <v>11</v>
      </c>
      <c r="L675" s="57" t="s">
        <v>34</v>
      </c>
      <c r="O675">
        <f t="shared" ca="1" si="89"/>
        <v>0</v>
      </c>
      <c r="P675">
        <f t="shared" ca="1" si="90"/>
        <v>0</v>
      </c>
      <c r="Q675">
        <f t="shared" ca="1" si="91"/>
        <v>0</v>
      </c>
      <c r="R675">
        <f t="shared" ca="1" si="92"/>
        <v>0</v>
      </c>
      <c r="S675">
        <f t="shared" ca="1" si="93"/>
        <v>0</v>
      </c>
      <c r="T675">
        <f t="shared" ca="1" si="94"/>
        <v>0</v>
      </c>
      <c r="W675">
        <f t="shared" si="87"/>
        <v>667</v>
      </c>
      <c r="X675">
        <f t="shared" si="88"/>
        <v>669</v>
      </c>
    </row>
    <row r="676" spans="1:24" customFormat="1" ht="42.75" customHeight="1" x14ac:dyDescent="0.25">
      <c r="A676" s="262"/>
      <c r="B676" s="262"/>
      <c r="C676" s="264"/>
      <c r="D676" s="226" t="s">
        <v>839</v>
      </c>
      <c r="E676" s="226">
        <v>2</v>
      </c>
      <c r="F676" s="226">
        <v>18</v>
      </c>
      <c r="G676" s="227" t="s">
        <v>317</v>
      </c>
      <c r="H676" s="226" t="s">
        <v>474</v>
      </c>
      <c r="I676" s="226" t="s">
        <v>474</v>
      </c>
      <c r="J676" s="265"/>
      <c r="K676" s="57" t="s">
        <v>11</v>
      </c>
      <c r="L676" s="57" t="s">
        <v>34</v>
      </c>
      <c r="O676">
        <f t="shared" ca="1" si="89"/>
        <v>0</v>
      </c>
      <c r="P676">
        <f t="shared" ca="1" si="90"/>
        <v>0</v>
      </c>
      <c r="Q676">
        <f t="shared" ca="1" si="91"/>
        <v>0</v>
      </c>
      <c r="R676">
        <f t="shared" ca="1" si="92"/>
        <v>0</v>
      </c>
      <c r="S676">
        <f t="shared" ca="1" si="93"/>
        <v>0</v>
      </c>
      <c r="T676">
        <f t="shared" ca="1" si="94"/>
        <v>0</v>
      </c>
      <c r="W676">
        <f t="shared" si="87"/>
        <v>667</v>
      </c>
      <c r="X676">
        <f t="shared" si="88"/>
        <v>669</v>
      </c>
    </row>
    <row r="677" spans="1:24" customFormat="1" ht="42.75" customHeight="1" x14ac:dyDescent="0.25">
      <c r="A677" s="262"/>
      <c r="B677" s="262"/>
      <c r="C677" s="264"/>
      <c r="D677" s="226" t="s">
        <v>160</v>
      </c>
      <c r="E677" s="226">
        <v>1</v>
      </c>
      <c r="F677" s="226">
        <v>7</v>
      </c>
      <c r="G677" s="227" t="s">
        <v>317</v>
      </c>
      <c r="H677" s="226" t="s">
        <v>474</v>
      </c>
      <c r="I677" s="226" t="s">
        <v>474</v>
      </c>
      <c r="J677" s="265"/>
      <c r="K677" s="57" t="s">
        <v>11</v>
      </c>
      <c r="L677" s="57" t="s">
        <v>11</v>
      </c>
      <c r="O677">
        <f t="shared" ca="1" si="89"/>
        <v>0</v>
      </c>
      <c r="P677">
        <f t="shared" ca="1" si="90"/>
        <v>0</v>
      </c>
      <c r="Q677">
        <f t="shared" ca="1" si="91"/>
        <v>0</v>
      </c>
      <c r="R677">
        <f t="shared" ca="1" si="92"/>
        <v>0</v>
      </c>
      <c r="S677">
        <f t="shared" ca="1" si="93"/>
        <v>0</v>
      </c>
      <c r="T677">
        <f t="shared" ca="1" si="94"/>
        <v>0</v>
      </c>
      <c r="W677">
        <f t="shared" si="87"/>
        <v>667</v>
      </c>
      <c r="X677">
        <f t="shared" si="88"/>
        <v>669</v>
      </c>
    </row>
    <row r="678" spans="1:24" customFormat="1" ht="42.75" customHeight="1" x14ac:dyDescent="0.25">
      <c r="A678" s="262"/>
      <c r="B678" s="262"/>
      <c r="C678" s="264"/>
      <c r="D678" s="164" t="s">
        <v>160</v>
      </c>
      <c r="E678" s="164">
        <v>2</v>
      </c>
      <c r="F678" s="164">
        <v>7</v>
      </c>
      <c r="G678" s="165" t="s">
        <v>317</v>
      </c>
      <c r="H678" s="183" t="s">
        <v>474</v>
      </c>
      <c r="I678" s="164" t="s">
        <v>474</v>
      </c>
      <c r="J678" s="265"/>
      <c r="K678" s="57" t="s">
        <v>11</v>
      </c>
      <c r="L678" s="57" t="s">
        <v>11</v>
      </c>
      <c r="O678">
        <f t="shared" ca="1" si="89"/>
        <v>0</v>
      </c>
      <c r="P678">
        <f t="shared" ca="1" si="90"/>
        <v>0</v>
      </c>
      <c r="Q678">
        <f t="shared" ca="1" si="91"/>
        <v>0</v>
      </c>
      <c r="R678">
        <f t="shared" ca="1" si="92"/>
        <v>0</v>
      </c>
      <c r="S678">
        <f t="shared" ca="1" si="93"/>
        <v>0</v>
      </c>
      <c r="T678">
        <f t="shared" ca="1" si="94"/>
        <v>0</v>
      </c>
      <c r="W678">
        <f t="shared" si="87"/>
        <v>667</v>
      </c>
      <c r="X678">
        <f t="shared" si="88"/>
        <v>669</v>
      </c>
    </row>
    <row r="679" spans="1:24" customFormat="1" ht="42.75" customHeight="1" x14ac:dyDescent="0.25">
      <c r="A679" s="262"/>
      <c r="B679" s="262"/>
      <c r="C679" s="264"/>
      <c r="D679" s="164" t="s">
        <v>606</v>
      </c>
      <c r="E679" s="164">
        <v>1</v>
      </c>
      <c r="F679" s="164">
        <v>28</v>
      </c>
      <c r="G679" s="165" t="s">
        <v>317</v>
      </c>
      <c r="H679" s="183" t="s">
        <v>474</v>
      </c>
      <c r="I679" s="164" t="s">
        <v>474</v>
      </c>
      <c r="J679" s="265"/>
      <c r="K679" s="57" t="s">
        <v>11</v>
      </c>
      <c r="L679" s="57" t="s">
        <v>606</v>
      </c>
      <c r="O679">
        <f t="shared" ca="1" si="89"/>
        <v>0</v>
      </c>
      <c r="P679">
        <f t="shared" ca="1" si="90"/>
        <v>0</v>
      </c>
      <c r="Q679">
        <f t="shared" ca="1" si="91"/>
        <v>0</v>
      </c>
      <c r="R679">
        <f t="shared" ca="1" si="92"/>
        <v>0</v>
      </c>
      <c r="S679">
        <f t="shared" ca="1" si="93"/>
        <v>0</v>
      </c>
      <c r="T679">
        <f t="shared" ca="1" si="94"/>
        <v>0</v>
      </c>
      <c r="W679">
        <f t="shared" si="87"/>
        <v>667</v>
      </c>
      <c r="X679">
        <f t="shared" si="88"/>
        <v>669</v>
      </c>
    </row>
    <row r="680" spans="1:24" customFormat="1" ht="42.75" customHeight="1" x14ac:dyDescent="0.25">
      <c r="A680" s="262"/>
      <c r="B680" s="262"/>
      <c r="C680" s="264"/>
      <c r="D680" s="164" t="s">
        <v>606</v>
      </c>
      <c r="E680" s="164">
        <v>2</v>
      </c>
      <c r="F680" s="164">
        <v>28</v>
      </c>
      <c r="G680" s="165" t="s">
        <v>317</v>
      </c>
      <c r="H680" s="183" t="s">
        <v>474</v>
      </c>
      <c r="I680" s="164" t="s">
        <v>474</v>
      </c>
      <c r="J680" s="265"/>
      <c r="K680" s="57" t="s">
        <v>11</v>
      </c>
      <c r="L680" s="57" t="s">
        <v>606</v>
      </c>
      <c r="O680">
        <f t="shared" ca="1" si="89"/>
        <v>0</v>
      </c>
      <c r="P680">
        <f t="shared" ca="1" si="90"/>
        <v>0</v>
      </c>
      <c r="Q680">
        <f t="shared" ca="1" si="91"/>
        <v>0</v>
      </c>
      <c r="R680">
        <f t="shared" ca="1" si="92"/>
        <v>0</v>
      </c>
      <c r="S680">
        <f t="shared" ca="1" si="93"/>
        <v>0</v>
      </c>
      <c r="T680">
        <f t="shared" ca="1" si="94"/>
        <v>0</v>
      </c>
      <c r="W680">
        <f t="shared" si="87"/>
        <v>667</v>
      </c>
      <c r="X680">
        <f t="shared" si="88"/>
        <v>669</v>
      </c>
    </row>
    <row r="681" spans="1:24" customFormat="1" x14ac:dyDescent="0.25">
      <c r="A681" s="263"/>
      <c r="B681" s="263"/>
      <c r="C681" s="164" t="s">
        <v>524</v>
      </c>
      <c r="D681" s="164"/>
      <c r="E681" s="164"/>
      <c r="F681" s="164"/>
      <c r="G681" s="165"/>
      <c r="H681" s="183" t="s">
        <v>474</v>
      </c>
      <c r="I681" s="164"/>
      <c r="J681" s="184">
        <v>80</v>
      </c>
      <c r="K681" s="57"/>
      <c r="L681" s="57"/>
      <c r="O681">
        <f t="shared" ca="1" si="89"/>
        <v>0</v>
      </c>
      <c r="P681">
        <f t="shared" ca="1" si="90"/>
        <v>0</v>
      </c>
      <c r="Q681">
        <f t="shared" ca="1" si="91"/>
        <v>0</v>
      </c>
      <c r="R681">
        <f t="shared" ca="1" si="92"/>
        <v>0</v>
      </c>
      <c r="S681">
        <f t="shared" ca="1" si="93"/>
        <v>0</v>
      </c>
      <c r="T681">
        <f t="shared" ca="1" si="94"/>
        <v>0</v>
      </c>
      <c r="W681">
        <f t="shared" si="87"/>
        <v>680</v>
      </c>
      <c r="X681">
        <f t="shared" si="88"/>
        <v>682</v>
      </c>
    </row>
    <row r="682" spans="1:24" customFormat="1" ht="42.75" customHeight="1" x14ac:dyDescent="0.25">
      <c r="A682" s="261">
        <v>115</v>
      </c>
      <c r="B682" s="261" t="s">
        <v>75</v>
      </c>
      <c r="C682" s="264" t="s">
        <v>576</v>
      </c>
      <c r="D682" s="164" t="s">
        <v>31</v>
      </c>
      <c r="E682" s="164">
        <v>1</v>
      </c>
      <c r="F682" s="164">
        <v>371</v>
      </c>
      <c r="G682" s="165" t="s">
        <v>318</v>
      </c>
      <c r="H682" s="183">
        <v>63</v>
      </c>
      <c r="I682" s="164" t="s">
        <v>474</v>
      </c>
      <c r="J682" s="265" t="s">
        <v>594</v>
      </c>
      <c r="K682" s="57" t="s">
        <v>11</v>
      </c>
      <c r="L682" s="57" t="s">
        <v>11</v>
      </c>
      <c r="O682">
        <f t="shared" ca="1" si="89"/>
        <v>0</v>
      </c>
      <c r="P682">
        <f t="shared" ca="1" si="90"/>
        <v>0</v>
      </c>
      <c r="Q682">
        <f t="shared" ca="1" si="91"/>
        <v>0</v>
      </c>
      <c r="R682">
        <f t="shared" ca="1" si="92"/>
        <v>1</v>
      </c>
      <c r="S682">
        <f t="shared" ca="1" si="93"/>
        <v>0</v>
      </c>
      <c r="T682">
        <f t="shared" ca="1" si="94"/>
        <v>0</v>
      </c>
      <c r="W682">
        <f t="shared" si="87"/>
        <v>680</v>
      </c>
      <c r="X682">
        <f t="shared" si="88"/>
        <v>682</v>
      </c>
    </row>
    <row r="683" spans="1:24" customFormat="1" ht="42.75" customHeight="1" x14ac:dyDescent="0.25">
      <c r="A683" s="262"/>
      <c r="B683" s="262"/>
      <c r="C683" s="264"/>
      <c r="D683" s="164" t="s">
        <v>31</v>
      </c>
      <c r="E683" s="164">
        <v>2</v>
      </c>
      <c r="F683" s="164">
        <v>371</v>
      </c>
      <c r="G683" s="165" t="s">
        <v>318</v>
      </c>
      <c r="H683" s="183">
        <v>63</v>
      </c>
      <c r="I683" s="164" t="s">
        <v>474</v>
      </c>
      <c r="J683" s="265"/>
      <c r="K683" s="57" t="s">
        <v>11</v>
      </c>
      <c r="L683" s="57" t="s">
        <v>11</v>
      </c>
      <c r="O683">
        <f t="shared" ca="1" si="89"/>
        <v>0</v>
      </c>
      <c r="P683">
        <f t="shared" ca="1" si="90"/>
        <v>0</v>
      </c>
      <c r="Q683">
        <f t="shared" ca="1" si="91"/>
        <v>0</v>
      </c>
      <c r="R683">
        <f t="shared" ca="1" si="92"/>
        <v>1</v>
      </c>
      <c r="S683">
        <f t="shared" ca="1" si="93"/>
        <v>0</v>
      </c>
      <c r="T683">
        <f t="shared" ca="1" si="94"/>
        <v>0</v>
      </c>
      <c r="W683">
        <f t="shared" si="87"/>
        <v>680</v>
      </c>
      <c r="X683">
        <f t="shared" si="88"/>
        <v>682</v>
      </c>
    </row>
    <row r="684" spans="1:24" customFormat="1" ht="42.75" customHeight="1" x14ac:dyDescent="0.25">
      <c r="A684" s="262"/>
      <c r="B684" s="262"/>
      <c r="C684" s="264"/>
      <c r="D684" s="164" t="s">
        <v>27</v>
      </c>
      <c r="E684" s="164">
        <v>1</v>
      </c>
      <c r="F684" s="164">
        <v>22</v>
      </c>
      <c r="G684" s="165" t="s">
        <v>317</v>
      </c>
      <c r="H684" s="183" t="s">
        <v>474</v>
      </c>
      <c r="I684" s="164" t="s">
        <v>474</v>
      </c>
      <c r="J684" s="265"/>
      <c r="K684" s="57" t="s">
        <v>11</v>
      </c>
      <c r="L684" s="57" t="s">
        <v>11</v>
      </c>
      <c r="O684">
        <f t="shared" ca="1" si="89"/>
        <v>0</v>
      </c>
      <c r="P684">
        <f t="shared" ca="1" si="90"/>
        <v>0</v>
      </c>
      <c r="Q684">
        <f t="shared" ca="1" si="91"/>
        <v>0</v>
      </c>
      <c r="R684">
        <f t="shared" ca="1" si="92"/>
        <v>0</v>
      </c>
      <c r="S684">
        <f t="shared" ca="1" si="93"/>
        <v>0</v>
      </c>
      <c r="T684">
        <f t="shared" ca="1" si="94"/>
        <v>0</v>
      </c>
      <c r="W684">
        <f t="shared" si="87"/>
        <v>680</v>
      </c>
      <c r="X684">
        <f t="shared" si="88"/>
        <v>682</v>
      </c>
    </row>
    <row r="685" spans="1:24" customFormat="1" ht="42.75" customHeight="1" x14ac:dyDescent="0.25">
      <c r="A685" s="262"/>
      <c r="B685" s="262"/>
      <c r="C685" s="264"/>
      <c r="D685" s="164" t="s">
        <v>27</v>
      </c>
      <c r="E685" s="164">
        <v>2</v>
      </c>
      <c r="F685" s="164">
        <v>22</v>
      </c>
      <c r="G685" s="165" t="s">
        <v>317</v>
      </c>
      <c r="H685" s="183" t="s">
        <v>474</v>
      </c>
      <c r="I685" s="164" t="s">
        <v>474</v>
      </c>
      <c r="J685" s="265"/>
      <c r="K685" s="57" t="s">
        <v>11</v>
      </c>
      <c r="L685" s="57" t="s">
        <v>11</v>
      </c>
      <c r="O685">
        <f t="shared" ca="1" si="89"/>
        <v>0</v>
      </c>
      <c r="P685">
        <f t="shared" ca="1" si="90"/>
        <v>0</v>
      </c>
      <c r="Q685">
        <f t="shared" ca="1" si="91"/>
        <v>0</v>
      </c>
      <c r="R685">
        <f t="shared" ca="1" si="92"/>
        <v>0</v>
      </c>
      <c r="S685">
        <f t="shared" ca="1" si="93"/>
        <v>0</v>
      </c>
      <c r="T685">
        <f t="shared" ca="1" si="94"/>
        <v>0</v>
      </c>
      <c r="W685">
        <f t="shared" si="87"/>
        <v>680</v>
      </c>
      <c r="X685">
        <f t="shared" si="88"/>
        <v>682</v>
      </c>
    </row>
    <row r="686" spans="1:24" customFormat="1" ht="42.75" customHeight="1" x14ac:dyDescent="0.25">
      <c r="A686" s="262"/>
      <c r="B686" s="262"/>
      <c r="C686" s="264"/>
      <c r="D686" s="164" t="s">
        <v>73</v>
      </c>
      <c r="E686" s="164">
        <v>1</v>
      </c>
      <c r="F686" s="164">
        <v>333</v>
      </c>
      <c r="G686" s="165" t="s">
        <v>317</v>
      </c>
      <c r="H686" s="183">
        <v>80</v>
      </c>
      <c r="I686" s="164" t="s">
        <v>474</v>
      </c>
      <c r="J686" s="265"/>
      <c r="K686" s="57" t="s">
        <v>11</v>
      </c>
      <c r="L686" s="57" t="s">
        <v>11</v>
      </c>
      <c r="O686">
        <f t="shared" ca="1" si="89"/>
        <v>0</v>
      </c>
      <c r="P686">
        <f t="shared" ca="1" si="90"/>
        <v>0</v>
      </c>
      <c r="Q686">
        <f t="shared" ca="1" si="91"/>
        <v>0</v>
      </c>
      <c r="R686">
        <f t="shared" ca="1" si="92"/>
        <v>0</v>
      </c>
      <c r="S686">
        <f t="shared" ca="1" si="93"/>
        <v>0</v>
      </c>
      <c r="T686">
        <f t="shared" ca="1" si="94"/>
        <v>1</v>
      </c>
      <c r="W686">
        <f t="shared" si="87"/>
        <v>680</v>
      </c>
      <c r="X686">
        <f t="shared" si="88"/>
        <v>682</v>
      </c>
    </row>
    <row r="687" spans="1:24" customFormat="1" ht="42.75" customHeight="1" x14ac:dyDescent="0.25">
      <c r="A687" s="262"/>
      <c r="B687" s="262"/>
      <c r="C687" s="264"/>
      <c r="D687" s="164" t="s">
        <v>73</v>
      </c>
      <c r="E687" s="164">
        <v>2</v>
      </c>
      <c r="F687" s="164">
        <v>346</v>
      </c>
      <c r="G687" s="165" t="s">
        <v>317</v>
      </c>
      <c r="H687" s="183">
        <v>50</v>
      </c>
      <c r="I687" s="164" t="s">
        <v>568</v>
      </c>
      <c r="J687" s="265"/>
      <c r="K687" s="57" t="s">
        <v>11</v>
      </c>
      <c r="L687" s="57" t="s">
        <v>11</v>
      </c>
      <c r="O687">
        <f t="shared" ca="1" si="89"/>
        <v>1</v>
      </c>
      <c r="P687">
        <f t="shared" ca="1" si="90"/>
        <v>0</v>
      </c>
      <c r="Q687">
        <f t="shared" ca="1" si="91"/>
        <v>0</v>
      </c>
      <c r="R687">
        <f t="shared" ca="1" si="92"/>
        <v>0</v>
      </c>
      <c r="S687">
        <f t="shared" ca="1" si="93"/>
        <v>0</v>
      </c>
      <c r="T687">
        <f t="shared" ca="1" si="94"/>
        <v>0</v>
      </c>
      <c r="W687">
        <f t="shared" si="87"/>
        <v>680</v>
      </c>
      <c r="X687">
        <f t="shared" si="88"/>
        <v>682</v>
      </c>
    </row>
    <row r="688" spans="1:24" customFormat="1" ht="42.75" customHeight="1" x14ac:dyDescent="0.25">
      <c r="A688" s="262"/>
      <c r="B688" s="262"/>
      <c r="C688" s="264"/>
      <c r="D688" s="164" t="s">
        <v>73</v>
      </c>
      <c r="E688" s="164">
        <v>3</v>
      </c>
      <c r="F688" s="164">
        <v>346</v>
      </c>
      <c r="G688" s="165" t="s">
        <v>317</v>
      </c>
      <c r="H688" s="183">
        <v>63</v>
      </c>
      <c r="I688" s="164" t="s">
        <v>474</v>
      </c>
      <c r="J688" s="265"/>
      <c r="K688" s="57" t="s">
        <v>11</v>
      </c>
      <c r="L688" s="57" t="s">
        <v>11</v>
      </c>
      <c r="O688">
        <f t="shared" ca="1" si="89"/>
        <v>0</v>
      </c>
      <c r="P688">
        <f t="shared" ca="1" si="90"/>
        <v>0</v>
      </c>
      <c r="Q688">
        <f t="shared" ca="1" si="91"/>
        <v>0</v>
      </c>
      <c r="R688">
        <f t="shared" ca="1" si="92"/>
        <v>1</v>
      </c>
      <c r="S688">
        <f t="shared" ca="1" si="93"/>
        <v>0</v>
      </c>
      <c r="T688">
        <f t="shared" ca="1" si="94"/>
        <v>0</v>
      </c>
      <c r="W688">
        <f t="shared" si="87"/>
        <v>680</v>
      </c>
      <c r="X688">
        <f t="shared" si="88"/>
        <v>682</v>
      </c>
    </row>
    <row r="689" spans="1:24" customFormat="1" ht="42.75" customHeight="1" x14ac:dyDescent="0.25">
      <c r="A689" s="262"/>
      <c r="B689" s="262"/>
      <c r="C689" s="264"/>
      <c r="D689" s="164" t="s">
        <v>74</v>
      </c>
      <c r="E689" s="164">
        <v>1</v>
      </c>
      <c r="F689" s="164">
        <v>13</v>
      </c>
      <c r="G689" s="165" t="s">
        <v>317</v>
      </c>
      <c r="H689" s="183" t="s">
        <v>474</v>
      </c>
      <c r="I689" s="164" t="s">
        <v>474</v>
      </c>
      <c r="J689" s="265"/>
      <c r="K689" s="57" t="s">
        <v>11</v>
      </c>
      <c r="L689" s="57" t="s">
        <v>80</v>
      </c>
      <c r="O689">
        <f t="shared" ca="1" si="89"/>
        <v>0</v>
      </c>
      <c r="P689">
        <f t="shared" ca="1" si="90"/>
        <v>0</v>
      </c>
      <c r="Q689">
        <f t="shared" ca="1" si="91"/>
        <v>0</v>
      </c>
      <c r="R689">
        <f t="shared" ca="1" si="92"/>
        <v>0</v>
      </c>
      <c r="S689">
        <f t="shared" ca="1" si="93"/>
        <v>0</v>
      </c>
      <c r="T689">
        <f t="shared" ca="1" si="94"/>
        <v>0</v>
      </c>
      <c r="W689">
        <f t="shared" si="87"/>
        <v>680</v>
      </c>
      <c r="X689">
        <f t="shared" si="88"/>
        <v>682</v>
      </c>
    </row>
    <row r="690" spans="1:24" customFormat="1" ht="42.75" customHeight="1" x14ac:dyDescent="0.25">
      <c r="A690" s="262"/>
      <c r="B690" s="262"/>
      <c r="C690" s="264"/>
      <c r="D690" s="164" t="s">
        <v>125</v>
      </c>
      <c r="E690" s="164">
        <v>1</v>
      </c>
      <c r="F690" s="164">
        <v>258</v>
      </c>
      <c r="G690" s="165" t="s">
        <v>317</v>
      </c>
      <c r="H690" s="183">
        <v>50</v>
      </c>
      <c r="I690" s="164" t="s">
        <v>474</v>
      </c>
      <c r="J690" s="265"/>
      <c r="K690" s="57" t="s">
        <v>125</v>
      </c>
      <c r="L690" s="57" t="s">
        <v>125</v>
      </c>
      <c r="O690">
        <f t="shared" ca="1" si="89"/>
        <v>0</v>
      </c>
      <c r="P690">
        <f t="shared" ca="1" si="90"/>
        <v>1</v>
      </c>
      <c r="Q690">
        <f t="shared" ca="1" si="91"/>
        <v>0</v>
      </c>
      <c r="R690">
        <f t="shared" ca="1" si="92"/>
        <v>0</v>
      </c>
      <c r="S690">
        <f t="shared" ca="1" si="93"/>
        <v>0</v>
      </c>
      <c r="T690">
        <f t="shared" ca="1" si="94"/>
        <v>0</v>
      </c>
      <c r="W690">
        <f t="shared" si="87"/>
        <v>680</v>
      </c>
      <c r="X690">
        <f t="shared" si="88"/>
        <v>682</v>
      </c>
    </row>
    <row r="691" spans="1:24" customFormat="1" ht="42.75" customHeight="1" x14ac:dyDescent="0.25">
      <c r="A691" s="262"/>
      <c r="B691" s="262"/>
      <c r="C691" s="264"/>
      <c r="D691" s="164" t="s">
        <v>125</v>
      </c>
      <c r="E691" s="164">
        <v>2</v>
      </c>
      <c r="F691" s="164">
        <v>258</v>
      </c>
      <c r="G691" s="165" t="s">
        <v>317</v>
      </c>
      <c r="H691" s="183">
        <v>50</v>
      </c>
      <c r="I691" s="164" t="s">
        <v>474</v>
      </c>
      <c r="J691" s="265"/>
      <c r="K691" s="57" t="s">
        <v>125</v>
      </c>
      <c r="L691" s="57" t="s">
        <v>125</v>
      </c>
      <c r="O691">
        <f t="shared" ca="1" si="89"/>
        <v>0</v>
      </c>
      <c r="P691">
        <f t="shared" ca="1" si="90"/>
        <v>1</v>
      </c>
      <c r="Q691">
        <f t="shared" ca="1" si="91"/>
        <v>0</v>
      </c>
      <c r="R691">
        <f t="shared" ca="1" si="92"/>
        <v>0</v>
      </c>
      <c r="S691">
        <f t="shared" ca="1" si="93"/>
        <v>0</v>
      </c>
      <c r="T691">
        <f t="shared" ca="1" si="94"/>
        <v>0</v>
      </c>
      <c r="W691">
        <f t="shared" si="87"/>
        <v>680</v>
      </c>
      <c r="X691">
        <f t="shared" si="88"/>
        <v>682</v>
      </c>
    </row>
    <row r="692" spans="1:24" customFormat="1" ht="42.75" customHeight="1" x14ac:dyDescent="0.25">
      <c r="A692" s="262"/>
      <c r="B692" s="262"/>
      <c r="C692" s="264"/>
      <c r="D692" s="164" t="s">
        <v>456</v>
      </c>
      <c r="E692" s="164">
        <v>1</v>
      </c>
      <c r="F692" s="164">
        <v>212</v>
      </c>
      <c r="G692" s="165" t="s">
        <v>317</v>
      </c>
      <c r="H692" s="183">
        <v>63</v>
      </c>
      <c r="I692" s="164" t="s">
        <v>474</v>
      </c>
      <c r="J692" s="265"/>
      <c r="K692" s="57" t="s">
        <v>11</v>
      </c>
      <c r="L692" s="57" t="s">
        <v>34</v>
      </c>
      <c r="O692">
        <f t="shared" ca="1" si="89"/>
        <v>0</v>
      </c>
      <c r="P692">
        <f t="shared" ca="1" si="90"/>
        <v>0</v>
      </c>
      <c r="Q692">
        <f t="shared" ca="1" si="91"/>
        <v>0</v>
      </c>
      <c r="R692">
        <f t="shared" ca="1" si="92"/>
        <v>1</v>
      </c>
      <c r="S692">
        <f t="shared" ca="1" si="93"/>
        <v>0</v>
      </c>
      <c r="T692">
        <f t="shared" ca="1" si="94"/>
        <v>0</v>
      </c>
      <c r="W692">
        <f t="shared" si="87"/>
        <v>680</v>
      </c>
      <c r="X692">
        <f t="shared" si="88"/>
        <v>682</v>
      </c>
    </row>
    <row r="693" spans="1:24" customFormat="1" ht="42.75" customHeight="1" x14ac:dyDescent="0.25">
      <c r="A693" s="262"/>
      <c r="B693" s="262"/>
      <c r="C693" s="264"/>
      <c r="D693" s="164" t="s">
        <v>456</v>
      </c>
      <c r="E693" s="164">
        <v>2</v>
      </c>
      <c r="F693" s="164">
        <v>212</v>
      </c>
      <c r="G693" s="165" t="s">
        <v>317</v>
      </c>
      <c r="H693" s="183">
        <v>63</v>
      </c>
      <c r="I693" s="164" t="s">
        <v>474</v>
      </c>
      <c r="J693" s="265"/>
      <c r="K693" s="57" t="s">
        <v>11</v>
      </c>
      <c r="L693" s="57" t="s">
        <v>34</v>
      </c>
      <c r="O693">
        <f t="shared" ca="1" si="89"/>
        <v>0</v>
      </c>
      <c r="P693">
        <f t="shared" ca="1" si="90"/>
        <v>0</v>
      </c>
      <c r="Q693">
        <f t="shared" ca="1" si="91"/>
        <v>0</v>
      </c>
      <c r="R693">
        <f t="shared" ca="1" si="92"/>
        <v>1</v>
      </c>
      <c r="S693">
        <f t="shared" ca="1" si="93"/>
        <v>0</v>
      </c>
      <c r="T693">
        <f t="shared" ca="1" si="94"/>
        <v>0</v>
      </c>
      <c r="W693">
        <f t="shared" si="87"/>
        <v>680</v>
      </c>
      <c r="X693">
        <f t="shared" si="88"/>
        <v>682</v>
      </c>
    </row>
    <row r="694" spans="1:24" customFormat="1" ht="42.75" customHeight="1" x14ac:dyDescent="0.25">
      <c r="A694" s="262"/>
      <c r="B694" s="262"/>
      <c r="C694" s="264"/>
      <c r="D694" s="164" t="s">
        <v>145</v>
      </c>
      <c r="E694" s="164">
        <v>1</v>
      </c>
      <c r="F694" s="164">
        <v>147</v>
      </c>
      <c r="G694" s="165" t="s">
        <v>317</v>
      </c>
      <c r="H694" s="183">
        <v>50</v>
      </c>
      <c r="I694" s="164" t="s">
        <v>474</v>
      </c>
      <c r="J694" s="265"/>
      <c r="K694" s="57" t="s">
        <v>11</v>
      </c>
      <c r="L694" s="57" t="s">
        <v>194</v>
      </c>
      <c r="O694">
        <f t="shared" ca="1" si="89"/>
        <v>0</v>
      </c>
      <c r="P694">
        <f t="shared" ca="1" si="90"/>
        <v>1</v>
      </c>
      <c r="Q694">
        <f t="shared" ca="1" si="91"/>
        <v>0</v>
      </c>
      <c r="R694">
        <f t="shared" ca="1" si="92"/>
        <v>0</v>
      </c>
      <c r="S694">
        <f t="shared" ca="1" si="93"/>
        <v>0</v>
      </c>
      <c r="T694">
        <f t="shared" ca="1" si="94"/>
        <v>0</v>
      </c>
      <c r="W694">
        <f t="shared" si="87"/>
        <v>680</v>
      </c>
      <c r="X694">
        <f t="shared" si="88"/>
        <v>682</v>
      </c>
    </row>
    <row r="695" spans="1:24" customFormat="1" ht="42.75" customHeight="1" x14ac:dyDescent="0.25">
      <c r="A695" s="262"/>
      <c r="B695" s="262"/>
      <c r="C695" s="264"/>
      <c r="D695" s="164" t="s">
        <v>145</v>
      </c>
      <c r="E695" s="164">
        <v>2</v>
      </c>
      <c r="F695" s="164">
        <v>150</v>
      </c>
      <c r="G695" s="165" t="s">
        <v>317</v>
      </c>
      <c r="H695" s="183">
        <v>50</v>
      </c>
      <c r="I695" s="164" t="s">
        <v>474</v>
      </c>
      <c r="J695" s="265"/>
      <c r="K695" s="57" t="s">
        <v>11</v>
      </c>
      <c r="L695" s="57" t="s">
        <v>194</v>
      </c>
      <c r="O695">
        <f t="shared" ca="1" si="89"/>
        <v>0</v>
      </c>
      <c r="P695">
        <f t="shared" ca="1" si="90"/>
        <v>1</v>
      </c>
      <c r="Q695">
        <f t="shared" ca="1" si="91"/>
        <v>0</v>
      </c>
      <c r="R695">
        <f t="shared" ca="1" si="92"/>
        <v>0</v>
      </c>
      <c r="S695">
        <f t="shared" ca="1" si="93"/>
        <v>0</v>
      </c>
      <c r="T695">
        <f t="shared" ca="1" si="94"/>
        <v>0</v>
      </c>
      <c r="W695">
        <f t="shared" si="87"/>
        <v>680</v>
      </c>
      <c r="X695">
        <f t="shared" si="88"/>
        <v>682</v>
      </c>
    </row>
    <row r="696" spans="1:24" customFormat="1" ht="42.75" customHeight="1" x14ac:dyDescent="0.25">
      <c r="A696" s="262"/>
      <c r="B696" s="262"/>
      <c r="C696" s="264"/>
      <c r="D696" s="226" t="s">
        <v>155</v>
      </c>
      <c r="E696" s="226">
        <v>1</v>
      </c>
      <c r="F696" s="226">
        <v>14</v>
      </c>
      <c r="G696" s="227" t="s">
        <v>317</v>
      </c>
      <c r="H696" s="226" t="s">
        <v>474</v>
      </c>
      <c r="I696" s="226" t="s">
        <v>474</v>
      </c>
      <c r="J696" s="265"/>
      <c r="K696" s="57" t="s">
        <v>155</v>
      </c>
      <c r="L696" s="57" t="s">
        <v>155</v>
      </c>
      <c r="O696">
        <f t="shared" ca="1" si="89"/>
        <v>0</v>
      </c>
      <c r="P696">
        <f t="shared" ca="1" si="90"/>
        <v>0</v>
      </c>
      <c r="Q696">
        <f t="shared" ca="1" si="91"/>
        <v>0</v>
      </c>
      <c r="R696">
        <f t="shared" ca="1" si="92"/>
        <v>0</v>
      </c>
      <c r="S696">
        <f t="shared" ca="1" si="93"/>
        <v>0</v>
      </c>
      <c r="T696">
        <f t="shared" ca="1" si="94"/>
        <v>0</v>
      </c>
      <c r="W696">
        <f t="shared" si="87"/>
        <v>680</v>
      </c>
      <c r="X696">
        <f t="shared" si="88"/>
        <v>682</v>
      </c>
    </row>
    <row r="697" spans="1:24" customFormat="1" ht="42.75" customHeight="1" x14ac:dyDescent="0.25">
      <c r="A697" s="262"/>
      <c r="B697" s="262"/>
      <c r="C697" s="264"/>
      <c r="D697" s="226" t="s">
        <v>155</v>
      </c>
      <c r="E697" s="226">
        <v>2</v>
      </c>
      <c r="F697" s="226">
        <v>14</v>
      </c>
      <c r="G697" s="227" t="s">
        <v>317</v>
      </c>
      <c r="H697" s="226" t="s">
        <v>474</v>
      </c>
      <c r="I697" s="226" t="s">
        <v>474</v>
      </c>
      <c r="J697" s="265"/>
      <c r="K697" s="57" t="s">
        <v>155</v>
      </c>
      <c r="L697" s="57" t="s">
        <v>155</v>
      </c>
      <c r="O697">
        <f t="shared" ca="1" si="89"/>
        <v>0</v>
      </c>
      <c r="P697">
        <f t="shared" ca="1" si="90"/>
        <v>0</v>
      </c>
      <c r="Q697">
        <f t="shared" ca="1" si="91"/>
        <v>0</v>
      </c>
      <c r="R697">
        <f t="shared" ca="1" si="92"/>
        <v>0</v>
      </c>
      <c r="S697">
        <f t="shared" ca="1" si="93"/>
        <v>0</v>
      </c>
      <c r="T697">
        <f t="shared" ca="1" si="94"/>
        <v>0</v>
      </c>
      <c r="W697">
        <f t="shared" si="87"/>
        <v>680</v>
      </c>
      <c r="X697">
        <f t="shared" si="88"/>
        <v>682</v>
      </c>
    </row>
    <row r="698" spans="1:24" customFormat="1" ht="42.75" customHeight="1" x14ac:dyDescent="0.25">
      <c r="A698" s="262"/>
      <c r="B698" s="262"/>
      <c r="C698" s="264"/>
      <c r="D698" s="226" t="s">
        <v>160</v>
      </c>
      <c r="E698" s="226">
        <v>1</v>
      </c>
      <c r="F698" s="226">
        <v>217</v>
      </c>
      <c r="G698" s="227" t="s">
        <v>317</v>
      </c>
      <c r="H698" s="226">
        <v>63</v>
      </c>
      <c r="I698" s="226" t="s">
        <v>474</v>
      </c>
      <c r="J698" s="265"/>
      <c r="K698" s="57" t="s">
        <v>11</v>
      </c>
      <c r="L698" s="57" t="s">
        <v>11</v>
      </c>
      <c r="O698">
        <f t="shared" ca="1" si="89"/>
        <v>0</v>
      </c>
      <c r="P698">
        <f t="shared" ca="1" si="90"/>
        <v>0</v>
      </c>
      <c r="Q698">
        <f t="shared" ca="1" si="91"/>
        <v>0</v>
      </c>
      <c r="R698">
        <f t="shared" ca="1" si="92"/>
        <v>1</v>
      </c>
      <c r="S698">
        <f t="shared" ca="1" si="93"/>
        <v>0</v>
      </c>
      <c r="T698">
        <f t="shared" ca="1" si="94"/>
        <v>0</v>
      </c>
      <c r="W698">
        <f t="shared" si="87"/>
        <v>680</v>
      </c>
      <c r="X698">
        <f t="shared" si="88"/>
        <v>682</v>
      </c>
    </row>
    <row r="699" spans="1:24" customFormat="1" ht="42.75" customHeight="1" x14ac:dyDescent="0.25">
      <c r="A699" s="262"/>
      <c r="B699" s="262"/>
      <c r="C699" s="264"/>
      <c r="D699" s="164" t="s">
        <v>160</v>
      </c>
      <c r="E699" s="164">
        <v>1</v>
      </c>
      <c r="F699" s="164">
        <v>217</v>
      </c>
      <c r="G699" s="165" t="s">
        <v>317</v>
      </c>
      <c r="H699" s="183">
        <v>63</v>
      </c>
      <c r="I699" s="164" t="s">
        <v>474</v>
      </c>
      <c r="J699" s="265"/>
      <c r="K699" s="57" t="s">
        <v>11</v>
      </c>
      <c r="L699" s="57" t="s">
        <v>11</v>
      </c>
      <c r="O699">
        <f t="shared" ca="1" si="89"/>
        <v>0</v>
      </c>
      <c r="P699">
        <f t="shared" ca="1" si="90"/>
        <v>0</v>
      </c>
      <c r="Q699">
        <f t="shared" ca="1" si="91"/>
        <v>0</v>
      </c>
      <c r="R699">
        <f t="shared" ca="1" si="92"/>
        <v>1</v>
      </c>
      <c r="S699">
        <f t="shared" ca="1" si="93"/>
        <v>0</v>
      </c>
      <c r="T699">
        <f t="shared" ca="1" si="94"/>
        <v>0</v>
      </c>
      <c r="W699">
        <f t="shared" si="87"/>
        <v>680</v>
      </c>
      <c r="X699">
        <f t="shared" si="88"/>
        <v>682</v>
      </c>
    </row>
    <row r="700" spans="1:24" customFormat="1" x14ac:dyDescent="0.25">
      <c r="A700" s="263"/>
      <c r="B700" s="263"/>
      <c r="C700" s="164" t="s">
        <v>524</v>
      </c>
      <c r="D700" s="164"/>
      <c r="E700" s="164"/>
      <c r="F700" s="164"/>
      <c r="G700" s="165"/>
      <c r="H700" s="183">
        <f>SUM(H682:H699)</f>
        <v>771</v>
      </c>
      <c r="I700" s="164"/>
      <c r="J700" s="184">
        <v>205</v>
      </c>
      <c r="K700" s="57"/>
      <c r="L700" s="57"/>
      <c r="O700">
        <f t="shared" ca="1" si="89"/>
        <v>1</v>
      </c>
      <c r="P700">
        <f t="shared" ca="1" si="90"/>
        <v>4</v>
      </c>
      <c r="Q700">
        <f t="shared" ca="1" si="91"/>
        <v>0</v>
      </c>
      <c r="R700">
        <f t="shared" ca="1" si="92"/>
        <v>7</v>
      </c>
      <c r="S700">
        <f t="shared" ca="1" si="93"/>
        <v>0</v>
      </c>
      <c r="T700">
        <f t="shared" ca="1" si="94"/>
        <v>1</v>
      </c>
      <c r="W700">
        <f t="shared" si="87"/>
        <v>699</v>
      </c>
      <c r="X700">
        <f t="shared" si="88"/>
        <v>701</v>
      </c>
    </row>
    <row r="701" spans="1:24" customFormat="1" ht="42.75" customHeight="1" x14ac:dyDescent="0.25">
      <c r="A701" s="261">
        <v>116</v>
      </c>
      <c r="B701" s="261" t="s">
        <v>27</v>
      </c>
      <c r="C701" s="264" t="s">
        <v>576</v>
      </c>
      <c r="D701" s="164" t="s">
        <v>508</v>
      </c>
      <c r="E701" s="164">
        <v>1</v>
      </c>
      <c r="F701" s="164">
        <v>65</v>
      </c>
      <c r="G701" s="165" t="s">
        <v>317</v>
      </c>
      <c r="H701" s="183" t="s">
        <v>474</v>
      </c>
      <c r="I701" s="164" t="s">
        <v>474</v>
      </c>
      <c r="J701" s="265" t="s">
        <v>474</v>
      </c>
      <c r="K701" s="57" t="s">
        <v>430</v>
      </c>
      <c r="L701" s="57" t="s">
        <v>508</v>
      </c>
      <c r="O701">
        <f t="shared" ca="1" si="89"/>
        <v>0</v>
      </c>
      <c r="P701">
        <f t="shared" ca="1" si="90"/>
        <v>0</v>
      </c>
      <c r="Q701">
        <f t="shared" ca="1" si="91"/>
        <v>0</v>
      </c>
      <c r="R701">
        <f t="shared" ca="1" si="92"/>
        <v>0</v>
      </c>
      <c r="S701">
        <f t="shared" ca="1" si="93"/>
        <v>0</v>
      </c>
      <c r="T701">
        <f t="shared" ca="1" si="94"/>
        <v>0</v>
      </c>
      <c r="W701">
        <f t="shared" si="87"/>
        <v>699</v>
      </c>
      <c r="X701">
        <f t="shared" si="88"/>
        <v>701</v>
      </c>
    </row>
    <row r="702" spans="1:24" customFormat="1" ht="42.75" customHeight="1" x14ac:dyDescent="0.25">
      <c r="A702" s="262"/>
      <c r="B702" s="262"/>
      <c r="C702" s="264"/>
      <c r="D702" s="164" t="s">
        <v>508</v>
      </c>
      <c r="E702" s="164">
        <v>2</v>
      </c>
      <c r="F702" s="164">
        <v>65</v>
      </c>
      <c r="G702" s="165" t="s">
        <v>317</v>
      </c>
      <c r="H702" s="183" t="s">
        <v>474</v>
      </c>
      <c r="I702" s="164" t="s">
        <v>474</v>
      </c>
      <c r="J702" s="265"/>
      <c r="K702" s="57" t="s">
        <v>430</v>
      </c>
      <c r="L702" s="57" t="s">
        <v>508</v>
      </c>
      <c r="O702">
        <f t="shared" ca="1" si="89"/>
        <v>0</v>
      </c>
      <c r="P702">
        <f t="shared" ca="1" si="90"/>
        <v>0</v>
      </c>
      <c r="Q702">
        <f t="shared" ca="1" si="91"/>
        <v>0</v>
      </c>
      <c r="R702">
        <f t="shared" ca="1" si="92"/>
        <v>0</v>
      </c>
      <c r="S702">
        <f t="shared" ca="1" si="93"/>
        <v>0</v>
      </c>
      <c r="T702">
        <f t="shared" ca="1" si="94"/>
        <v>0</v>
      </c>
      <c r="W702">
        <f t="shared" si="87"/>
        <v>699</v>
      </c>
      <c r="X702">
        <f t="shared" si="88"/>
        <v>701</v>
      </c>
    </row>
    <row r="703" spans="1:24" customFormat="1" ht="42.75" customHeight="1" x14ac:dyDescent="0.25">
      <c r="A703" s="262"/>
      <c r="B703" s="262"/>
      <c r="C703" s="264"/>
      <c r="D703" s="164" t="s">
        <v>75</v>
      </c>
      <c r="E703" s="164">
        <v>1</v>
      </c>
      <c r="F703" s="164">
        <v>22</v>
      </c>
      <c r="G703" s="165" t="s">
        <v>317</v>
      </c>
      <c r="H703" s="183" t="s">
        <v>474</v>
      </c>
      <c r="I703" s="164" t="s">
        <v>474</v>
      </c>
      <c r="J703" s="265"/>
      <c r="K703" s="57" t="s">
        <v>11</v>
      </c>
      <c r="L703" s="57" t="s">
        <v>11</v>
      </c>
      <c r="O703">
        <f t="shared" ca="1" si="89"/>
        <v>0</v>
      </c>
      <c r="P703">
        <f t="shared" ca="1" si="90"/>
        <v>0</v>
      </c>
      <c r="Q703">
        <f t="shared" ca="1" si="91"/>
        <v>0</v>
      </c>
      <c r="R703">
        <f t="shared" ca="1" si="92"/>
        <v>0</v>
      </c>
      <c r="S703">
        <f t="shared" ca="1" si="93"/>
        <v>0</v>
      </c>
      <c r="T703">
        <f t="shared" ca="1" si="94"/>
        <v>0</v>
      </c>
      <c r="W703">
        <f t="shared" si="87"/>
        <v>699</v>
      </c>
      <c r="X703">
        <f t="shared" si="88"/>
        <v>701</v>
      </c>
    </row>
    <row r="704" spans="1:24" customFormat="1" ht="42.75" customHeight="1" x14ac:dyDescent="0.25">
      <c r="A704" s="262"/>
      <c r="B704" s="262"/>
      <c r="C704" s="264"/>
      <c r="D704" s="164" t="s">
        <v>75</v>
      </c>
      <c r="E704" s="164">
        <v>2</v>
      </c>
      <c r="F704" s="164">
        <v>22</v>
      </c>
      <c r="G704" s="165" t="s">
        <v>317</v>
      </c>
      <c r="H704" s="183" t="s">
        <v>474</v>
      </c>
      <c r="I704" s="164" t="s">
        <v>474</v>
      </c>
      <c r="J704" s="265"/>
      <c r="K704" s="57" t="s">
        <v>11</v>
      </c>
      <c r="L704" s="57" t="s">
        <v>11</v>
      </c>
      <c r="O704">
        <f t="shared" ca="1" si="89"/>
        <v>0</v>
      </c>
      <c r="P704">
        <f t="shared" ca="1" si="90"/>
        <v>0</v>
      </c>
      <c r="Q704">
        <f t="shared" ca="1" si="91"/>
        <v>0</v>
      </c>
      <c r="R704">
        <f t="shared" ca="1" si="92"/>
        <v>0</v>
      </c>
      <c r="S704">
        <f t="shared" ca="1" si="93"/>
        <v>0</v>
      </c>
      <c r="T704">
        <f t="shared" ca="1" si="94"/>
        <v>0</v>
      </c>
      <c r="W704">
        <f t="shared" si="87"/>
        <v>699</v>
      </c>
      <c r="X704">
        <f t="shared" si="88"/>
        <v>701</v>
      </c>
    </row>
    <row r="705" spans="1:24" customFormat="1" x14ac:dyDescent="0.25">
      <c r="A705" s="263"/>
      <c r="B705" s="263"/>
      <c r="C705" s="164" t="s">
        <v>524</v>
      </c>
      <c r="D705" s="164"/>
      <c r="E705" s="164"/>
      <c r="F705" s="164"/>
      <c r="G705" s="165"/>
      <c r="H705" s="183" t="s">
        <v>474</v>
      </c>
      <c r="I705" s="164"/>
      <c r="J705" s="184" t="s">
        <v>474</v>
      </c>
      <c r="K705" s="57"/>
      <c r="L705" s="57"/>
      <c r="O705">
        <f t="shared" ca="1" si="89"/>
        <v>0</v>
      </c>
      <c r="P705">
        <f t="shared" ca="1" si="90"/>
        <v>0</v>
      </c>
      <c r="Q705">
        <f t="shared" ca="1" si="91"/>
        <v>0</v>
      </c>
      <c r="R705">
        <f t="shared" ca="1" si="92"/>
        <v>0</v>
      </c>
      <c r="S705">
        <f t="shared" ca="1" si="93"/>
        <v>0</v>
      </c>
      <c r="T705">
        <f t="shared" ca="1" si="94"/>
        <v>0</v>
      </c>
      <c r="W705">
        <f t="shared" si="87"/>
        <v>704</v>
      </c>
      <c r="X705">
        <f t="shared" si="88"/>
        <v>706</v>
      </c>
    </row>
    <row r="706" spans="1:24" customFormat="1" ht="42.75" customHeight="1" x14ac:dyDescent="0.25">
      <c r="A706" s="261">
        <v>117</v>
      </c>
      <c r="B706" s="261" t="s">
        <v>82</v>
      </c>
      <c r="C706" s="264" t="s">
        <v>80</v>
      </c>
      <c r="D706" s="164" t="s">
        <v>165</v>
      </c>
      <c r="E706" s="164">
        <v>1</v>
      </c>
      <c r="F706" s="164">
        <v>141</v>
      </c>
      <c r="G706" s="165" t="s">
        <v>317</v>
      </c>
      <c r="H706" s="183" t="s">
        <v>474</v>
      </c>
      <c r="I706" s="164" t="s">
        <v>474</v>
      </c>
      <c r="J706" s="265" t="s">
        <v>474</v>
      </c>
      <c r="K706" s="57" t="s">
        <v>80</v>
      </c>
      <c r="L706" s="57" t="s">
        <v>80</v>
      </c>
      <c r="O706">
        <f t="shared" ca="1" si="89"/>
        <v>0</v>
      </c>
      <c r="P706">
        <f t="shared" ca="1" si="90"/>
        <v>0</v>
      </c>
      <c r="Q706">
        <f t="shared" ca="1" si="91"/>
        <v>0</v>
      </c>
      <c r="R706">
        <f t="shared" ca="1" si="92"/>
        <v>0</v>
      </c>
      <c r="S706">
        <f t="shared" ca="1" si="93"/>
        <v>0</v>
      </c>
      <c r="T706">
        <f t="shared" ca="1" si="94"/>
        <v>0</v>
      </c>
      <c r="W706">
        <f t="shared" si="87"/>
        <v>704</v>
      </c>
      <c r="X706">
        <f t="shared" si="88"/>
        <v>706</v>
      </c>
    </row>
    <row r="707" spans="1:24" customFormat="1" ht="42.75" customHeight="1" x14ac:dyDescent="0.25">
      <c r="A707" s="262"/>
      <c r="B707" s="262"/>
      <c r="C707" s="264"/>
      <c r="D707" s="164" t="s">
        <v>165</v>
      </c>
      <c r="E707" s="164">
        <v>2</v>
      </c>
      <c r="F707" s="164">
        <v>141</v>
      </c>
      <c r="G707" s="165" t="s">
        <v>317</v>
      </c>
      <c r="H707" s="183" t="s">
        <v>474</v>
      </c>
      <c r="I707" s="164" t="s">
        <v>474</v>
      </c>
      <c r="J707" s="265"/>
      <c r="K707" s="57" t="s">
        <v>80</v>
      </c>
      <c r="L707" s="57" t="s">
        <v>80</v>
      </c>
      <c r="O707">
        <f t="shared" ca="1" si="89"/>
        <v>0</v>
      </c>
      <c r="P707">
        <f t="shared" ca="1" si="90"/>
        <v>0</v>
      </c>
      <c r="Q707">
        <f t="shared" ca="1" si="91"/>
        <v>0</v>
      </c>
      <c r="R707">
        <f t="shared" ca="1" si="92"/>
        <v>0</v>
      </c>
      <c r="S707">
        <f t="shared" ca="1" si="93"/>
        <v>0</v>
      </c>
      <c r="T707">
        <f t="shared" ca="1" si="94"/>
        <v>0</v>
      </c>
      <c r="W707">
        <f t="shared" si="87"/>
        <v>704</v>
      </c>
      <c r="X707">
        <f t="shared" si="88"/>
        <v>706</v>
      </c>
    </row>
    <row r="708" spans="1:24" customFormat="1" ht="42.75" customHeight="1" x14ac:dyDescent="0.25">
      <c r="A708" s="262"/>
      <c r="B708" s="262"/>
      <c r="C708" s="264"/>
      <c r="D708" s="164" t="s">
        <v>74</v>
      </c>
      <c r="E708" s="164">
        <v>1</v>
      </c>
      <c r="F708" s="164">
        <v>56</v>
      </c>
      <c r="G708" s="165" t="s">
        <v>317</v>
      </c>
      <c r="H708" s="183" t="s">
        <v>474</v>
      </c>
      <c r="I708" s="164" t="s">
        <v>474</v>
      </c>
      <c r="J708" s="265"/>
      <c r="K708" s="57" t="s">
        <v>80</v>
      </c>
      <c r="L708" s="57" t="s">
        <v>80</v>
      </c>
      <c r="O708">
        <f t="shared" ca="1" si="89"/>
        <v>0</v>
      </c>
      <c r="P708">
        <f t="shared" ca="1" si="90"/>
        <v>0</v>
      </c>
      <c r="Q708">
        <f t="shared" ca="1" si="91"/>
        <v>0</v>
      </c>
      <c r="R708">
        <f t="shared" ca="1" si="92"/>
        <v>0</v>
      </c>
      <c r="S708">
        <f t="shared" ca="1" si="93"/>
        <v>0</v>
      </c>
      <c r="T708">
        <f t="shared" ca="1" si="94"/>
        <v>0</v>
      </c>
      <c r="W708">
        <f t="shared" si="87"/>
        <v>704</v>
      </c>
      <c r="X708">
        <f t="shared" si="88"/>
        <v>706</v>
      </c>
    </row>
    <row r="709" spans="1:24" customFormat="1" ht="42.75" customHeight="1" x14ac:dyDescent="0.25">
      <c r="A709" s="262"/>
      <c r="B709" s="262"/>
      <c r="C709" s="264"/>
      <c r="D709" s="164" t="s">
        <v>74</v>
      </c>
      <c r="E709" s="164">
        <v>2</v>
      </c>
      <c r="F709" s="164">
        <v>56</v>
      </c>
      <c r="G709" s="165" t="s">
        <v>317</v>
      </c>
      <c r="H709" s="183" t="s">
        <v>474</v>
      </c>
      <c r="I709" s="164" t="s">
        <v>474</v>
      </c>
      <c r="J709" s="265"/>
      <c r="K709" s="57" t="s">
        <v>80</v>
      </c>
      <c r="L709" s="57" t="s">
        <v>80</v>
      </c>
      <c r="O709">
        <f t="shared" ca="1" si="89"/>
        <v>0</v>
      </c>
      <c r="P709">
        <f t="shared" ca="1" si="90"/>
        <v>0</v>
      </c>
      <c r="Q709">
        <f t="shared" ca="1" si="91"/>
        <v>0</v>
      </c>
      <c r="R709">
        <f t="shared" ca="1" si="92"/>
        <v>0</v>
      </c>
      <c r="S709">
        <f t="shared" ca="1" si="93"/>
        <v>0</v>
      </c>
      <c r="T709">
        <f t="shared" ca="1" si="94"/>
        <v>0</v>
      </c>
      <c r="W709">
        <f t="shared" si="87"/>
        <v>704</v>
      </c>
      <c r="X709">
        <f t="shared" si="88"/>
        <v>706</v>
      </c>
    </row>
    <row r="710" spans="1:24" customFormat="1" ht="42.75" customHeight="1" x14ac:dyDescent="0.25">
      <c r="A710" s="262"/>
      <c r="B710" s="262"/>
      <c r="C710" s="264"/>
      <c r="D710" s="164" t="s">
        <v>74</v>
      </c>
      <c r="E710" s="164">
        <v>3</v>
      </c>
      <c r="F710" s="164">
        <v>56</v>
      </c>
      <c r="G710" s="165" t="s">
        <v>317</v>
      </c>
      <c r="H710" s="183" t="s">
        <v>474</v>
      </c>
      <c r="I710" s="164" t="s">
        <v>474</v>
      </c>
      <c r="J710" s="265"/>
      <c r="K710" s="57" t="s">
        <v>80</v>
      </c>
      <c r="L710" s="57" t="s">
        <v>80</v>
      </c>
      <c r="O710">
        <f t="shared" ca="1" si="89"/>
        <v>0</v>
      </c>
      <c r="P710">
        <f t="shared" ca="1" si="90"/>
        <v>0</v>
      </c>
      <c r="Q710">
        <f t="shared" ca="1" si="91"/>
        <v>0</v>
      </c>
      <c r="R710">
        <f t="shared" ca="1" si="92"/>
        <v>0</v>
      </c>
      <c r="S710">
        <f t="shared" ca="1" si="93"/>
        <v>0</v>
      </c>
      <c r="T710">
        <f t="shared" ca="1" si="94"/>
        <v>0</v>
      </c>
      <c r="W710">
        <f t="shared" si="87"/>
        <v>704</v>
      </c>
      <c r="X710">
        <f t="shared" si="88"/>
        <v>706</v>
      </c>
    </row>
    <row r="711" spans="1:24" customFormat="1" ht="42.75" customHeight="1" x14ac:dyDescent="0.25">
      <c r="A711" s="262"/>
      <c r="B711" s="262"/>
      <c r="C711" s="264"/>
      <c r="D711" s="164" t="s">
        <v>405</v>
      </c>
      <c r="E711" s="164">
        <v>1</v>
      </c>
      <c r="F711" s="164">
        <v>144</v>
      </c>
      <c r="G711" s="165" t="s">
        <v>317</v>
      </c>
      <c r="H711" s="183" t="s">
        <v>474</v>
      </c>
      <c r="I711" s="164" t="s">
        <v>474</v>
      </c>
      <c r="J711" s="265"/>
      <c r="K711" s="57" t="s">
        <v>80</v>
      </c>
      <c r="L711" s="57" t="s">
        <v>80</v>
      </c>
      <c r="O711">
        <f t="shared" ca="1" si="89"/>
        <v>0</v>
      </c>
      <c r="P711">
        <f t="shared" ca="1" si="90"/>
        <v>0</v>
      </c>
      <c r="Q711">
        <f t="shared" ca="1" si="91"/>
        <v>0</v>
      </c>
      <c r="R711">
        <f t="shared" ca="1" si="92"/>
        <v>0</v>
      </c>
      <c r="S711">
        <f t="shared" ca="1" si="93"/>
        <v>0</v>
      </c>
      <c r="T711">
        <f t="shared" ca="1" si="94"/>
        <v>0</v>
      </c>
      <c r="W711">
        <f t="shared" si="87"/>
        <v>704</v>
      </c>
      <c r="X711">
        <f t="shared" si="88"/>
        <v>706</v>
      </c>
    </row>
    <row r="712" spans="1:24" customFormat="1" x14ac:dyDescent="0.25">
      <c r="A712" s="263"/>
      <c r="B712" s="263"/>
      <c r="C712" s="164" t="s">
        <v>524</v>
      </c>
      <c r="D712" s="164"/>
      <c r="E712" s="164"/>
      <c r="F712" s="164"/>
      <c r="G712" s="165"/>
      <c r="H712" s="183" t="s">
        <v>474</v>
      </c>
      <c r="I712" s="164"/>
      <c r="J712" s="184" t="s">
        <v>474</v>
      </c>
      <c r="K712" s="57"/>
      <c r="L712" s="57"/>
      <c r="O712">
        <f t="shared" ca="1" si="89"/>
        <v>0</v>
      </c>
      <c r="P712">
        <f t="shared" ca="1" si="90"/>
        <v>0</v>
      </c>
      <c r="Q712">
        <f t="shared" ca="1" si="91"/>
        <v>0</v>
      </c>
      <c r="R712">
        <f t="shared" ca="1" si="92"/>
        <v>0</v>
      </c>
      <c r="S712">
        <f t="shared" ca="1" si="93"/>
        <v>0</v>
      </c>
      <c r="T712">
        <f t="shared" ca="1" si="94"/>
        <v>0</v>
      </c>
      <c r="W712">
        <f t="shared" si="87"/>
        <v>711</v>
      </c>
      <c r="X712">
        <f t="shared" si="88"/>
        <v>713</v>
      </c>
    </row>
    <row r="713" spans="1:24" customFormat="1" ht="42.75" customHeight="1" x14ac:dyDescent="0.25">
      <c r="A713" s="261">
        <v>118</v>
      </c>
      <c r="B713" s="261" t="s">
        <v>135</v>
      </c>
      <c r="C713" s="264" t="s">
        <v>576</v>
      </c>
      <c r="D713" s="164" t="s">
        <v>116</v>
      </c>
      <c r="E713" s="164">
        <v>1</v>
      </c>
      <c r="F713" s="164">
        <v>104</v>
      </c>
      <c r="G713" s="165" t="s">
        <v>317</v>
      </c>
      <c r="H713" s="183" t="s">
        <v>474</v>
      </c>
      <c r="I713" s="164" t="s">
        <v>474</v>
      </c>
      <c r="J713" s="265" t="s">
        <v>532</v>
      </c>
      <c r="K713" s="57" t="s">
        <v>15</v>
      </c>
      <c r="L713" s="57" t="s">
        <v>24</v>
      </c>
      <c r="O713">
        <f t="shared" ca="1" si="89"/>
        <v>0</v>
      </c>
      <c r="P713">
        <f t="shared" ca="1" si="90"/>
        <v>0</v>
      </c>
      <c r="Q713">
        <f t="shared" ca="1" si="91"/>
        <v>0</v>
      </c>
      <c r="R713">
        <f t="shared" ca="1" si="92"/>
        <v>0</v>
      </c>
      <c r="S713">
        <f t="shared" ca="1" si="93"/>
        <v>0</v>
      </c>
      <c r="T713">
        <f t="shared" ca="1" si="94"/>
        <v>0</v>
      </c>
      <c r="W713">
        <f t="shared" ref="W713:W776" si="95">IF(C713="Total", ROW(B713)-1, W712)</f>
        <v>711</v>
      </c>
      <c r="X713">
        <f t="shared" si="88"/>
        <v>713</v>
      </c>
    </row>
    <row r="714" spans="1:24" customFormat="1" ht="42.75" customHeight="1" x14ac:dyDescent="0.25">
      <c r="A714" s="262"/>
      <c r="B714" s="262"/>
      <c r="C714" s="264"/>
      <c r="D714" s="164" t="s">
        <v>116</v>
      </c>
      <c r="E714" s="164">
        <v>2</v>
      </c>
      <c r="F714" s="164">
        <v>104</v>
      </c>
      <c r="G714" s="165" t="s">
        <v>317</v>
      </c>
      <c r="H714" s="183" t="s">
        <v>474</v>
      </c>
      <c r="I714" s="164" t="s">
        <v>474</v>
      </c>
      <c r="J714" s="265"/>
      <c r="K714" s="57" t="s">
        <v>15</v>
      </c>
      <c r="L714" s="57" t="s">
        <v>24</v>
      </c>
      <c r="O714">
        <f t="shared" ca="1" si="89"/>
        <v>0</v>
      </c>
      <c r="P714">
        <f t="shared" ca="1" si="90"/>
        <v>0</v>
      </c>
      <c r="Q714">
        <f t="shared" ca="1" si="91"/>
        <v>0</v>
      </c>
      <c r="R714">
        <f t="shared" ca="1" si="92"/>
        <v>0</v>
      </c>
      <c r="S714">
        <f t="shared" ca="1" si="93"/>
        <v>0</v>
      </c>
      <c r="T714">
        <f t="shared" ca="1" si="94"/>
        <v>0</v>
      </c>
      <c r="W714">
        <f t="shared" si="95"/>
        <v>711</v>
      </c>
      <c r="X714">
        <f t="shared" si="88"/>
        <v>713</v>
      </c>
    </row>
    <row r="715" spans="1:24" customFormat="1" ht="42.75" customHeight="1" x14ac:dyDescent="0.25">
      <c r="A715" s="262"/>
      <c r="B715" s="262"/>
      <c r="C715" s="264"/>
      <c r="D715" s="164" t="s">
        <v>112</v>
      </c>
      <c r="E715" s="164">
        <v>1</v>
      </c>
      <c r="F715" s="164">
        <v>243</v>
      </c>
      <c r="G715" s="165" t="s">
        <v>317</v>
      </c>
      <c r="H715" s="183" t="s">
        <v>474</v>
      </c>
      <c r="I715" s="164" t="s">
        <v>474</v>
      </c>
      <c r="J715" s="265"/>
      <c r="K715" s="57" t="s">
        <v>452</v>
      </c>
      <c r="L715" s="57" t="s">
        <v>25</v>
      </c>
      <c r="O715">
        <f t="shared" ca="1" si="89"/>
        <v>0</v>
      </c>
      <c r="P715">
        <f t="shared" ca="1" si="90"/>
        <v>0</v>
      </c>
      <c r="Q715">
        <f t="shared" ca="1" si="91"/>
        <v>0</v>
      </c>
      <c r="R715">
        <f t="shared" ca="1" si="92"/>
        <v>0</v>
      </c>
      <c r="S715">
        <f t="shared" ca="1" si="93"/>
        <v>0</v>
      </c>
      <c r="T715">
        <f t="shared" ca="1" si="94"/>
        <v>0</v>
      </c>
      <c r="W715">
        <f t="shared" si="95"/>
        <v>711</v>
      </c>
      <c r="X715">
        <f t="shared" si="88"/>
        <v>713</v>
      </c>
    </row>
    <row r="716" spans="1:24" customFormat="1" ht="42.75" customHeight="1" x14ac:dyDescent="0.25">
      <c r="A716" s="262"/>
      <c r="B716" s="262"/>
      <c r="C716" s="264"/>
      <c r="D716" s="164" t="s">
        <v>112</v>
      </c>
      <c r="E716" s="164">
        <v>2</v>
      </c>
      <c r="F716" s="164">
        <v>243</v>
      </c>
      <c r="G716" s="165" t="s">
        <v>317</v>
      </c>
      <c r="H716" s="183" t="s">
        <v>474</v>
      </c>
      <c r="I716" s="164" t="s">
        <v>474</v>
      </c>
      <c r="J716" s="265"/>
      <c r="K716" s="57" t="s">
        <v>452</v>
      </c>
      <c r="L716" s="57" t="s">
        <v>25</v>
      </c>
      <c r="O716">
        <f t="shared" ca="1" si="89"/>
        <v>0</v>
      </c>
      <c r="P716">
        <f t="shared" ca="1" si="90"/>
        <v>0</v>
      </c>
      <c r="Q716">
        <f t="shared" ca="1" si="91"/>
        <v>0</v>
      </c>
      <c r="R716">
        <f t="shared" ca="1" si="92"/>
        <v>0</v>
      </c>
      <c r="S716">
        <f t="shared" ca="1" si="93"/>
        <v>0</v>
      </c>
      <c r="T716">
        <f t="shared" ca="1" si="94"/>
        <v>0</v>
      </c>
      <c r="W716">
        <f t="shared" si="95"/>
        <v>711</v>
      </c>
      <c r="X716">
        <f t="shared" si="88"/>
        <v>713</v>
      </c>
    </row>
    <row r="717" spans="1:24" customFormat="1" ht="42.75" customHeight="1" x14ac:dyDescent="0.25">
      <c r="A717" s="262"/>
      <c r="B717" s="262"/>
      <c r="C717" s="264"/>
      <c r="D717" s="164" t="s">
        <v>117</v>
      </c>
      <c r="E717" s="164">
        <v>1</v>
      </c>
      <c r="F717" s="164">
        <v>221</v>
      </c>
      <c r="G717" s="165" t="s">
        <v>317</v>
      </c>
      <c r="H717" s="183" t="s">
        <v>474</v>
      </c>
      <c r="I717" s="164" t="s">
        <v>474</v>
      </c>
      <c r="J717" s="265"/>
      <c r="K717" s="57" t="s">
        <v>15</v>
      </c>
      <c r="L717" s="57" t="s">
        <v>15</v>
      </c>
      <c r="O717">
        <f t="shared" ca="1" si="89"/>
        <v>0</v>
      </c>
      <c r="P717">
        <f t="shared" ca="1" si="90"/>
        <v>0</v>
      </c>
      <c r="Q717">
        <f t="shared" ca="1" si="91"/>
        <v>0</v>
      </c>
      <c r="R717">
        <f t="shared" ca="1" si="92"/>
        <v>0</v>
      </c>
      <c r="S717">
        <f t="shared" ca="1" si="93"/>
        <v>0</v>
      </c>
      <c r="T717">
        <f t="shared" ca="1" si="94"/>
        <v>0</v>
      </c>
      <c r="W717">
        <f t="shared" si="95"/>
        <v>711</v>
      </c>
      <c r="X717">
        <f t="shared" si="88"/>
        <v>713</v>
      </c>
    </row>
    <row r="718" spans="1:24" customFormat="1" ht="42.75" customHeight="1" x14ac:dyDescent="0.25">
      <c r="A718" s="262"/>
      <c r="B718" s="262"/>
      <c r="C718" s="264"/>
      <c r="D718" s="164" t="s">
        <v>117</v>
      </c>
      <c r="E718" s="164">
        <v>2</v>
      </c>
      <c r="F718" s="164">
        <v>221</v>
      </c>
      <c r="G718" s="165" t="s">
        <v>317</v>
      </c>
      <c r="H718" s="183" t="s">
        <v>474</v>
      </c>
      <c r="I718" s="164" t="s">
        <v>474</v>
      </c>
      <c r="J718" s="265"/>
      <c r="K718" s="57" t="s">
        <v>15</v>
      </c>
      <c r="L718" s="57" t="s">
        <v>15</v>
      </c>
      <c r="O718">
        <f t="shared" ca="1" si="89"/>
        <v>0</v>
      </c>
      <c r="P718">
        <f t="shared" ca="1" si="90"/>
        <v>0</v>
      </c>
      <c r="Q718">
        <f t="shared" ca="1" si="91"/>
        <v>0</v>
      </c>
      <c r="R718">
        <f t="shared" ca="1" si="92"/>
        <v>0</v>
      </c>
      <c r="S718">
        <f t="shared" ca="1" si="93"/>
        <v>0</v>
      </c>
      <c r="T718">
        <f t="shared" ca="1" si="94"/>
        <v>0</v>
      </c>
      <c r="W718">
        <f t="shared" si="95"/>
        <v>711</v>
      </c>
      <c r="X718">
        <f t="shared" si="88"/>
        <v>713</v>
      </c>
    </row>
    <row r="719" spans="1:24" customFormat="1" ht="42.75" customHeight="1" x14ac:dyDescent="0.25">
      <c r="A719" s="262"/>
      <c r="B719" s="262"/>
      <c r="C719" s="264"/>
      <c r="D719" s="164" t="s">
        <v>174</v>
      </c>
      <c r="E719" s="164">
        <v>1</v>
      </c>
      <c r="F719" s="164">
        <v>178</v>
      </c>
      <c r="G719" s="165" t="s">
        <v>317</v>
      </c>
      <c r="H719" s="183" t="s">
        <v>474</v>
      </c>
      <c r="I719" s="164" t="s">
        <v>474</v>
      </c>
      <c r="J719" s="265"/>
      <c r="K719" s="57" t="s">
        <v>24</v>
      </c>
      <c r="L719" s="57" t="s">
        <v>175</v>
      </c>
      <c r="O719">
        <f t="shared" ca="1" si="89"/>
        <v>0</v>
      </c>
      <c r="P719">
        <f t="shared" ca="1" si="90"/>
        <v>0</v>
      </c>
      <c r="Q719">
        <f t="shared" ca="1" si="91"/>
        <v>0</v>
      </c>
      <c r="R719">
        <f t="shared" ca="1" si="92"/>
        <v>0</v>
      </c>
      <c r="S719">
        <f t="shared" ca="1" si="93"/>
        <v>0</v>
      </c>
      <c r="T719">
        <f t="shared" ca="1" si="94"/>
        <v>0</v>
      </c>
      <c r="W719">
        <f t="shared" si="95"/>
        <v>711</v>
      </c>
      <c r="X719">
        <f t="shared" si="88"/>
        <v>713</v>
      </c>
    </row>
    <row r="720" spans="1:24" customFormat="1" ht="42.75" customHeight="1" x14ac:dyDescent="0.25">
      <c r="A720" s="262"/>
      <c r="B720" s="262"/>
      <c r="C720" s="264"/>
      <c r="D720" s="164" t="s">
        <v>174</v>
      </c>
      <c r="E720" s="164">
        <v>2</v>
      </c>
      <c r="F720" s="164">
        <v>178</v>
      </c>
      <c r="G720" s="165" t="s">
        <v>317</v>
      </c>
      <c r="H720" s="183" t="s">
        <v>474</v>
      </c>
      <c r="I720" s="164" t="s">
        <v>474</v>
      </c>
      <c r="J720" s="265"/>
      <c r="K720" s="57" t="s">
        <v>24</v>
      </c>
      <c r="L720" s="57" t="s">
        <v>175</v>
      </c>
      <c r="O720">
        <f t="shared" ca="1" si="89"/>
        <v>0</v>
      </c>
      <c r="P720">
        <f t="shared" ca="1" si="90"/>
        <v>0</v>
      </c>
      <c r="Q720">
        <f t="shared" ca="1" si="91"/>
        <v>0</v>
      </c>
      <c r="R720">
        <f t="shared" ca="1" si="92"/>
        <v>0</v>
      </c>
      <c r="S720">
        <f t="shared" ca="1" si="93"/>
        <v>0</v>
      </c>
      <c r="T720">
        <f t="shared" ca="1" si="94"/>
        <v>0</v>
      </c>
      <c r="W720">
        <f t="shared" si="95"/>
        <v>711</v>
      </c>
      <c r="X720">
        <f t="shared" si="88"/>
        <v>713</v>
      </c>
    </row>
    <row r="721" spans="1:24" customFormat="1" x14ac:dyDescent="0.25">
      <c r="A721" s="263"/>
      <c r="B721" s="263"/>
      <c r="C721" s="164" t="s">
        <v>524</v>
      </c>
      <c r="D721" s="164"/>
      <c r="E721" s="164"/>
      <c r="F721" s="164"/>
      <c r="G721" s="165"/>
      <c r="H721" s="183" t="s">
        <v>474</v>
      </c>
      <c r="I721" s="164"/>
      <c r="J721" s="184">
        <v>125</v>
      </c>
      <c r="K721" s="57"/>
      <c r="L721" s="57"/>
      <c r="O721">
        <f t="shared" ca="1" si="89"/>
        <v>0</v>
      </c>
      <c r="P721">
        <f t="shared" ca="1" si="90"/>
        <v>0</v>
      </c>
      <c r="Q721">
        <f t="shared" ca="1" si="91"/>
        <v>0</v>
      </c>
      <c r="R721">
        <f t="shared" ca="1" si="92"/>
        <v>0</v>
      </c>
      <c r="S721">
        <f t="shared" ca="1" si="93"/>
        <v>0</v>
      </c>
      <c r="T721">
        <f t="shared" ca="1" si="94"/>
        <v>0</v>
      </c>
      <c r="W721">
        <f t="shared" si="95"/>
        <v>720</v>
      </c>
      <c r="X721">
        <f t="shared" si="88"/>
        <v>722</v>
      </c>
    </row>
    <row r="722" spans="1:24" customFormat="1" ht="42.75" customHeight="1" x14ac:dyDescent="0.25">
      <c r="A722" s="261">
        <v>119</v>
      </c>
      <c r="B722" s="261" t="s">
        <v>72</v>
      </c>
      <c r="C722" s="264" t="s">
        <v>25</v>
      </c>
      <c r="D722" s="164" t="s">
        <v>166</v>
      </c>
      <c r="E722" s="164">
        <v>1</v>
      </c>
      <c r="F722" s="164">
        <v>140</v>
      </c>
      <c r="G722" s="165" t="s">
        <v>317</v>
      </c>
      <c r="H722" s="183" t="s">
        <v>474</v>
      </c>
      <c r="I722" s="164" t="s">
        <v>474</v>
      </c>
      <c r="J722" s="265" t="s">
        <v>583</v>
      </c>
      <c r="K722" s="57" t="s">
        <v>452</v>
      </c>
      <c r="L722" s="57" t="s">
        <v>25</v>
      </c>
      <c r="O722">
        <f t="shared" ca="1" si="89"/>
        <v>0</v>
      </c>
      <c r="P722">
        <f t="shared" ca="1" si="90"/>
        <v>0</v>
      </c>
      <c r="Q722">
        <f t="shared" ca="1" si="91"/>
        <v>0</v>
      </c>
      <c r="R722">
        <f t="shared" ca="1" si="92"/>
        <v>0</v>
      </c>
      <c r="S722">
        <f t="shared" ca="1" si="93"/>
        <v>0</v>
      </c>
      <c r="T722">
        <f t="shared" ca="1" si="94"/>
        <v>0</v>
      </c>
      <c r="W722">
        <f t="shared" si="95"/>
        <v>720</v>
      </c>
      <c r="X722">
        <f t="shared" ref="X722:X785" si="96">IF(C722="Total",W722+2,X721)</f>
        <v>722</v>
      </c>
    </row>
    <row r="723" spans="1:24" customFormat="1" ht="42.75" customHeight="1" x14ac:dyDescent="0.25">
      <c r="A723" s="262"/>
      <c r="B723" s="262"/>
      <c r="C723" s="264"/>
      <c r="D723" s="164" t="s">
        <v>166</v>
      </c>
      <c r="E723" s="164">
        <v>2</v>
      </c>
      <c r="F723" s="164">
        <v>140</v>
      </c>
      <c r="G723" s="165" t="s">
        <v>317</v>
      </c>
      <c r="H723" s="183" t="s">
        <v>474</v>
      </c>
      <c r="I723" s="164" t="s">
        <v>474</v>
      </c>
      <c r="J723" s="265"/>
      <c r="K723" s="57" t="s">
        <v>452</v>
      </c>
      <c r="L723" s="57" t="s">
        <v>25</v>
      </c>
      <c r="O723">
        <f t="shared" ca="1" si="89"/>
        <v>0</v>
      </c>
      <c r="P723">
        <f t="shared" ca="1" si="90"/>
        <v>0</v>
      </c>
      <c r="Q723">
        <f t="shared" ca="1" si="91"/>
        <v>0</v>
      </c>
      <c r="R723">
        <f t="shared" ca="1" si="92"/>
        <v>0</v>
      </c>
      <c r="S723">
        <f t="shared" ca="1" si="93"/>
        <v>0</v>
      </c>
      <c r="T723">
        <f t="shared" ca="1" si="94"/>
        <v>0</v>
      </c>
      <c r="W723">
        <f t="shared" si="95"/>
        <v>720</v>
      </c>
      <c r="X723">
        <f t="shared" si="96"/>
        <v>722</v>
      </c>
    </row>
    <row r="724" spans="1:24" customFormat="1" ht="42.75" customHeight="1" x14ac:dyDescent="0.25">
      <c r="A724" s="262"/>
      <c r="B724" s="262"/>
      <c r="C724" s="264"/>
      <c r="D724" s="164" t="s">
        <v>55</v>
      </c>
      <c r="E724" s="164">
        <v>1</v>
      </c>
      <c r="F724" s="164">
        <v>103</v>
      </c>
      <c r="G724" s="165" t="s">
        <v>317</v>
      </c>
      <c r="H724" s="183" t="s">
        <v>474</v>
      </c>
      <c r="I724" s="164" t="s">
        <v>474</v>
      </c>
      <c r="J724" s="265"/>
      <c r="K724" s="57" t="s">
        <v>452</v>
      </c>
      <c r="L724" s="57" t="s">
        <v>25</v>
      </c>
      <c r="O724">
        <f t="shared" ca="1" si="89"/>
        <v>0</v>
      </c>
      <c r="P724">
        <f t="shared" ca="1" si="90"/>
        <v>0</v>
      </c>
      <c r="Q724">
        <f t="shared" ca="1" si="91"/>
        <v>0</v>
      </c>
      <c r="R724">
        <f t="shared" ca="1" si="92"/>
        <v>0</v>
      </c>
      <c r="S724">
        <f t="shared" ca="1" si="93"/>
        <v>0</v>
      </c>
      <c r="T724">
        <f t="shared" ca="1" si="94"/>
        <v>0</v>
      </c>
      <c r="W724">
        <f t="shared" si="95"/>
        <v>720</v>
      </c>
      <c r="X724">
        <f t="shared" si="96"/>
        <v>722</v>
      </c>
    </row>
    <row r="725" spans="1:24" customFormat="1" ht="42.75" customHeight="1" x14ac:dyDescent="0.25">
      <c r="A725" s="262"/>
      <c r="B725" s="262"/>
      <c r="C725" s="264"/>
      <c r="D725" s="164" t="s">
        <v>55</v>
      </c>
      <c r="E725" s="164">
        <v>2</v>
      </c>
      <c r="F725" s="164">
        <v>103</v>
      </c>
      <c r="G725" s="165" t="s">
        <v>317</v>
      </c>
      <c r="H725" s="183" t="s">
        <v>474</v>
      </c>
      <c r="I725" s="164" t="s">
        <v>474</v>
      </c>
      <c r="J725" s="265"/>
      <c r="K725" s="57" t="s">
        <v>452</v>
      </c>
      <c r="L725" s="57" t="s">
        <v>25</v>
      </c>
      <c r="O725">
        <f t="shared" ca="1" si="89"/>
        <v>0</v>
      </c>
      <c r="P725">
        <f t="shared" ca="1" si="90"/>
        <v>0</v>
      </c>
      <c r="Q725">
        <f t="shared" ca="1" si="91"/>
        <v>0</v>
      </c>
      <c r="R725">
        <f t="shared" ca="1" si="92"/>
        <v>0</v>
      </c>
      <c r="S725">
        <f t="shared" ca="1" si="93"/>
        <v>0</v>
      </c>
      <c r="T725">
        <f t="shared" ca="1" si="94"/>
        <v>0</v>
      </c>
      <c r="W725">
        <f t="shared" si="95"/>
        <v>720</v>
      </c>
      <c r="X725">
        <f t="shared" si="96"/>
        <v>722</v>
      </c>
    </row>
    <row r="726" spans="1:24" customFormat="1" ht="42.75" customHeight="1" x14ac:dyDescent="0.25">
      <c r="A726" s="262"/>
      <c r="B726" s="262"/>
      <c r="C726" s="264"/>
      <c r="D726" s="164" t="s">
        <v>71</v>
      </c>
      <c r="E726" s="164">
        <v>1</v>
      </c>
      <c r="F726" s="164">
        <v>282</v>
      </c>
      <c r="G726" s="165" t="s">
        <v>319</v>
      </c>
      <c r="H726" s="183">
        <v>50</v>
      </c>
      <c r="I726" s="164" t="s">
        <v>474</v>
      </c>
      <c r="J726" s="265"/>
      <c r="K726" s="57" t="s">
        <v>15</v>
      </c>
      <c r="L726" s="57" t="s">
        <v>15</v>
      </c>
      <c r="O726">
        <f t="shared" ref="O726:O789" ca="1" si="97">IF(C726="Total", SUM(INDIRECT("O"&amp;X725&amp;":O"&amp;W726)), IF(AND(H726=50,I726="Yes"),1,0))</f>
        <v>0</v>
      </c>
      <c r="P726">
        <f t="shared" ref="P726:P789" ca="1" si="98">IF(C726="Total", SUM(INDIRECT("P"&amp;X725&amp;":P"&amp;W726)),IF(AND(H726=50,I726="-"),1,0))</f>
        <v>1</v>
      </c>
      <c r="Q726">
        <f t="shared" ref="Q726:Q789" ca="1" si="99">IF(C726="Total", SUM(INDIRECT("Q"&amp;X725&amp;":Q"&amp;W726)),IF(AND(H726=63,I726="Yes"),1,0))</f>
        <v>0</v>
      </c>
      <c r="R726">
        <f t="shared" ref="R726:R789" ca="1" si="100">IF(C726="Total", SUM(INDIRECT("R"&amp;X725&amp;":R"&amp;W726)),IF(AND(H726=63,I726="-"),1,0))</f>
        <v>0</v>
      </c>
      <c r="S726">
        <f t="shared" ref="S726:S789" ca="1" si="101">IF(C726="Total", SUM(INDIRECT("S"&amp;X725&amp;":S"&amp;W726)),IF(AND(H726=80,I726="Yes"),1,0))</f>
        <v>0</v>
      </c>
      <c r="T726">
        <f t="shared" ref="T726:T789" ca="1" si="102">IF(C726="Total", SUM(INDIRECT("T"&amp;X725&amp;":T"&amp;W726)),IF(AND(H726=80,I726="-"),1,0))</f>
        <v>0</v>
      </c>
      <c r="W726">
        <f t="shared" si="95"/>
        <v>720</v>
      </c>
      <c r="X726">
        <f t="shared" si="96"/>
        <v>722</v>
      </c>
    </row>
    <row r="727" spans="1:24" customFormat="1" ht="42.75" customHeight="1" x14ac:dyDescent="0.25">
      <c r="A727" s="262"/>
      <c r="B727" s="262"/>
      <c r="C727" s="264"/>
      <c r="D727" s="164" t="s">
        <v>71</v>
      </c>
      <c r="E727" s="164">
        <v>2</v>
      </c>
      <c r="F727" s="164">
        <v>282</v>
      </c>
      <c r="G727" s="165" t="s">
        <v>319</v>
      </c>
      <c r="H727" s="183">
        <v>50</v>
      </c>
      <c r="I727" s="164" t="s">
        <v>474</v>
      </c>
      <c r="J727" s="265"/>
      <c r="K727" s="57" t="s">
        <v>15</v>
      </c>
      <c r="L727" s="57" t="s">
        <v>15</v>
      </c>
      <c r="O727">
        <f t="shared" ca="1" si="97"/>
        <v>0</v>
      </c>
      <c r="P727">
        <f t="shared" ca="1" si="98"/>
        <v>1</v>
      </c>
      <c r="Q727">
        <f t="shared" ca="1" si="99"/>
        <v>0</v>
      </c>
      <c r="R727">
        <f t="shared" ca="1" si="100"/>
        <v>0</v>
      </c>
      <c r="S727">
        <f t="shared" ca="1" si="101"/>
        <v>0</v>
      </c>
      <c r="T727">
        <f t="shared" ca="1" si="102"/>
        <v>0</v>
      </c>
      <c r="W727">
        <f t="shared" si="95"/>
        <v>720</v>
      </c>
      <c r="X727">
        <f t="shared" si="96"/>
        <v>722</v>
      </c>
    </row>
    <row r="728" spans="1:24" customFormat="1" ht="42.75" customHeight="1" x14ac:dyDescent="0.25">
      <c r="A728" s="262"/>
      <c r="B728" s="262"/>
      <c r="C728" s="264"/>
      <c r="D728" s="164" t="s">
        <v>104</v>
      </c>
      <c r="E728" s="164">
        <v>1</v>
      </c>
      <c r="F728" s="164">
        <v>62</v>
      </c>
      <c r="G728" s="165" t="s">
        <v>317</v>
      </c>
      <c r="H728" s="183" t="s">
        <v>474</v>
      </c>
      <c r="I728" s="164" t="s">
        <v>474</v>
      </c>
      <c r="J728" s="265"/>
      <c r="K728" s="57" t="s">
        <v>15</v>
      </c>
      <c r="L728" s="57" t="s">
        <v>15</v>
      </c>
      <c r="O728">
        <f t="shared" ca="1" si="97"/>
        <v>0</v>
      </c>
      <c r="P728">
        <f t="shared" ca="1" si="98"/>
        <v>0</v>
      </c>
      <c r="Q728">
        <f t="shared" ca="1" si="99"/>
        <v>0</v>
      </c>
      <c r="R728">
        <f t="shared" ca="1" si="100"/>
        <v>0</v>
      </c>
      <c r="S728">
        <f t="shared" ca="1" si="101"/>
        <v>0</v>
      </c>
      <c r="T728">
        <f t="shared" ca="1" si="102"/>
        <v>0</v>
      </c>
      <c r="W728">
        <f t="shared" si="95"/>
        <v>720</v>
      </c>
      <c r="X728">
        <f t="shared" si="96"/>
        <v>722</v>
      </c>
    </row>
    <row r="729" spans="1:24" customFormat="1" ht="42.75" customHeight="1" x14ac:dyDescent="0.25">
      <c r="A729" s="262"/>
      <c r="B729" s="262"/>
      <c r="C729" s="264"/>
      <c r="D729" s="164" t="s">
        <v>104</v>
      </c>
      <c r="E729" s="164">
        <v>2</v>
      </c>
      <c r="F729" s="164">
        <v>62</v>
      </c>
      <c r="G729" s="165" t="s">
        <v>317</v>
      </c>
      <c r="H729" s="183" t="s">
        <v>474</v>
      </c>
      <c r="I729" s="164" t="s">
        <v>474</v>
      </c>
      <c r="J729" s="265"/>
      <c r="K729" s="57" t="s">
        <v>15</v>
      </c>
      <c r="L729" s="57" t="s">
        <v>15</v>
      </c>
      <c r="O729">
        <f t="shared" ca="1" si="97"/>
        <v>0</v>
      </c>
      <c r="P729">
        <f t="shared" ca="1" si="98"/>
        <v>0</v>
      </c>
      <c r="Q729">
        <f t="shared" ca="1" si="99"/>
        <v>0</v>
      </c>
      <c r="R729">
        <f t="shared" ca="1" si="100"/>
        <v>0</v>
      </c>
      <c r="S729">
        <f t="shared" ca="1" si="101"/>
        <v>0</v>
      </c>
      <c r="T729">
        <f t="shared" ca="1" si="102"/>
        <v>0</v>
      </c>
      <c r="W729">
        <f t="shared" si="95"/>
        <v>720</v>
      </c>
      <c r="X729">
        <f t="shared" si="96"/>
        <v>722</v>
      </c>
    </row>
    <row r="730" spans="1:24" customFormat="1" x14ac:dyDescent="0.25">
      <c r="A730" s="263"/>
      <c r="B730" s="263"/>
      <c r="C730" s="164" t="s">
        <v>524</v>
      </c>
      <c r="D730" s="164"/>
      <c r="E730" s="164"/>
      <c r="F730" s="164"/>
      <c r="G730" s="165"/>
      <c r="H730" s="183">
        <f>SUM(H722:H729)</f>
        <v>100</v>
      </c>
      <c r="I730" s="164"/>
      <c r="J730" s="184">
        <v>175</v>
      </c>
      <c r="K730" s="57"/>
      <c r="L730" s="57"/>
      <c r="O730">
        <f t="shared" ca="1" si="97"/>
        <v>0</v>
      </c>
      <c r="P730">
        <f t="shared" ca="1" si="98"/>
        <v>2</v>
      </c>
      <c r="Q730">
        <f t="shared" ca="1" si="99"/>
        <v>0</v>
      </c>
      <c r="R730">
        <f t="shared" ca="1" si="100"/>
        <v>0</v>
      </c>
      <c r="S730">
        <f t="shared" ca="1" si="101"/>
        <v>0</v>
      </c>
      <c r="T730">
        <f t="shared" ca="1" si="102"/>
        <v>0</v>
      </c>
      <c r="W730">
        <f t="shared" si="95"/>
        <v>729</v>
      </c>
      <c r="X730">
        <f t="shared" si="96"/>
        <v>731</v>
      </c>
    </row>
    <row r="731" spans="1:24" customFormat="1" ht="42.75" customHeight="1" x14ac:dyDescent="0.25">
      <c r="A731" s="261">
        <v>120</v>
      </c>
      <c r="B731" s="261" t="s">
        <v>167</v>
      </c>
      <c r="C731" s="264" t="s">
        <v>167</v>
      </c>
      <c r="D731" s="164" t="s">
        <v>132</v>
      </c>
      <c r="E731" s="164">
        <v>1</v>
      </c>
      <c r="F731" s="164">
        <v>60</v>
      </c>
      <c r="G731" s="165" t="s">
        <v>317</v>
      </c>
      <c r="H731" s="183" t="s">
        <v>474</v>
      </c>
      <c r="I731" s="164" t="s">
        <v>474</v>
      </c>
      <c r="J731" s="265" t="s">
        <v>474</v>
      </c>
      <c r="K731" s="57" t="s">
        <v>52</v>
      </c>
      <c r="L731" s="57" t="s">
        <v>52</v>
      </c>
      <c r="O731">
        <f t="shared" ca="1" si="97"/>
        <v>0</v>
      </c>
      <c r="P731">
        <f t="shared" ca="1" si="98"/>
        <v>0</v>
      </c>
      <c r="Q731">
        <f t="shared" ca="1" si="99"/>
        <v>0</v>
      </c>
      <c r="R731">
        <f t="shared" ca="1" si="100"/>
        <v>0</v>
      </c>
      <c r="S731">
        <f t="shared" ca="1" si="101"/>
        <v>0</v>
      </c>
      <c r="T731">
        <f t="shared" ca="1" si="102"/>
        <v>0</v>
      </c>
      <c r="W731">
        <f t="shared" si="95"/>
        <v>729</v>
      </c>
      <c r="X731">
        <f t="shared" si="96"/>
        <v>731</v>
      </c>
    </row>
    <row r="732" spans="1:24" customFormat="1" ht="42.75" customHeight="1" x14ac:dyDescent="0.25">
      <c r="A732" s="262"/>
      <c r="B732" s="262"/>
      <c r="C732" s="264"/>
      <c r="D732" s="164" t="s">
        <v>132</v>
      </c>
      <c r="E732" s="164">
        <v>2</v>
      </c>
      <c r="F732" s="164">
        <v>60</v>
      </c>
      <c r="G732" s="165" t="s">
        <v>317</v>
      </c>
      <c r="H732" s="183" t="s">
        <v>474</v>
      </c>
      <c r="I732" s="164" t="s">
        <v>474</v>
      </c>
      <c r="J732" s="265"/>
      <c r="K732" s="57" t="s">
        <v>52</v>
      </c>
      <c r="L732" s="57" t="s">
        <v>52</v>
      </c>
      <c r="O732">
        <f t="shared" ca="1" si="97"/>
        <v>0</v>
      </c>
      <c r="P732">
        <f t="shared" ca="1" si="98"/>
        <v>0</v>
      </c>
      <c r="Q732">
        <f t="shared" ca="1" si="99"/>
        <v>0</v>
      </c>
      <c r="R732">
        <f t="shared" ca="1" si="100"/>
        <v>0</v>
      </c>
      <c r="S732">
        <f t="shared" ca="1" si="101"/>
        <v>0</v>
      </c>
      <c r="T732">
        <f t="shared" ca="1" si="102"/>
        <v>0</v>
      </c>
      <c r="W732">
        <f t="shared" si="95"/>
        <v>729</v>
      </c>
      <c r="X732">
        <f t="shared" si="96"/>
        <v>731</v>
      </c>
    </row>
    <row r="733" spans="1:24" customFormat="1" ht="42.75" customHeight="1" x14ac:dyDescent="0.25">
      <c r="A733" s="262"/>
      <c r="B733" s="262"/>
      <c r="C733" s="264"/>
      <c r="D733" s="164" t="s">
        <v>157</v>
      </c>
      <c r="E733" s="164">
        <v>1</v>
      </c>
      <c r="F733" s="164">
        <v>136</v>
      </c>
      <c r="G733" s="165" t="s">
        <v>317</v>
      </c>
      <c r="H733" s="183" t="s">
        <v>474</v>
      </c>
      <c r="I733" s="164" t="s">
        <v>474</v>
      </c>
      <c r="J733" s="265"/>
      <c r="K733" s="57" t="s">
        <v>52</v>
      </c>
      <c r="L733" s="57" t="s">
        <v>52</v>
      </c>
      <c r="O733">
        <f t="shared" ca="1" si="97"/>
        <v>0</v>
      </c>
      <c r="P733">
        <f t="shared" ca="1" si="98"/>
        <v>0</v>
      </c>
      <c r="Q733">
        <f t="shared" ca="1" si="99"/>
        <v>0</v>
      </c>
      <c r="R733">
        <f t="shared" ca="1" si="100"/>
        <v>0</v>
      </c>
      <c r="S733">
        <f t="shared" ca="1" si="101"/>
        <v>0</v>
      </c>
      <c r="T733">
        <f t="shared" ca="1" si="102"/>
        <v>0</v>
      </c>
      <c r="W733">
        <f t="shared" si="95"/>
        <v>729</v>
      </c>
      <c r="X733">
        <f t="shared" si="96"/>
        <v>731</v>
      </c>
    </row>
    <row r="734" spans="1:24" customFormat="1" ht="42.75" customHeight="1" x14ac:dyDescent="0.25">
      <c r="A734" s="262"/>
      <c r="B734" s="262"/>
      <c r="C734" s="264"/>
      <c r="D734" s="164" t="s">
        <v>157</v>
      </c>
      <c r="E734" s="164">
        <v>2</v>
      </c>
      <c r="F734" s="164">
        <v>136</v>
      </c>
      <c r="G734" s="165" t="s">
        <v>317</v>
      </c>
      <c r="H734" s="183" t="s">
        <v>474</v>
      </c>
      <c r="I734" s="164" t="s">
        <v>474</v>
      </c>
      <c r="J734" s="265"/>
      <c r="K734" s="57" t="s">
        <v>52</v>
      </c>
      <c r="L734" s="57" t="s">
        <v>52</v>
      </c>
      <c r="O734">
        <f t="shared" ca="1" si="97"/>
        <v>0</v>
      </c>
      <c r="P734">
        <f t="shared" ca="1" si="98"/>
        <v>0</v>
      </c>
      <c r="Q734">
        <f t="shared" ca="1" si="99"/>
        <v>0</v>
      </c>
      <c r="R734">
        <f t="shared" ca="1" si="100"/>
        <v>0</v>
      </c>
      <c r="S734">
        <f t="shared" ca="1" si="101"/>
        <v>0</v>
      </c>
      <c r="T734">
        <f t="shared" ca="1" si="102"/>
        <v>0</v>
      </c>
      <c r="W734">
        <f t="shared" si="95"/>
        <v>729</v>
      </c>
      <c r="X734">
        <f t="shared" si="96"/>
        <v>731</v>
      </c>
    </row>
    <row r="735" spans="1:24" customFormat="1" x14ac:dyDescent="0.25">
      <c r="A735" s="263"/>
      <c r="B735" s="263"/>
      <c r="C735" s="164" t="s">
        <v>524</v>
      </c>
      <c r="D735" s="164"/>
      <c r="E735" s="164"/>
      <c r="F735" s="164"/>
      <c r="G735" s="165"/>
      <c r="H735" s="183" t="s">
        <v>474</v>
      </c>
      <c r="I735" s="164"/>
      <c r="J735" s="184" t="s">
        <v>474</v>
      </c>
      <c r="K735" s="57"/>
      <c r="L735" s="57"/>
      <c r="O735">
        <f t="shared" ca="1" si="97"/>
        <v>0</v>
      </c>
      <c r="P735">
        <f t="shared" ca="1" si="98"/>
        <v>0</v>
      </c>
      <c r="Q735">
        <f t="shared" ca="1" si="99"/>
        <v>0</v>
      </c>
      <c r="R735">
        <f t="shared" ca="1" si="100"/>
        <v>0</v>
      </c>
      <c r="S735">
        <f t="shared" ca="1" si="101"/>
        <v>0</v>
      </c>
      <c r="T735">
        <f t="shared" ca="1" si="102"/>
        <v>0</v>
      </c>
      <c r="W735">
        <f t="shared" si="95"/>
        <v>734</v>
      </c>
      <c r="X735">
        <f t="shared" si="96"/>
        <v>736</v>
      </c>
    </row>
    <row r="736" spans="1:24" customFormat="1" ht="42.75" customHeight="1" x14ac:dyDescent="0.25">
      <c r="A736" s="261">
        <v>121</v>
      </c>
      <c r="B736" s="261" t="s">
        <v>183</v>
      </c>
      <c r="C736" s="264" t="s">
        <v>183</v>
      </c>
      <c r="D736" s="164" t="s">
        <v>160</v>
      </c>
      <c r="E736" s="164">
        <v>1</v>
      </c>
      <c r="F736" s="164">
        <v>6</v>
      </c>
      <c r="G736" s="165" t="s">
        <v>317</v>
      </c>
      <c r="H736" s="183" t="s">
        <v>474</v>
      </c>
      <c r="I736" s="164" t="s">
        <v>474</v>
      </c>
      <c r="J736" s="265" t="s">
        <v>605</v>
      </c>
      <c r="K736" s="57" t="s">
        <v>11</v>
      </c>
      <c r="L736" s="57" t="s">
        <v>11</v>
      </c>
      <c r="O736">
        <f t="shared" ca="1" si="97"/>
        <v>0</v>
      </c>
      <c r="P736">
        <f t="shared" ca="1" si="98"/>
        <v>0</v>
      </c>
      <c r="Q736">
        <f t="shared" ca="1" si="99"/>
        <v>0</v>
      </c>
      <c r="R736">
        <f t="shared" ca="1" si="100"/>
        <v>0</v>
      </c>
      <c r="S736">
        <f t="shared" ca="1" si="101"/>
        <v>0</v>
      </c>
      <c r="T736">
        <f t="shared" ca="1" si="102"/>
        <v>0</v>
      </c>
      <c r="W736">
        <f t="shared" si="95"/>
        <v>734</v>
      </c>
      <c r="X736">
        <f t="shared" si="96"/>
        <v>736</v>
      </c>
    </row>
    <row r="737" spans="1:24" customFormat="1" ht="42.75" customHeight="1" x14ac:dyDescent="0.25">
      <c r="A737" s="262"/>
      <c r="B737" s="262"/>
      <c r="C737" s="264"/>
      <c r="D737" s="164" t="s">
        <v>145</v>
      </c>
      <c r="E737" s="164">
        <v>1</v>
      </c>
      <c r="F737" s="164">
        <v>104</v>
      </c>
      <c r="G737" s="165" t="s">
        <v>317</v>
      </c>
      <c r="H737" s="183" t="s">
        <v>474</v>
      </c>
      <c r="I737" s="164" t="s">
        <v>474</v>
      </c>
      <c r="J737" s="265"/>
      <c r="K737" s="57" t="s">
        <v>11</v>
      </c>
      <c r="L737" s="57" t="s">
        <v>194</v>
      </c>
      <c r="O737">
        <f t="shared" ca="1" si="97"/>
        <v>0</v>
      </c>
      <c r="P737">
        <f t="shared" ca="1" si="98"/>
        <v>0</v>
      </c>
      <c r="Q737">
        <f t="shared" ca="1" si="99"/>
        <v>0</v>
      </c>
      <c r="R737">
        <f t="shared" ca="1" si="100"/>
        <v>0</v>
      </c>
      <c r="S737">
        <f t="shared" ca="1" si="101"/>
        <v>0</v>
      </c>
      <c r="T737">
        <f t="shared" ca="1" si="102"/>
        <v>0</v>
      </c>
      <c r="W737">
        <f t="shared" si="95"/>
        <v>734</v>
      </c>
      <c r="X737">
        <f t="shared" si="96"/>
        <v>736</v>
      </c>
    </row>
    <row r="738" spans="1:24" customFormat="1" x14ac:dyDescent="0.25">
      <c r="A738" s="263"/>
      <c r="B738" s="263"/>
      <c r="C738" s="164" t="s">
        <v>524</v>
      </c>
      <c r="D738" s="164"/>
      <c r="E738" s="164"/>
      <c r="F738" s="164"/>
      <c r="G738" s="165"/>
      <c r="H738" s="183" t="s">
        <v>474</v>
      </c>
      <c r="I738" s="164"/>
      <c r="J738" s="184">
        <v>100</v>
      </c>
      <c r="K738" s="57"/>
      <c r="L738" s="57"/>
      <c r="O738">
        <f t="shared" ca="1" si="97"/>
        <v>0</v>
      </c>
      <c r="P738">
        <f t="shared" ca="1" si="98"/>
        <v>0</v>
      </c>
      <c r="Q738">
        <f t="shared" ca="1" si="99"/>
        <v>0</v>
      </c>
      <c r="R738">
        <f t="shared" ca="1" si="100"/>
        <v>0</v>
      </c>
      <c r="S738">
        <f t="shared" ca="1" si="101"/>
        <v>0</v>
      </c>
      <c r="T738">
        <f t="shared" ca="1" si="102"/>
        <v>0</v>
      </c>
      <c r="W738">
        <f t="shared" si="95"/>
        <v>737</v>
      </c>
      <c r="X738">
        <f t="shared" si="96"/>
        <v>739</v>
      </c>
    </row>
    <row r="739" spans="1:24" customFormat="1" ht="42.75" customHeight="1" x14ac:dyDescent="0.25">
      <c r="A739" s="261">
        <v>122</v>
      </c>
      <c r="B739" s="261" t="s">
        <v>58</v>
      </c>
      <c r="C739" s="264" t="s">
        <v>59</v>
      </c>
      <c r="D739" s="164" t="s">
        <v>57</v>
      </c>
      <c r="E739" s="164">
        <v>1</v>
      </c>
      <c r="F739" s="164">
        <v>282</v>
      </c>
      <c r="G739" s="165" t="s">
        <v>317</v>
      </c>
      <c r="H739" s="183">
        <v>50</v>
      </c>
      <c r="I739" s="164" t="s">
        <v>474</v>
      </c>
      <c r="J739" s="265" t="s">
        <v>603</v>
      </c>
      <c r="K739" s="57" t="s">
        <v>450</v>
      </c>
      <c r="L739" s="57" t="s">
        <v>59</v>
      </c>
      <c r="O739">
        <f t="shared" ca="1" si="97"/>
        <v>0</v>
      </c>
      <c r="P739">
        <f t="shared" ca="1" si="98"/>
        <v>1</v>
      </c>
      <c r="Q739">
        <f t="shared" ca="1" si="99"/>
        <v>0</v>
      </c>
      <c r="R739">
        <f t="shared" ca="1" si="100"/>
        <v>0</v>
      </c>
      <c r="S739">
        <f t="shared" ca="1" si="101"/>
        <v>0</v>
      </c>
      <c r="T739">
        <f t="shared" ca="1" si="102"/>
        <v>0</v>
      </c>
      <c r="W739">
        <f t="shared" si="95"/>
        <v>737</v>
      </c>
      <c r="X739">
        <f t="shared" si="96"/>
        <v>739</v>
      </c>
    </row>
    <row r="740" spans="1:24" customFormat="1" ht="42.75" customHeight="1" x14ac:dyDescent="0.25">
      <c r="A740" s="262"/>
      <c r="B740" s="262"/>
      <c r="C740" s="264"/>
      <c r="D740" s="164" t="s">
        <v>57</v>
      </c>
      <c r="E740" s="164">
        <v>2</v>
      </c>
      <c r="F740" s="164">
        <v>282</v>
      </c>
      <c r="G740" s="165" t="s">
        <v>317</v>
      </c>
      <c r="H740" s="183">
        <v>50</v>
      </c>
      <c r="I740" s="164" t="s">
        <v>474</v>
      </c>
      <c r="J740" s="265"/>
      <c r="K740" s="57" t="s">
        <v>450</v>
      </c>
      <c r="L740" s="57" t="s">
        <v>59</v>
      </c>
      <c r="O740">
        <f t="shared" ca="1" si="97"/>
        <v>0</v>
      </c>
      <c r="P740">
        <f t="shared" ca="1" si="98"/>
        <v>1</v>
      </c>
      <c r="Q740">
        <f t="shared" ca="1" si="99"/>
        <v>0</v>
      </c>
      <c r="R740">
        <f t="shared" ca="1" si="100"/>
        <v>0</v>
      </c>
      <c r="S740">
        <f t="shared" ca="1" si="101"/>
        <v>0</v>
      </c>
      <c r="T740">
        <f t="shared" ca="1" si="102"/>
        <v>0</v>
      </c>
      <c r="W740">
        <f t="shared" si="95"/>
        <v>737</v>
      </c>
      <c r="X740">
        <f t="shared" si="96"/>
        <v>739</v>
      </c>
    </row>
    <row r="741" spans="1:24" customFormat="1" ht="42.75" customHeight="1" x14ac:dyDescent="0.25">
      <c r="A741" s="262"/>
      <c r="B741" s="262"/>
      <c r="C741" s="264"/>
      <c r="D741" s="164" t="s">
        <v>104</v>
      </c>
      <c r="E741" s="164">
        <v>1</v>
      </c>
      <c r="F741" s="164">
        <v>152</v>
      </c>
      <c r="G741" s="165" t="s">
        <v>317</v>
      </c>
      <c r="H741" s="183" t="s">
        <v>474</v>
      </c>
      <c r="I741" s="164" t="s">
        <v>474</v>
      </c>
      <c r="J741" s="265"/>
      <c r="K741" s="57" t="s">
        <v>450</v>
      </c>
      <c r="L741" s="57" t="s">
        <v>15</v>
      </c>
      <c r="O741">
        <f t="shared" ca="1" si="97"/>
        <v>0</v>
      </c>
      <c r="P741">
        <f t="shared" ca="1" si="98"/>
        <v>0</v>
      </c>
      <c r="Q741">
        <f t="shared" ca="1" si="99"/>
        <v>0</v>
      </c>
      <c r="R741">
        <f t="shared" ca="1" si="100"/>
        <v>0</v>
      </c>
      <c r="S741">
        <f t="shared" ca="1" si="101"/>
        <v>0</v>
      </c>
      <c r="T741">
        <f t="shared" ca="1" si="102"/>
        <v>0</v>
      </c>
      <c r="W741">
        <f t="shared" si="95"/>
        <v>737</v>
      </c>
      <c r="X741">
        <f t="shared" si="96"/>
        <v>739</v>
      </c>
    </row>
    <row r="742" spans="1:24" customFormat="1" ht="42.75" customHeight="1" x14ac:dyDescent="0.25">
      <c r="A742" s="262"/>
      <c r="B742" s="262"/>
      <c r="C742" s="264"/>
      <c r="D742" s="164" t="s">
        <v>104</v>
      </c>
      <c r="E742" s="164">
        <v>2</v>
      </c>
      <c r="F742" s="164">
        <v>152</v>
      </c>
      <c r="G742" s="165" t="s">
        <v>317</v>
      </c>
      <c r="H742" s="183" t="s">
        <v>474</v>
      </c>
      <c r="I742" s="164" t="s">
        <v>474</v>
      </c>
      <c r="J742" s="265"/>
      <c r="K742" s="57" t="s">
        <v>450</v>
      </c>
      <c r="L742" s="57" t="s">
        <v>15</v>
      </c>
      <c r="O742">
        <f t="shared" ca="1" si="97"/>
        <v>0</v>
      </c>
      <c r="P742">
        <f t="shared" ca="1" si="98"/>
        <v>0</v>
      </c>
      <c r="Q742">
        <f t="shared" ca="1" si="99"/>
        <v>0</v>
      </c>
      <c r="R742">
        <f t="shared" ca="1" si="100"/>
        <v>0</v>
      </c>
      <c r="S742">
        <f t="shared" ca="1" si="101"/>
        <v>0</v>
      </c>
      <c r="T742">
        <f t="shared" ca="1" si="102"/>
        <v>0</v>
      </c>
      <c r="W742">
        <f t="shared" si="95"/>
        <v>737</v>
      </c>
      <c r="X742">
        <f t="shared" si="96"/>
        <v>739</v>
      </c>
    </row>
    <row r="743" spans="1:24" customFormat="1" x14ac:dyDescent="0.25">
      <c r="A743" s="263"/>
      <c r="B743" s="263"/>
      <c r="C743" s="164" t="s">
        <v>524</v>
      </c>
      <c r="D743" s="164"/>
      <c r="E743" s="164"/>
      <c r="F743" s="164"/>
      <c r="G743" s="165"/>
      <c r="H743" s="183">
        <f>SUM(H739:H742)</f>
        <v>100</v>
      </c>
      <c r="I743" s="164"/>
      <c r="J743" s="184">
        <v>50</v>
      </c>
      <c r="K743" s="57"/>
      <c r="L743" s="57"/>
      <c r="O743">
        <f t="shared" ca="1" si="97"/>
        <v>0</v>
      </c>
      <c r="P743">
        <f t="shared" ca="1" si="98"/>
        <v>2</v>
      </c>
      <c r="Q743">
        <f t="shared" ca="1" si="99"/>
        <v>0</v>
      </c>
      <c r="R743">
        <f t="shared" ca="1" si="100"/>
        <v>0</v>
      </c>
      <c r="S743">
        <f t="shared" ca="1" si="101"/>
        <v>0</v>
      </c>
      <c r="T743">
        <f t="shared" ca="1" si="102"/>
        <v>0</v>
      </c>
      <c r="W743">
        <f t="shared" si="95"/>
        <v>742</v>
      </c>
      <c r="X743">
        <f t="shared" si="96"/>
        <v>744</v>
      </c>
    </row>
    <row r="744" spans="1:24" customFormat="1" ht="42.75" customHeight="1" x14ac:dyDescent="0.25">
      <c r="A744" s="261">
        <v>123</v>
      </c>
      <c r="B744" s="261" t="s">
        <v>29</v>
      </c>
      <c r="C744" s="264" t="s">
        <v>232</v>
      </c>
      <c r="D744" s="164" t="s">
        <v>118</v>
      </c>
      <c r="E744" s="164">
        <v>1</v>
      </c>
      <c r="F744" s="164">
        <v>340</v>
      </c>
      <c r="G744" s="165" t="s">
        <v>317</v>
      </c>
      <c r="H744" s="183">
        <v>50</v>
      </c>
      <c r="I744" s="164" t="s">
        <v>474</v>
      </c>
      <c r="J744" s="265" t="s">
        <v>474</v>
      </c>
      <c r="K744" s="57" t="s">
        <v>15</v>
      </c>
      <c r="L744" s="57" t="s">
        <v>15</v>
      </c>
      <c r="O744">
        <f t="shared" ca="1" si="97"/>
        <v>0</v>
      </c>
      <c r="P744">
        <f t="shared" ca="1" si="98"/>
        <v>1</v>
      </c>
      <c r="Q744">
        <f t="shared" ca="1" si="99"/>
        <v>0</v>
      </c>
      <c r="R744">
        <f t="shared" ca="1" si="100"/>
        <v>0</v>
      </c>
      <c r="S744">
        <f t="shared" ca="1" si="101"/>
        <v>0</v>
      </c>
      <c r="T744">
        <f t="shared" ca="1" si="102"/>
        <v>0</v>
      </c>
      <c r="W744">
        <f t="shared" si="95"/>
        <v>742</v>
      </c>
      <c r="X744">
        <f t="shared" si="96"/>
        <v>744</v>
      </c>
    </row>
    <row r="745" spans="1:24" customFormat="1" ht="42.75" customHeight="1" x14ac:dyDescent="0.25">
      <c r="A745" s="262"/>
      <c r="B745" s="262"/>
      <c r="C745" s="264"/>
      <c r="D745" s="164" t="s">
        <v>144</v>
      </c>
      <c r="E745" s="164">
        <v>3</v>
      </c>
      <c r="F745" s="164">
        <v>20</v>
      </c>
      <c r="G745" s="165" t="s">
        <v>317</v>
      </c>
      <c r="H745" s="183" t="s">
        <v>474</v>
      </c>
      <c r="I745" s="164" t="s">
        <v>474</v>
      </c>
      <c r="J745" s="265"/>
      <c r="K745" s="57" t="s">
        <v>15</v>
      </c>
      <c r="L745" s="57" t="s">
        <v>34</v>
      </c>
      <c r="O745">
        <f t="shared" ca="1" si="97"/>
        <v>0</v>
      </c>
      <c r="P745">
        <f t="shared" ca="1" si="98"/>
        <v>0</v>
      </c>
      <c r="Q745">
        <f t="shared" ca="1" si="99"/>
        <v>0</v>
      </c>
      <c r="R745">
        <f t="shared" ca="1" si="100"/>
        <v>0</v>
      </c>
      <c r="S745">
        <f t="shared" ca="1" si="101"/>
        <v>0</v>
      </c>
      <c r="T745">
        <f t="shared" ca="1" si="102"/>
        <v>0</v>
      </c>
      <c r="W745">
        <f t="shared" si="95"/>
        <v>742</v>
      </c>
      <c r="X745">
        <f t="shared" si="96"/>
        <v>744</v>
      </c>
    </row>
    <row r="746" spans="1:24" customFormat="1" ht="42.75" customHeight="1" x14ac:dyDescent="0.25">
      <c r="A746" s="262"/>
      <c r="B746" s="262"/>
      <c r="C746" s="264"/>
      <c r="D746" s="164" t="s">
        <v>47</v>
      </c>
      <c r="E746" s="164">
        <v>1</v>
      </c>
      <c r="F746" s="164">
        <v>8</v>
      </c>
      <c r="G746" s="165" t="s">
        <v>317</v>
      </c>
      <c r="H746" s="183" t="s">
        <v>474</v>
      </c>
      <c r="I746" s="164" t="s">
        <v>474</v>
      </c>
      <c r="J746" s="265"/>
      <c r="K746" s="57" t="s">
        <v>15</v>
      </c>
      <c r="L746" s="57" t="s">
        <v>34</v>
      </c>
      <c r="O746">
        <f t="shared" ca="1" si="97"/>
        <v>0</v>
      </c>
      <c r="P746">
        <f t="shared" ca="1" si="98"/>
        <v>0</v>
      </c>
      <c r="Q746">
        <f t="shared" ca="1" si="99"/>
        <v>0</v>
      </c>
      <c r="R746">
        <f t="shared" ca="1" si="100"/>
        <v>0</v>
      </c>
      <c r="S746">
        <f t="shared" ca="1" si="101"/>
        <v>0</v>
      </c>
      <c r="T746">
        <f t="shared" ca="1" si="102"/>
        <v>0</v>
      </c>
      <c r="W746">
        <f t="shared" si="95"/>
        <v>742</v>
      </c>
      <c r="X746">
        <f t="shared" si="96"/>
        <v>744</v>
      </c>
    </row>
    <row r="747" spans="1:24" customFormat="1" ht="42.75" customHeight="1" x14ac:dyDescent="0.25">
      <c r="A747" s="262"/>
      <c r="B747" s="262"/>
      <c r="C747" s="264"/>
      <c r="D747" s="164" t="s">
        <v>47</v>
      </c>
      <c r="E747" s="164">
        <v>2</v>
      </c>
      <c r="F747" s="164">
        <v>8</v>
      </c>
      <c r="G747" s="165" t="s">
        <v>317</v>
      </c>
      <c r="H747" s="183" t="s">
        <v>474</v>
      </c>
      <c r="I747" s="164" t="s">
        <v>474</v>
      </c>
      <c r="J747" s="265"/>
      <c r="K747" s="57" t="s">
        <v>15</v>
      </c>
      <c r="L747" s="57" t="s">
        <v>15</v>
      </c>
      <c r="O747">
        <f t="shared" ca="1" si="97"/>
        <v>0</v>
      </c>
      <c r="P747">
        <f t="shared" ca="1" si="98"/>
        <v>0</v>
      </c>
      <c r="Q747">
        <f t="shared" ca="1" si="99"/>
        <v>0</v>
      </c>
      <c r="R747">
        <f t="shared" ca="1" si="100"/>
        <v>0</v>
      </c>
      <c r="S747">
        <f t="shared" ca="1" si="101"/>
        <v>0</v>
      </c>
      <c r="T747">
        <f t="shared" ca="1" si="102"/>
        <v>0</v>
      </c>
      <c r="W747">
        <f t="shared" si="95"/>
        <v>742</v>
      </c>
      <c r="X747">
        <f t="shared" si="96"/>
        <v>744</v>
      </c>
    </row>
    <row r="748" spans="1:24" customFormat="1" x14ac:dyDescent="0.25">
      <c r="A748" s="263"/>
      <c r="B748" s="263"/>
      <c r="C748" s="164" t="s">
        <v>524</v>
      </c>
      <c r="D748" s="164"/>
      <c r="E748" s="164"/>
      <c r="F748" s="164"/>
      <c r="G748" s="165"/>
      <c r="H748" s="183">
        <f>SUM(H744:H747)</f>
        <v>50</v>
      </c>
      <c r="I748" s="164"/>
      <c r="J748" s="184" t="s">
        <v>474</v>
      </c>
      <c r="K748" s="57"/>
      <c r="L748" s="57"/>
      <c r="O748">
        <f t="shared" ca="1" si="97"/>
        <v>0</v>
      </c>
      <c r="P748">
        <f t="shared" ca="1" si="98"/>
        <v>1</v>
      </c>
      <c r="Q748">
        <f t="shared" ca="1" si="99"/>
        <v>0</v>
      </c>
      <c r="R748">
        <f t="shared" ca="1" si="100"/>
        <v>0</v>
      </c>
      <c r="S748">
        <f t="shared" ca="1" si="101"/>
        <v>0</v>
      </c>
      <c r="T748">
        <f t="shared" ca="1" si="102"/>
        <v>0</v>
      </c>
      <c r="W748">
        <f t="shared" si="95"/>
        <v>747</v>
      </c>
      <c r="X748">
        <f t="shared" si="96"/>
        <v>749</v>
      </c>
    </row>
    <row r="749" spans="1:24" customFormat="1" ht="42.75" customHeight="1" x14ac:dyDescent="0.25">
      <c r="A749" s="261">
        <v>124</v>
      </c>
      <c r="B749" s="261" t="s">
        <v>30</v>
      </c>
      <c r="C749" s="264" t="s">
        <v>576</v>
      </c>
      <c r="D749" s="164" t="s">
        <v>13</v>
      </c>
      <c r="E749" s="164">
        <v>1</v>
      </c>
      <c r="F749" s="164">
        <v>276</v>
      </c>
      <c r="G749" s="165" t="s">
        <v>317</v>
      </c>
      <c r="H749" s="183">
        <v>50</v>
      </c>
      <c r="I749" s="164" t="s">
        <v>474</v>
      </c>
      <c r="J749" s="265" t="s">
        <v>591</v>
      </c>
      <c r="K749" s="57" t="s">
        <v>15</v>
      </c>
      <c r="L749" s="57" t="s">
        <v>15</v>
      </c>
      <c r="O749">
        <f t="shared" ca="1" si="97"/>
        <v>0</v>
      </c>
      <c r="P749">
        <f t="shared" ca="1" si="98"/>
        <v>1</v>
      </c>
      <c r="Q749">
        <f t="shared" ca="1" si="99"/>
        <v>0</v>
      </c>
      <c r="R749">
        <f t="shared" ca="1" si="100"/>
        <v>0</v>
      </c>
      <c r="S749">
        <f t="shared" ca="1" si="101"/>
        <v>0</v>
      </c>
      <c r="T749">
        <f t="shared" ca="1" si="102"/>
        <v>0</v>
      </c>
      <c r="W749">
        <f t="shared" si="95"/>
        <v>747</v>
      </c>
      <c r="X749">
        <f t="shared" si="96"/>
        <v>749</v>
      </c>
    </row>
    <row r="750" spans="1:24" customFormat="1" ht="42.75" customHeight="1" x14ac:dyDescent="0.25">
      <c r="A750" s="262"/>
      <c r="B750" s="262"/>
      <c r="C750" s="264"/>
      <c r="D750" s="164" t="s">
        <v>13</v>
      </c>
      <c r="E750" s="164">
        <v>2</v>
      </c>
      <c r="F750" s="164">
        <v>276</v>
      </c>
      <c r="G750" s="165" t="s">
        <v>317</v>
      </c>
      <c r="H750" s="183">
        <v>50</v>
      </c>
      <c r="I750" s="164" t="s">
        <v>474</v>
      </c>
      <c r="J750" s="265"/>
      <c r="K750" s="57" t="s">
        <v>15</v>
      </c>
      <c r="L750" s="57" t="s">
        <v>15</v>
      </c>
      <c r="O750">
        <f t="shared" ca="1" si="97"/>
        <v>0</v>
      </c>
      <c r="P750">
        <f t="shared" ca="1" si="98"/>
        <v>1</v>
      </c>
      <c r="Q750">
        <f t="shared" ca="1" si="99"/>
        <v>0</v>
      </c>
      <c r="R750">
        <f t="shared" ca="1" si="100"/>
        <v>0</v>
      </c>
      <c r="S750">
        <f t="shared" ca="1" si="101"/>
        <v>0</v>
      </c>
      <c r="T750">
        <f t="shared" ca="1" si="102"/>
        <v>0</v>
      </c>
      <c r="W750">
        <f t="shared" si="95"/>
        <v>747</v>
      </c>
      <c r="X750">
        <f t="shared" si="96"/>
        <v>749</v>
      </c>
    </row>
    <row r="751" spans="1:24" customFormat="1" ht="42.75" customHeight="1" x14ac:dyDescent="0.25">
      <c r="A751" s="262"/>
      <c r="B751" s="262"/>
      <c r="C751" s="264"/>
      <c r="D751" s="164" t="s">
        <v>849</v>
      </c>
      <c r="E751" s="164">
        <v>3</v>
      </c>
      <c r="F751" s="164">
        <v>272</v>
      </c>
      <c r="G751" s="165" t="s">
        <v>317</v>
      </c>
      <c r="H751" s="183">
        <v>50</v>
      </c>
      <c r="I751" s="164" t="s">
        <v>474</v>
      </c>
      <c r="J751" s="265"/>
      <c r="K751" s="57" t="s">
        <v>15</v>
      </c>
      <c r="L751" s="57" t="s">
        <v>15</v>
      </c>
      <c r="O751">
        <f t="shared" ca="1" si="97"/>
        <v>0</v>
      </c>
      <c r="P751">
        <f t="shared" ca="1" si="98"/>
        <v>1</v>
      </c>
      <c r="Q751">
        <f t="shared" ca="1" si="99"/>
        <v>0</v>
      </c>
      <c r="R751">
        <f t="shared" ca="1" si="100"/>
        <v>0</v>
      </c>
      <c r="S751">
        <f t="shared" ca="1" si="101"/>
        <v>0</v>
      </c>
      <c r="T751">
        <f t="shared" ca="1" si="102"/>
        <v>0</v>
      </c>
      <c r="W751">
        <f t="shared" si="95"/>
        <v>747</v>
      </c>
      <c r="X751">
        <f t="shared" si="96"/>
        <v>749</v>
      </c>
    </row>
    <row r="752" spans="1:24" customFormat="1" ht="42.75" customHeight="1" x14ac:dyDescent="0.25">
      <c r="A752" s="262"/>
      <c r="B752" s="262"/>
      <c r="C752" s="264"/>
      <c r="D752" s="164" t="s">
        <v>13</v>
      </c>
      <c r="E752" s="164">
        <v>4</v>
      </c>
      <c r="F752" s="164">
        <v>273</v>
      </c>
      <c r="G752" s="165" t="s">
        <v>317</v>
      </c>
      <c r="H752" s="183">
        <v>50</v>
      </c>
      <c r="I752" s="164" t="s">
        <v>474</v>
      </c>
      <c r="J752" s="265"/>
      <c r="K752" s="57" t="s">
        <v>15</v>
      </c>
      <c r="L752" s="57" t="s">
        <v>15</v>
      </c>
      <c r="O752">
        <f t="shared" ca="1" si="97"/>
        <v>0</v>
      </c>
      <c r="P752">
        <f t="shared" ca="1" si="98"/>
        <v>1</v>
      </c>
      <c r="Q752">
        <f t="shared" ca="1" si="99"/>
        <v>0</v>
      </c>
      <c r="R752">
        <f t="shared" ca="1" si="100"/>
        <v>0</v>
      </c>
      <c r="S752">
        <f t="shared" ca="1" si="101"/>
        <v>0</v>
      </c>
      <c r="T752">
        <f t="shared" ca="1" si="102"/>
        <v>0</v>
      </c>
      <c r="W752">
        <f t="shared" si="95"/>
        <v>747</v>
      </c>
      <c r="X752">
        <f t="shared" si="96"/>
        <v>749</v>
      </c>
    </row>
    <row r="753" spans="1:24" customFormat="1" ht="42.75" customHeight="1" x14ac:dyDescent="0.25">
      <c r="A753" s="262"/>
      <c r="B753" s="262"/>
      <c r="C753" s="264"/>
      <c r="D753" s="164" t="s">
        <v>231</v>
      </c>
      <c r="E753" s="164">
        <v>1</v>
      </c>
      <c r="F753" s="164">
        <v>161</v>
      </c>
      <c r="G753" s="165" t="s">
        <v>317</v>
      </c>
      <c r="H753" s="183" t="s">
        <v>474</v>
      </c>
      <c r="I753" s="164" t="s">
        <v>474</v>
      </c>
      <c r="J753" s="265"/>
      <c r="K753" s="57" t="s">
        <v>193</v>
      </c>
      <c r="L753" s="57" t="s">
        <v>193</v>
      </c>
      <c r="O753">
        <f t="shared" ca="1" si="97"/>
        <v>0</v>
      </c>
      <c r="P753">
        <f t="shared" ca="1" si="98"/>
        <v>0</v>
      </c>
      <c r="Q753">
        <f t="shared" ca="1" si="99"/>
        <v>0</v>
      </c>
      <c r="R753">
        <f t="shared" ca="1" si="100"/>
        <v>0</v>
      </c>
      <c r="S753">
        <f t="shared" ca="1" si="101"/>
        <v>0</v>
      </c>
      <c r="T753">
        <f t="shared" ca="1" si="102"/>
        <v>0</v>
      </c>
      <c r="W753">
        <f t="shared" si="95"/>
        <v>747</v>
      </c>
      <c r="X753">
        <f t="shared" si="96"/>
        <v>749</v>
      </c>
    </row>
    <row r="754" spans="1:24" customFormat="1" ht="42.75" customHeight="1" x14ac:dyDescent="0.25">
      <c r="A754" s="262"/>
      <c r="B754" s="262"/>
      <c r="C754" s="264"/>
      <c r="D754" s="164" t="s">
        <v>231</v>
      </c>
      <c r="E754" s="164">
        <v>2</v>
      </c>
      <c r="F754" s="164">
        <v>161</v>
      </c>
      <c r="G754" s="165" t="s">
        <v>317</v>
      </c>
      <c r="H754" s="183" t="s">
        <v>474</v>
      </c>
      <c r="I754" s="164" t="s">
        <v>474</v>
      </c>
      <c r="J754" s="265"/>
      <c r="K754" s="57" t="s">
        <v>193</v>
      </c>
      <c r="L754" s="57" t="s">
        <v>193</v>
      </c>
      <c r="O754">
        <f t="shared" ca="1" si="97"/>
        <v>0</v>
      </c>
      <c r="P754">
        <f t="shared" ca="1" si="98"/>
        <v>0</v>
      </c>
      <c r="Q754">
        <f t="shared" ca="1" si="99"/>
        <v>0</v>
      </c>
      <c r="R754">
        <f t="shared" ca="1" si="100"/>
        <v>0</v>
      </c>
      <c r="S754">
        <f t="shared" ca="1" si="101"/>
        <v>0</v>
      </c>
      <c r="T754">
        <f t="shared" ca="1" si="102"/>
        <v>0</v>
      </c>
      <c r="W754">
        <f t="shared" si="95"/>
        <v>747</v>
      </c>
      <c r="X754">
        <f t="shared" si="96"/>
        <v>749</v>
      </c>
    </row>
    <row r="755" spans="1:24" customFormat="1" ht="42.75" customHeight="1" x14ac:dyDescent="0.25">
      <c r="A755" s="262"/>
      <c r="B755" s="262"/>
      <c r="C755" s="264"/>
      <c r="D755" s="164" t="s">
        <v>144</v>
      </c>
      <c r="E755" s="164">
        <v>1</v>
      </c>
      <c r="F755" s="164">
        <v>267</v>
      </c>
      <c r="G755" s="165" t="s">
        <v>317</v>
      </c>
      <c r="H755" s="183">
        <v>50</v>
      </c>
      <c r="I755" s="164" t="s">
        <v>474</v>
      </c>
      <c r="J755" s="265"/>
      <c r="K755" s="57" t="s">
        <v>15</v>
      </c>
      <c r="L755" s="57" t="s">
        <v>34</v>
      </c>
      <c r="O755">
        <f t="shared" ca="1" si="97"/>
        <v>0</v>
      </c>
      <c r="P755">
        <f t="shared" ca="1" si="98"/>
        <v>1</v>
      </c>
      <c r="Q755">
        <f t="shared" ca="1" si="99"/>
        <v>0</v>
      </c>
      <c r="R755">
        <f t="shared" ca="1" si="100"/>
        <v>0</v>
      </c>
      <c r="S755">
        <f t="shared" ca="1" si="101"/>
        <v>0</v>
      </c>
      <c r="T755">
        <f t="shared" ca="1" si="102"/>
        <v>0</v>
      </c>
      <c r="W755">
        <f t="shared" si="95"/>
        <v>747</v>
      </c>
      <c r="X755">
        <f t="shared" si="96"/>
        <v>749</v>
      </c>
    </row>
    <row r="756" spans="1:24" customFormat="1" ht="42.75" customHeight="1" x14ac:dyDescent="0.25">
      <c r="A756" s="262"/>
      <c r="B756" s="262"/>
      <c r="C756" s="264"/>
      <c r="D756" s="164" t="s">
        <v>144</v>
      </c>
      <c r="E756" s="164">
        <v>2</v>
      </c>
      <c r="F756" s="164">
        <v>267</v>
      </c>
      <c r="G756" s="165" t="s">
        <v>317</v>
      </c>
      <c r="H756" s="183">
        <v>50</v>
      </c>
      <c r="I756" s="164" t="s">
        <v>474</v>
      </c>
      <c r="J756" s="265"/>
      <c r="K756" s="57" t="s">
        <v>15</v>
      </c>
      <c r="L756" s="57" t="s">
        <v>34</v>
      </c>
      <c r="O756">
        <f t="shared" ca="1" si="97"/>
        <v>0</v>
      </c>
      <c r="P756">
        <f t="shared" ca="1" si="98"/>
        <v>1</v>
      </c>
      <c r="Q756">
        <f t="shared" ca="1" si="99"/>
        <v>0</v>
      </c>
      <c r="R756">
        <f t="shared" ca="1" si="100"/>
        <v>0</v>
      </c>
      <c r="S756">
        <f t="shared" ca="1" si="101"/>
        <v>0</v>
      </c>
      <c r="T756">
        <f t="shared" ca="1" si="102"/>
        <v>0</v>
      </c>
      <c r="W756">
        <f t="shared" si="95"/>
        <v>747</v>
      </c>
      <c r="X756">
        <f t="shared" si="96"/>
        <v>749</v>
      </c>
    </row>
    <row r="757" spans="1:24" customFormat="1" ht="42.75" customHeight="1" x14ac:dyDescent="0.25">
      <c r="A757" s="262"/>
      <c r="B757" s="262"/>
      <c r="C757" s="264"/>
      <c r="D757" s="164" t="s">
        <v>144</v>
      </c>
      <c r="E757" s="164">
        <v>3</v>
      </c>
      <c r="F757" s="164">
        <v>258</v>
      </c>
      <c r="G757" s="165" t="s">
        <v>317</v>
      </c>
      <c r="H757" s="183">
        <v>50</v>
      </c>
      <c r="I757" s="164" t="s">
        <v>474</v>
      </c>
      <c r="J757" s="265"/>
      <c r="K757" s="57" t="s">
        <v>15</v>
      </c>
      <c r="L757" s="57" t="s">
        <v>34</v>
      </c>
      <c r="O757">
        <f t="shared" ca="1" si="97"/>
        <v>0</v>
      </c>
      <c r="P757">
        <f t="shared" ca="1" si="98"/>
        <v>1</v>
      </c>
      <c r="Q757">
        <f t="shared" ca="1" si="99"/>
        <v>0</v>
      </c>
      <c r="R757">
        <f t="shared" ca="1" si="100"/>
        <v>0</v>
      </c>
      <c r="S757">
        <f t="shared" ca="1" si="101"/>
        <v>0</v>
      </c>
      <c r="T757">
        <f t="shared" ca="1" si="102"/>
        <v>0</v>
      </c>
      <c r="W757">
        <f t="shared" si="95"/>
        <v>747</v>
      </c>
      <c r="X757">
        <f t="shared" si="96"/>
        <v>749</v>
      </c>
    </row>
    <row r="758" spans="1:24" customFormat="1" ht="42.75" customHeight="1" x14ac:dyDescent="0.25">
      <c r="A758" s="262"/>
      <c r="B758" s="262"/>
      <c r="C758" s="264"/>
      <c r="D758" s="164" t="s">
        <v>144</v>
      </c>
      <c r="E758" s="164">
        <v>4</v>
      </c>
      <c r="F758" s="164">
        <v>258</v>
      </c>
      <c r="G758" s="165" t="s">
        <v>317</v>
      </c>
      <c r="H758" s="183">
        <v>50</v>
      </c>
      <c r="I758" s="164" t="s">
        <v>474</v>
      </c>
      <c r="J758" s="265"/>
      <c r="K758" s="57" t="s">
        <v>15</v>
      </c>
      <c r="L758" s="57" t="s">
        <v>34</v>
      </c>
      <c r="O758">
        <f t="shared" ca="1" si="97"/>
        <v>0</v>
      </c>
      <c r="P758">
        <f t="shared" ca="1" si="98"/>
        <v>1</v>
      </c>
      <c r="Q758">
        <f t="shared" ca="1" si="99"/>
        <v>0</v>
      </c>
      <c r="R758">
        <f t="shared" ca="1" si="100"/>
        <v>0</v>
      </c>
      <c r="S758">
        <f t="shared" ca="1" si="101"/>
        <v>0</v>
      </c>
      <c r="T758">
        <f t="shared" ca="1" si="102"/>
        <v>0</v>
      </c>
      <c r="W758">
        <f t="shared" si="95"/>
        <v>747</v>
      </c>
      <c r="X758">
        <f t="shared" si="96"/>
        <v>749</v>
      </c>
    </row>
    <row r="759" spans="1:24" customFormat="1" x14ac:dyDescent="0.25">
      <c r="A759" s="263"/>
      <c r="B759" s="263"/>
      <c r="C759" s="164" t="s">
        <v>524</v>
      </c>
      <c r="D759" s="164"/>
      <c r="E759" s="164"/>
      <c r="F759" s="164"/>
      <c r="G759" s="165"/>
      <c r="H759" s="183">
        <f>SUM(H749:H758)</f>
        <v>400</v>
      </c>
      <c r="I759" s="164"/>
      <c r="J759" s="184">
        <v>113</v>
      </c>
      <c r="K759" s="57"/>
      <c r="L759" s="57"/>
      <c r="O759">
        <f t="shared" ca="1" si="97"/>
        <v>0</v>
      </c>
      <c r="P759">
        <f t="shared" ca="1" si="98"/>
        <v>8</v>
      </c>
      <c r="Q759">
        <f t="shared" ca="1" si="99"/>
        <v>0</v>
      </c>
      <c r="R759">
        <f t="shared" ca="1" si="100"/>
        <v>0</v>
      </c>
      <c r="S759">
        <f t="shared" ca="1" si="101"/>
        <v>0</v>
      </c>
      <c r="T759">
        <f t="shared" ca="1" si="102"/>
        <v>0</v>
      </c>
      <c r="W759">
        <f t="shared" si="95"/>
        <v>758</v>
      </c>
      <c r="X759">
        <f t="shared" si="96"/>
        <v>760</v>
      </c>
    </row>
    <row r="760" spans="1:24" customFormat="1" ht="42.75" customHeight="1" x14ac:dyDescent="0.25">
      <c r="A760" s="261">
        <v>125</v>
      </c>
      <c r="B760" s="261" t="s">
        <v>138</v>
      </c>
      <c r="C760" s="261" t="s">
        <v>24</v>
      </c>
      <c r="D760" s="164" t="s">
        <v>638</v>
      </c>
      <c r="E760" s="164">
        <v>1</v>
      </c>
      <c r="F760" s="164">
        <v>189</v>
      </c>
      <c r="G760" s="165" t="s">
        <v>317</v>
      </c>
      <c r="H760" s="183" t="s">
        <v>474</v>
      </c>
      <c r="I760" s="164" t="s">
        <v>474</v>
      </c>
      <c r="J760" s="278" t="s">
        <v>536</v>
      </c>
      <c r="K760" s="57" t="s">
        <v>24</v>
      </c>
      <c r="L760" s="57" t="s">
        <v>24</v>
      </c>
      <c r="O760">
        <f t="shared" ca="1" si="97"/>
        <v>0</v>
      </c>
      <c r="P760">
        <f t="shared" ca="1" si="98"/>
        <v>0</v>
      </c>
      <c r="Q760">
        <f t="shared" ca="1" si="99"/>
        <v>0</v>
      </c>
      <c r="R760">
        <f t="shared" ca="1" si="100"/>
        <v>0</v>
      </c>
      <c r="S760">
        <f t="shared" ca="1" si="101"/>
        <v>0</v>
      </c>
      <c r="T760">
        <f t="shared" ca="1" si="102"/>
        <v>0</v>
      </c>
      <c r="W760">
        <f t="shared" si="95"/>
        <v>758</v>
      </c>
      <c r="X760">
        <f t="shared" si="96"/>
        <v>760</v>
      </c>
    </row>
    <row r="761" spans="1:24" customFormat="1" ht="42.75" customHeight="1" x14ac:dyDescent="0.25">
      <c r="A761" s="262"/>
      <c r="B761" s="262"/>
      <c r="C761" s="262"/>
      <c r="D761" s="164" t="s">
        <v>85</v>
      </c>
      <c r="E761" s="164">
        <v>1</v>
      </c>
      <c r="F761" s="164">
        <v>79</v>
      </c>
      <c r="G761" s="165" t="s">
        <v>317</v>
      </c>
      <c r="H761" s="183" t="s">
        <v>474</v>
      </c>
      <c r="I761" s="164" t="s">
        <v>474</v>
      </c>
      <c r="J761" s="279"/>
      <c r="K761" s="57" t="s">
        <v>15</v>
      </c>
      <c r="L761" s="57" t="s">
        <v>15</v>
      </c>
      <c r="O761">
        <f t="shared" ca="1" si="97"/>
        <v>0</v>
      </c>
      <c r="P761">
        <f t="shared" ca="1" si="98"/>
        <v>0</v>
      </c>
      <c r="Q761">
        <f t="shared" ca="1" si="99"/>
        <v>0</v>
      </c>
      <c r="R761">
        <f t="shared" ca="1" si="100"/>
        <v>0</v>
      </c>
      <c r="S761">
        <f t="shared" ca="1" si="101"/>
        <v>0</v>
      </c>
      <c r="T761">
        <f t="shared" ca="1" si="102"/>
        <v>0</v>
      </c>
      <c r="W761">
        <f t="shared" si="95"/>
        <v>758</v>
      </c>
      <c r="X761">
        <f t="shared" si="96"/>
        <v>760</v>
      </c>
    </row>
    <row r="762" spans="1:24" customFormat="1" ht="42.75" customHeight="1" x14ac:dyDescent="0.25">
      <c r="A762" s="262"/>
      <c r="B762" s="262"/>
      <c r="C762" s="262"/>
      <c r="D762" s="164" t="s">
        <v>511</v>
      </c>
      <c r="E762" s="164">
        <v>1</v>
      </c>
      <c r="F762" s="164">
        <v>240</v>
      </c>
      <c r="G762" s="165" t="s">
        <v>317</v>
      </c>
      <c r="H762" s="183" t="s">
        <v>474</v>
      </c>
      <c r="I762" s="164" t="s">
        <v>474</v>
      </c>
      <c r="J762" s="279"/>
      <c r="K762" s="57" t="s">
        <v>24</v>
      </c>
      <c r="L762" s="57" t="s">
        <v>24</v>
      </c>
      <c r="O762">
        <f t="shared" ca="1" si="97"/>
        <v>0</v>
      </c>
      <c r="P762">
        <f t="shared" ca="1" si="98"/>
        <v>0</v>
      </c>
      <c r="Q762">
        <f t="shared" ca="1" si="99"/>
        <v>0</v>
      </c>
      <c r="R762">
        <f t="shared" ca="1" si="100"/>
        <v>0</v>
      </c>
      <c r="S762">
        <f t="shared" ca="1" si="101"/>
        <v>0</v>
      </c>
      <c r="T762">
        <f t="shared" ca="1" si="102"/>
        <v>0</v>
      </c>
      <c r="W762">
        <f t="shared" si="95"/>
        <v>758</v>
      </c>
      <c r="X762">
        <f t="shared" si="96"/>
        <v>760</v>
      </c>
    </row>
    <row r="763" spans="1:24" customFormat="1" ht="42.75" customHeight="1" x14ac:dyDescent="0.25">
      <c r="A763" s="262"/>
      <c r="B763" s="262"/>
      <c r="C763" s="262"/>
      <c r="D763" s="164" t="s">
        <v>511</v>
      </c>
      <c r="E763" s="164">
        <v>2</v>
      </c>
      <c r="F763" s="164">
        <v>240</v>
      </c>
      <c r="G763" s="165" t="s">
        <v>317</v>
      </c>
      <c r="H763" s="183" t="s">
        <v>474</v>
      </c>
      <c r="I763" s="164" t="s">
        <v>474</v>
      </c>
      <c r="J763" s="279"/>
      <c r="K763" s="57" t="s">
        <v>24</v>
      </c>
      <c r="L763" s="57" t="s">
        <v>24</v>
      </c>
      <c r="O763">
        <f t="shared" ca="1" si="97"/>
        <v>0</v>
      </c>
      <c r="P763">
        <f t="shared" ca="1" si="98"/>
        <v>0</v>
      </c>
      <c r="Q763">
        <f t="shared" ca="1" si="99"/>
        <v>0</v>
      </c>
      <c r="R763">
        <f t="shared" ca="1" si="100"/>
        <v>0</v>
      </c>
      <c r="S763">
        <f t="shared" ca="1" si="101"/>
        <v>0</v>
      </c>
      <c r="T763">
        <f t="shared" ca="1" si="102"/>
        <v>0</v>
      </c>
      <c r="W763">
        <f t="shared" si="95"/>
        <v>758</v>
      </c>
      <c r="X763">
        <f t="shared" si="96"/>
        <v>760</v>
      </c>
    </row>
    <row r="764" spans="1:24" customFormat="1" ht="42.75" customHeight="1" x14ac:dyDescent="0.25">
      <c r="A764" s="262"/>
      <c r="B764" s="262"/>
      <c r="C764" s="262"/>
      <c r="D764" s="164" t="s">
        <v>137</v>
      </c>
      <c r="E764" s="164">
        <v>1</v>
      </c>
      <c r="F764" s="164">
        <v>149</v>
      </c>
      <c r="G764" s="165" t="s">
        <v>317</v>
      </c>
      <c r="H764" s="183">
        <v>50</v>
      </c>
      <c r="I764" s="164" t="s">
        <v>474</v>
      </c>
      <c r="J764" s="279"/>
      <c r="K764" s="57" t="s">
        <v>11</v>
      </c>
      <c r="L764" s="57" t="s">
        <v>52</v>
      </c>
      <c r="O764">
        <f t="shared" ca="1" si="97"/>
        <v>0</v>
      </c>
      <c r="P764">
        <f t="shared" ca="1" si="98"/>
        <v>1</v>
      </c>
      <c r="Q764">
        <f t="shared" ca="1" si="99"/>
        <v>0</v>
      </c>
      <c r="R764">
        <f t="shared" ca="1" si="100"/>
        <v>0</v>
      </c>
      <c r="S764">
        <f t="shared" ca="1" si="101"/>
        <v>0</v>
      </c>
      <c r="T764">
        <f t="shared" ca="1" si="102"/>
        <v>0</v>
      </c>
      <c r="W764">
        <f t="shared" si="95"/>
        <v>758</v>
      </c>
      <c r="X764">
        <f t="shared" si="96"/>
        <v>760</v>
      </c>
    </row>
    <row r="765" spans="1:24" customFormat="1" ht="42.75" customHeight="1" x14ac:dyDescent="0.25">
      <c r="A765" s="262"/>
      <c r="B765" s="262"/>
      <c r="C765" s="263"/>
      <c r="D765" s="226" t="s">
        <v>10</v>
      </c>
      <c r="E765" s="226">
        <v>1</v>
      </c>
      <c r="F765" s="226">
        <v>156</v>
      </c>
      <c r="G765" s="227" t="s">
        <v>317</v>
      </c>
      <c r="H765" s="226" t="s">
        <v>474</v>
      </c>
      <c r="I765" s="226" t="s">
        <v>474</v>
      </c>
      <c r="J765" s="280"/>
      <c r="K765" s="57" t="s">
        <v>11</v>
      </c>
      <c r="L765" s="57" t="s">
        <v>11</v>
      </c>
      <c r="O765">
        <f t="shared" ca="1" si="97"/>
        <v>0</v>
      </c>
      <c r="P765">
        <f t="shared" ca="1" si="98"/>
        <v>0</v>
      </c>
      <c r="Q765">
        <f t="shared" ca="1" si="99"/>
        <v>0</v>
      </c>
      <c r="R765">
        <f t="shared" ca="1" si="100"/>
        <v>0</v>
      </c>
      <c r="S765">
        <f t="shared" ca="1" si="101"/>
        <v>0</v>
      </c>
      <c r="T765">
        <f t="shared" ca="1" si="102"/>
        <v>0</v>
      </c>
      <c r="W765">
        <f t="shared" si="95"/>
        <v>758</v>
      </c>
      <c r="X765">
        <f t="shared" si="96"/>
        <v>760</v>
      </c>
    </row>
    <row r="766" spans="1:24" customFormat="1" x14ac:dyDescent="0.25">
      <c r="A766" s="263"/>
      <c r="B766" s="263"/>
      <c r="C766" s="164" t="s">
        <v>524</v>
      </c>
      <c r="D766" s="164"/>
      <c r="E766" s="164"/>
      <c r="F766" s="164"/>
      <c r="G766" s="165"/>
      <c r="H766" s="183">
        <f>SUM(H760:H764)</f>
        <v>50</v>
      </c>
      <c r="I766" s="164"/>
      <c r="J766" s="184">
        <v>126</v>
      </c>
      <c r="K766" s="57"/>
      <c r="L766" s="57"/>
      <c r="O766">
        <f t="shared" ca="1" si="97"/>
        <v>0</v>
      </c>
      <c r="P766">
        <f t="shared" ca="1" si="98"/>
        <v>1</v>
      </c>
      <c r="Q766">
        <f t="shared" ca="1" si="99"/>
        <v>0</v>
      </c>
      <c r="R766">
        <f t="shared" ca="1" si="100"/>
        <v>0</v>
      </c>
      <c r="S766">
        <f t="shared" ca="1" si="101"/>
        <v>0</v>
      </c>
      <c r="T766">
        <f t="shared" ca="1" si="102"/>
        <v>0</v>
      </c>
      <c r="W766">
        <f t="shared" si="95"/>
        <v>765</v>
      </c>
      <c r="X766">
        <f t="shared" si="96"/>
        <v>767</v>
      </c>
    </row>
    <row r="767" spans="1:24" customFormat="1" ht="42.75" customHeight="1" x14ac:dyDescent="0.25">
      <c r="A767" s="261">
        <v>126</v>
      </c>
      <c r="B767" s="261" t="s">
        <v>10</v>
      </c>
      <c r="C767" s="264" t="s">
        <v>576</v>
      </c>
      <c r="D767" s="164" t="s">
        <v>138</v>
      </c>
      <c r="E767" s="164">
        <v>1</v>
      </c>
      <c r="F767" s="164">
        <v>156</v>
      </c>
      <c r="G767" s="165" t="s">
        <v>317</v>
      </c>
      <c r="H767" s="183">
        <v>50</v>
      </c>
      <c r="I767" s="164" t="s">
        <v>474</v>
      </c>
      <c r="J767" s="265" t="s">
        <v>600</v>
      </c>
      <c r="K767" s="57" t="s">
        <v>11</v>
      </c>
      <c r="L767" s="57" t="s">
        <v>24</v>
      </c>
      <c r="O767">
        <f t="shared" ca="1" si="97"/>
        <v>0</v>
      </c>
      <c r="P767">
        <f t="shared" ca="1" si="98"/>
        <v>1</v>
      </c>
      <c r="Q767">
        <f t="shared" ca="1" si="99"/>
        <v>0</v>
      </c>
      <c r="R767">
        <f t="shared" ca="1" si="100"/>
        <v>0</v>
      </c>
      <c r="S767">
        <f t="shared" ca="1" si="101"/>
        <v>0</v>
      </c>
      <c r="T767">
        <f t="shared" ca="1" si="102"/>
        <v>0</v>
      </c>
      <c r="W767">
        <f t="shared" si="95"/>
        <v>765</v>
      </c>
      <c r="X767">
        <f t="shared" si="96"/>
        <v>767</v>
      </c>
    </row>
    <row r="768" spans="1:24" customFormat="1" ht="42.75" customHeight="1" x14ac:dyDescent="0.25">
      <c r="A768" s="262"/>
      <c r="B768" s="262"/>
      <c r="C768" s="264"/>
      <c r="D768" s="164" t="s">
        <v>117</v>
      </c>
      <c r="E768" s="164">
        <v>1</v>
      </c>
      <c r="F768" s="164">
        <v>352</v>
      </c>
      <c r="G768" s="165" t="s">
        <v>320</v>
      </c>
      <c r="H768" s="183">
        <v>80</v>
      </c>
      <c r="I768" s="164" t="s">
        <v>474</v>
      </c>
      <c r="J768" s="265"/>
      <c r="K768" s="57" t="s">
        <v>11</v>
      </c>
      <c r="L768" s="57" t="s">
        <v>15</v>
      </c>
      <c r="O768">
        <f t="shared" ca="1" si="97"/>
        <v>0</v>
      </c>
      <c r="P768">
        <f t="shared" ca="1" si="98"/>
        <v>0</v>
      </c>
      <c r="Q768">
        <f t="shared" ca="1" si="99"/>
        <v>0</v>
      </c>
      <c r="R768">
        <f t="shared" ca="1" si="100"/>
        <v>0</v>
      </c>
      <c r="S768">
        <f t="shared" ca="1" si="101"/>
        <v>0</v>
      </c>
      <c r="T768">
        <f t="shared" ca="1" si="102"/>
        <v>1</v>
      </c>
      <c r="W768">
        <f t="shared" si="95"/>
        <v>765</v>
      </c>
      <c r="X768">
        <f t="shared" si="96"/>
        <v>767</v>
      </c>
    </row>
    <row r="769" spans="1:24" customFormat="1" ht="42.75" customHeight="1" x14ac:dyDescent="0.25">
      <c r="A769" s="262"/>
      <c r="B769" s="262"/>
      <c r="C769" s="264"/>
      <c r="D769" s="164" t="s">
        <v>117</v>
      </c>
      <c r="E769" s="164">
        <v>2</v>
      </c>
      <c r="F769" s="164">
        <v>352</v>
      </c>
      <c r="G769" s="165" t="s">
        <v>320</v>
      </c>
      <c r="H769" s="183">
        <v>80</v>
      </c>
      <c r="I769" s="164" t="s">
        <v>474</v>
      </c>
      <c r="J769" s="265"/>
      <c r="K769" s="57" t="s">
        <v>11</v>
      </c>
      <c r="L769" s="57" t="s">
        <v>15</v>
      </c>
      <c r="O769">
        <f t="shared" ca="1" si="97"/>
        <v>0</v>
      </c>
      <c r="P769">
        <f t="shared" ca="1" si="98"/>
        <v>0</v>
      </c>
      <c r="Q769">
        <f t="shared" ca="1" si="99"/>
        <v>0</v>
      </c>
      <c r="R769">
        <f t="shared" ca="1" si="100"/>
        <v>0</v>
      </c>
      <c r="S769">
        <f t="shared" ca="1" si="101"/>
        <v>0</v>
      </c>
      <c r="T769">
        <f t="shared" ca="1" si="102"/>
        <v>1</v>
      </c>
      <c r="W769">
        <f t="shared" si="95"/>
        <v>765</v>
      </c>
      <c r="X769">
        <f t="shared" si="96"/>
        <v>767</v>
      </c>
    </row>
    <row r="770" spans="1:24" customFormat="1" ht="42.75" customHeight="1" x14ac:dyDescent="0.25">
      <c r="A770" s="262"/>
      <c r="B770" s="262"/>
      <c r="C770" s="264"/>
      <c r="D770" s="164" t="s">
        <v>74</v>
      </c>
      <c r="E770" s="164">
        <v>1</v>
      </c>
      <c r="F770" s="164">
        <v>230</v>
      </c>
      <c r="G770" s="165" t="s">
        <v>317</v>
      </c>
      <c r="H770" s="183" t="s">
        <v>474</v>
      </c>
      <c r="I770" s="164" t="s">
        <v>474</v>
      </c>
      <c r="J770" s="265"/>
      <c r="K770" s="57" t="s">
        <v>11</v>
      </c>
      <c r="L770" s="57" t="s">
        <v>80</v>
      </c>
      <c r="O770">
        <f t="shared" ca="1" si="97"/>
        <v>0</v>
      </c>
      <c r="P770">
        <f t="shared" ca="1" si="98"/>
        <v>0</v>
      </c>
      <c r="Q770">
        <f t="shared" ca="1" si="99"/>
        <v>0</v>
      </c>
      <c r="R770">
        <f t="shared" ca="1" si="100"/>
        <v>0</v>
      </c>
      <c r="S770">
        <f t="shared" ca="1" si="101"/>
        <v>0</v>
      </c>
      <c r="T770">
        <f t="shared" ca="1" si="102"/>
        <v>0</v>
      </c>
      <c r="W770">
        <f t="shared" si="95"/>
        <v>765</v>
      </c>
      <c r="X770">
        <f t="shared" si="96"/>
        <v>767</v>
      </c>
    </row>
    <row r="771" spans="1:24" customFormat="1" x14ac:dyDescent="0.25">
      <c r="A771" s="263"/>
      <c r="B771" s="263"/>
      <c r="C771" s="164" t="s">
        <v>524</v>
      </c>
      <c r="D771" s="164"/>
      <c r="E771" s="164"/>
      <c r="F771" s="164"/>
      <c r="G771" s="165"/>
      <c r="H771" s="183">
        <f>SUM(H767:H770)</f>
        <v>210</v>
      </c>
      <c r="I771" s="164"/>
      <c r="J771" s="184">
        <v>250</v>
      </c>
      <c r="K771" s="57"/>
      <c r="L771" s="57"/>
      <c r="O771">
        <f t="shared" ca="1" si="97"/>
        <v>0</v>
      </c>
      <c r="P771">
        <f t="shared" ca="1" si="98"/>
        <v>1</v>
      </c>
      <c r="Q771">
        <f t="shared" ca="1" si="99"/>
        <v>0</v>
      </c>
      <c r="R771">
        <f t="shared" ca="1" si="100"/>
        <v>0</v>
      </c>
      <c r="S771">
        <f t="shared" ca="1" si="101"/>
        <v>0</v>
      </c>
      <c r="T771">
        <f t="shared" ca="1" si="102"/>
        <v>2</v>
      </c>
      <c r="W771">
        <f t="shared" si="95"/>
        <v>770</v>
      </c>
      <c r="X771">
        <f t="shared" si="96"/>
        <v>772</v>
      </c>
    </row>
    <row r="772" spans="1:24" customFormat="1" ht="42.75" customHeight="1" x14ac:dyDescent="0.25">
      <c r="A772" s="261">
        <v>127</v>
      </c>
      <c r="B772" s="261" t="s">
        <v>169</v>
      </c>
      <c r="C772" s="264" t="s">
        <v>52</v>
      </c>
      <c r="D772" s="164" t="s">
        <v>170</v>
      </c>
      <c r="E772" s="164">
        <v>1</v>
      </c>
      <c r="F772" s="164">
        <v>178</v>
      </c>
      <c r="G772" s="165" t="s">
        <v>317</v>
      </c>
      <c r="H772" s="183" t="s">
        <v>474</v>
      </c>
      <c r="I772" s="164" t="s">
        <v>474</v>
      </c>
      <c r="J772" s="265" t="s">
        <v>474</v>
      </c>
      <c r="K772" s="57" t="s">
        <v>52</v>
      </c>
      <c r="L772" s="57" t="s">
        <v>11</v>
      </c>
      <c r="O772">
        <f t="shared" ca="1" si="97"/>
        <v>0</v>
      </c>
      <c r="P772">
        <f t="shared" ca="1" si="98"/>
        <v>0</v>
      </c>
      <c r="Q772">
        <f t="shared" ca="1" si="99"/>
        <v>0</v>
      </c>
      <c r="R772">
        <f t="shared" ca="1" si="100"/>
        <v>0</v>
      </c>
      <c r="S772">
        <f t="shared" ca="1" si="101"/>
        <v>0</v>
      </c>
      <c r="T772">
        <f t="shared" ca="1" si="102"/>
        <v>0</v>
      </c>
      <c r="W772">
        <f t="shared" si="95"/>
        <v>770</v>
      </c>
      <c r="X772">
        <f t="shared" si="96"/>
        <v>772</v>
      </c>
    </row>
    <row r="773" spans="1:24" customFormat="1" ht="42.75" customHeight="1" x14ac:dyDescent="0.25">
      <c r="A773" s="262"/>
      <c r="B773" s="262"/>
      <c r="C773" s="264"/>
      <c r="D773" s="164" t="s">
        <v>102</v>
      </c>
      <c r="E773" s="164">
        <v>1</v>
      </c>
      <c r="F773" s="164">
        <v>182</v>
      </c>
      <c r="G773" s="165" t="s">
        <v>317</v>
      </c>
      <c r="H773" s="183" t="s">
        <v>474</v>
      </c>
      <c r="I773" s="164" t="s">
        <v>474</v>
      </c>
      <c r="J773" s="265"/>
      <c r="K773" s="57" t="s">
        <v>52</v>
      </c>
      <c r="L773" s="57" t="s">
        <v>52</v>
      </c>
      <c r="O773">
        <f t="shared" ca="1" si="97"/>
        <v>0</v>
      </c>
      <c r="P773">
        <f t="shared" ca="1" si="98"/>
        <v>0</v>
      </c>
      <c r="Q773">
        <f t="shared" ca="1" si="99"/>
        <v>0</v>
      </c>
      <c r="R773">
        <f t="shared" ca="1" si="100"/>
        <v>0</v>
      </c>
      <c r="S773">
        <f t="shared" ca="1" si="101"/>
        <v>0</v>
      </c>
      <c r="T773">
        <f t="shared" ca="1" si="102"/>
        <v>0</v>
      </c>
      <c r="W773">
        <f t="shared" si="95"/>
        <v>770</v>
      </c>
      <c r="X773">
        <f t="shared" si="96"/>
        <v>772</v>
      </c>
    </row>
    <row r="774" spans="1:24" customFormat="1" x14ac:dyDescent="0.25">
      <c r="A774" s="263"/>
      <c r="B774" s="263"/>
      <c r="C774" s="164" t="s">
        <v>524</v>
      </c>
      <c r="D774" s="164"/>
      <c r="E774" s="164"/>
      <c r="F774" s="164"/>
      <c r="G774" s="165"/>
      <c r="H774" s="183" t="s">
        <v>474</v>
      </c>
      <c r="I774" s="164"/>
      <c r="J774" s="184" t="s">
        <v>474</v>
      </c>
      <c r="K774" s="57"/>
      <c r="L774" s="57"/>
      <c r="O774">
        <f t="shared" ca="1" si="97"/>
        <v>0</v>
      </c>
      <c r="P774">
        <f t="shared" ca="1" si="98"/>
        <v>0</v>
      </c>
      <c r="Q774">
        <f t="shared" ca="1" si="99"/>
        <v>0</v>
      </c>
      <c r="R774">
        <f t="shared" ca="1" si="100"/>
        <v>0</v>
      </c>
      <c r="S774">
        <f t="shared" ca="1" si="101"/>
        <v>0</v>
      </c>
      <c r="T774">
        <f t="shared" ca="1" si="102"/>
        <v>0</v>
      </c>
      <c r="W774">
        <f t="shared" si="95"/>
        <v>773</v>
      </c>
      <c r="X774">
        <f t="shared" si="96"/>
        <v>775</v>
      </c>
    </row>
    <row r="775" spans="1:24" customFormat="1" ht="42.75" customHeight="1" x14ac:dyDescent="0.25">
      <c r="A775" s="261">
        <v>128</v>
      </c>
      <c r="B775" s="261" t="s">
        <v>90</v>
      </c>
      <c r="C775" s="261" t="s">
        <v>576</v>
      </c>
      <c r="D775" s="164" t="s">
        <v>13</v>
      </c>
      <c r="E775" s="164">
        <v>1</v>
      </c>
      <c r="F775" s="164">
        <v>200</v>
      </c>
      <c r="G775" s="165" t="s">
        <v>317</v>
      </c>
      <c r="H775" s="183">
        <v>50</v>
      </c>
      <c r="I775" s="164" t="s">
        <v>474</v>
      </c>
      <c r="J775" s="278" t="s">
        <v>585</v>
      </c>
      <c r="K775" s="57" t="s">
        <v>15</v>
      </c>
      <c r="L775" s="57" t="s">
        <v>86</v>
      </c>
      <c r="O775">
        <f t="shared" ca="1" si="97"/>
        <v>0</v>
      </c>
      <c r="P775">
        <f t="shared" ca="1" si="98"/>
        <v>1</v>
      </c>
      <c r="Q775">
        <f t="shared" ca="1" si="99"/>
        <v>0</v>
      </c>
      <c r="R775">
        <f t="shared" ca="1" si="100"/>
        <v>0</v>
      </c>
      <c r="S775">
        <f t="shared" ca="1" si="101"/>
        <v>0</v>
      </c>
      <c r="T775">
        <f t="shared" ca="1" si="102"/>
        <v>0</v>
      </c>
      <c r="W775">
        <f t="shared" si="95"/>
        <v>773</v>
      </c>
      <c r="X775">
        <f t="shared" si="96"/>
        <v>775</v>
      </c>
    </row>
    <row r="776" spans="1:24" customFormat="1" ht="42.75" customHeight="1" x14ac:dyDescent="0.25">
      <c r="A776" s="262"/>
      <c r="B776" s="262"/>
      <c r="C776" s="262"/>
      <c r="D776" s="164" t="s">
        <v>13</v>
      </c>
      <c r="E776" s="164">
        <v>2</v>
      </c>
      <c r="F776" s="164">
        <v>200</v>
      </c>
      <c r="G776" s="165" t="s">
        <v>317</v>
      </c>
      <c r="H776" s="183">
        <v>50</v>
      </c>
      <c r="I776" s="164" t="s">
        <v>474</v>
      </c>
      <c r="J776" s="279"/>
      <c r="K776" s="57" t="s">
        <v>15</v>
      </c>
      <c r="L776" s="57" t="s">
        <v>86</v>
      </c>
      <c r="O776">
        <f t="shared" ca="1" si="97"/>
        <v>0</v>
      </c>
      <c r="P776">
        <f t="shared" ca="1" si="98"/>
        <v>1</v>
      </c>
      <c r="Q776">
        <f t="shared" ca="1" si="99"/>
        <v>0</v>
      </c>
      <c r="R776">
        <f t="shared" ca="1" si="100"/>
        <v>0</v>
      </c>
      <c r="S776">
        <f t="shared" ca="1" si="101"/>
        <v>0</v>
      </c>
      <c r="T776">
        <f t="shared" ca="1" si="102"/>
        <v>0</v>
      </c>
      <c r="W776">
        <f t="shared" si="95"/>
        <v>773</v>
      </c>
      <c r="X776">
        <f t="shared" si="96"/>
        <v>775</v>
      </c>
    </row>
    <row r="777" spans="1:24" customFormat="1" ht="42.75" customHeight="1" x14ac:dyDescent="0.25">
      <c r="A777" s="262"/>
      <c r="B777" s="262"/>
      <c r="C777" s="262"/>
      <c r="D777" s="164" t="s">
        <v>116</v>
      </c>
      <c r="E777" s="164">
        <v>1</v>
      </c>
      <c r="F777" s="164">
        <v>202</v>
      </c>
      <c r="G777" s="165" t="s">
        <v>317</v>
      </c>
      <c r="H777" s="183">
        <v>63</v>
      </c>
      <c r="I777" s="164" t="s">
        <v>568</v>
      </c>
      <c r="J777" s="279"/>
      <c r="K777" s="57" t="s">
        <v>15</v>
      </c>
      <c r="L777" s="57" t="s">
        <v>24</v>
      </c>
      <c r="O777">
        <f t="shared" ca="1" si="97"/>
        <v>0</v>
      </c>
      <c r="P777">
        <f t="shared" ca="1" si="98"/>
        <v>0</v>
      </c>
      <c r="Q777">
        <f t="shared" ca="1" si="99"/>
        <v>1</v>
      </c>
      <c r="R777">
        <f t="shared" ca="1" si="100"/>
        <v>0</v>
      </c>
      <c r="S777">
        <f t="shared" ca="1" si="101"/>
        <v>0</v>
      </c>
      <c r="T777">
        <f t="shared" ca="1" si="102"/>
        <v>0</v>
      </c>
      <c r="W777">
        <f t="shared" ref="W777:W840" si="103">IF(C777="Total", ROW(B777)-1, W776)</f>
        <v>773</v>
      </c>
      <c r="X777">
        <f t="shared" si="96"/>
        <v>775</v>
      </c>
    </row>
    <row r="778" spans="1:24" customFormat="1" ht="42.75" customHeight="1" x14ac:dyDescent="0.25">
      <c r="A778" s="262"/>
      <c r="B778" s="262"/>
      <c r="C778" s="262"/>
      <c r="D778" s="164" t="s">
        <v>116</v>
      </c>
      <c r="E778" s="164">
        <v>2</v>
      </c>
      <c r="F778" s="164">
        <v>152</v>
      </c>
      <c r="G778" s="165" t="s">
        <v>317</v>
      </c>
      <c r="H778" s="183">
        <v>63</v>
      </c>
      <c r="I778" s="164" t="s">
        <v>568</v>
      </c>
      <c r="J778" s="279"/>
      <c r="K778" s="57" t="s">
        <v>15</v>
      </c>
      <c r="L778" s="57" t="s">
        <v>24</v>
      </c>
      <c r="O778">
        <f t="shared" ca="1" si="97"/>
        <v>0</v>
      </c>
      <c r="P778">
        <f t="shared" ca="1" si="98"/>
        <v>0</v>
      </c>
      <c r="Q778">
        <f t="shared" ca="1" si="99"/>
        <v>1</v>
      </c>
      <c r="R778">
        <f t="shared" ca="1" si="100"/>
        <v>0</v>
      </c>
      <c r="S778">
        <f t="shared" ca="1" si="101"/>
        <v>0</v>
      </c>
      <c r="T778">
        <f t="shared" ca="1" si="102"/>
        <v>0</v>
      </c>
      <c r="W778">
        <f t="shared" si="103"/>
        <v>773</v>
      </c>
      <c r="X778">
        <f t="shared" si="96"/>
        <v>775</v>
      </c>
    </row>
    <row r="779" spans="1:24" customFormat="1" ht="42.75" customHeight="1" x14ac:dyDescent="0.25">
      <c r="A779" s="262"/>
      <c r="B779" s="262"/>
      <c r="C779" s="262"/>
      <c r="D779" s="226" t="s">
        <v>825</v>
      </c>
      <c r="E779" s="226">
        <v>1</v>
      </c>
      <c r="F779" s="226">
        <v>201</v>
      </c>
      <c r="G779" s="227" t="s">
        <v>317</v>
      </c>
      <c r="H779" s="226">
        <v>50</v>
      </c>
      <c r="I779" s="226" t="s">
        <v>474</v>
      </c>
      <c r="J779" s="279"/>
      <c r="K779" s="57"/>
      <c r="L779" s="57"/>
      <c r="O779">
        <f t="shared" ca="1" si="97"/>
        <v>0</v>
      </c>
      <c r="P779">
        <f t="shared" ca="1" si="98"/>
        <v>1</v>
      </c>
      <c r="Q779">
        <f t="shared" ca="1" si="99"/>
        <v>0</v>
      </c>
      <c r="R779">
        <f t="shared" ca="1" si="100"/>
        <v>0</v>
      </c>
      <c r="S779">
        <f t="shared" ca="1" si="101"/>
        <v>0</v>
      </c>
      <c r="T779">
        <f t="shared" ca="1" si="102"/>
        <v>0</v>
      </c>
      <c r="W779">
        <f t="shared" si="103"/>
        <v>773</v>
      </c>
      <c r="X779">
        <f t="shared" si="96"/>
        <v>775</v>
      </c>
    </row>
    <row r="780" spans="1:24" customFormat="1" ht="42.75" customHeight="1" x14ac:dyDescent="0.25">
      <c r="A780" s="262"/>
      <c r="B780" s="262"/>
      <c r="C780" s="263"/>
      <c r="D780" s="226" t="s">
        <v>825</v>
      </c>
      <c r="E780" s="226">
        <v>2</v>
      </c>
      <c r="F780" s="226">
        <v>201</v>
      </c>
      <c r="G780" s="227" t="s">
        <v>317</v>
      </c>
      <c r="H780" s="226">
        <v>50</v>
      </c>
      <c r="I780" s="226" t="s">
        <v>474</v>
      </c>
      <c r="J780" s="280"/>
      <c r="K780" s="57"/>
      <c r="L780" s="57"/>
      <c r="O780">
        <f t="shared" ca="1" si="97"/>
        <v>0</v>
      </c>
      <c r="P780">
        <f t="shared" ca="1" si="98"/>
        <v>1</v>
      </c>
      <c r="Q780">
        <f t="shared" ca="1" si="99"/>
        <v>0</v>
      </c>
      <c r="R780">
        <f t="shared" ca="1" si="100"/>
        <v>0</v>
      </c>
      <c r="S780">
        <f t="shared" ca="1" si="101"/>
        <v>0</v>
      </c>
      <c r="T780">
        <f t="shared" ca="1" si="102"/>
        <v>0</v>
      </c>
      <c r="W780">
        <f t="shared" si="103"/>
        <v>773</v>
      </c>
      <c r="X780">
        <f t="shared" si="96"/>
        <v>775</v>
      </c>
    </row>
    <row r="781" spans="1:24" customFormat="1" x14ac:dyDescent="0.25">
      <c r="A781" s="263"/>
      <c r="B781" s="263"/>
      <c r="C781" s="164" t="s">
        <v>524</v>
      </c>
      <c r="D781" s="164"/>
      <c r="E781" s="164"/>
      <c r="F781" s="164"/>
      <c r="G781" s="165"/>
      <c r="H781" s="183">
        <f>SUM(H775:H780)</f>
        <v>326</v>
      </c>
      <c r="I781" s="164"/>
      <c r="J781" s="184">
        <v>188</v>
      </c>
      <c r="K781" s="57"/>
      <c r="L781" s="57"/>
      <c r="O781">
        <f t="shared" ca="1" si="97"/>
        <v>0</v>
      </c>
      <c r="P781">
        <f t="shared" ca="1" si="98"/>
        <v>4</v>
      </c>
      <c r="Q781">
        <f t="shared" ca="1" si="99"/>
        <v>2</v>
      </c>
      <c r="R781">
        <f t="shared" ca="1" si="100"/>
        <v>0</v>
      </c>
      <c r="S781">
        <f t="shared" ca="1" si="101"/>
        <v>0</v>
      </c>
      <c r="T781">
        <f t="shared" ca="1" si="102"/>
        <v>0</v>
      </c>
      <c r="W781">
        <f t="shared" si="103"/>
        <v>780</v>
      </c>
      <c r="X781">
        <f t="shared" si="96"/>
        <v>782</v>
      </c>
    </row>
    <row r="782" spans="1:24" customFormat="1" ht="42.75" customHeight="1" x14ac:dyDescent="0.25">
      <c r="A782" s="261">
        <v>129</v>
      </c>
      <c r="B782" s="261" t="s">
        <v>33</v>
      </c>
      <c r="C782" s="264" t="s">
        <v>34</v>
      </c>
      <c r="D782" s="164" t="s">
        <v>75</v>
      </c>
      <c r="E782" s="164">
        <v>1</v>
      </c>
      <c r="F782" s="164">
        <v>149</v>
      </c>
      <c r="G782" s="165" t="s">
        <v>317</v>
      </c>
      <c r="H782" s="183" t="s">
        <v>474</v>
      </c>
      <c r="I782" s="164" t="s">
        <v>474</v>
      </c>
      <c r="J782" s="265" t="s">
        <v>474</v>
      </c>
      <c r="K782" s="57" t="s">
        <v>11</v>
      </c>
      <c r="L782" s="57" t="s">
        <v>11</v>
      </c>
      <c r="O782">
        <f t="shared" ca="1" si="97"/>
        <v>0</v>
      </c>
      <c r="P782">
        <f t="shared" ca="1" si="98"/>
        <v>0</v>
      </c>
      <c r="Q782">
        <f t="shared" ca="1" si="99"/>
        <v>0</v>
      </c>
      <c r="R782">
        <f t="shared" ca="1" si="100"/>
        <v>0</v>
      </c>
      <c r="S782">
        <f t="shared" ca="1" si="101"/>
        <v>0</v>
      </c>
      <c r="T782">
        <f t="shared" ca="1" si="102"/>
        <v>0</v>
      </c>
      <c r="W782">
        <f t="shared" si="103"/>
        <v>780</v>
      </c>
      <c r="X782">
        <f t="shared" si="96"/>
        <v>782</v>
      </c>
    </row>
    <row r="783" spans="1:24" customFormat="1" ht="42.75" customHeight="1" x14ac:dyDescent="0.25">
      <c r="A783" s="262"/>
      <c r="B783" s="262"/>
      <c r="C783" s="264"/>
      <c r="D783" s="164" t="s">
        <v>75</v>
      </c>
      <c r="E783" s="164">
        <v>2</v>
      </c>
      <c r="F783" s="164">
        <v>149</v>
      </c>
      <c r="G783" s="165" t="s">
        <v>317</v>
      </c>
      <c r="H783" s="183" t="s">
        <v>474</v>
      </c>
      <c r="I783" s="164" t="s">
        <v>474</v>
      </c>
      <c r="J783" s="265"/>
      <c r="K783" s="57" t="s">
        <v>11</v>
      </c>
      <c r="L783" s="57" t="s">
        <v>11</v>
      </c>
      <c r="O783">
        <f t="shared" ca="1" si="97"/>
        <v>0</v>
      </c>
      <c r="P783">
        <f t="shared" ca="1" si="98"/>
        <v>0</v>
      </c>
      <c r="Q783">
        <f t="shared" ca="1" si="99"/>
        <v>0</v>
      </c>
      <c r="R783">
        <f t="shared" ca="1" si="100"/>
        <v>0</v>
      </c>
      <c r="S783">
        <f t="shared" ca="1" si="101"/>
        <v>0</v>
      </c>
      <c r="T783">
        <f t="shared" ca="1" si="102"/>
        <v>0</v>
      </c>
      <c r="W783">
        <f t="shared" si="103"/>
        <v>780</v>
      </c>
      <c r="X783">
        <f t="shared" si="96"/>
        <v>782</v>
      </c>
    </row>
    <row r="784" spans="1:24" customFormat="1" ht="42.75" customHeight="1" x14ac:dyDescent="0.25">
      <c r="A784" s="262"/>
      <c r="B784" s="262"/>
      <c r="C784" s="264"/>
      <c r="D784" s="164" t="s">
        <v>75</v>
      </c>
      <c r="E784" s="164">
        <v>3</v>
      </c>
      <c r="F784" s="164">
        <v>149</v>
      </c>
      <c r="G784" s="165" t="s">
        <v>317</v>
      </c>
      <c r="H784" s="183" t="s">
        <v>474</v>
      </c>
      <c r="I784" s="164" t="s">
        <v>474</v>
      </c>
      <c r="J784" s="265"/>
      <c r="K784" s="57" t="s">
        <v>11</v>
      </c>
      <c r="L784" s="57" t="s">
        <v>11</v>
      </c>
      <c r="O784">
        <f t="shared" ca="1" si="97"/>
        <v>0</v>
      </c>
      <c r="P784">
        <f t="shared" ca="1" si="98"/>
        <v>0</v>
      </c>
      <c r="Q784">
        <f t="shared" ca="1" si="99"/>
        <v>0</v>
      </c>
      <c r="R784">
        <f t="shared" ca="1" si="100"/>
        <v>0</v>
      </c>
      <c r="S784">
        <f t="shared" ca="1" si="101"/>
        <v>0</v>
      </c>
      <c r="T784">
        <f t="shared" ca="1" si="102"/>
        <v>0</v>
      </c>
      <c r="W784">
        <f t="shared" si="103"/>
        <v>780</v>
      </c>
      <c r="X784">
        <f t="shared" si="96"/>
        <v>782</v>
      </c>
    </row>
    <row r="785" spans="1:24" customFormat="1" ht="42.75" customHeight="1" x14ac:dyDescent="0.25">
      <c r="A785" s="262"/>
      <c r="B785" s="262"/>
      <c r="C785" s="264"/>
      <c r="D785" s="164" t="s">
        <v>20</v>
      </c>
      <c r="E785" s="164">
        <v>1</v>
      </c>
      <c r="F785" s="164">
        <v>405</v>
      </c>
      <c r="G785" s="165" t="s">
        <v>317</v>
      </c>
      <c r="H785" s="183">
        <v>80</v>
      </c>
      <c r="I785" s="164" t="s">
        <v>474</v>
      </c>
      <c r="J785" s="265"/>
      <c r="K785" s="57" t="s">
        <v>171</v>
      </c>
      <c r="L785" s="57" t="s">
        <v>21</v>
      </c>
      <c r="O785">
        <f t="shared" ca="1" si="97"/>
        <v>0</v>
      </c>
      <c r="P785">
        <f t="shared" ca="1" si="98"/>
        <v>0</v>
      </c>
      <c r="Q785">
        <f t="shared" ca="1" si="99"/>
        <v>0</v>
      </c>
      <c r="R785">
        <f t="shared" ca="1" si="100"/>
        <v>0</v>
      </c>
      <c r="S785">
        <f t="shared" ca="1" si="101"/>
        <v>0</v>
      </c>
      <c r="T785">
        <f t="shared" ca="1" si="102"/>
        <v>1</v>
      </c>
      <c r="W785">
        <f t="shared" si="103"/>
        <v>780</v>
      </c>
      <c r="X785">
        <f t="shared" si="96"/>
        <v>782</v>
      </c>
    </row>
    <row r="786" spans="1:24" customFormat="1" ht="42.75" customHeight="1" x14ac:dyDescent="0.25">
      <c r="A786" s="262"/>
      <c r="B786" s="262"/>
      <c r="C786" s="264"/>
      <c r="D786" s="164" t="s">
        <v>20</v>
      </c>
      <c r="E786" s="164">
        <v>2</v>
      </c>
      <c r="F786" s="164">
        <v>405</v>
      </c>
      <c r="G786" s="165" t="s">
        <v>317</v>
      </c>
      <c r="H786" s="183">
        <v>80</v>
      </c>
      <c r="I786" s="164" t="s">
        <v>474</v>
      </c>
      <c r="J786" s="265"/>
      <c r="K786" s="57" t="s">
        <v>171</v>
      </c>
      <c r="L786" s="57" t="s">
        <v>21</v>
      </c>
      <c r="O786">
        <f t="shared" ca="1" si="97"/>
        <v>0</v>
      </c>
      <c r="P786">
        <f t="shared" ca="1" si="98"/>
        <v>0</v>
      </c>
      <c r="Q786">
        <f t="shared" ca="1" si="99"/>
        <v>0</v>
      </c>
      <c r="R786">
        <f t="shared" ca="1" si="100"/>
        <v>0</v>
      </c>
      <c r="S786">
        <f t="shared" ca="1" si="101"/>
        <v>0</v>
      </c>
      <c r="T786">
        <f t="shared" ca="1" si="102"/>
        <v>1</v>
      </c>
      <c r="W786">
        <f t="shared" si="103"/>
        <v>780</v>
      </c>
      <c r="X786">
        <f t="shared" ref="X786:X849" si="104">IF(C786="Total",W786+2,X785)</f>
        <v>782</v>
      </c>
    </row>
    <row r="787" spans="1:24" customFormat="1" ht="42.75" customHeight="1" x14ac:dyDescent="0.25">
      <c r="A787" s="262"/>
      <c r="B787" s="262"/>
      <c r="C787" s="264"/>
      <c r="D787" s="164" t="s">
        <v>456</v>
      </c>
      <c r="E787" s="164">
        <v>1</v>
      </c>
      <c r="F787" s="164">
        <v>100</v>
      </c>
      <c r="G787" s="165" t="s">
        <v>317</v>
      </c>
      <c r="H787" s="183" t="s">
        <v>474</v>
      </c>
      <c r="I787" s="164" t="s">
        <v>474</v>
      </c>
      <c r="J787" s="265"/>
      <c r="K787" s="57" t="s">
        <v>11</v>
      </c>
      <c r="L787" s="57" t="s">
        <v>34</v>
      </c>
      <c r="O787">
        <f t="shared" ca="1" si="97"/>
        <v>0</v>
      </c>
      <c r="P787">
        <f t="shared" ca="1" si="98"/>
        <v>0</v>
      </c>
      <c r="Q787">
        <f t="shared" ca="1" si="99"/>
        <v>0</v>
      </c>
      <c r="R787">
        <f t="shared" ca="1" si="100"/>
        <v>0</v>
      </c>
      <c r="S787">
        <f t="shared" ca="1" si="101"/>
        <v>0</v>
      </c>
      <c r="T787">
        <f t="shared" ca="1" si="102"/>
        <v>0</v>
      </c>
      <c r="W787">
        <f t="shared" si="103"/>
        <v>780</v>
      </c>
      <c r="X787">
        <f t="shared" si="104"/>
        <v>782</v>
      </c>
    </row>
    <row r="788" spans="1:24" customFormat="1" x14ac:dyDescent="0.25">
      <c r="A788" s="263"/>
      <c r="B788" s="263"/>
      <c r="C788" s="164" t="s">
        <v>524</v>
      </c>
      <c r="D788" s="164"/>
      <c r="E788" s="164"/>
      <c r="F788" s="164"/>
      <c r="G788" s="165"/>
      <c r="H788" s="183">
        <f>SUM(H782:H787)</f>
        <v>160</v>
      </c>
      <c r="I788" s="164"/>
      <c r="J788" s="184" t="s">
        <v>474</v>
      </c>
      <c r="K788" s="57"/>
      <c r="L788" s="57"/>
      <c r="O788">
        <f t="shared" ca="1" si="97"/>
        <v>0</v>
      </c>
      <c r="P788">
        <f t="shared" ca="1" si="98"/>
        <v>0</v>
      </c>
      <c r="Q788">
        <f t="shared" ca="1" si="99"/>
        <v>0</v>
      </c>
      <c r="R788">
        <f t="shared" ca="1" si="100"/>
        <v>0</v>
      </c>
      <c r="S788">
        <f t="shared" ca="1" si="101"/>
        <v>0</v>
      </c>
      <c r="T788">
        <f t="shared" ca="1" si="102"/>
        <v>2</v>
      </c>
      <c r="W788">
        <f t="shared" si="103"/>
        <v>787</v>
      </c>
      <c r="X788">
        <f t="shared" si="104"/>
        <v>789</v>
      </c>
    </row>
    <row r="789" spans="1:24" customFormat="1" ht="42.75" customHeight="1" x14ac:dyDescent="0.25">
      <c r="A789" s="261">
        <v>130</v>
      </c>
      <c r="B789" s="261" t="s">
        <v>606</v>
      </c>
      <c r="C789" s="264" t="s">
        <v>606</v>
      </c>
      <c r="D789" s="164" t="s">
        <v>26</v>
      </c>
      <c r="E789" s="164">
        <v>1</v>
      </c>
      <c r="F789" s="164">
        <v>28</v>
      </c>
      <c r="G789" s="165" t="s">
        <v>317</v>
      </c>
      <c r="H789" s="183" t="s">
        <v>474</v>
      </c>
      <c r="I789" s="164" t="s">
        <v>474</v>
      </c>
      <c r="J789" s="265" t="s">
        <v>603</v>
      </c>
      <c r="K789" s="57" t="s">
        <v>11</v>
      </c>
      <c r="L789" s="57" t="s">
        <v>11</v>
      </c>
      <c r="O789">
        <f t="shared" ca="1" si="97"/>
        <v>0</v>
      </c>
      <c r="P789">
        <f t="shared" ca="1" si="98"/>
        <v>0</v>
      </c>
      <c r="Q789">
        <f t="shared" ca="1" si="99"/>
        <v>0</v>
      </c>
      <c r="R789">
        <f t="shared" ca="1" si="100"/>
        <v>0</v>
      </c>
      <c r="S789">
        <f t="shared" ca="1" si="101"/>
        <v>0</v>
      </c>
      <c r="T789">
        <f t="shared" ca="1" si="102"/>
        <v>0</v>
      </c>
      <c r="W789">
        <f t="shared" si="103"/>
        <v>787</v>
      </c>
      <c r="X789">
        <f t="shared" si="104"/>
        <v>789</v>
      </c>
    </row>
    <row r="790" spans="1:24" customFormat="1" ht="42.75" customHeight="1" x14ac:dyDescent="0.25">
      <c r="A790" s="262"/>
      <c r="B790" s="262"/>
      <c r="C790" s="264"/>
      <c r="D790" s="164" t="s">
        <v>26</v>
      </c>
      <c r="E790" s="164">
        <v>2</v>
      </c>
      <c r="F790" s="164">
        <v>28</v>
      </c>
      <c r="G790" s="165" t="s">
        <v>317</v>
      </c>
      <c r="H790" s="183" t="s">
        <v>474</v>
      </c>
      <c r="I790" s="164" t="s">
        <v>474</v>
      </c>
      <c r="J790" s="265"/>
      <c r="K790" s="57" t="s">
        <v>11</v>
      </c>
      <c r="L790" s="57" t="s">
        <v>11</v>
      </c>
      <c r="O790">
        <f t="shared" ref="O790:O853" ca="1" si="105">IF(C790="Total", SUM(INDIRECT("O"&amp;X789&amp;":O"&amp;W790)), IF(AND(H790=50,I790="Yes"),1,0))</f>
        <v>0</v>
      </c>
      <c r="P790">
        <f t="shared" ref="P790:P853" ca="1" si="106">IF(C790="Total", SUM(INDIRECT("P"&amp;X789&amp;":P"&amp;W790)),IF(AND(H790=50,I790="-"),1,0))</f>
        <v>0</v>
      </c>
      <c r="Q790">
        <f t="shared" ref="Q790:Q853" ca="1" si="107">IF(C790="Total", SUM(INDIRECT("Q"&amp;X789&amp;":Q"&amp;W790)),IF(AND(H790=63,I790="Yes"),1,0))</f>
        <v>0</v>
      </c>
      <c r="R790">
        <f t="shared" ref="R790:R853" ca="1" si="108">IF(C790="Total", SUM(INDIRECT("R"&amp;X789&amp;":R"&amp;W790)),IF(AND(H790=63,I790="-"),1,0))</f>
        <v>0</v>
      </c>
      <c r="S790">
        <f t="shared" ref="S790:S853" ca="1" si="109">IF(C790="Total", SUM(INDIRECT("S"&amp;X789&amp;":S"&amp;W790)),IF(AND(H790=80,I790="Yes"),1,0))</f>
        <v>0</v>
      </c>
      <c r="T790">
        <f t="shared" ref="T790:T853" ca="1" si="110">IF(C790="Total", SUM(INDIRECT("T"&amp;X789&amp;":T"&amp;W790)),IF(AND(H790=80,I790="-"),1,0))</f>
        <v>0</v>
      </c>
      <c r="W790">
        <f t="shared" si="103"/>
        <v>787</v>
      </c>
      <c r="X790">
        <f t="shared" si="104"/>
        <v>789</v>
      </c>
    </row>
    <row r="791" spans="1:24" customFormat="1" x14ac:dyDescent="0.25">
      <c r="A791" s="263"/>
      <c r="B791" s="263"/>
      <c r="C791" s="164" t="s">
        <v>524</v>
      </c>
      <c r="D791" s="164"/>
      <c r="E791" s="164"/>
      <c r="F791" s="164"/>
      <c r="G791" s="165"/>
      <c r="H791" s="183"/>
      <c r="I791" s="164"/>
      <c r="J791" s="184">
        <v>50</v>
      </c>
      <c r="K791" s="57"/>
      <c r="L791" s="57"/>
      <c r="O791">
        <f t="shared" ca="1" si="105"/>
        <v>0</v>
      </c>
      <c r="P791">
        <f t="shared" ca="1" si="106"/>
        <v>0</v>
      </c>
      <c r="Q791">
        <f t="shared" ca="1" si="107"/>
        <v>0</v>
      </c>
      <c r="R791">
        <f t="shared" ca="1" si="108"/>
        <v>0</v>
      </c>
      <c r="S791">
        <f t="shared" ca="1" si="109"/>
        <v>0</v>
      </c>
      <c r="T791">
        <f t="shared" ca="1" si="110"/>
        <v>0</v>
      </c>
      <c r="W791">
        <f t="shared" si="103"/>
        <v>790</v>
      </c>
      <c r="X791">
        <f t="shared" si="104"/>
        <v>792</v>
      </c>
    </row>
    <row r="792" spans="1:24" customFormat="1" ht="42.75" customHeight="1" x14ac:dyDescent="0.25">
      <c r="A792" s="261">
        <v>131</v>
      </c>
      <c r="B792" s="261" t="s">
        <v>172</v>
      </c>
      <c r="C792" s="264" t="s">
        <v>25</v>
      </c>
      <c r="D792" s="164" t="s">
        <v>64</v>
      </c>
      <c r="E792" s="164">
        <v>1</v>
      </c>
      <c r="F792" s="164">
        <v>95</v>
      </c>
      <c r="G792" s="165" t="s">
        <v>317</v>
      </c>
      <c r="H792" s="183" t="s">
        <v>474</v>
      </c>
      <c r="I792" s="164" t="s">
        <v>474</v>
      </c>
      <c r="J792" s="265" t="s">
        <v>595</v>
      </c>
      <c r="K792" s="57" t="s">
        <v>25</v>
      </c>
      <c r="L792" s="57" t="s">
        <v>25</v>
      </c>
      <c r="O792">
        <f t="shared" ca="1" si="105"/>
        <v>0</v>
      </c>
      <c r="P792">
        <f t="shared" ca="1" si="106"/>
        <v>0</v>
      </c>
      <c r="Q792">
        <f t="shared" ca="1" si="107"/>
        <v>0</v>
      </c>
      <c r="R792">
        <f t="shared" ca="1" si="108"/>
        <v>0</v>
      </c>
      <c r="S792">
        <f t="shared" ca="1" si="109"/>
        <v>0</v>
      </c>
      <c r="T792">
        <f t="shared" ca="1" si="110"/>
        <v>0</v>
      </c>
      <c r="W792">
        <f t="shared" si="103"/>
        <v>790</v>
      </c>
      <c r="X792">
        <f t="shared" si="104"/>
        <v>792</v>
      </c>
    </row>
    <row r="793" spans="1:24" customFormat="1" ht="42.75" customHeight="1" x14ac:dyDescent="0.25">
      <c r="A793" s="262"/>
      <c r="B793" s="262"/>
      <c r="C793" s="264"/>
      <c r="D793" s="164" t="s">
        <v>104</v>
      </c>
      <c r="E793" s="164">
        <v>1</v>
      </c>
      <c r="F793" s="164">
        <v>41</v>
      </c>
      <c r="G793" s="165" t="s">
        <v>317</v>
      </c>
      <c r="H793" s="183" t="s">
        <v>474</v>
      </c>
      <c r="I793" s="164" t="s">
        <v>474</v>
      </c>
      <c r="J793" s="265"/>
      <c r="K793" s="57" t="s">
        <v>15</v>
      </c>
      <c r="L793" s="57" t="s">
        <v>15</v>
      </c>
      <c r="O793">
        <f t="shared" ca="1" si="105"/>
        <v>0</v>
      </c>
      <c r="P793">
        <f t="shared" ca="1" si="106"/>
        <v>0</v>
      </c>
      <c r="Q793">
        <f t="shared" ca="1" si="107"/>
        <v>0</v>
      </c>
      <c r="R793">
        <f t="shared" ca="1" si="108"/>
        <v>0</v>
      </c>
      <c r="S793">
        <f t="shared" ca="1" si="109"/>
        <v>0</v>
      </c>
      <c r="T793">
        <f t="shared" ca="1" si="110"/>
        <v>0</v>
      </c>
      <c r="W793">
        <f t="shared" si="103"/>
        <v>790</v>
      </c>
      <c r="X793">
        <f t="shared" si="104"/>
        <v>792</v>
      </c>
    </row>
    <row r="794" spans="1:24" customFormat="1" ht="42.75" customHeight="1" x14ac:dyDescent="0.25">
      <c r="A794" s="262"/>
      <c r="B794" s="262"/>
      <c r="C794" s="264"/>
      <c r="D794" s="164" t="s">
        <v>173</v>
      </c>
      <c r="E794" s="164">
        <v>1</v>
      </c>
      <c r="F794" s="164">
        <v>135</v>
      </c>
      <c r="G794" s="165" t="s">
        <v>317</v>
      </c>
      <c r="H794" s="183" t="s">
        <v>474</v>
      </c>
      <c r="I794" s="164" t="s">
        <v>474</v>
      </c>
      <c r="J794" s="265"/>
      <c r="K794" s="57" t="s">
        <v>25</v>
      </c>
      <c r="L794" s="57" t="s">
        <v>25</v>
      </c>
      <c r="O794">
        <f t="shared" ca="1" si="105"/>
        <v>0</v>
      </c>
      <c r="P794">
        <f t="shared" ca="1" si="106"/>
        <v>0</v>
      </c>
      <c r="Q794">
        <f t="shared" ca="1" si="107"/>
        <v>0</v>
      </c>
      <c r="R794">
        <f t="shared" ca="1" si="108"/>
        <v>0</v>
      </c>
      <c r="S794">
        <f t="shared" ca="1" si="109"/>
        <v>0</v>
      </c>
      <c r="T794">
        <f t="shared" ca="1" si="110"/>
        <v>0</v>
      </c>
      <c r="W794">
        <f t="shared" si="103"/>
        <v>790</v>
      </c>
      <c r="X794">
        <f t="shared" si="104"/>
        <v>792</v>
      </c>
    </row>
    <row r="795" spans="1:24" customFormat="1" x14ac:dyDescent="0.25">
      <c r="A795" s="263"/>
      <c r="B795" s="263"/>
      <c r="C795" s="164" t="s">
        <v>524</v>
      </c>
      <c r="D795" s="164"/>
      <c r="E795" s="164"/>
      <c r="F795" s="164"/>
      <c r="G795" s="165"/>
      <c r="H795" s="183" t="s">
        <v>474</v>
      </c>
      <c r="I795" s="164"/>
      <c r="J795" s="184">
        <v>130</v>
      </c>
      <c r="K795" s="57"/>
      <c r="L795" s="57"/>
      <c r="O795">
        <f t="shared" ca="1" si="105"/>
        <v>0</v>
      </c>
      <c r="P795">
        <f t="shared" ca="1" si="106"/>
        <v>0</v>
      </c>
      <c r="Q795">
        <f t="shared" ca="1" si="107"/>
        <v>0</v>
      </c>
      <c r="R795">
        <f t="shared" ca="1" si="108"/>
        <v>0</v>
      </c>
      <c r="S795">
        <f t="shared" ca="1" si="109"/>
        <v>0</v>
      </c>
      <c r="T795">
        <f t="shared" ca="1" si="110"/>
        <v>0</v>
      </c>
      <c r="W795">
        <f t="shared" si="103"/>
        <v>794</v>
      </c>
      <c r="X795">
        <f t="shared" si="104"/>
        <v>796</v>
      </c>
    </row>
    <row r="796" spans="1:24" customFormat="1" ht="42.75" customHeight="1" x14ac:dyDescent="0.25">
      <c r="A796" s="261">
        <v>132</v>
      </c>
      <c r="B796" s="261" t="s">
        <v>311</v>
      </c>
      <c r="C796" s="264" t="s">
        <v>34</v>
      </c>
      <c r="D796" s="164" t="s">
        <v>41</v>
      </c>
      <c r="E796" s="164">
        <v>1</v>
      </c>
      <c r="F796" s="164">
        <v>11</v>
      </c>
      <c r="G796" s="165" t="s">
        <v>317</v>
      </c>
      <c r="H796" s="183" t="s">
        <v>474</v>
      </c>
      <c r="I796" s="164" t="s">
        <v>474</v>
      </c>
      <c r="J796" s="265" t="s">
        <v>474</v>
      </c>
      <c r="K796" s="57" t="s">
        <v>11</v>
      </c>
      <c r="L796" s="57" t="s">
        <v>34</v>
      </c>
      <c r="O796">
        <f t="shared" ca="1" si="105"/>
        <v>0</v>
      </c>
      <c r="P796">
        <f t="shared" ca="1" si="106"/>
        <v>0</v>
      </c>
      <c r="Q796">
        <f t="shared" ca="1" si="107"/>
        <v>0</v>
      </c>
      <c r="R796">
        <f t="shared" ca="1" si="108"/>
        <v>0</v>
      </c>
      <c r="S796">
        <f t="shared" ca="1" si="109"/>
        <v>0</v>
      </c>
      <c r="T796">
        <f t="shared" ca="1" si="110"/>
        <v>0</v>
      </c>
      <c r="W796">
        <f t="shared" si="103"/>
        <v>794</v>
      </c>
      <c r="X796">
        <f t="shared" si="104"/>
        <v>796</v>
      </c>
    </row>
    <row r="797" spans="1:24" customFormat="1" ht="42.75" customHeight="1" x14ac:dyDescent="0.25">
      <c r="A797" s="262"/>
      <c r="B797" s="262"/>
      <c r="C797" s="264"/>
      <c r="D797" s="164" t="s">
        <v>41</v>
      </c>
      <c r="E797" s="164">
        <v>2</v>
      </c>
      <c r="F797" s="164">
        <v>11</v>
      </c>
      <c r="G797" s="165" t="s">
        <v>317</v>
      </c>
      <c r="H797" s="183" t="s">
        <v>474</v>
      </c>
      <c r="I797" s="164" t="s">
        <v>474</v>
      </c>
      <c r="J797" s="265"/>
      <c r="K797" s="57" t="s">
        <v>11</v>
      </c>
      <c r="L797" s="57" t="s">
        <v>34</v>
      </c>
      <c r="O797">
        <f t="shared" ca="1" si="105"/>
        <v>0</v>
      </c>
      <c r="P797">
        <f t="shared" ca="1" si="106"/>
        <v>0</v>
      </c>
      <c r="Q797">
        <f t="shared" ca="1" si="107"/>
        <v>0</v>
      </c>
      <c r="R797">
        <f t="shared" ca="1" si="108"/>
        <v>0</v>
      </c>
      <c r="S797">
        <f t="shared" ca="1" si="109"/>
        <v>0</v>
      </c>
      <c r="T797">
        <f t="shared" ca="1" si="110"/>
        <v>0</v>
      </c>
      <c r="W797">
        <f t="shared" si="103"/>
        <v>794</v>
      </c>
      <c r="X797">
        <f t="shared" si="104"/>
        <v>796</v>
      </c>
    </row>
    <row r="798" spans="1:24" customFormat="1" x14ac:dyDescent="0.25">
      <c r="A798" s="263"/>
      <c r="B798" s="263"/>
      <c r="C798" s="164" t="s">
        <v>524</v>
      </c>
      <c r="D798" s="164"/>
      <c r="E798" s="164"/>
      <c r="F798" s="164"/>
      <c r="G798" s="165"/>
      <c r="H798" s="183" t="s">
        <v>474</v>
      </c>
      <c r="I798" s="164"/>
      <c r="J798" s="184" t="s">
        <v>474</v>
      </c>
      <c r="K798" s="57"/>
      <c r="L798" s="57"/>
      <c r="O798">
        <f t="shared" ca="1" si="105"/>
        <v>0</v>
      </c>
      <c r="P798">
        <f t="shared" ca="1" si="106"/>
        <v>0</v>
      </c>
      <c r="Q798">
        <f t="shared" ca="1" si="107"/>
        <v>0</v>
      </c>
      <c r="R798">
        <f t="shared" ca="1" si="108"/>
        <v>0</v>
      </c>
      <c r="S798">
        <f t="shared" ca="1" si="109"/>
        <v>0</v>
      </c>
      <c r="T798">
        <f t="shared" ca="1" si="110"/>
        <v>0</v>
      </c>
      <c r="W798">
        <f t="shared" si="103"/>
        <v>797</v>
      </c>
      <c r="X798">
        <f t="shared" si="104"/>
        <v>799</v>
      </c>
    </row>
    <row r="799" spans="1:24" customFormat="1" ht="42.75" customHeight="1" x14ac:dyDescent="0.25">
      <c r="A799" s="261">
        <v>133</v>
      </c>
      <c r="B799" s="261" t="s">
        <v>41</v>
      </c>
      <c r="C799" s="264" t="s">
        <v>576</v>
      </c>
      <c r="D799" s="164" t="s">
        <v>311</v>
      </c>
      <c r="E799" s="164">
        <v>1</v>
      </c>
      <c r="F799" s="164">
        <v>11</v>
      </c>
      <c r="G799" s="165" t="s">
        <v>317</v>
      </c>
      <c r="H799" s="183" t="s">
        <v>474</v>
      </c>
      <c r="I799" s="164" t="s">
        <v>474</v>
      </c>
      <c r="J799" s="265" t="s">
        <v>586</v>
      </c>
      <c r="K799" s="57" t="s">
        <v>11</v>
      </c>
      <c r="L799" s="57" t="s">
        <v>11</v>
      </c>
      <c r="O799">
        <f t="shared" ca="1" si="105"/>
        <v>0</v>
      </c>
      <c r="P799">
        <f t="shared" ca="1" si="106"/>
        <v>0</v>
      </c>
      <c r="Q799">
        <f t="shared" ca="1" si="107"/>
        <v>0</v>
      </c>
      <c r="R799">
        <f t="shared" ca="1" si="108"/>
        <v>0</v>
      </c>
      <c r="S799">
        <f t="shared" ca="1" si="109"/>
        <v>0</v>
      </c>
      <c r="T799">
        <f t="shared" ca="1" si="110"/>
        <v>0</v>
      </c>
      <c r="W799">
        <f t="shared" si="103"/>
        <v>797</v>
      </c>
      <c r="X799">
        <f t="shared" si="104"/>
        <v>799</v>
      </c>
    </row>
    <row r="800" spans="1:24" customFormat="1" ht="42.75" customHeight="1" x14ac:dyDescent="0.25">
      <c r="A800" s="262"/>
      <c r="B800" s="262"/>
      <c r="C800" s="264"/>
      <c r="D800" s="164" t="s">
        <v>311</v>
      </c>
      <c r="E800" s="164">
        <v>2</v>
      </c>
      <c r="F800" s="164">
        <v>11</v>
      </c>
      <c r="G800" s="165" t="s">
        <v>317</v>
      </c>
      <c r="H800" s="183" t="s">
        <v>474</v>
      </c>
      <c r="I800" s="164" t="s">
        <v>474</v>
      </c>
      <c r="J800" s="265"/>
      <c r="K800" s="57" t="s">
        <v>11</v>
      </c>
      <c r="L800" s="57" t="s">
        <v>11</v>
      </c>
      <c r="O800">
        <f t="shared" ca="1" si="105"/>
        <v>0</v>
      </c>
      <c r="P800">
        <f t="shared" ca="1" si="106"/>
        <v>0</v>
      </c>
      <c r="Q800">
        <f t="shared" ca="1" si="107"/>
        <v>0</v>
      </c>
      <c r="R800">
        <f t="shared" ca="1" si="108"/>
        <v>0</v>
      </c>
      <c r="S800">
        <f t="shared" ca="1" si="109"/>
        <v>0</v>
      </c>
      <c r="T800">
        <f t="shared" ca="1" si="110"/>
        <v>0</v>
      </c>
      <c r="W800">
        <f t="shared" si="103"/>
        <v>797</v>
      </c>
      <c r="X800">
        <f t="shared" si="104"/>
        <v>799</v>
      </c>
    </row>
    <row r="801" spans="1:24" customFormat="1" ht="42.75" customHeight="1" x14ac:dyDescent="0.25">
      <c r="A801" s="262"/>
      <c r="B801" s="262"/>
      <c r="C801" s="264"/>
      <c r="D801" s="164" t="s">
        <v>130</v>
      </c>
      <c r="E801" s="164">
        <v>1</v>
      </c>
      <c r="F801" s="164">
        <v>299</v>
      </c>
      <c r="G801" s="165" t="s">
        <v>317</v>
      </c>
      <c r="H801" s="183">
        <v>80</v>
      </c>
      <c r="I801" s="164" t="s">
        <v>568</v>
      </c>
      <c r="J801" s="265"/>
      <c r="K801" s="57" t="s">
        <v>453</v>
      </c>
      <c r="L801" s="57" t="s">
        <v>52</v>
      </c>
      <c r="O801">
        <f t="shared" ca="1" si="105"/>
        <v>0</v>
      </c>
      <c r="P801">
        <f t="shared" ca="1" si="106"/>
        <v>0</v>
      </c>
      <c r="Q801">
        <f t="shared" ca="1" si="107"/>
        <v>0</v>
      </c>
      <c r="R801">
        <f t="shared" ca="1" si="108"/>
        <v>0</v>
      </c>
      <c r="S801">
        <f t="shared" ca="1" si="109"/>
        <v>1</v>
      </c>
      <c r="T801">
        <f t="shared" ca="1" si="110"/>
        <v>0</v>
      </c>
      <c r="W801">
        <f t="shared" si="103"/>
        <v>797</v>
      </c>
      <c r="X801">
        <f t="shared" si="104"/>
        <v>799</v>
      </c>
    </row>
    <row r="802" spans="1:24" customFormat="1" ht="42.75" customHeight="1" x14ac:dyDescent="0.25">
      <c r="A802" s="262"/>
      <c r="B802" s="262"/>
      <c r="C802" s="264"/>
      <c r="D802" s="164" t="s">
        <v>131</v>
      </c>
      <c r="E802" s="164">
        <v>1</v>
      </c>
      <c r="F802" s="164">
        <v>220</v>
      </c>
      <c r="G802" s="165" t="s">
        <v>317</v>
      </c>
      <c r="H802" s="183">
        <v>50</v>
      </c>
      <c r="I802" s="164" t="s">
        <v>474</v>
      </c>
      <c r="J802" s="265"/>
      <c r="K802" s="57" t="s">
        <v>451</v>
      </c>
      <c r="L802" s="57" t="s">
        <v>52</v>
      </c>
      <c r="O802">
        <f t="shared" ca="1" si="105"/>
        <v>0</v>
      </c>
      <c r="P802">
        <f t="shared" ca="1" si="106"/>
        <v>1</v>
      </c>
      <c r="Q802">
        <f t="shared" ca="1" si="107"/>
        <v>0</v>
      </c>
      <c r="R802">
        <f t="shared" ca="1" si="108"/>
        <v>0</v>
      </c>
      <c r="S802">
        <f t="shared" ca="1" si="109"/>
        <v>0</v>
      </c>
      <c r="T802">
        <f t="shared" ca="1" si="110"/>
        <v>0</v>
      </c>
      <c r="W802">
        <f t="shared" si="103"/>
        <v>797</v>
      </c>
      <c r="X802">
        <f t="shared" si="104"/>
        <v>799</v>
      </c>
    </row>
    <row r="803" spans="1:24" customFormat="1" ht="42.75" customHeight="1" x14ac:dyDescent="0.25">
      <c r="A803" s="262"/>
      <c r="B803" s="262"/>
      <c r="C803" s="264"/>
      <c r="D803" s="164" t="s">
        <v>131</v>
      </c>
      <c r="E803" s="164">
        <v>2</v>
      </c>
      <c r="F803" s="164">
        <v>220</v>
      </c>
      <c r="G803" s="165" t="s">
        <v>317</v>
      </c>
      <c r="H803" s="183">
        <v>50</v>
      </c>
      <c r="I803" s="164" t="s">
        <v>474</v>
      </c>
      <c r="J803" s="265"/>
      <c r="K803" s="57" t="s">
        <v>451</v>
      </c>
      <c r="L803" s="57" t="s">
        <v>52</v>
      </c>
      <c r="O803">
        <f t="shared" ca="1" si="105"/>
        <v>0</v>
      </c>
      <c r="P803">
        <f t="shared" ca="1" si="106"/>
        <v>1</v>
      </c>
      <c r="Q803">
        <f t="shared" ca="1" si="107"/>
        <v>0</v>
      </c>
      <c r="R803">
        <f t="shared" ca="1" si="108"/>
        <v>0</v>
      </c>
      <c r="S803">
        <f t="shared" ca="1" si="109"/>
        <v>0</v>
      </c>
      <c r="T803">
        <f t="shared" ca="1" si="110"/>
        <v>0</v>
      </c>
      <c r="W803">
        <f t="shared" si="103"/>
        <v>797</v>
      </c>
      <c r="X803">
        <f t="shared" si="104"/>
        <v>799</v>
      </c>
    </row>
    <row r="804" spans="1:24" customFormat="1" ht="42.75" customHeight="1" x14ac:dyDescent="0.25">
      <c r="A804" s="262"/>
      <c r="B804" s="262"/>
      <c r="C804" s="264"/>
      <c r="D804" s="164" t="s">
        <v>78</v>
      </c>
      <c r="E804" s="164">
        <v>1</v>
      </c>
      <c r="F804" s="164">
        <v>65</v>
      </c>
      <c r="G804" s="165" t="s">
        <v>317</v>
      </c>
      <c r="H804" s="183" t="s">
        <v>474</v>
      </c>
      <c r="I804" s="164" t="s">
        <v>474</v>
      </c>
      <c r="J804" s="265"/>
      <c r="K804" s="57" t="s">
        <v>454</v>
      </c>
      <c r="L804" s="57" t="s">
        <v>11</v>
      </c>
      <c r="O804">
        <f t="shared" ca="1" si="105"/>
        <v>0</v>
      </c>
      <c r="P804">
        <f t="shared" ca="1" si="106"/>
        <v>0</v>
      </c>
      <c r="Q804">
        <f t="shared" ca="1" si="107"/>
        <v>0</v>
      </c>
      <c r="R804">
        <f t="shared" ca="1" si="108"/>
        <v>0</v>
      </c>
      <c r="S804">
        <f t="shared" ca="1" si="109"/>
        <v>0</v>
      </c>
      <c r="T804">
        <f t="shared" ca="1" si="110"/>
        <v>0</v>
      </c>
      <c r="W804">
        <f t="shared" si="103"/>
        <v>797</v>
      </c>
      <c r="X804">
        <f t="shared" si="104"/>
        <v>799</v>
      </c>
    </row>
    <row r="805" spans="1:24" customFormat="1" ht="42.75" customHeight="1" x14ac:dyDescent="0.25">
      <c r="A805" s="262"/>
      <c r="B805" s="262"/>
      <c r="C805" s="264"/>
      <c r="D805" s="164" t="s">
        <v>78</v>
      </c>
      <c r="E805" s="164">
        <v>2</v>
      </c>
      <c r="F805" s="164">
        <v>65</v>
      </c>
      <c r="G805" s="165" t="s">
        <v>317</v>
      </c>
      <c r="H805" s="183" t="s">
        <v>474</v>
      </c>
      <c r="I805" s="164" t="s">
        <v>474</v>
      </c>
      <c r="J805" s="265"/>
      <c r="K805" s="57" t="s">
        <v>454</v>
      </c>
      <c r="L805" s="57" t="s">
        <v>11</v>
      </c>
      <c r="O805">
        <f t="shared" ca="1" si="105"/>
        <v>0</v>
      </c>
      <c r="P805">
        <f t="shared" ca="1" si="106"/>
        <v>0</v>
      </c>
      <c r="Q805">
        <f t="shared" ca="1" si="107"/>
        <v>0</v>
      </c>
      <c r="R805">
        <f t="shared" ca="1" si="108"/>
        <v>0</v>
      </c>
      <c r="S805">
        <f t="shared" ca="1" si="109"/>
        <v>0</v>
      </c>
      <c r="T805">
        <f t="shared" ca="1" si="110"/>
        <v>0</v>
      </c>
      <c r="W805">
        <f t="shared" si="103"/>
        <v>797</v>
      </c>
      <c r="X805">
        <f t="shared" si="104"/>
        <v>799</v>
      </c>
    </row>
    <row r="806" spans="1:24" customFormat="1" ht="42.75" customHeight="1" x14ac:dyDescent="0.25">
      <c r="A806" s="262"/>
      <c r="B806" s="262"/>
      <c r="C806" s="264"/>
      <c r="D806" s="164" t="s">
        <v>169</v>
      </c>
      <c r="E806" s="164">
        <v>1</v>
      </c>
      <c r="F806" s="164">
        <v>178</v>
      </c>
      <c r="G806" s="165" t="s">
        <v>317</v>
      </c>
      <c r="H806" s="183" t="s">
        <v>474</v>
      </c>
      <c r="I806" s="164" t="s">
        <v>474</v>
      </c>
      <c r="J806" s="265"/>
      <c r="K806" s="57" t="s">
        <v>52</v>
      </c>
      <c r="L806" s="57" t="s">
        <v>52</v>
      </c>
      <c r="O806">
        <f t="shared" ca="1" si="105"/>
        <v>0</v>
      </c>
      <c r="P806">
        <f t="shared" ca="1" si="106"/>
        <v>0</v>
      </c>
      <c r="Q806">
        <f t="shared" ca="1" si="107"/>
        <v>0</v>
      </c>
      <c r="R806">
        <f t="shared" ca="1" si="108"/>
        <v>0</v>
      </c>
      <c r="S806">
        <f t="shared" ca="1" si="109"/>
        <v>0</v>
      </c>
      <c r="T806">
        <f t="shared" ca="1" si="110"/>
        <v>0</v>
      </c>
      <c r="W806">
        <f t="shared" si="103"/>
        <v>797</v>
      </c>
      <c r="X806">
        <f t="shared" si="104"/>
        <v>799</v>
      </c>
    </row>
    <row r="807" spans="1:24" customFormat="1" x14ac:dyDescent="0.25">
      <c r="A807" s="263"/>
      <c r="B807" s="263"/>
      <c r="C807" s="164" t="s">
        <v>524</v>
      </c>
      <c r="D807" s="164"/>
      <c r="E807" s="164"/>
      <c r="F807" s="164"/>
      <c r="G807" s="165"/>
      <c r="H807" s="183">
        <f>SUM(H799:H806)</f>
        <v>180</v>
      </c>
      <c r="I807" s="164"/>
      <c r="J807" s="184">
        <v>63</v>
      </c>
      <c r="K807" s="57"/>
      <c r="L807" s="57"/>
      <c r="O807">
        <f t="shared" ca="1" si="105"/>
        <v>0</v>
      </c>
      <c r="P807">
        <f t="shared" ca="1" si="106"/>
        <v>2</v>
      </c>
      <c r="Q807">
        <f t="shared" ca="1" si="107"/>
        <v>0</v>
      </c>
      <c r="R807">
        <f t="shared" ca="1" si="108"/>
        <v>0</v>
      </c>
      <c r="S807">
        <f t="shared" ca="1" si="109"/>
        <v>1</v>
      </c>
      <c r="T807">
        <f t="shared" ca="1" si="110"/>
        <v>0</v>
      </c>
      <c r="W807">
        <f t="shared" si="103"/>
        <v>806</v>
      </c>
      <c r="X807">
        <f t="shared" si="104"/>
        <v>808</v>
      </c>
    </row>
    <row r="808" spans="1:24" customFormat="1" ht="42.75" customHeight="1" x14ac:dyDescent="0.25">
      <c r="A808" s="261">
        <v>124</v>
      </c>
      <c r="B808" s="261" t="s">
        <v>174</v>
      </c>
      <c r="C808" s="264" t="s">
        <v>433</v>
      </c>
      <c r="D808" s="164" t="s">
        <v>107</v>
      </c>
      <c r="E808" s="164">
        <v>1</v>
      </c>
      <c r="F808" s="164">
        <v>236</v>
      </c>
      <c r="G808" s="165" t="s">
        <v>317</v>
      </c>
      <c r="H808" s="183" t="s">
        <v>474</v>
      </c>
      <c r="I808" s="164" t="s">
        <v>474</v>
      </c>
      <c r="J808" s="265" t="s">
        <v>474</v>
      </c>
      <c r="K808" s="57" t="s">
        <v>52</v>
      </c>
      <c r="L808" s="57" t="s">
        <v>52</v>
      </c>
      <c r="O808">
        <f t="shared" ca="1" si="105"/>
        <v>0</v>
      </c>
      <c r="P808">
        <f t="shared" ca="1" si="106"/>
        <v>0</v>
      </c>
      <c r="Q808">
        <f t="shared" ca="1" si="107"/>
        <v>0</v>
      </c>
      <c r="R808">
        <f t="shared" ca="1" si="108"/>
        <v>0</v>
      </c>
      <c r="S808">
        <f t="shared" ca="1" si="109"/>
        <v>0</v>
      </c>
      <c r="T808">
        <f t="shared" ca="1" si="110"/>
        <v>0</v>
      </c>
      <c r="W808">
        <f t="shared" si="103"/>
        <v>806</v>
      </c>
      <c r="X808">
        <f t="shared" si="104"/>
        <v>808</v>
      </c>
    </row>
    <row r="809" spans="1:24" customFormat="1" ht="42.75" customHeight="1" x14ac:dyDescent="0.25">
      <c r="A809" s="262"/>
      <c r="B809" s="262"/>
      <c r="C809" s="264"/>
      <c r="D809" s="164" t="s">
        <v>107</v>
      </c>
      <c r="E809" s="164">
        <v>2</v>
      </c>
      <c r="F809" s="164">
        <v>236</v>
      </c>
      <c r="G809" s="165" t="s">
        <v>317</v>
      </c>
      <c r="H809" s="183" t="s">
        <v>474</v>
      </c>
      <c r="I809" s="164" t="s">
        <v>474</v>
      </c>
      <c r="J809" s="265"/>
      <c r="K809" s="57" t="s">
        <v>52</v>
      </c>
      <c r="L809" s="57" t="s">
        <v>52</v>
      </c>
      <c r="O809">
        <f t="shared" ca="1" si="105"/>
        <v>0</v>
      </c>
      <c r="P809">
        <f t="shared" ca="1" si="106"/>
        <v>0</v>
      </c>
      <c r="Q809">
        <f t="shared" ca="1" si="107"/>
        <v>0</v>
      </c>
      <c r="R809">
        <f t="shared" ca="1" si="108"/>
        <v>0</v>
      </c>
      <c r="S809">
        <f t="shared" ca="1" si="109"/>
        <v>0</v>
      </c>
      <c r="T809">
        <f t="shared" ca="1" si="110"/>
        <v>0</v>
      </c>
      <c r="W809">
        <f t="shared" si="103"/>
        <v>806</v>
      </c>
      <c r="X809">
        <f t="shared" si="104"/>
        <v>808</v>
      </c>
    </row>
    <row r="810" spans="1:24" customFormat="1" ht="42.75" customHeight="1" x14ac:dyDescent="0.25">
      <c r="A810" s="262"/>
      <c r="B810" s="262"/>
      <c r="C810" s="264"/>
      <c r="D810" s="164" t="s">
        <v>62</v>
      </c>
      <c r="E810" s="164">
        <v>1</v>
      </c>
      <c r="F810" s="164">
        <v>83</v>
      </c>
      <c r="G810" s="165" t="s">
        <v>317</v>
      </c>
      <c r="H810" s="183" t="s">
        <v>474</v>
      </c>
      <c r="I810" s="164" t="s">
        <v>474</v>
      </c>
      <c r="J810" s="265"/>
      <c r="K810" s="57" t="s">
        <v>25</v>
      </c>
      <c r="L810" s="57" t="s">
        <v>25</v>
      </c>
      <c r="O810">
        <f t="shared" ca="1" si="105"/>
        <v>0</v>
      </c>
      <c r="P810">
        <f t="shared" ca="1" si="106"/>
        <v>0</v>
      </c>
      <c r="Q810">
        <f t="shared" ca="1" si="107"/>
        <v>0</v>
      </c>
      <c r="R810">
        <f t="shared" ca="1" si="108"/>
        <v>0</v>
      </c>
      <c r="S810">
        <f t="shared" ca="1" si="109"/>
        <v>0</v>
      </c>
      <c r="T810">
        <f t="shared" ca="1" si="110"/>
        <v>0</v>
      </c>
      <c r="W810">
        <f t="shared" si="103"/>
        <v>806</v>
      </c>
      <c r="X810">
        <f t="shared" si="104"/>
        <v>808</v>
      </c>
    </row>
    <row r="811" spans="1:24" customFormat="1" ht="42.75" customHeight="1" x14ac:dyDescent="0.25">
      <c r="A811" s="262"/>
      <c r="B811" s="262"/>
      <c r="C811" s="264"/>
      <c r="D811" s="164" t="s">
        <v>135</v>
      </c>
      <c r="E811" s="164">
        <v>1</v>
      </c>
      <c r="F811" s="164">
        <v>178</v>
      </c>
      <c r="G811" s="165" t="s">
        <v>317</v>
      </c>
      <c r="H811" s="183" t="s">
        <v>474</v>
      </c>
      <c r="I811" s="164" t="s">
        <v>474</v>
      </c>
      <c r="J811" s="265"/>
      <c r="K811" s="57" t="s">
        <v>24</v>
      </c>
      <c r="L811" s="57" t="s">
        <v>24</v>
      </c>
      <c r="O811">
        <f t="shared" ca="1" si="105"/>
        <v>0</v>
      </c>
      <c r="P811">
        <f t="shared" ca="1" si="106"/>
        <v>0</v>
      </c>
      <c r="Q811">
        <f t="shared" ca="1" si="107"/>
        <v>0</v>
      </c>
      <c r="R811">
        <f t="shared" ca="1" si="108"/>
        <v>0</v>
      </c>
      <c r="S811">
        <f t="shared" ca="1" si="109"/>
        <v>0</v>
      </c>
      <c r="T811">
        <f t="shared" ca="1" si="110"/>
        <v>0</v>
      </c>
      <c r="W811">
        <f t="shared" si="103"/>
        <v>806</v>
      </c>
      <c r="X811">
        <f t="shared" si="104"/>
        <v>808</v>
      </c>
    </row>
    <row r="812" spans="1:24" customFormat="1" ht="42.75" customHeight="1" x14ac:dyDescent="0.25">
      <c r="A812" s="262"/>
      <c r="B812" s="262"/>
      <c r="C812" s="264"/>
      <c r="D812" s="164" t="s">
        <v>135</v>
      </c>
      <c r="E812" s="164">
        <v>2</v>
      </c>
      <c r="F812" s="164">
        <v>178</v>
      </c>
      <c r="G812" s="165" t="s">
        <v>317</v>
      </c>
      <c r="H812" s="183" t="s">
        <v>474</v>
      </c>
      <c r="I812" s="164" t="s">
        <v>474</v>
      </c>
      <c r="J812" s="265"/>
      <c r="K812" s="57" t="s">
        <v>24</v>
      </c>
      <c r="L812" s="57" t="s">
        <v>24</v>
      </c>
      <c r="O812">
        <f t="shared" ca="1" si="105"/>
        <v>0</v>
      </c>
      <c r="P812">
        <f t="shared" ca="1" si="106"/>
        <v>0</v>
      </c>
      <c r="Q812">
        <f t="shared" ca="1" si="107"/>
        <v>0</v>
      </c>
      <c r="R812">
        <f t="shared" ca="1" si="108"/>
        <v>0</v>
      </c>
      <c r="S812">
        <f t="shared" ca="1" si="109"/>
        <v>0</v>
      </c>
      <c r="T812">
        <f t="shared" ca="1" si="110"/>
        <v>0</v>
      </c>
      <c r="W812">
        <f t="shared" si="103"/>
        <v>806</v>
      </c>
      <c r="X812">
        <f t="shared" si="104"/>
        <v>808</v>
      </c>
    </row>
    <row r="813" spans="1:24" customFormat="1" ht="42.75" customHeight="1" x14ac:dyDescent="0.25">
      <c r="A813" s="262"/>
      <c r="B813" s="262"/>
      <c r="C813" s="264"/>
      <c r="D813" s="164" t="s">
        <v>112</v>
      </c>
      <c r="E813" s="164">
        <v>1</v>
      </c>
      <c r="F813" s="164">
        <v>146</v>
      </c>
      <c r="G813" s="165" t="s">
        <v>317</v>
      </c>
      <c r="H813" s="183" t="s">
        <v>474</v>
      </c>
      <c r="I813" s="164" t="s">
        <v>474</v>
      </c>
      <c r="J813" s="265"/>
      <c r="K813" s="57" t="s">
        <v>25</v>
      </c>
      <c r="L813" s="57" t="s">
        <v>25</v>
      </c>
      <c r="O813">
        <f t="shared" ca="1" si="105"/>
        <v>0</v>
      </c>
      <c r="P813">
        <f t="shared" ca="1" si="106"/>
        <v>0</v>
      </c>
      <c r="Q813">
        <f t="shared" ca="1" si="107"/>
        <v>0</v>
      </c>
      <c r="R813">
        <f t="shared" ca="1" si="108"/>
        <v>0</v>
      </c>
      <c r="S813">
        <f t="shared" ca="1" si="109"/>
        <v>0</v>
      </c>
      <c r="T813">
        <f t="shared" ca="1" si="110"/>
        <v>0</v>
      </c>
      <c r="W813">
        <f t="shared" si="103"/>
        <v>806</v>
      </c>
      <c r="X813">
        <f t="shared" si="104"/>
        <v>808</v>
      </c>
    </row>
    <row r="814" spans="1:24" customFormat="1" x14ac:dyDescent="0.25">
      <c r="A814" s="263"/>
      <c r="B814" s="263"/>
      <c r="C814" s="164" t="s">
        <v>524</v>
      </c>
      <c r="D814" s="164"/>
      <c r="E814" s="164"/>
      <c r="F814" s="164"/>
      <c r="G814" s="165"/>
      <c r="H814" s="183" t="s">
        <v>474</v>
      </c>
      <c r="I814" s="164"/>
      <c r="J814" s="184" t="s">
        <v>474</v>
      </c>
      <c r="K814" s="57"/>
      <c r="L814" s="57"/>
      <c r="O814">
        <f t="shared" ca="1" si="105"/>
        <v>0</v>
      </c>
      <c r="P814">
        <f t="shared" ca="1" si="106"/>
        <v>0</v>
      </c>
      <c r="Q814">
        <f t="shared" ca="1" si="107"/>
        <v>0</v>
      </c>
      <c r="R814">
        <f t="shared" ca="1" si="108"/>
        <v>0</v>
      </c>
      <c r="S814">
        <f t="shared" ca="1" si="109"/>
        <v>0</v>
      </c>
      <c r="T814">
        <f t="shared" ca="1" si="110"/>
        <v>0</v>
      </c>
      <c r="W814">
        <f t="shared" si="103"/>
        <v>813</v>
      </c>
      <c r="X814">
        <f t="shared" si="104"/>
        <v>815</v>
      </c>
    </row>
    <row r="815" spans="1:24" customFormat="1" ht="42.75" customHeight="1" x14ac:dyDescent="0.25">
      <c r="A815" s="261">
        <v>135</v>
      </c>
      <c r="B815" s="261" t="s">
        <v>224</v>
      </c>
      <c r="C815" s="264" t="s">
        <v>321</v>
      </c>
      <c r="D815" s="164" t="s">
        <v>322</v>
      </c>
      <c r="E815" s="164">
        <v>1</v>
      </c>
      <c r="F815" s="164">
        <v>3</v>
      </c>
      <c r="G815" s="165" t="s">
        <v>317</v>
      </c>
      <c r="H815" s="183" t="s">
        <v>474</v>
      </c>
      <c r="I815" s="164" t="s">
        <v>474</v>
      </c>
      <c r="J815" s="265" t="s">
        <v>474</v>
      </c>
      <c r="K815" s="57" t="s">
        <v>321</v>
      </c>
      <c r="L815" s="57" t="s">
        <v>321</v>
      </c>
      <c r="O815">
        <f t="shared" ca="1" si="105"/>
        <v>0</v>
      </c>
      <c r="P815">
        <f t="shared" ca="1" si="106"/>
        <v>0</v>
      </c>
      <c r="Q815">
        <f t="shared" ca="1" si="107"/>
        <v>0</v>
      </c>
      <c r="R815">
        <f t="shared" ca="1" si="108"/>
        <v>0</v>
      </c>
      <c r="S815">
        <f t="shared" ca="1" si="109"/>
        <v>0</v>
      </c>
      <c r="T815">
        <f t="shared" ca="1" si="110"/>
        <v>0</v>
      </c>
      <c r="W815">
        <f t="shared" si="103"/>
        <v>813</v>
      </c>
      <c r="X815">
        <f t="shared" si="104"/>
        <v>815</v>
      </c>
    </row>
    <row r="816" spans="1:24" customFormat="1" ht="42.75" customHeight="1" x14ac:dyDescent="0.25">
      <c r="A816" s="262"/>
      <c r="B816" s="262"/>
      <c r="C816" s="264"/>
      <c r="D816" s="164" t="s">
        <v>323</v>
      </c>
      <c r="E816" s="164">
        <v>1</v>
      </c>
      <c r="F816" s="164">
        <v>212</v>
      </c>
      <c r="G816" s="165" t="s">
        <v>317</v>
      </c>
      <c r="H816" s="183" t="s">
        <v>474</v>
      </c>
      <c r="I816" s="164" t="s">
        <v>474</v>
      </c>
      <c r="J816" s="265"/>
      <c r="K816" s="57" t="s">
        <v>321</v>
      </c>
      <c r="L816" s="57" t="s">
        <v>321</v>
      </c>
      <c r="O816">
        <f t="shared" ca="1" si="105"/>
        <v>0</v>
      </c>
      <c r="P816">
        <f t="shared" ca="1" si="106"/>
        <v>0</v>
      </c>
      <c r="Q816">
        <f t="shared" ca="1" si="107"/>
        <v>0</v>
      </c>
      <c r="R816">
        <f t="shared" ca="1" si="108"/>
        <v>0</v>
      </c>
      <c r="S816">
        <f t="shared" ca="1" si="109"/>
        <v>0</v>
      </c>
      <c r="T816">
        <f t="shared" ca="1" si="110"/>
        <v>0</v>
      </c>
      <c r="W816">
        <f t="shared" si="103"/>
        <v>813</v>
      </c>
      <c r="X816">
        <f t="shared" si="104"/>
        <v>815</v>
      </c>
    </row>
    <row r="817" spans="1:24" customFormat="1" ht="42.75" customHeight="1" x14ac:dyDescent="0.25">
      <c r="A817" s="262"/>
      <c r="B817" s="262"/>
      <c r="C817" s="264"/>
      <c r="D817" s="164" t="s">
        <v>323</v>
      </c>
      <c r="E817" s="164">
        <v>1</v>
      </c>
      <c r="F817" s="164">
        <v>209</v>
      </c>
      <c r="G817" s="165" t="s">
        <v>317</v>
      </c>
      <c r="H817" s="183" t="s">
        <v>474</v>
      </c>
      <c r="I817" s="164" t="s">
        <v>474</v>
      </c>
      <c r="J817" s="265"/>
      <c r="K817" s="57" t="s">
        <v>321</v>
      </c>
      <c r="L817" s="57" t="s">
        <v>321</v>
      </c>
      <c r="O817">
        <f t="shared" ca="1" si="105"/>
        <v>0</v>
      </c>
      <c r="P817">
        <f t="shared" ca="1" si="106"/>
        <v>0</v>
      </c>
      <c r="Q817">
        <f t="shared" ca="1" si="107"/>
        <v>0</v>
      </c>
      <c r="R817">
        <f t="shared" ca="1" si="108"/>
        <v>0</v>
      </c>
      <c r="S817">
        <f t="shared" ca="1" si="109"/>
        <v>0</v>
      </c>
      <c r="T817">
        <f t="shared" ca="1" si="110"/>
        <v>0</v>
      </c>
      <c r="W817">
        <f t="shared" si="103"/>
        <v>813</v>
      </c>
      <c r="X817">
        <f t="shared" si="104"/>
        <v>815</v>
      </c>
    </row>
    <row r="818" spans="1:24" customFormat="1" ht="42.75" customHeight="1" x14ac:dyDescent="0.25">
      <c r="A818" s="262"/>
      <c r="B818" s="262"/>
      <c r="C818" s="264"/>
      <c r="D818" s="164" t="s">
        <v>105</v>
      </c>
      <c r="E818" s="164">
        <v>1</v>
      </c>
      <c r="F818" s="164">
        <v>64</v>
      </c>
      <c r="G818" s="165" t="s">
        <v>317</v>
      </c>
      <c r="H818" s="183" t="s">
        <v>474</v>
      </c>
      <c r="I818" s="164" t="s">
        <v>474</v>
      </c>
      <c r="J818" s="265"/>
      <c r="K818" s="57" t="s">
        <v>15</v>
      </c>
      <c r="L818" s="57" t="s">
        <v>34</v>
      </c>
      <c r="O818">
        <f t="shared" ca="1" si="105"/>
        <v>0</v>
      </c>
      <c r="P818">
        <f t="shared" ca="1" si="106"/>
        <v>0</v>
      </c>
      <c r="Q818">
        <f t="shared" ca="1" si="107"/>
        <v>0</v>
      </c>
      <c r="R818">
        <f t="shared" ca="1" si="108"/>
        <v>0</v>
      </c>
      <c r="S818">
        <f t="shared" ca="1" si="109"/>
        <v>0</v>
      </c>
      <c r="T818">
        <f t="shared" ca="1" si="110"/>
        <v>0</v>
      </c>
      <c r="W818">
        <f t="shared" si="103"/>
        <v>813</v>
      </c>
      <c r="X818">
        <f t="shared" si="104"/>
        <v>815</v>
      </c>
    </row>
    <row r="819" spans="1:24" customFormat="1" ht="42.75" customHeight="1" x14ac:dyDescent="0.25">
      <c r="A819" s="262"/>
      <c r="B819" s="262"/>
      <c r="C819" s="264"/>
      <c r="D819" s="164" t="s">
        <v>224</v>
      </c>
      <c r="E819" s="164">
        <v>1</v>
      </c>
      <c r="F819" s="164">
        <v>3</v>
      </c>
      <c r="G819" s="165" t="s">
        <v>317</v>
      </c>
      <c r="H819" s="183" t="s">
        <v>474</v>
      </c>
      <c r="I819" s="164" t="s">
        <v>474</v>
      </c>
      <c r="J819" s="265"/>
      <c r="K819" s="57" t="s">
        <v>321</v>
      </c>
      <c r="L819" s="57" t="s">
        <v>321</v>
      </c>
      <c r="O819">
        <f t="shared" ca="1" si="105"/>
        <v>0</v>
      </c>
      <c r="P819">
        <f t="shared" ca="1" si="106"/>
        <v>0</v>
      </c>
      <c r="Q819">
        <f t="shared" ca="1" si="107"/>
        <v>0</v>
      </c>
      <c r="R819">
        <f t="shared" ca="1" si="108"/>
        <v>0</v>
      </c>
      <c r="S819">
        <f t="shared" ca="1" si="109"/>
        <v>0</v>
      </c>
      <c r="T819">
        <f t="shared" ca="1" si="110"/>
        <v>0</v>
      </c>
      <c r="W819">
        <f t="shared" si="103"/>
        <v>813</v>
      </c>
      <c r="X819">
        <f t="shared" si="104"/>
        <v>815</v>
      </c>
    </row>
    <row r="820" spans="1:24" customFormat="1" ht="42.75" customHeight="1" x14ac:dyDescent="0.25">
      <c r="A820" s="262"/>
      <c r="B820" s="262"/>
      <c r="C820" s="264"/>
      <c r="D820" s="164" t="s">
        <v>225</v>
      </c>
      <c r="E820" s="164">
        <v>1</v>
      </c>
      <c r="F820" s="164">
        <v>118</v>
      </c>
      <c r="G820" s="165" t="s">
        <v>317</v>
      </c>
      <c r="H820" s="183" t="s">
        <v>474</v>
      </c>
      <c r="I820" s="164" t="s">
        <v>474</v>
      </c>
      <c r="J820" s="265"/>
      <c r="K820" s="57" t="s">
        <v>15</v>
      </c>
      <c r="L820" s="57" t="s">
        <v>15</v>
      </c>
      <c r="O820">
        <f t="shared" ca="1" si="105"/>
        <v>0</v>
      </c>
      <c r="P820">
        <f t="shared" ca="1" si="106"/>
        <v>0</v>
      </c>
      <c r="Q820">
        <f t="shared" ca="1" si="107"/>
        <v>0</v>
      </c>
      <c r="R820">
        <f t="shared" ca="1" si="108"/>
        <v>0</v>
      </c>
      <c r="S820">
        <f t="shared" ca="1" si="109"/>
        <v>0</v>
      </c>
      <c r="T820">
        <f t="shared" ca="1" si="110"/>
        <v>0</v>
      </c>
      <c r="W820">
        <f t="shared" si="103"/>
        <v>813</v>
      </c>
      <c r="X820">
        <f t="shared" si="104"/>
        <v>815</v>
      </c>
    </row>
    <row r="821" spans="1:24" customFormat="1" x14ac:dyDescent="0.25">
      <c r="A821" s="263"/>
      <c r="B821" s="263"/>
      <c r="C821" s="164" t="s">
        <v>524</v>
      </c>
      <c r="D821" s="164"/>
      <c r="E821" s="164"/>
      <c r="F821" s="164"/>
      <c r="G821" s="165"/>
      <c r="H821" s="183" t="s">
        <v>474</v>
      </c>
      <c r="I821" s="164"/>
      <c r="J821" s="184" t="s">
        <v>474</v>
      </c>
      <c r="K821" s="57"/>
      <c r="L821" s="57"/>
      <c r="O821">
        <f t="shared" ca="1" si="105"/>
        <v>0</v>
      </c>
      <c r="P821">
        <f t="shared" ca="1" si="106"/>
        <v>0</v>
      </c>
      <c r="Q821">
        <f t="shared" ca="1" si="107"/>
        <v>0</v>
      </c>
      <c r="R821">
        <f t="shared" ca="1" si="108"/>
        <v>0</v>
      </c>
      <c r="S821">
        <f t="shared" ca="1" si="109"/>
        <v>0</v>
      </c>
      <c r="T821">
        <f t="shared" ca="1" si="110"/>
        <v>0</v>
      </c>
      <c r="W821">
        <f t="shared" si="103"/>
        <v>820</v>
      </c>
      <c r="X821">
        <f t="shared" si="104"/>
        <v>822</v>
      </c>
    </row>
    <row r="822" spans="1:24" customFormat="1" ht="42.75" customHeight="1" x14ac:dyDescent="0.25">
      <c r="A822" s="261">
        <v>136</v>
      </c>
      <c r="B822" s="261" t="s">
        <v>127</v>
      </c>
      <c r="C822" s="261" t="s">
        <v>576</v>
      </c>
      <c r="D822" s="164" t="s">
        <v>126</v>
      </c>
      <c r="E822" s="164">
        <v>1</v>
      </c>
      <c r="F822" s="164">
        <v>10</v>
      </c>
      <c r="G822" s="165" t="s">
        <v>317</v>
      </c>
      <c r="H822" s="183" t="s">
        <v>474</v>
      </c>
      <c r="I822" s="164" t="s">
        <v>474</v>
      </c>
      <c r="J822" s="261" t="s">
        <v>474</v>
      </c>
      <c r="K822" s="57"/>
      <c r="L822" s="57"/>
      <c r="O822">
        <f t="shared" ca="1" si="105"/>
        <v>0</v>
      </c>
      <c r="P822">
        <f t="shared" ca="1" si="106"/>
        <v>0</v>
      </c>
      <c r="Q822">
        <f t="shared" ca="1" si="107"/>
        <v>0</v>
      </c>
      <c r="R822">
        <f t="shared" ca="1" si="108"/>
        <v>0</v>
      </c>
      <c r="S822">
        <f t="shared" ca="1" si="109"/>
        <v>0</v>
      </c>
      <c r="T822">
        <f t="shared" ca="1" si="110"/>
        <v>0</v>
      </c>
      <c r="W822">
        <f t="shared" si="103"/>
        <v>820</v>
      </c>
      <c r="X822">
        <f t="shared" si="104"/>
        <v>822</v>
      </c>
    </row>
    <row r="823" spans="1:24" customFormat="1" ht="42.75" customHeight="1" x14ac:dyDescent="0.25">
      <c r="A823" s="262"/>
      <c r="B823" s="262"/>
      <c r="C823" s="262"/>
      <c r="D823" s="164" t="s">
        <v>126</v>
      </c>
      <c r="E823" s="164">
        <v>2</v>
      </c>
      <c r="F823" s="164">
        <v>10</v>
      </c>
      <c r="G823" s="165" t="s">
        <v>317</v>
      </c>
      <c r="H823" s="183" t="s">
        <v>474</v>
      </c>
      <c r="I823" s="164" t="s">
        <v>474</v>
      </c>
      <c r="J823" s="262"/>
      <c r="K823" s="57"/>
      <c r="L823" s="57"/>
      <c r="O823">
        <f t="shared" ca="1" si="105"/>
        <v>0</v>
      </c>
      <c r="P823">
        <f t="shared" ca="1" si="106"/>
        <v>0</v>
      </c>
      <c r="Q823">
        <f t="shared" ca="1" si="107"/>
        <v>0</v>
      </c>
      <c r="R823">
        <f t="shared" ca="1" si="108"/>
        <v>0</v>
      </c>
      <c r="S823">
        <f t="shared" ca="1" si="109"/>
        <v>0</v>
      </c>
      <c r="T823">
        <f t="shared" ca="1" si="110"/>
        <v>0</v>
      </c>
      <c r="W823">
        <f t="shared" si="103"/>
        <v>820</v>
      </c>
      <c r="X823">
        <f t="shared" si="104"/>
        <v>822</v>
      </c>
    </row>
    <row r="824" spans="1:24" customFormat="1" ht="42.75" customHeight="1" x14ac:dyDescent="0.25">
      <c r="A824" s="262"/>
      <c r="B824" s="262"/>
      <c r="C824" s="262"/>
      <c r="D824" s="164" t="s">
        <v>126</v>
      </c>
      <c r="E824" s="164">
        <v>3</v>
      </c>
      <c r="F824" s="164">
        <v>10</v>
      </c>
      <c r="G824" s="165" t="s">
        <v>317</v>
      </c>
      <c r="H824" s="183" t="s">
        <v>474</v>
      </c>
      <c r="I824" s="164" t="s">
        <v>474</v>
      </c>
      <c r="J824" s="262"/>
      <c r="K824" s="57"/>
      <c r="L824" s="57"/>
      <c r="O824">
        <f t="shared" ca="1" si="105"/>
        <v>0</v>
      </c>
      <c r="P824">
        <f t="shared" ca="1" si="106"/>
        <v>0</v>
      </c>
      <c r="Q824">
        <f t="shared" ca="1" si="107"/>
        <v>0</v>
      </c>
      <c r="R824">
        <f t="shared" ca="1" si="108"/>
        <v>0</v>
      </c>
      <c r="S824">
        <f t="shared" ca="1" si="109"/>
        <v>0</v>
      </c>
      <c r="T824">
        <f t="shared" ca="1" si="110"/>
        <v>0</v>
      </c>
      <c r="W824">
        <f t="shared" si="103"/>
        <v>820</v>
      </c>
      <c r="X824">
        <f t="shared" si="104"/>
        <v>822</v>
      </c>
    </row>
    <row r="825" spans="1:24" customFormat="1" ht="42.75" customHeight="1" x14ac:dyDescent="0.25">
      <c r="A825" s="262"/>
      <c r="B825" s="262"/>
      <c r="C825" s="262"/>
      <c r="D825" s="226" t="s">
        <v>126</v>
      </c>
      <c r="E825" s="226">
        <v>3</v>
      </c>
      <c r="F825" s="226">
        <v>10</v>
      </c>
      <c r="G825" s="227" t="s">
        <v>317</v>
      </c>
      <c r="H825" s="226" t="s">
        <v>474</v>
      </c>
      <c r="I825" s="226" t="s">
        <v>474</v>
      </c>
      <c r="J825" s="262"/>
      <c r="K825" s="57"/>
      <c r="L825" s="57"/>
      <c r="O825">
        <f t="shared" ca="1" si="105"/>
        <v>0</v>
      </c>
      <c r="P825">
        <f t="shared" ca="1" si="106"/>
        <v>0</v>
      </c>
      <c r="Q825">
        <f t="shared" ca="1" si="107"/>
        <v>0</v>
      </c>
      <c r="R825">
        <f t="shared" ca="1" si="108"/>
        <v>0</v>
      </c>
      <c r="S825">
        <f t="shared" ca="1" si="109"/>
        <v>0</v>
      </c>
      <c r="T825">
        <f t="shared" ca="1" si="110"/>
        <v>0</v>
      </c>
      <c r="W825">
        <f t="shared" si="103"/>
        <v>820</v>
      </c>
      <c r="X825">
        <f t="shared" si="104"/>
        <v>822</v>
      </c>
    </row>
    <row r="826" spans="1:24" customFormat="1" ht="42.75" customHeight="1" x14ac:dyDescent="0.25">
      <c r="A826" s="262"/>
      <c r="B826" s="262"/>
      <c r="C826" s="262"/>
      <c r="D826" s="164" t="s">
        <v>610</v>
      </c>
      <c r="E826" s="164">
        <v>1</v>
      </c>
      <c r="F826" s="164">
        <v>15</v>
      </c>
      <c r="G826" s="165" t="s">
        <v>317</v>
      </c>
      <c r="H826" s="183" t="s">
        <v>474</v>
      </c>
      <c r="I826" s="164" t="s">
        <v>474</v>
      </c>
      <c r="J826" s="262"/>
      <c r="K826" s="57"/>
      <c r="L826" s="57"/>
      <c r="O826">
        <f t="shared" ca="1" si="105"/>
        <v>0</v>
      </c>
      <c r="P826">
        <f t="shared" ca="1" si="106"/>
        <v>0</v>
      </c>
      <c r="Q826">
        <f t="shared" ca="1" si="107"/>
        <v>0</v>
      </c>
      <c r="R826">
        <f t="shared" ca="1" si="108"/>
        <v>0</v>
      </c>
      <c r="S826">
        <f t="shared" ca="1" si="109"/>
        <v>0</v>
      </c>
      <c r="T826">
        <f t="shared" ca="1" si="110"/>
        <v>0</v>
      </c>
      <c r="W826">
        <f t="shared" si="103"/>
        <v>820</v>
      </c>
      <c r="X826">
        <f t="shared" si="104"/>
        <v>822</v>
      </c>
    </row>
    <row r="827" spans="1:24" customFormat="1" ht="42.75" customHeight="1" x14ac:dyDescent="0.25">
      <c r="A827" s="262"/>
      <c r="B827" s="262"/>
      <c r="C827" s="263"/>
      <c r="D827" s="164" t="s">
        <v>610</v>
      </c>
      <c r="E827" s="164">
        <v>2</v>
      </c>
      <c r="F827" s="164">
        <v>15</v>
      </c>
      <c r="G827" s="165" t="s">
        <v>317</v>
      </c>
      <c r="H827" s="183" t="s">
        <v>474</v>
      </c>
      <c r="I827" s="164" t="s">
        <v>474</v>
      </c>
      <c r="J827" s="263"/>
      <c r="K827" s="57"/>
      <c r="L827" s="57"/>
      <c r="O827">
        <f t="shared" ca="1" si="105"/>
        <v>0</v>
      </c>
      <c r="P827">
        <f t="shared" ca="1" si="106"/>
        <v>0</v>
      </c>
      <c r="Q827">
        <f t="shared" ca="1" si="107"/>
        <v>0</v>
      </c>
      <c r="R827">
        <f t="shared" ca="1" si="108"/>
        <v>0</v>
      </c>
      <c r="S827">
        <f t="shared" ca="1" si="109"/>
        <v>0</v>
      </c>
      <c r="T827">
        <f t="shared" ca="1" si="110"/>
        <v>0</v>
      </c>
      <c r="W827">
        <f t="shared" si="103"/>
        <v>820</v>
      </c>
      <c r="X827">
        <f t="shared" si="104"/>
        <v>822</v>
      </c>
    </row>
    <row r="828" spans="1:24" customFormat="1" x14ac:dyDescent="0.25">
      <c r="A828" s="263"/>
      <c r="B828" s="263"/>
      <c r="C828" s="164" t="s">
        <v>524</v>
      </c>
      <c r="D828" s="164"/>
      <c r="E828" s="164"/>
      <c r="F828" s="164"/>
      <c r="G828" s="165"/>
      <c r="H828" s="183" t="s">
        <v>474</v>
      </c>
      <c r="I828" s="164"/>
      <c r="J828" s="184" t="s">
        <v>474</v>
      </c>
      <c r="K828" s="57"/>
      <c r="L828" s="57"/>
      <c r="O828">
        <f t="shared" ca="1" si="105"/>
        <v>0</v>
      </c>
      <c r="P828">
        <f t="shared" ca="1" si="106"/>
        <v>0</v>
      </c>
      <c r="Q828">
        <f t="shared" ca="1" si="107"/>
        <v>0</v>
      </c>
      <c r="R828">
        <f t="shared" ca="1" si="108"/>
        <v>0</v>
      </c>
      <c r="S828">
        <f t="shared" ca="1" si="109"/>
        <v>0</v>
      </c>
      <c r="T828">
        <f t="shared" ca="1" si="110"/>
        <v>0</v>
      </c>
      <c r="W828">
        <f t="shared" si="103"/>
        <v>827</v>
      </c>
      <c r="X828">
        <f t="shared" si="104"/>
        <v>829</v>
      </c>
    </row>
    <row r="829" spans="1:24" customFormat="1" ht="42.75" customHeight="1" x14ac:dyDescent="0.25">
      <c r="A829" s="261">
        <v>137</v>
      </c>
      <c r="B829" s="261" t="s">
        <v>67</v>
      </c>
      <c r="C829" s="264" t="s">
        <v>8</v>
      </c>
      <c r="D829" s="164" t="s">
        <v>68</v>
      </c>
      <c r="E829" s="164">
        <v>1</v>
      </c>
      <c r="F829" s="164">
        <v>203</v>
      </c>
      <c r="G829" s="165" t="s">
        <v>317</v>
      </c>
      <c r="H829" s="183" t="s">
        <v>474</v>
      </c>
      <c r="I829" s="164" t="s">
        <v>474</v>
      </c>
      <c r="J829" s="265" t="s">
        <v>474</v>
      </c>
      <c r="K829" s="57" t="s">
        <v>52</v>
      </c>
      <c r="L829" s="57" t="s">
        <v>52</v>
      </c>
      <c r="O829">
        <f t="shared" ca="1" si="105"/>
        <v>0</v>
      </c>
      <c r="P829">
        <f t="shared" ca="1" si="106"/>
        <v>0</v>
      </c>
      <c r="Q829">
        <f t="shared" ca="1" si="107"/>
        <v>0</v>
      </c>
      <c r="R829">
        <f t="shared" ca="1" si="108"/>
        <v>0</v>
      </c>
      <c r="S829">
        <f t="shared" ca="1" si="109"/>
        <v>0</v>
      </c>
      <c r="T829">
        <f t="shared" ca="1" si="110"/>
        <v>0</v>
      </c>
      <c r="W829">
        <f t="shared" si="103"/>
        <v>827</v>
      </c>
      <c r="X829">
        <f t="shared" si="104"/>
        <v>829</v>
      </c>
    </row>
    <row r="830" spans="1:24" customFormat="1" ht="42.75" customHeight="1" x14ac:dyDescent="0.25">
      <c r="A830" s="262"/>
      <c r="B830" s="262"/>
      <c r="C830" s="264"/>
      <c r="D830" s="164" t="s">
        <v>823</v>
      </c>
      <c r="E830" s="164">
        <v>1</v>
      </c>
      <c r="F830" s="164">
        <v>5.36</v>
      </c>
      <c r="G830" s="165" t="s">
        <v>317</v>
      </c>
      <c r="H830" s="183" t="s">
        <v>474</v>
      </c>
      <c r="I830" s="164" t="s">
        <v>474</v>
      </c>
      <c r="J830" s="265"/>
      <c r="K830" s="57" t="s">
        <v>52</v>
      </c>
      <c r="L830" s="57" t="s">
        <v>52</v>
      </c>
      <c r="O830">
        <f t="shared" ca="1" si="105"/>
        <v>0</v>
      </c>
      <c r="P830">
        <f t="shared" ca="1" si="106"/>
        <v>0</v>
      </c>
      <c r="Q830">
        <f t="shared" ca="1" si="107"/>
        <v>0</v>
      </c>
      <c r="R830">
        <f t="shared" ca="1" si="108"/>
        <v>0</v>
      </c>
      <c r="S830">
        <f t="shared" ca="1" si="109"/>
        <v>0</v>
      </c>
      <c r="T830">
        <f t="shared" ca="1" si="110"/>
        <v>0</v>
      </c>
      <c r="W830">
        <f t="shared" si="103"/>
        <v>827</v>
      </c>
      <c r="X830">
        <f t="shared" si="104"/>
        <v>829</v>
      </c>
    </row>
    <row r="831" spans="1:24" customFormat="1" ht="42.75" customHeight="1" x14ac:dyDescent="0.25">
      <c r="A831" s="262"/>
      <c r="B831" s="262"/>
      <c r="C831" s="264"/>
      <c r="D831" s="164" t="s">
        <v>65</v>
      </c>
      <c r="E831" s="164">
        <v>1</v>
      </c>
      <c r="F831" s="164">
        <v>135</v>
      </c>
      <c r="G831" s="165" t="s">
        <v>317</v>
      </c>
      <c r="H831" s="183" t="s">
        <v>474</v>
      </c>
      <c r="I831" s="164" t="s">
        <v>474</v>
      </c>
      <c r="J831" s="265"/>
      <c r="K831" s="57" t="s">
        <v>52</v>
      </c>
      <c r="L831" s="57" t="s">
        <v>52</v>
      </c>
      <c r="O831">
        <f t="shared" ca="1" si="105"/>
        <v>0</v>
      </c>
      <c r="P831">
        <f t="shared" ca="1" si="106"/>
        <v>0</v>
      </c>
      <c r="Q831">
        <f t="shared" ca="1" si="107"/>
        <v>0</v>
      </c>
      <c r="R831">
        <f t="shared" ca="1" si="108"/>
        <v>0</v>
      </c>
      <c r="S831">
        <f t="shared" ca="1" si="109"/>
        <v>0</v>
      </c>
      <c r="T831">
        <f t="shared" ca="1" si="110"/>
        <v>0</v>
      </c>
      <c r="W831">
        <f t="shared" si="103"/>
        <v>827</v>
      </c>
      <c r="X831">
        <f t="shared" si="104"/>
        <v>829</v>
      </c>
    </row>
    <row r="832" spans="1:24" customFormat="1" x14ac:dyDescent="0.25">
      <c r="A832" s="263"/>
      <c r="B832" s="263"/>
      <c r="C832" s="164" t="s">
        <v>524</v>
      </c>
      <c r="D832" s="164"/>
      <c r="E832" s="164"/>
      <c r="F832" s="164"/>
      <c r="G832" s="165"/>
      <c r="H832" s="183" t="s">
        <v>474</v>
      </c>
      <c r="I832" s="164"/>
      <c r="J832" s="184" t="s">
        <v>474</v>
      </c>
      <c r="K832" s="57"/>
      <c r="L832" s="57"/>
      <c r="O832">
        <f t="shared" ca="1" si="105"/>
        <v>0</v>
      </c>
      <c r="P832">
        <f t="shared" ca="1" si="106"/>
        <v>0</v>
      </c>
      <c r="Q832">
        <f t="shared" ca="1" si="107"/>
        <v>0</v>
      </c>
      <c r="R832">
        <f t="shared" ca="1" si="108"/>
        <v>0</v>
      </c>
      <c r="S832">
        <f t="shared" ca="1" si="109"/>
        <v>0</v>
      </c>
      <c r="T832">
        <f t="shared" ca="1" si="110"/>
        <v>0</v>
      </c>
      <c r="W832">
        <f t="shared" si="103"/>
        <v>831</v>
      </c>
      <c r="X832">
        <f t="shared" si="104"/>
        <v>833</v>
      </c>
    </row>
    <row r="833" spans="1:24" customFormat="1" ht="42.75" customHeight="1" x14ac:dyDescent="0.25">
      <c r="A833" s="261">
        <v>138</v>
      </c>
      <c r="B833" s="261" t="s">
        <v>176</v>
      </c>
      <c r="C833" s="264" t="s">
        <v>268</v>
      </c>
      <c r="D833" s="164" t="s">
        <v>70</v>
      </c>
      <c r="E833" s="164">
        <v>1</v>
      </c>
      <c r="F833" s="164">
        <v>91</v>
      </c>
      <c r="G833" s="165" t="s">
        <v>317</v>
      </c>
      <c r="H833" s="183" t="s">
        <v>474</v>
      </c>
      <c r="I833" s="164" t="s">
        <v>474</v>
      </c>
      <c r="J833" s="265" t="s">
        <v>474</v>
      </c>
      <c r="K833" s="57" t="s">
        <v>11</v>
      </c>
      <c r="L833" s="57" t="s">
        <v>52</v>
      </c>
      <c r="O833">
        <f t="shared" ca="1" si="105"/>
        <v>0</v>
      </c>
      <c r="P833">
        <f t="shared" ca="1" si="106"/>
        <v>0</v>
      </c>
      <c r="Q833">
        <f t="shared" ca="1" si="107"/>
        <v>0</v>
      </c>
      <c r="R833">
        <f t="shared" ca="1" si="108"/>
        <v>0</v>
      </c>
      <c r="S833">
        <f t="shared" ca="1" si="109"/>
        <v>0</v>
      </c>
      <c r="T833">
        <f t="shared" ca="1" si="110"/>
        <v>0</v>
      </c>
      <c r="W833">
        <f t="shared" si="103"/>
        <v>831</v>
      </c>
      <c r="X833">
        <f t="shared" si="104"/>
        <v>833</v>
      </c>
    </row>
    <row r="834" spans="1:24" customFormat="1" ht="42.75" customHeight="1" x14ac:dyDescent="0.25">
      <c r="A834" s="262"/>
      <c r="B834" s="262"/>
      <c r="C834" s="264"/>
      <c r="D834" s="164" t="s">
        <v>70</v>
      </c>
      <c r="E834" s="164">
        <v>2</v>
      </c>
      <c r="F834" s="164">
        <v>91</v>
      </c>
      <c r="G834" s="165" t="s">
        <v>317</v>
      </c>
      <c r="H834" s="183" t="s">
        <v>474</v>
      </c>
      <c r="I834" s="164" t="s">
        <v>474</v>
      </c>
      <c r="J834" s="265"/>
      <c r="K834" s="57" t="s">
        <v>11</v>
      </c>
      <c r="L834" s="57" t="s">
        <v>52</v>
      </c>
      <c r="O834">
        <f t="shared" ca="1" si="105"/>
        <v>0</v>
      </c>
      <c r="P834">
        <f t="shared" ca="1" si="106"/>
        <v>0</v>
      </c>
      <c r="Q834">
        <f t="shared" ca="1" si="107"/>
        <v>0</v>
      </c>
      <c r="R834">
        <f t="shared" ca="1" si="108"/>
        <v>0</v>
      </c>
      <c r="S834">
        <f t="shared" ca="1" si="109"/>
        <v>0</v>
      </c>
      <c r="T834">
        <f t="shared" ca="1" si="110"/>
        <v>0</v>
      </c>
      <c r="W834">
        <f t="shared" si="103"/>
        <v>831</v>
      </c>
      <c r="X834">
        <f t="shared" si="104"/>
        <v>833</v>
      </c>
    </row>
    <row r="835" spans="1:24" customFormat="1" ht="42.75" customHeight="1" x14ac:dyDescent="0.25">
      <c r="A835" s="262"/>
      <c r="B835" s="262"/>
      <c r="C835" s="264"/>
      <c r="D835" s="164" t="s">
        <v>156</v>
      </c>
      <c r="E835" s="164">
        <v>1</v>
      </c>
      <c r="F835" s="164">
        <v>21</v>
      </c>
      <c r="G835" s="165" t="s">
        <v>317</v>
      </c>
      <c r="H835" s="183" t="s">
        <v>474</v>
      </c>
      <c r="I835" s="164" t="s">
        <v>474</v>
      </c>
      <c r="J835" s="265"/>
      <c r="K835" s="57" t="s">
        <v>15</v>
      </c>
      <c r="L835" s="57" t="s">
        <v>15</v>
      </c>
      <c r="O835">
        <f t="shared" ca="1" si="105"/>
        <v>0</v>
      </c>
      <c r="P835">
        <f t="shared" ca="1" si="106"/>
        <v>0</v>
      </c>
      <c r="Q835">
        <f t="shared" ca="1" si="107"/>
        <v>0</v>
      </c>
      <c r="R835">
        <f t="shared" ca="1" si="108"/>
        <v>0</v>
      </c>
      <c r="S835">
        <f t="shared" ca="1" si="109"/>
        <v>0</v>
      </c>
      <c r="T835">
        <f t="shared" ca="1" si="110"/>
        <v>0</v>
      </c>
      <c r="W835">
        <f t="shared" si="103"/>
        <v>831</v>
      </c>
      <c r="X835">
        <f t="shared" si="104"/>
        <v>833</v>
      </c>
    </row>
    <row r="836" spans="1:24" customFormat="1" ht="42.75" customHeight="1" x14ac:dyDescent="0.25">
      <c r="A836" s="262"/>
      <c r="B836" s="262"/>
      <c r="C836" s="264"/>
      <c r="D836" s="164" t="s">
        <v>156</v>
      </c>
      <c r="E836" s="164">
        <v>2</v>
      </c>
      <c r="F836" s="164">
        <v>21</v>
      </c>
      <c r="G836" s="165" t="s">
        <v>317</v>
      </c>
      <c r="H836" s="183" t="s">
        <v>474</v>
      </c>
      <c r="I836" s="164" t="s">
        <v>474</v>
      </c>
      <c r="J836" s="265"/>
      <c r="K836" s="57" t="s">
        <v>15</v>
      </c>
      <c r="L836" s="57" t="s">
        <v>15</v>
      </c>
      <c r="O836">
        <f t="shared" ca="1" si="105"/>
        <v>0</v>
      </c>
      <c r="P836">
        <f t="shared" ca="1" si="106"/>
        <v>0</v>
      </c>
      <c r="Q836">
        <f t="shared" ca="1" si="107"/>
        <v>0</v>
      </c>
      <c r="R836">
        <f t="shared" ca="1" si="108"/>
        <v>0</v>
      </c>
      <c r="S836">
        <f t="shared" ca="1" si="109"/>
        <v>0</v>
      </c>
      <c r="T836">
        <f t="shared" ca="1" si="110"/>
        <v>0</v>
      </c>
      <c r="W836">
        <f t="shared" si="103"/>
        <v>831</v>
      </c>
      <c r="X836">
        <f t="shared" si="104"/>
        <v>833</v>
      </c>
    </row>
    <row r="837" spans="1:24" customFormat="1" x14ac:dyDescent="0.25">
      <c r="A837" s="263"/>
      <c r="B837" s="263"/>
      <c r="C837" s="164" t="s">
        <v>524</v>
      </c>
      <c r="D837" s="164"/>
      <c r="E837" s="164"/>
      <c r="F837" s="164"/>
      <c r="G837" s="165"/>
      <c r="H837" s="183" t="s">
        <v>474</v>
      </c>
      <c r="I837" s="164"/>
      <c r="J837" s="184" t="s">
        <v>474</v>
      </c>
      <c r="K837" s="57"/>
      <c r="L837" s="57"/>
      <c r="O837">
        <f t="shared" ca="1" si="105"/>
        <v>0</v>
      </c>
      <c r="P837">
        <f t="shared" ca="1" si="106"/>
        <v>0</v>
      </c>
      <c r="Q837">
        <f t="shared" ca="1" si="107"/>
        <v>0</v>
      </c>
      <c r="R837">
        <f t="shared" ca="1" si="108"/>
        <v>0</v>
      </c>
      <c r="S837">
        <f t="shared" ca="1" si="109"/>
        <v>0</v>
      </c>
      <c r="T837">
        <f t="shared" ca="1" si="110"/>
        <v>0</v>
      </c>
      <c r="W837">
        <f t="shared" si="103"/>
        <v>836</v>
      </c>
      <c r="X837">
        <f t="shared" si="104"/>
        <v>838</v>
      </c>
    </row>
    <row r="838" spans="1:24" customFormat="1" ht="42.75" customHeight="1" x14ac:dyDescent="0.25">
      <c r="A838" s="261">
        <v>139</v>
      </c>
      <c r="B838" s="261" t="s">
        <v>35</v>
      </c>
      <c r="C838" s="264" t="s">
        <v>8</v>
      </c>
      <c r="D838" s="164" t="s">
        <v>177</v>
      </c>
      <c r="E838" s="164">
        <v>1</v>
      </c>
      <c r="F838" s="164">
        <v>219</v>
      </c>
      <c r="G838" s="165" t="s">
        <v>317</v>
      </c>
      <c r="H838" s="183" t="s">
        <v>474</v>
      </c>
      <c r="I838" s="164" t="s">
        <v>474</v>
      </c>
      <c r="J838" s="265" t="s">
        <v>584</v>
      </c>
      <c r="K838" s="57" t="s">
        <v>234</v>
      </c>
      <c r="L838" s="57" t="s">
        <v>234</v>
      </c>
      <c r="O838">
        <f t="shared" ca="1" si="105"/>
        <v>0</v>
      </c>
      <c r="P838">
        <f t="shared" ca="1" si="106"/>
        <v>0</v>
      </c>
      <c r="Q838">
        <f t="shared" ca="1" si="107"/>
        <v>0</v>
      </c>
      <c r="R838">
        <f t="shared" ca="1" si="108"/>
        <v>0</v>
      </c>
      <c r="S838">
        <f t="shared" ca="1" si="109"/>
        <v>0</v>
      </c>
      <c r="T838">
        <f t="shared" ca="1" si="110"/>
        <v>0</v>
      </c>
      <c r="W838">
        <f t="shared" si="103"/>
        <v>836</v>
      </c>
      <c r="X838">
        <f t="shared" si="104"/>
        <v>838</v>
      </c>
    </row>
    <row r="839" spans="1:24" customFormat="1" ht="42.75" customHeight="1" x14ac:dyDescent="0.25">
      <c r="A839" s="262"/>
      <c r="B839" s="262"/>
      <c r="C839" s="264"/>
      <c r="D839" s="164" t="s">
        <v>177</v>
      </c>
      <c r="E839" s="164">
        <v>2</v>
      </c>
      <c r="F839" s="164">
        <v>219</v>
      </c>
      <c r="G839" s="165" t="s">
        <v>317</v>
      </c>
      <c r="H839" s="183" t="s">
        <v>474</v>
      </c>
      <c r="I839" s="164" t="s">
        <v>474</v>
      </c>
      <c r="J839" s="265"/>
      <c r="K839" s="57" t="s">
        <v>234</v>
      </c>
      <c r="L839" s="57" t="s">
        <v>234</v>
      </c>
      <c r="O839">
        <f t="shared" ca="1" si="105"/>
        <v>0</v>
      </c>
      <c r="P839">
        <f t="shared" ca="1" si="106"/>
        <v>0</v>
      </c>
      <c r="Q839">
        <f t="shared" ca="1" si="107"/>
        <v>0</v>
      </c>
      <c r="R839">
        <f t="shared" ca="1" si="108"/>
        <v>0</v>
      </c>
      <c r="S839">
        <f t="shared" ca="1" si="109"/>
        <v>0</v>
      </c>
      <c r="T839">
        <f t="shared" ca="1" si="110"/>
        <v>0</v>
      </c>
      <c r="W839">
        <f t="shared" si="103"/>
        <v>836</v>
      </c>
      <c r="X839">
        <f t="shared" si="104"/>
        <v>838</v>
      </c>
    </row>
    <row r="840" spans="1:24" customFormat="1" x14ac:dyDescent="0.25">
      <c r="A840" s="263"/>
      <c r="B840" s="263"/>
      <c r="C840" s="164" t="s">
        <v>524</v>
      </c>
      <c r="D840" s="164"/>
      <c r="E840" s="164"/>
      <c r="F840" s="164"/>
      <c r="G840" s="165"/>
      <c r="H840" s="183" t="s">
        <v>474</v>
      </c>
      <c r="I840" s="164"/>
      <c r="J840" s="184">
        <v>160</v>
      </c>
      <c r="K840" s="57"/>
      <c r="L840" s="57"/>
      <c r="O840">
        <f t="shared" ca="1" si="105"/>
        <v>0</v>
      </c>
      <c r="P840">
        <f t="shared" ca="1" si="106"/>
        <v>0</v>
      </c>
      <c r="Q840">
        <f t="shared" ca="1" si="107"/>
        <v>0</v>
      </c>
      <c r="R840">
        <f t="shared" ca="1" si="108"/>
        <v>0</v>
      </c>
      <c r="S840">
        <f t="shared" ca="1" si="109"/>
        <v>0</v>
      </c>
      <c r="T840">
        <f t="shared" ca="1" si="110"/>
        <v>0</v>
      </c>
      <c r="W840">
        <f t="shared" si="103"/>
        <v>839</v>
      </c>
      <c r="X840">
        <f t="shared" si="104"/>
        <v>841</v>
      </c>
    </row>
    <row r="841" spans="1:24" customFormat="1" ht="42.75" customHeight="1" x14ac:dyDescent="0.25">
      <c r="A841" s="261">
        <v>140</v>
      </c>
      <c r="B841" s="261" t="s">
        <v>610</v>
      </c>
      <c r="C841" s="264" t="s">
        <v>610</v>
      </c>
      <c r="D841" s="164" t="s">
        <v>127</v>
      </c>
      <c r="E841" s="164">
        <v>1</v>
      </c>
      <c r="F841" s="164">
        <v>15</v>
      </c>
      <c r="G841" s="165" t="s">
        <v>317</v>
      </c>
      <c r="H841" s="183" t="s">
        <v>474</v>
      </c>
      <c r="I841" s="164" t="s">
        <v>474</v>
      </c>
      <c r="J841" s="265" t="s">
        <v>474</v>
      </c>
      <c r="K841" s="57" t="s">
        <v>11</v>
      </c>
      <c r="L841" s="57" t="s">
        <v>11</v>
      </c>
      <c r="O841">
        <f t="shared" ca="1" si="105"/>
        <v>0</v>
      </c>
      <c r="P841">
        <f t="shared" ca="1" si="106"/>
        <v>0</v>
      </c>
      <c r="Q841">
        <f t="shared" ca="1" si="107"/>
        <v>0</v>
      </c>
      <c r="R841">
        <f t="shared" ca="1" si="108"/>
        <v>0</v>
      </c>
      <c r="S841">
        <f t="shared" ca="1" si="109"/>
        <v>0</v>
      </c>
      <c r="T841">
        <f t="shared" ca="1" si="110"/>
        <v>0</v>
      </c>
      <c r="W841">
        <f t="shared" ref="W841:W904" si="111">IF(C841="Total", ROW(B841)-1, W840)</f>
        <v>839</v>
      </c>
      <c r="X841">
        <f t="shared" si="104"/>
        <v>841</v>
      </c>
    </row>
    <row r="842" spans="1:24" customFormat="1" ht="42.75" customHeight="1" x14ac:dyDescent="0.25">
      <c r="A842" s="262"/>
      <c r="B842" s="262"/>
      <c r="C842" s="264"/>
      <c r="D842" s="164" t="s">
        <v>127</v>
      </c>
      <c r="E842" s="164">
        <v>2</v>
      </c>
      <c r="F842" s="164">
        <v>15</v>
      </c>
      <c r="G842" s="165" t="s">
        <v>317</v>
      </c>
      <c r="H842" s="183" t="s">
        <v>474</v>
      </c>
      <c r="I842" s="164" t="s">
        <v>474</v>
      </c>
      <c r="J842" s="265"/>
      <c r="K842" s="57" t="s">
        <v>11</v>
      </c>
      <c r="L842" s="57" t="s">
        <v>11</v>
      </c>
      <c r="O842">
        <f t="shared" ca="1" si="105"/>
        <v>0</v>
      </c>
      <c r="P842">
        <f t="shared" ca="1" si="106"/>
        <v>0</v>
      </c>
      <c r="Q842">
        <f t="shared" ca="1" si="107"/>
        <v>0</v>
      </c>
      <c r="R842">
        <f t="shared" ca="1" si="108"/>
        <v>0</v>
      </c>
      <c r="S842">
        <f t="shared" ca="1" si="109"/>
        <v>0</v>
      </c>
      <c r="T842">
        <f t="shared" ca="1" si="110"/>
        <v>0</v>
      </c>
      <c r="W842">
        <f t="shared" si="111"/>
        <v>839</v>
      </c>
      <c r="X842">
        <f t="shared" si="104"/>
        <v>841</v>
      </c>
    </row>
    <row r="843" spans="1:24" customFormat="1" x14ac:dyDescent="0.25">
      <c r="A843" s="263"/>
      <c r="B843" s="263"/>
      <c r="C843" s="164" t="s">
        <v>524</v>
      </c>
      <c r="D843" s="164"/>
      <c r="E843" s="164"/>
      <c r="F843" s="164"/>
      <c r="G843" s="165"/>
      <c r="H843" s="183" t="s">
        <v>474</v>
      </c>
      <c r="I843" s="164"/>
      <c r="J843" s="184" t="s">
        <v>474</v>
      </c>
      <c r="K843" s="57"/>
      <c r="L843" s="57"/>
      <c r="O843">
        <f t="shared" ca="1" si="105"/>
        <v>0</v>
      </c>
      <c r="P843">
        <f t="shared" ca="1" si="106"/>
        <v>0</v>
      </c>
      <c r="Q843">
        <f t="shared" ca="1" si="107"/>
        <v>0</v>
      </c>
      <c r="R843">
        <f t="shared" ca="1" si="108"/>
        <v>0</v>
      </c>
      <c r="S843">
        <f t="shared" ca="1" si="109"/>
        <v>0</v>
      </c>
      <c r="T843">
        <f t="shared" ca="1" si="110"/>
        <v>0</v>
      </c>
      <c r="W843">
        <f t="shared" si="111"/>
        <v>842</v>
      </c>
      <c r="X843">
        <f t="shared" si="104"/>
        <v>844</v>
      </c>
    </row>
    <row r="844" spans="1:24" customFormat="1" ht="42.75" customHeight="1" x14ac:dyDescent="0.25">
      <c r="A844" s="261">
        <v>141</v>
      </c>
      <c r="B844" s="261" t="s">
        <v>178</v>
      </c>
      <c r="C844" s="264" t="s">
        <v>321</v>
      </c>
      <c r="D844" s="164" t="s">
        <v>63</v>
      </c>
      <c r="E844" s="164">
        <v>1</v>
      </c>
      <c r="F844" s="164">
        <v>81</v>
      </c>
      <c r="G844" s="165" t="s">
        <v>317</v>
      </c>
      <c r="H844" s="183" t="s">
        <v>474</v>
      </c>
      <c r="I844" s="164" t="s">
        <v>474</v>
      </c>
      <c r="J844" s="265" t="s">
        <v>474</v>
      </c>
      <c r="K844" s="57" t="s">
        <v>25</v>
      </c>
      <c r="L844" s="57" t="s">
        <v>25</v>
      </c>
      <c r="O844">
        <f t="shared" ca="1" si="105"/>
        <v>0</v>
      </c>
      <c r="P844">
        <f t="shared" ca="1" si="106"/>
        <v>0</v>
      </c>
      <c r="Q844">
        <f t="shared" ca="1" si="107"/>
        <v>0</v>
      </c>
      <c r="R844">
        <f t="shared" ca="1" si="108"/>
        <v>0</v>
      </c>
      <c r="S844">
        <f t="shared" ca="1" si="109"/>
        <v>0</v>
      </c>
      <c r="T844">
        <f t="shared" ca="1" si="110"/>
        <v>0</v>
      </c>
      <c r="W844">
        <f t="shared" si="111"/>
        <v>842</v>
      </c>
      <c r="X844">
        <f t="shared" si="104"/>
        <v>844</v>
      </c>
    </row>
    <row r="845" spans="1:24" customFormat="1" ht="42.75" customHeight="1" x14ac:dyDescent="0.25">
      <c r="A845" s="262"/>
      <c r="B845" s="262"/>
      <c r="C845" s="264"/>
      <c r="D845" s="164" t="s">
        <v>63</v>
      </c>
      <c r="E845" s="164">
        <v>2</v>
      </c>
      <c r="F845" s="164">
        <v>68</v>
      </c>
      <c r="G845" s="165" t="s">
        <v>317</v>
      </c>
      <c r="H845" s="183" t="s">
        <v>474</v>
      </c>
      <c r="I845" s="164" t="s">
        <v>474</v>
      </c>
      <c r="J845" s="265"/>
      <c r="K845" s="57" t="s">
        <v>25</v>
      </c>
      <c r="L845" s="57" t="s">
        <v>25</v>
      </c>
      <c r="O845">
        <f t="shared" ca="1" si="105"/>
        <v>0</v>
      </c>
      <c r="P845">
        <f t="shared" ca="1" si="106"/>
        <v>0</v>
      </c>
      <c r="Q845">
        <f t="shared" ca="1" si="107"/>
        <v>0</v>
      </c>
      <c r="R845">
        <f t="shared" ca="1" si="108"/>
        <v>0</v>
      </c>
      <c r="S845">
        <f t="shared" ca="1" si="109"/>
        <v>0</v>
      </c>
      <c r="T845">
        <f t="shared" ca="1" si="110"/>
        <v>0</v>
      </c>
      <c r="W845">
        <f t="shared" si="111"/>
        <v>842</v>
      </c>
      <c r="X845">
        <f t="shared" si="104"/>
        <v>844</v>
      </c>
    </row>
    <row r="846" spans="1:24" customFormat="1" ht="42.75" customHeight="1" x14ac:dyDescent="0.25">
      <c r="A846" s="262"/>
      <c r="B846" s="262"/>
      <c r="C846" s="264"/>
      <c r="D846" s="164" t="s">
        <v>108</v>
      </c>
      <c r="E846" s="164">
        <v>1</v>
      </c>
      <c r="F846" s="164">
        <v>83</v>
      </c>
      <c r="G846" s="165" t="s">
        <v>317</v>
      </c>
      <c r="H846" s="183" t="s">
        <v>474</v>
      </c>
      <c r="I846" s="164" t="s">
        <v>474</v>
      </c>
      <c r="J846" s="265"/>
      <c r="K846" s="57" t="s">
        <v>25</v>
      </c>
      <c r="L846" s="57" t="s">
        <v>15</v>
      </c>
      <c r="O846">
        <f t="shared" ca="1" si="105"/>
        <v>0</v>
      </c>
      <c r="P846">
        <f t="shared" ca="1" si="106"/>
        <v>0</v>
      </c>
      <c r="Q846">
        <f t="shared" ca="1" si="107"/>
        <v>0</v>
      </c>
      <c r="R846">
        <f t="shared" ca="1" si="108"/>
        <v>0</v>
      </c>
      <c r="S846">
        <f t="shared" ca="1" si="109"/>
        <v>0</v>
      </c>
      <c r="T846">
        <f t="shared" ca="1" si="110"/>
        <v>0</v>
      </c>
      <c r="W846">
        <f t="shared" si="111"/>
        <v>842</v>
      </c>
      <c r="X846">
        <f t="shared" si="104"/>
        <v>844</v>
      </c>
    </row>
    <row r="847" spans="1:24" customFormat="1" x14ac:dyDescent="0.25">
      <c r="A847" s="263"/>
      <c r="B847" s="263"/>
      <c r="C847" s="164" t="s">
        <v>524</v>
      </c>
      <c r="D847" s="164"/>
      <c r="E847" s="164"/>
      <c r="F847" s="164"/>
      <c r="G847" s="165"/>
      <c r="H847" s="183" t="s">
        <v>474</v>
      </c>
      <c r="I847" s="164"/>
      <c r="J847" s="184" t="s">
        <v>474</v>
      </c>
      <c r="K847" s="57"/>
      <c r="L847" s="57"/>
      <c r="O847">
        <f t="shared" ca="1" si="105"/>
        <v>0</v>
      </c>
      <c r="P847">
        <f t="shared" ca="1" si="106"/>
        <v>0</v>
      </c>
      <c r="Q847">
        <f t="shared" ca="1" si="107"/>
        <v>0</v>
      </c>
      <c r="R847">
        <f t="shared" ca="1" si="108"/>
        <v>0</v>
      </c>
      <c r="S847">
        <f t="shared" ca="1" si="109"/>
        <v>0</v>
      </c>
      <c r="T847">
        <f t="shared" ca="1" si="110"/>
        <v>0</v>
      </c>
      <c r="W847">
        <f t="shared" si="111"/>
        <v>846</v>
      </c>
      <c r="X847">
        <f t="shared" si="104"/>
        <v>848</v>
      </c>
    </row>
    <row r="848" spans="1:24" customFormat="1" ht="42.75" customHeight="1" x14ac:dyDescent="0.25">
      <c r="A848" s="261">
        <v>142</v>
      </c>
      <c r="B848" s="261" t="s">
        <v>322</v>
      </c>
      <c r="C848" s="264" t="s">
        <v>321</v>
      </c>
      <c r="D848" s="164" t="s">
        <v>323</v>
      </c>
      <c r="E848" s="164">
        <v>1</v>
      </c>
      <c r="F848" s="164">
        <v>209</v>
      </c>
      <c r="G848" s="165" t="s">
        <v>317</v>
      </c>
      <c r="H848" s="183" t="s">
        <v>474</v>
      </c>
      <c r="I848" s="164" t="s">
        <v>474</v>
      </c>
      <c r="J848" s="265" t="s">
        <v>599</v>
      </c>
      <c r="K848" s="57" t="s">
        <v>321</v>
      </c>
      <c r="L848" s="57" t="s">
        <v>321</v>
      </c>
      <c r="O848">
        <f t="shared" ca="1" si="105"/>
        <v>0</v>
      </c>
      <c r="P848">
        <f t="shared" ca="1" si="106"/>
        <v>0</v>
      </c>
      <c r="Q848">
        <f t="shared" ca="1" si="107"/>
        <v>0</v>
      </c>
      <c r="R848">
        <f t="shared" ca="1" si="108"/>
        <v>0</v>
      </c>
      <c r="S848">
        <f t="shared" ca="1" si="109"/>
        <v>0</v>
      </c>
      <c r="T848">
        <f t="shared" ca="1" si="110"/>
        <v>0</v>
      </c>
      <c r="W848">
        <f t="shared" si="111"/>
        <v>846</v>
      </c>
      <c r="X848">
        <f t="shared" si="104"/>
        <v>848</v>
      </c>
    </row>
    <row r="849" spans="1:24" customFormat="1" ht="42.75" customHeight="1" x14ac:dyDescent="0.25">
      <c r="A849" s="262"/>
      <c r="B849" s="262"/>
      <c r="C849" s="264"/>
      <c r="D849" s="164" t="s">
        <v>224</v>
      </c>
      <c r="E849" s="164">
        <v>1</v>
      </c>
      <c r="F849" s="164">
        <v>3</v>
      </c>
      <c r="G849" s="165" t="s">
        <v>317</v>
      </c>
      <c r="H849" s="183" t="s">
        <v>474</v>
      </c>
      <c r="I849" s="164" t="s">
        <v>474</v>
      </c>
      <c r="J849" s="265"/>
      <c r="K849" s="57" t="s">
        <v>321</v>
      </c>
      <c r="L849" s="57" t="s">
        <v>321</v>
      </c>
      <c r="O849">
        <f t="shared" ca="1" si="105"/>
        <v>0</v>
      </c>
      <c r="P849">
        <f t="shared" ca="1" si="106"/>
        <v>0</v>
      </c>
      <c r="Q849">
        <f t="shared" ca="1" si="107"/>
        <v>0</v>
      </c>
      <c r="R849">
        <f t="shared" ca="1" si="108"/>
        <v>0</v>
      </c>
      <c r="S849">
        <f t="shared" ca="1" si="109"/>
        <v>0</v>
      </c>
      <c r="T849">
        <f t="shared" ca="1" si="110"/>
        <v>0</v>
      </c>
      <c r="W849">
        <f t="shared" si="111"/>
        <v>846</v>
      </c>
      <c r="X849">
        <f t="shared" si="104"/>
        <v>848</v>
      </c>
    </row>
    <row r="850" spans="1:24" customFormat="1" x14ac:dyDescent="0.25">
      <c r="A850" s="263"/>
      <c r="B850" s="263"/>
      <c r="C850" s="164" t="s">
        <v>524</v>
      </c>
      <c r="D850" s="164"/>
      <c r="E850" s="164"/>
      <c r="F850" s="164"/>
      <c r="G850" s="165"/>
      <c r="H850" s="183" t="s">
        <v>474</v>
      </c>
      <c r="I850" s="164"/>
      <c r="J850" s="184">
        <v>80</v>
      </c>
      <c r="K850" s="57"/>
      <c r="L850" s="57"/>
      <c r="O850">
        <f t="shared" ca="1" si="105"/>
        <v>0</v>
      </c>
      <c r="P850">
        <f t="shared" ca="1" si="106"/>
        <v>0</v>
      </c>
      <c r="Q850">
        <f t="shared" ca="1" si="107"/>
        <v>0</v>
      </c>
      <c r="R850">
        <f t="shared" ca="1" si="108"/>
        <v>0</v>
      </c>
      <c r="S850">
        <f t="shared" ca="1" si="109"/>
        <v>0</v>
      </c>
      <c r="T850">
        <f t="shared" ca="1" si="110"/>
        <v>0</v>
      </c>
      <c r="W850">
        <f t="shared" si="111"/>
        <v>849</v>
      </c>
      <c r="X850">
        <f t="shared" ref="X850:X913" si="112">IF(C850="Total",W850+2,X849)</f>
        <v>851</v>
      </c>
    </row>
    <row r="851" spans="1:24" customFormat="1" ht="42.75" customHeight="1" x14ac:dyDescent="0.25">
      <c r="A851" s="261">
        <v>143</v>
      </c>
      <c r="B851" s="261" t="s">
        <v>113</v>
      </c>
      <c r="C851" s="261" t="s">
        <v>639</v>
      </c>
      <c r="D851" s="164" t="s">
        <v>60</v>
      </c>
      <c r="E851" s="164">
        <v>1</v>
      </c>
      <c r="F851" s="164">
        <v>113</v>
      </c>
      <c r="G851" s="165" t="s">
        <v>317</v>
      </c>
      <c r="H851" s="183" t="s">
        <v>474</v>
      </c>
      <c r="I851" s="164" t="s">
        <v>474</v>
      </c>
      <c r="J851" s="278" t="s">
        <v>474</v>
      </c>
      <c r="K851" s="57" t="s">
        <v>25</v>
      </c>
      <c r="L851" s="57" t="s">
        <v>25</v>
      </c>
      <c r="O851">
        <f t="shared" ca="1" si="105"/>
        <v>0</v>
      </c>
      <c r="P851">
        <f t="shared" ca="1" si="106"/>
        <v>0</v>
      </c>
      <c r="Q851">
        <f t="shared" ca="1" si="107"/>
        <v>0</v>
      </c>
      <c r="R851">
        <f t="shared" ca="1" si="108"/>
        <v>0</v>
      </c>
      <c r="S851">
        <f t="shared" ca="1" si="109"/>
        <v>0</v>
      </c>
      <c r="T851">
        <f t="shared" ca="1" si="110"/>
        <v>0</v>
      </c>
      <c r="W851">
        <f t="shared" si="111"/>
        <v>849</v>
      </c>
      <c r="X851">
        <f t="shared" si="112"/>
        <v>851</v>
      </c>
    </row>
    <row r="852" spans="1:24" customFormat="1" ht="42.75" customHeight="1" x14ac:dyDescent="0.25">
      <c r="A852" s="262"/>
      <c r="B852" s="262"/>
      <c r="C852" s="262"/>
      <c r="D852" s="164" t="s">
        <v>60</v>
      </c>
      <c r="E852" s="164">
        <v>2</v>
      </c>
      <c r="F852" s="164">
        <v>113</v>
      </c>
      <c r="G852" s="165" t="s">
        <v>317</v>
      </c>
      <c r="H852" s="183" t="s">
        <v>474</v>
      </c>
      <c r="I852" s="164" t="s">
        <v>474</v>
      </c>
      <c r="J852" s="279"/>
      <c r="K852" s="57" t="s">
        <v>25</v>
      </c>
      <c r="L852" s="57" t="s">
        <v>25</v>
      </c>
      <c r="O852">
        <f t="shared" ca="1" si="105"/>
        <v>0</v>
      </c>
      <c r="P852">
        <f t="shared" ca="1" si="106"/>
        <v>0</v>
      </c>
      <c r="Q852">
        <f t="shared" ca="1" si="107"/>
        <v>0</v>
      </c>
      <c r="R852">
        <f t="shared" ca="1" si="108"/>
        <v>0</v>
      </c>
      <c r="S852">
        <f t="shared" ca="1" si="109"/>
        <v>0</v>
      </c>
      <c r="T852">
        <f t="shared" ca="1" si="110"/>
        <v>0</v>
      </c>
      <c r="W852">
        <f t="shared" si="111"/>
        <v>849</v>
      </c>
      <c r="X852">
        <f t="shared" si="112"/>
        <v>851</v>
      </c>
    </row>
    <row r="853" spans="1:24" customFormat="1" ht="42.75" customHeight="1" x14ac:dyDescent="0.25">
      <c r="A853" s="262"/>
      <c r="B853" s="262"/>
      <c r="C853" s="262"/>
      <c r="D853" s="226" t="s">
        <v>71</v>
      </c>
      <c r="E853" s="226">
        <v>1</v>
      </c>
      <c r="F853" s="226">
        <v>226</v>
      </c>
      <c r="G853" s="227" t="s">
        <v>317</v>
      </c>
      <c r="H853" s="226" t="s">
        <v>474</v>
      </c>
      <c r="I853" s="226" t="s">
        <v>474</v>
      </c>
      <c r="J853" s="279"/>
      <c r="K853" s="57" t="s">
        <v>15</v>
      </c>
      <c r="L853" s="57" t="s">
        <v>15</v>
      </c>
      <c r="O853">
        <f t="shared" ca="1" si="105"/>
        <v>0</v>
      </c>
      <c r="P853">
        <f t="shared" ca="1" si="106"/>
        <v>0</v>
      </c>
      <c r="Q853">
        <f t="shared" ca="1" si="107"/>
        <v>0</v>
      </c>
      <c r="R853">
        <f t="shared" ca="1" si="108"/>
        <v>0</v>
      </c>
      <c r="S853">
        <f t="shared" ca="1" si="109"/>
        <v>0</v>
      </c>
      <c r="T853">
        <f t="shared" ca="1" si="110"/>
        <v>0</v>
      </c>
      <c r="W853">
        <f t="shared" si="111"/>
        <v>849</v>
      </c>
      <c r="X853">
        <f t="shared" si="112"/>
        <v>851</v>
      </c>
    </row>
    <row r="854" spans="1:24" customFormat="1" ht="42.75" customHeight="1" x14ac:dyDescent="0.25">
      <c r="A854" s="262"/>
      <c r="B854" s="262"/>
      <c r="C854" s="263"/>
      <c r="D854" s="226" t="s">
        <v>71</v>
      </c>
      <c r="E854" s="226">
        <v>2</v>
      </c>
      <c r="F854" s="226">
        <v>226</v>
      </c>
      <c r="G854" s="227" t="s">
        <v>317</v>
      </c>
      <c r="H854" s="226" t="s">
        <v>474</v>
      </c>
      <c r="I854" s="226" t="s">
        <v>474</v>
      </c>
      <c r="J854" s="280"/>
      <c r="K854" s="57" t="s">
        <v>15</v>
      </c>
      <c r="L854" s="57" t="s">
        <v>15</v>
      </c>
      <c r="O854">
        <f t="shared" ref="O854:O917" ca="1" si="113">IF(C854="Total", SUM(INDIRECT("O"&amp;X853&amp;":O"&amp;W854)), IF(AND(H854=50,I854="Yes"),1,0))</f>
        <v>0</v>
      </c>
      <c r="P854">
        <f t="shared" ref="P854:P917" ca="1" si="114">IF(C854="Total", SUM(INDIRECT("P"&amp;X853&amp;":P"&amp;W854)),IF(AND(H854=50,I854="-"),1,0))</f>
        <v>0</v>
      </c>
      <c r="Q854">
        <f t="shared" ref="Q854:Q917" ca="1" si="115">IF(C854="Total", SUM(INDIRECT("Q"&amp;X853&amp;":Q"&amp;W854)),IF(AND(H854=63,I854="Yes"),1,0))</f>
        <v>0</v>
      </c>
      <c r="R854">
        <f t="shared" ref="R854:R917" ca="1" si="116">IF(C854="Total", SUM(INDIRECT("R"&amp;X853&amp;":R"&amp;W854)),IF(AND(H854=63,I854="-"),1,0))</f>
        <v>0</v>
      </c>
      <c r="S854">
        <f t="shared" ref="S854:S917" ca="1" si="117">IF(C854="Total", SUM(INDIRECT("S"&amp;X853&amp;":S"&amp;W854)),IF(AND(H854=80,I854="Yes"),1,0))</f>
        <v>0</v>
      </c>
      <c r="T854">
        <f t="shared" ref="T854:T917" ca="1" si="118">IF(C854="Total", SUM(INDIRECT("T"&amp;X853&amp;":T"&amp;W854)),IF(AND(H854=80,I854="-"),1,0))</f>
        <v>0</v>
      </c>
      <c r="W854">
        <f t="shared" si="111"/>
        <v>849</v>
      </c>
      <c r="X854">
        <f t="shared" si="112"/>
        <v>851</v>
      </c>
    </row>
    <row r="855" spans="1:24" customFormat="1" x14ac:dyDescent="0.25">
      <c r="A855" s="263"/>
      <c r="B855" s="263"/>
      <c r="C855" s="164" t="s">
        <v>524</v>
      </c>
      <c r="D855" s="164"/>
      <c r="E855" s="164"/>
      <c r="F855" s="164"/>
      <c r="G855" s="165"/>
      <c r="H855" s="183" t="s">
        <v>474</v>
      </c>
      <c r="I855" s="164"/>
      <c r="J855" s="184" t="s">
        <v>474</v>
      </c>
      <c r="K855" s="57"/>
      <c r="L855" s="57"/>
      <c r="O855">
        <f t="shared" ca="1" si="113"/>
        <v>0</v>
      </c>
      <c r="P855">
        <f t="shared" ca="1" si="114"/>
        <v>0</v>
      </c>
      <c r="Q855">
        <f t="shared" ca="1" si="115"/>
        <v>0</v>
      </c>
      <c r="R855">
        <f t="shared" ca="1" si="116"/>
        <v>0</v>
      </c>
      <c r="S855">
        <f t="shared" ca="1" si="117"/>
        <v>0</v>
      </c>
      <c r="T855">
        <f t="shared" ca="1" si="118"/>
        <v>0</v>
      </c>
      <c r="W855">
        <f t="shared" si="111"/>
        <v>854</v>
      </c>
      <c r="X855">
        <f t="shared" si="112"/>
        <v>856</v>
      </c>
    </row>
    <row r="856" spans="1:24" customFormat="1" ht="42.75" customHeight="1" x14ac:dyDescent="0.25">
      <c r="A856" s="261">
        <v>144</v>
      </c>
      <c r="B856" s="261" t="s">
        <v>516</v>
      </c>
      <c r="C856" s="264" t="s">
        <v>576</v>
      </c>
      <c r="D856" s="164" t="s">
        <v>106</v>
      </c>
      <c r="E856" s="164">
        <v>1</v>
      </c>
      <c r="F856" s="164">
        <v>131</v>
      </c>
      <c r="G856" s="165" t="s">
        <v>318</v>
      </c>
      <c r="H856" s="183" t="s">
        <v>474</v>
      </c>
      <c r="I856" s="164" t="s">
        <v>474</v>
      </c>
      <c r="J856" s="265" t="s">
        <v>474</v>
      </c>
      <c r="K856" s="57" t="s">
        <v>15</v>
      </c>
      <c r="L856" s="57" t="s">
        <v>15</v>
      </c>
      <c r="O856">
        <f t="shared" ca="1" si="113"/>
        <v>0</v>
      </c>
      <c r="P856">
        <f t="shared" ca="1" si="114"/>
        <v>0</v>
      </c>
      <c r="Q856">
        <f t="shared" ca="1" si="115"/>
        <v>0</v>
      </c>
      <c r="R856">
        <f t="shared" ca="1" si="116"/>
        <v>0</v>
      </c>
      <c r="S856">
        <f t="shared" ca="1" si="117"/>
        <v>0</v>
      </c>
      <c r="T856">
        <f t="shared" ca="1" si="118"/>
        <v>0</v>
      </c>
      <c r="W856">
        <f t="shared" si="111"/>
        <v>854</v>
      </c>
      <c r="X856">
        <f t="shared" si="112"/>
        <v>856</v>
      </c>
    </row>
    <row r="857" spans="1:24" customFormat="1" ht="42.75" customHeight="1" x14ac:dyDescent="0.25">
      <c r="A857" s="262"/>
      <c r="B857" s="262"/>
      <c r="C857" s="264"/>
      <c r="D857" s="164" t="s">
        <v>106</v>
      </c>
      <c r="E857" s="164">
        <v>2</v>
      </c>
      <c r="F857" s="164">
        <v>131</v>
      </c>
      <c r="G857" s="165" t="s">
        <v>318</v>
      </c>
      <c r="H857" s="183" t="s">
        <v>474</v>
      </c>
      <c r="I857" s="164" t="s">
        <v>474</v>
      </c>
      <c r="J857" s="265"/>
      <c r="K857" s="57" t="s">
        <v>15</v>
      </c>
      <c r="L857" s="57" t="s">
        <v>15</v>
      </c>
      <c r="O857">
        <f t="shared" ca="1" si="113"/>
        <v>0</v>
      </c>
      <c r="P857">
        <f t="shared" ca="1" si="114"/>
        <v>0</v>
      </c>
      <c r="Q857">
        <f t="shared" ca="1" si="115"/>
        <v>0</v>
      </c>
      <c r="R857">
        <f t="shared" ca="1" si="116"/>
        <v>0</v>
      </c>
      <c r="S857">
        <f t="shared" ca="1" si="117"/>
        <v>0</v>
      </c>
      <c r="T857">
        <f t="shared" ca="1" si="118"/>
        <v>0</v>
      </c>
      <c r="W857">
        <f t="shared" si="111"/>
        <v>854</v>
      </c>
      <c r="X857">
        <f t="shared" si="112"/>
        <v>856</v>
      </c>
    </row>
    <row r="858" spans="1:24" customFormat="1" ht="42.75" customHeight="1" x14ac:dyDescent="0.25">
      <c r="A858" s="262"/>
      <c r="B858" s="262"/>
      <c r="C858" s="264"/>
      <c r="D858" s="164" t="s">
        <v>62</v>
      </c>
      <c r="E858" s="164">
        <v>1</v>
      </c>
      <c r="F858" s="164">
        <v>14</v>
      </c>
      <c r="G858" s="165" t="s">
        <v>318</v>
      </c>
      <c r="H858" s="183" t="s">
        <v>474</v>
      </c>
      <c r="I858" s="164" t="s">
        <v>474</v>
      </c>
      <c r="J858" s="265"/>
      <c r="K858" s="57" t="s">
        <v>15</v>
      </c>
      <c r="L858" s="57" t="s">
        <v>25</v>
      </c>
      <c r="O858">
        <f t="shared" ca="1" si="113"/>
        <v>0</v>
      </c>
      <c r="P858">
        <f t="shared" ca="1" si="114"/>
        <v>0</v>
      </c>
      <c r="Q858">
        <f t="shared" ca="1" si="115"/>
        <v>0</v>
      </c>
      <c r="R858">
        <f t="shared" ca="1" si="116"/>
        <v>0</v>
      </c>
      <c r="S858">
        <f t="shared" ca="1" si="117"/>
        <v>0</v>
      </c>
      <c r="T858">
        <f t="shared" ca="1" si="118"/>
        <v>0</v>
      </c>
      <c r="W858">
        <f t="shared" si="111"/>
        <v>854</v>
      </c>
      <c r="X858">
        <f t="shared" si="112"/>
        <v>856</v>
      </c>
    </row>
    <row r="859" spans="1:24" customFormat="1" ht="42.75" customHeight="1" x14ac:dyDescent="0.25">
      <c r="A859" s="262"/>
      <c r="B859" s="262"/>
      <c r="C859" s="264"/>
      <c r="D859" s="164" t="s">
        <v>62</v>
      </c>
      <c r="E859" s="164">
        <v>2</v>
      </c>
      <c r="F859" s="164">
        <v>14</v>
      </c>
      <c r="G859" s="165" t="s">
        <v>318</v>
      </c>
      <c r="H859" s="183" t="s">
        <v>474</v>
      </c>
      <c r="I859" s="164" t="s">
        <v>474</v>
      </c>
      <c r="J859" s="265"/>
      <c r="K859" s="57" t="s">
        <v>15</v>
      </c>
      <c r="L859" s="57" t="s">
        <v>25</v>
      </c>
      <c r="O859">
        <f t="shared" ca="1" si="113"/>
        <v>0</v>
      </c>
      <c r="P859">
        <f t="shared" ca="1" si="114"/>
        <v>0</v>
      </c>
      <c r="Q859">
        <f t="shared" ca="1" si="115"/>
        <v>0</v>
      </c>
      <c r="R859">
        <f t="shared" ca="1" si="116"/>
        <v>0</v>
      </c>
      <c r="S859">
        <f t="shared" ca="1" si="117"/>
        <v>0</v>
      </c>
      <c r="T859">
        <f t="shared" ca="1" si="118"/>
        <v>0</v>
      </c>
      <c r="W859">
        <f t="shared" si="111"/>
        <v>854</v>
      </c>
      <c r="X859">
        <f t="shared" si="112"/>
        <v>856</v>
      </c>
    </row>
    <row r="860" spans="1:24" customFormat="1" x14ac:dyDescent="0.25">
      <c r="A860" s="263"/>
      <c r="B860" s="263"/>
      <c r="C860" s="164" t="s">
        <v>524</v>
      </c>
      <c r="D860" s="164"/>
      <c r="E860" s="164"/>
      <c r="F860" s="164"/>
      <c r="G860" s="165"/>
      <c r="H860" s="183" t="s">
        <v>474</v>
      </c>
      <c r="I860" s="164"/>
      <c r="J860" s="184" t="s">
        <v>474</v>
      </c>
      <c r="K860" s="57"/>
      <c r="L860" s="57"/>
      <c r="O860">
        <f t="shared" ca="1" si="113"/>
        <v>0</v>
      </c>
      <c r="P860">
        <f t="shared" ca="1" si="114"/>
        <v>0</v>
      </c>
      <c r="Q860">
        <f t="shared" ca="1" si="115"/>
        <v>0</v>
      </c>
      <c r="R860">
        <f t="shared" ca="1" si="116"/>
        <v>0</v>
      </c>
      <c r="S860">
        <f t="shared" ca="1" si="117"/>
        <v>0</v>
      </c>
      <c r="T860">
        <f t="shared" ca="1" si="118"/>
        <v>0</v>
      </c>
      <c r="W860">
        <f t="shared" si="111"/>
        <v>859</v>
      </c>
      <c r="X860">
        <f t="shared" si="112"/>
        <v>861</v>
      </c>
    </row>
    <row r="861" spans="1:24" customFormat="1" ht="42.75" customHeight="1" x14ac:dyDescent="0.25">
      <c r="A861" s="261">
        <v>145</v>
      </c>
      <c r="B861" s="261" t="s">
        <v>95</v>
      </c>
      <c r="C861" s="264" t="s">
        <v>96</v>
      </c>
      <c r="D861" s="164" t="s">
        <v>91</v>
      </c>
      <c r="E861" s="164">
        <v>1</v>
      </c>
      <c r="F861" s="164">
        <v>215</v>
      </c>
      <c r="G861" s="165" t="s">
        <v>317</v>
      </c>
      <c r="H861" s="183">
        <v>50</v>
      </c>
      <c r="I861" s="164" t="s">
        <v>474</v>
      </c>
      <c r="J861" s="265" t="s">
        <v>474</v>
      </c>
      <c r="K861" s="57" t="s">
        <v>15</v>
      </c>
      <c r="L861" s="57" t="s">
        <v>24</v>
      </c>
      <c r="O861">
        <f t="shared" ca="1" si="113"/>
        <v>0</v>
      </c>
      <c r="P861">
        <f t="shared" ca="1" si="114"/>
        <v>1</v>
      </c>
      <c r="Q861">
        <f t="shared" ca="1" si="115"/>
        <v>0</v>
      </c>
      <c r="R861">
        <f t="shared" ca="1" si="116"/>
        <v>0</v>
      </c>
      <c r="S861">
        <f t="shared" ca="1" si="117"/>
        <v>0</v>
      </c>
      <c r="T861">
        <f t="shared" ca="1" si="118"/>
        <v>0</v>
      </c>
      <c r="W861">
        <f t="shared" si="111"/>
        <v>859</v>
      </c>
      <c r="X861">
        <f t="shared" si="112"/>
        <v>861</v>
      </c>
    </row>
    <row r="862" spans="1:24" customFormat="1" ht="42.75" customHeight="1" x14ac:dyDescent="0.25">
      <c r="A862" s="262"/>
      <c r="B862" s="262"/>
      <c r="C862" s="264"/>
      <c r="D862" s="164" t="s">
        <v>456</v>
      </c>
      <c r="E862" s="164">
        <v>1</v>
      </c>
      <c r="F862" s="164">
        <v>18</v>
      </c>
      <c r="G862" s="165" t="s">
        <v>317</v>
      </c>
      <c r="H862" s="183" t="s">
        <v>474</v>
      </c>
      <c r="I862" s="164" t="s">
        <v>474</v>
      </c>
      <c r="J862" s="265"/>
      <c r="K862" s="57" t="s">
        <v>15</v>
      </c>
      <c r="L862" s="57" t="s">
        <v>34</v>
      </c>
      <c r="O862">
        <f t="shared" ca="1" si="113"/>
        <v>0</v>
      </c>
      <c r="P862">
        <f t="shared" ca="1" si="114"/>
        <v>0</v>
      </c>
      <c r="Q862">
        <f t="shared" ca="1" si="115"/>
        <v>0</v>
      </c>
      <c r="R862">
        <f t="shared" ca="1" si="116"/>
        <v>0</v>
      </c>
      <c r="S862">
        <f t="shared" ca="1" si="117"/>
        <v>0</v>
      </c>
      <c r="T862">
        <f t="shared" ca="1" si="118"/>
        <v>0</v>
      </c>
      <c r="W862">
        <f t="shared" si="111"/>
        <v>859</v>
      </c>
      <c r="X862">
        <f t="shared" si="112"/>
        <v>861</v>
      </c>
    </row>
    <row r="863" spans="1:24" customFormat="1" x14ac:dyDescent="0.25">
      <c r="A863" s="263"/>
      <c r="B863" s="263"/>
      <c r="C863" s="164" t="s">
        <v>524</v>
      </c>
      <c r="D863" s="164"/>
      <c r="E863" s="164"/>
      <c r="F863" s="164"/>
      <c r="G863" s="165"/>
      <c r="H863" s="183">
        <f>SUM(H861:H862)</f>
        <v>50</v>
      </c>
      <c r="I863" s="164"/>
      <c r="J863" s="184" t="s">
        <v>474</v>
      </c>
      <c r="K863" s="57"/>
      <c r="L863" s="57"/>
      <c r="O863">
        <f t="shared" ca="1" si="113"/>
        <v>0</v>
      </c>
      <c r="P863">
        <f t="shared" ca="1" si="114"/>
        <v>1</v>
      </c>
      <c r="Q863">
        <f t="shared" ca="1" si="115"/>
        <v>0</v>
      </c>
      <c r="R863">
        <f t="shared" ca="1" si="116"/>
        <v>0</v>
      </c>
      <c r="S863">
        <f t="shared" ca="1" si="117"/>
        <v>0</v>
      </c>
      <c r="T863">
        <f t="shared" ca="1" si="118"/>
        <v>0</v>
      </c>
      <c r="W863">
        <f t="shared" si="111"/>
        <v>862</v>
      </c>
      <c r="X863">
        <f t="shared" si="112"/>
        <v>864</v>
      </c>
    </row>
    <row r="864" spans="1:24" customFormat="1" ht="42.75" customHeight="1" x14ac:dyDescent="0.25">
      <c r="A864" s="261">
        <v>146</v>
      </c>
      <c r="B864" s="261" t="s">
        <v>225</v>
      </c>
      <c r="C864" s="264" t="s">
        <v>576</v>
      </c>
      <c r="D864" s="164" t="s">
        <v>156</v>
      </c>
      <c r="E864" s="164">
        <v>1</v>
      </c>
      <c r="F864" s="164">
        <v>91</v>
      </c>
      <c r="G864" s="165" t="s">
        <v>317</v>
      </c>
      <c r="H864" s="183" t="s">
        <v>474</v>
      </c>
      <c r="I864" s="164" t="s">
        <v>474</v>
      </c>
      <c r="J864" s="265" t="s">
        <v>474</v>
      </c>
      <c r="K864" s="57" t="s">
        <v>15</v>
      </c>
      <c r="L864" s="57" t="s">
        <v>15</v>
      </c>
      <c r="O864">
        <f t="shared" ca="1" si="113"/>
        <v>0</v>
      </c>
      <c r="P864">
        <f t="shared" ca="1" si="114"/>
        <v>0</v>
      </c>
      <c r="Q864">
        <f t="shared" ca="1" si="115"/>
        <v>0</v>
      </c>
      <c r="R864">
        <f t="shared" ca="1" si="116"/>
        <v>0</v>
      </c>
      <c r="S864">
        <f t="shared" ca="1" si="117"/>
        <v>0</v>
      </c>
      <c r="T864">
        <f t="shared" ca="1" si="118"/>
        <v>0</v>
      </c>
      <c r="W864">
        <f t="shared" si="111"/>
        <v>862</v>
      </c>
      <c r="X864">
        <f t="shared" si="112"/>
        <v>864</v>
      </c>
    </row>
    <row r="865" spans="1:24" customFormat="1" ht="42.75" customHeight="1" x14ac:dyDescent="0.25">
      <c r="A865" s="262"/>
      <c r="B865" s="262"/>
      <c r="C865" s="264"/>
      <c r="D865" s="164" t="s">
        <v>224</v>
      </c>
      <c r="E865" s="164">
        <v>1</v>
      </c>
      <c r="F865" s="164">
        <v>118</v>
      </c>
      <c r="G865" s="165" t="s">
        <v>317</v>
      </c>
      <c r="H865" s="183" t="s">
        <v>474</v>
      </c>
      <c r="I865" s="164" t="s">
        <v>474</v>
      </c>
      <c r="J865" s="265"/>
      <c r="K865" s="57" t="s">
        <v>15</v>
      </c>
      <c r="L865" s="57" t="s">
        <v>321</v>
      </c>
      <c r="O865">
        <f t="shared" ca="1" si="113"/>
        <v>0</v>
      </c>
      <c r="P865">
        <f t="shared" ca="1" si="114"/>
        <v>0</v>
      </c>
      <c r="Q865">
        <f t="shared" ca="1" si="115"/>
        <v>0</v>
      </c>
      <c r="R865">
        <f t="shared" ca="1" si="116"/>
        <v>0</v>
      </c>
      <c r="S865">
        <f t="shared" ca="1" si="117"/>
        <v>0</v>
      </c>
      <c r="T865">
        <f t="shared" ca="1" si="118"/>
        <v>0</v>
      </c>
      <c r="W865">
        <f t="shared" si="111"/>
        <v>862</v>
      </c>
      <c r="X865">
        <f t="shared" si="112"/>
        <v>864</v>
      </c>
    </row>
    <row r="866" spans="1:24" customFormat="1" ht="42.75" customHeight="1" x14ac:dyDescent="0.25">
      <c r="A866" s="262"/>
      <c r="B866" s="262"/>
      <c r="C866" s="264"/>
      <c r="D866" s="164" t="s">
        <v>188</v>
      </c>
      <c r="E866" s="164">
        <v>1</v>
      </c>
      <c r="F866" s="164">
        <v>49</v>
      </c>
      <c r="G866" s="165" t="s">
        <v>317</v>
      </c>
      <c r="H866" s="183" t="s">
        <v>474</v>
      </c>
      <c r="I866" s="164" t="s">
        <v>474</v>
      </c>
      <c r="J866" s="265"/>
      <c r="K866" s="57" t="s">
        <v>15</v>
      </c>
      <c r="L866" s="57" t="s">
        <v>15</v>
      </c>
      <c r="O866">
        <f t="shared" ca="1" si="113"/>
        <v>0</v>
      </c>
      <c r="P866">
        <f t="shared" ca="1" si="114"/>
        <v>0</v>
      </c>
      <c r="Q866">
        <f t="shared" ca="1" si="115"/>
        <v>0</v>
      </c>
      <c r="R866">
        <f t="shared" ca="1" si="116"/>
        <v>0</v>
      </c>
      <c r="S866">
        <f t="shared" ca="1" si="117"/>
        <v>0</v>
      </c>
      <c r="T866">
        <f t="shared" ca="1" si="118"/>
        <v>0</v>
      </c>
      <c r="W866">
        <f t="shared" si="111"/>
        <v>862</v>
      </c>
      <c r="X866">
        <f t="shared" si="112"/>
        <v>864</v>
      </c>
    </row>
    <row r="867" spans="1:24" customFormat="1" ht="42.75" customHeight="1" x14ac:dyDescent="0.25">
      <c r="A867" s="262"/>
      <c r="B867" s="262"/>
      <c r="C867" s="264"/>
      <c r="D867" s="164" t="s">
        <v>188</v>
      </c>
      <c r="E867" s="164">
        <v>2</v>
      </c>
      <c r="F867" s="164">
        <v>52</v>
      </c>
      <c r="G867" s="165" t="s">
        <v>317</v>
      </c>
      <c r="H867" s="183" t="s">
        <v>474</v>
      </c>
      <c r="I867" s="164" t="s">
        <v>474</v>
      </c>
      <c r="J867" s="265"/>
      <c r="K867" s="57" t="s">
        <v>15</v>
      </c>
      <c r="L867" s="57" t="s">
        <v>15</v>
      </c>
      <c r="O867">
        <f t="shared" ca="1" si="113"/>
        <v>0</v>
      </c>
      <c r="P867">
        <f t="shared" ca="1" si="114"/>
        <v>0</v>
      </c>
      <c r="Q867">
        <f t="shared" ca="1" si="115"/>
        <v>0</v>
      </c>
      <c r="R867">
        <f t="shared" ca="1" si="116"/>
        <v>0</v>
      </c>
      <c r="S867">
        <f t="shared" ca="1" si="117"/>
        <v>0</v>
      </c>
      <c r="T867">
        <f t="shared" ca="1" si="118"/>
        <v>0</v>
      </c>
      <c r="W867">
        <f t="shared" si="111"/>
        <v>862</v>
      </c>
      <c r="X867">
        <f t="shared" si="112"/>
        <v>864</v>
      </c>
    </row>
    <row r="868" spans="1:24" customFormat="1" x14ac:dyDescent="0.25">
      <c r="A868" s="263"/>
      <c r="B868" s="263"/>
      <c r="C868" s="164" t="s">
        <v>524</v>
      </c>
      <c r="D868" s="164"/>
      <c r="E868" s="164"/>
      <c r="F868" s="164"/>
      <c r="G868" s="165"/>
      <c r="H868" s="183" t="s">
        <v>474</v>
      </c>
      <c r="I868" s="164"/>
      <c r="J868" s="184" t="s">
        <v>474</v>
      </c>
      <c r="K868" s="57"/>
      <c r="L868" s="57"/>
      <c r="O868">
        <f t="shared" ca="1" si="113"/>
        <v>0</v>
      </c>
      <c r="P868">
        <f t="shared" ca="1" si="114"/>
        <v>0</v>
      </c>
      <c r="Q868">
        <f t="shared" ca="1" si="115"/>
        <v>0</v>
      </c>
      <c r="R868">
        <f t="shared" ca="1" si="116"/>
        <v>0</v>
      </c>
      <c r="S868">
        <f t="shared" ca="1" si="117"/>
        <v>0</v>
      </c>
      <c r="T868">
        <f t="shared" ca="1" si="118"/>
        <v>0</v>
      </c>
      <c r="W868">
        <f t="shared" si="111"/>
        <v>867</v>
      </c>
      <c r="X868">
        <f t="shared" si="112"/>
        <v>869</v>
      </c>
    </row>
    <row r="869" spans="1:24" customFormat="1" ht="42.75" customHeight="1" x14ac:dyDescent="0.25">
      <c r="A869" s="261">
        <v>147</v>
      </c>
      <c r="B869" s="261" t="s">
        <v>185</v>
      </c>
      <c r="C869" s="261" t="s">
        <v>25</v>
      </c>
      <c r="D869" s="164" t="s">
        <v>57</v>
      </c>
      <c r="E869" s="164">
        <v>1</v>
      </c>
      <c r="F869" s="164">
        <v>84</v>
      </c>
      <c r="G869" s="165" t="s">
        <v>317</v>
      </c>
      <c r="H869" s="183" t="s">
        <v>474</v>
      </c>
      <c r="I869" s="164" t="s">
        <v>474</v>
      </c>
      <c r="J869" s="278" t="s">
        <v>583</v>
      </c>
      <c r="K869" s="57" t="s">
        <v>25</v>
      </c>
      <c r="L869" s="57" t="s">
        <v>59</v>
      </c>
      <c r="O869">
        <f t="shared" ca="1" si="113"/>
        <v>0</v>
      </c>
      <c r="P869">
        <f t="shared" ca="1" si="114"/>
        <v>0</v>
      </c>
      <c r="Q869">
        <f t="shared" ca="1" si="115"/>
        <v>0</v>
      </c>
      <c r="R869">
        <f t="shared" ca="1" si="116"/>
        <v>0</v>
      </c>
      <c r="S869">
        <f t="shared" ca="1" si="117"/>
        <v>0</v>
      </c>
      <c r="T869">
        <f t="shared" ca="1" si="118"/>
        <v>0</v>
      </c>
      <c r="W869">
        <f t="shared" si="111"/>
        <v>867</v>
      </c>
      <c r="X869">
        <f t="shared" si="112"/>
        <v>869</v>
      </c>
    </row>
    <row r="870" spans="1:24" customFormat="1" ht="42.75" customHeight="1" x14ac:dyDescent="0.25">
      <c r="A870" s="262"/>
      <c r="B870" s="262"/>
      <c r="C870" s="262"/>
      <c r="D870" s="164" t="s">
        <v>57</v>
      </c>
      <c r="E870" s="164">
        <v>2</v>
      </c>
      <c r="F870" s="164">
        <v>84</v>
      </c>
      <c r="G870" s="165" t="s">
        <v>317</v>
      </c>
      <c r="H870" s="183" t="s">
        <v>474</v>
      </c>
      <c r="I870" s="164" t="s">
        <v>474</v>
      </c>
      <c r="J870" s="279"/>
      <c r="K870" s="57" t="s">
        <v>25</v>
      </c>
      <c r="L870" s="57" t="s">
        <v>59</v>
      </c>
      <c r="O870">
        <f t="shared" ca="1" si="113"/>
        <v>0</v>
      </c>
      <c r="P870">
        <f t="shared" ca="1" si="114"/>
        <v>0</v>
      </c>
      <c r="Q870">
        <f t="shared" ca="1" si="115"/>
        <v>0</v>
      </c>
      <c r="R870">
        <f t="shared" ca="1" si="116"/>
        <v>0</v>
      </c>
      <c r="S870">
        <f t="shared" ca="1" si="117"/>
        <v>0</v>
      </c>
      <c r="T870">
        <f t="shared" ca="1" si="118"/>
        <v>0</v>
      </c>
      <c r="W870">
        <f t="shared" si="111"/>
        <v>867</v>
      </c>
      <c r="X870">
        <f t="shared" si="112"/>
        <v>869</v>
      </c>
    </row>
    <row r="871" spans="1:24" customFormat="1" ht="42.75" customHeight="1" x14ac:dyDescent="0.25">
      <c r="A871" s="262"/>
      <c r="B871" s="262"/>
      <c r="C871" s="262"/>
      <c r="D871" s="226" t="s">
        <v>71</v>
      </c>
      <c r="E871" s="226">
        <v>1</v>
      </c>
      <c r="F871" s="226">
        <v>10</v>
      </c>
      <c r="G871" s="227" t="s">
        <v>317</v>
      </c>
      <c r="H871" s="226" t="s">
        <v>474</v>
      </c>
      <c r="I871" s="226" t="s">
        <v>474</v>
      </c>
      <c r="J871" s="279"/>
      <c r="K871" s="57" t="s">
        <v>15</v>
      </c>
      <c r="L871" s="57" t="s">
        <v>15</v>
      </c>
      <c r="O871">
        <f t="shared" ca="1" si="113"/>
        <v>0</v>
      </c>
      <c r="P871">
        <f t="shared" ca="1" si="114"/>
        <v>0</v>
      </c>
      <c r="Q871">
        <f t="shared" ca="1" si="115"/>
        <v>0</v>
      </c>
      <c r="R871">
        <f t="shared" ca="1" si="116"/>
        <v>0</v>
      </c>
      <c r="S871">
        <f t="shared" ca="1" si="117"/>
        <v>0</v>
      </c>
      <c r="T871">
        <f t="shared" ca="1" si="118"/>
        <v>0</v>
      </c>
      <c r="W871">
        <f t="shared" si="111"/>
        <v>867</v>
      </c>
      <c r="X871">
        <f t="shared" si="112"/>
        <v>869</v>
      </c>
    </row>
    <row r="872" spans="1:24" customFormat="1" ht="42.75" customHeight="1" x14ac:dyDescent="0.25">
      <c r="A872" s="262"/>
      <c r="B872" s="262"/>
      <c r="C872" s="262"/>
      <c r="D872" s="226" t="s">
        <v>71</v>
      </c>
      <c r="E872" s="226">
        <v>2</v>
      </c>
      <c r="F872" s="226">
        <v>10</v>
      </c>
      <c r="G872" s="227" t="s">
        <v>317</v>
      </c>
      <c r="H872" s="226" t="s">
        <v>474</v>
      </c>
      <c r="I872" s="226" t="s">
        <v>474</v>
      </c>
      <c r="J872" s="279"/>
      <c r="K872" s="57" t="s">
        <v>15</v>
      </c>
      <c r="L872" s="57" t="s">
        <v>15</v>
      </c>
      <c r="O872">
        <f t="shared" ca="1" si="113"/>
        <v>0</v>
      </c>
      <c r="P872">
        <f t="shared" ca="1" si="114"/>
        <v>0</v>
      </c>
      <c r="Q872">
        <f t="shared" ca="1" si="115"/>
        <v>0</v>
      </c>
      <c r="R872">
        <f t="shared" ca="1" si="116"/>
        <v>0</v>
      </c>
      <c r="S872">
        <f t="shared" ca="1" si="117"/>
        <v>0</v>
      </c>
      <c r="T872">
        <f t="shared" ca="1" si="118"/>
        <v>0</v>
      </c>
      <c r="W872">
        <f t="shared" si="111"/>
        <v>867</v>
      </c>
      <c r="X872">
        <f t="shared" si="112"/>
        <v>869</v>
      </c>
    </row>
    <row r="873" spans="1:24" customFormat="1" ht="42.75" customHeight="1" x14ac:dyDescent="0.25">
      <c r="A873" s="262"/>
      <c r="B873" s="262"/>
      <c r="C873" s="262"/>
      <c r="D873" s="226" t="s">
        <v>60</v>
      </c>
      <c r="E873" s="226">
        <v>1</v>
      </c>
      <c r="F873" s="226">
        <v>159</v>
      </c>
      <c r="G873" s="227" t="s">
        <v>317</v>
      </c>
      <c r="H873" s="226" t="s">
        <v>474</v>
      </c>
      <c r="I873" s="226" t="s">
        <v>474</v>
      </c>
      <c r="J873" s="279"/>
      <c r="K873" s="57" t="s">
        <v>25</v>
      </c>
      <c r="L873" s="57" t="s">
        <v>25</v>
      </c>
      <c r="O873">
        <f t="shared" ca="1" si="113"/>
        <v>0</v>
      </c>
      <c r="P873">
        <f t="shared" ca="1" si="114"/>
        <v>0</v>
      </c>
      <c r="Q873">
        <f t="shared" ca="1" si="115"/>
        <v>0</v>
      </c>
      <c r="R873">
        <f t="shared" ca="1" si="116"/>
        <v>0</v>
      </c>
      <c r="S873">
        <f t="shared" ca="1" si="117"/>
        <v>0</v>
      </c>
      <c r="T873">
        <f t="shared" ca="1" si="118"/>
        <v>0</v>
      </c>
      <c r="W873">
        <f t="shared" si="111"/>
        <v>867</v>
      </c>
      <c r="X873">
        <f t="shared" si="112"/>
        <v>869</v>
      </c>
    </row>
    <row r="874" spans="1:24" customFormat="1" ht="42.75" customHeight="1" x14ac:dyDescent="0.25">
      <c r="A874" s="262"/>
      <c r="B874" s="262"/>
      <c r="C874" s="263"/>
      <c r="D874" s="226" t="s">
        <v>166</v>
      </c>
      <c r="E874" s="226">
        <v>1</v>
      </c>
      <c r="F874" s="226">
        <v>258</v>
      </c>
      <c r="G874" s="227" t="s">
        <v>317</v>
      </c>
      <c r="H874" s="226" t="s">
        <v>474</v>
      </c>
      <c r="I874" s="226" t="s">
        <v>474</v>
      </c>
      <c r="J874" s="280"/>
      <c r="K874" s="57" t="s">
        <v>25</v>
      </c>
      <c r="L874" s="57" t="s">
        <v>25</v>
      </c>
      <c r="O874">
        <f t="shared" ca="1" si="113"/>
        <v>0</v>
      </c>
      <c r="P874">
        <f t="shared" ca="1" si="114"/>
        <v>0</v>
      </c>
      <c r="Q874">
        <f t="shared" ca="1" si="115"/>
        <v>0</v>
      </c>
      <c r="R874">
        <f t="shared" ca="1" si="116"/>
        <v>0</v>
      </c>
      <c r="S874">
        <f t="shared" ca="1" si="117"/>
        <v>0</v>
      </c>
      <c r="T874">
        <f t="shared" ca="1" si="118"/>
        <v>0</v>
      </c>
      <c r="W874">
        <f t="shared" si="111"/>
        <v>867</v>
      </c>
      <c r="X874">
        <f t="shared" si="112"/>
        <v>869</v>
      </c>
    </row>
    <row r="875" spans="1:24" customFormat="1" x14ac:dyDescent="0.25">
      <c r="A875" s="263"/>
      <c r="B875" s="263"/>
      <c r="C875" s="164" t="s">
        <v>524</v>
      </c>
      <c r="D875" s="164"/>
      <c r="E875" s="164"/>
      <c r="F875" s="164"/>
      <c r="G875" s="165"/>
      <c r="H875" s="183" t="s">
        <v>474</v>
      </c>
      <c r="I875" s="164"/>
      <c r="J875" s="184">
        <v>175</v>
      </c>
      <c r="K875" s="57"/>
      <c r="L875" s="57"/>
      <c r="O875">
        <f t="shared" ca="1" si="113"/>
        <v>0</v>
      </c>
      <c r="P875">
        <f t="shared" ca="1" si="114"/>
        <v>0</v>
      </c>
      <c r="Q875">
        <f t="shared" ca="1" si="115"/>
        <v>0</v>
      </c>
      <c r="R875">
        <f t="shared" ca="1" si="116"/>
        <v>0</v>
      </c>
      <c r="S875">
        <f t="shared" ca="1" si="117"/>
        <v>0</v>
      </c>
      <c r="T875">
        <f t="shared" ca="1" si="118"/>
        <v>0</v>
      </c>
      <c r="W875">
        <f t="shared" si="111"/>
        <v>874</v>
      </c>
      <c r="X875">
        <f t="shared" si="112"/>
        <v>876</v>
      </c>
    </row>
    <row r="876" spans="1:24" customFormat="1" ht="42.75" customHeight="1" x14ac:dyDescent="0.25">
      <c r="A876" s="261">
        <v>148</v>
      </c>
      <c r="B876" s="281" t="s">
        <v>144</v>
      </c>
      <c r="C876" s="261" t="s">
        <v>34</v>
      </c>
      <c r="D876" s="164" t="s">
        <v>118</v>
      </c>
      <c r="E876" s="164">
        <v>1</v>
      </c>
      <c r="F876" s="164">
        <v>360</v>
      </c>
      <c r="G876" s="165" t="s">
        <v>317</v>
      </c>
      <c r="H876" s="183">
        <v>63</v>
      </c>
      <c r="I876" s="164" t="s">
        <v>474</v>
      </c>
      <c r="J876" s="278" t="s">
        <v>596</v>
      </c>
      <c r="K876" s="57" t="s">
        <v>15</v>
      </c>
      <c r="L876" s="57" t="s">
        <v>15</v>
      </c>
      <c r="O876">
        <f t="shared" ca="1" si="113"/>
        <v>0</v>
      </c>
      <c r="P876">
        <f t="shared" ca="1" si="114"/>
        <v>0</v>
      </c>
      <c r="Q876">
        <f t="shared" ca="1" si="115"/>
        <v>0</v>
      </c>
      <c r="R876">
        <f t="shared" ca="1" si="116"/>
        <v>1</v>
      </c>
      <c r="S876">
        <f t="shared" ca="1" si="117"/>
        <v>0</v>
      </c>
      <c r="T876">
        <f t="shared" ca="1" si="118"/>
        <v>0</v>
      </c>
      <c r="W876">
        <f t="shared" si="111"/>
        <v>874</v>
      </c>
      <c r="X876">
        <f t="shared" si="112"/>
        <v>876</v>
      </c>
    </row>
    <row r="877" spans="1:24" customFormat="1" ht="42.75" customHeight="1" x14ac:dyDescent="0.25">
      <c r="A877" s="262"/>
      <c r="B877" s="282"/>
      <c r="C877" s="262"/>
      <c r="D877" s="164" t="s">
        <v>118</v>
      </c>
      <c r="E877" s="164">
        <v>2</v>
      </c>
      <c r="F877" s="164">
        <v>360</v>
      </c>
      <c r="G877" s="165" t="s">
        <v>317</v>
      </c>
      <c r="H877" s="183">
        <v>63</v>
      </c>
      <c r="I877" s="164" t="s">
        <v>474</v>
      </c>
      <c r="J877" s="279"/>
      <c r="K877" s="57" t="s">
        <v>15</v>
      </c>
      <c r="L877" s="57" t="s">
        <v>15</v>
      </c>
      <c r="O877">
        <f t="shared" ca="1" si="113"/>
        <v>0</v>
      </c>
      <c r="P877">
        <f t="shared" ca="1" si="114"/>
        <v>0</v>
      </c>
      <c r="Q877">
        <f t="shared" ca="1" si="115"/>
        <v>0</v>
      </c>
      <c r="R877">
        <f t="shared" ca="1" si="116"/>
        <v>1</v>
      </c>
      <c r="S877">
        <f t="shared" ca="1" si="117"/>
        <v>0</v>
      </c>
      <c r="T877">
        <f t="shared" ca="1" si="118"/>
        <v>0</v>
      </c>
      <c r="W877">
        <f t="shared" si="111"/>
        <v>874</v>
      </c>
      <c r="X877">
        <f t="shared" si="112"/>
        <v>876</v>
      </c>
    </row>
    <row r="878" spans="1:24" customFormat="1" ht="42.75" customHeight="1" x14ac:dyDescent="0.25">
      <c r="A878" s="262"/>
      <c r="B878" s="282"/>
      <c r="C878" s="262"/>
      <c r="D878" s="164" t="s">
        <v>118</v>
      </c>
      <c r="E878" s="164">
        <v>4</v>
      </c>
      <c r="F878" s="164">
        <v>389</v>
      </c>
      <c r="G878" s="165" t="s">
        <v>317</v>
      </c>
      <c r="H878" s="183">
        <v>63</v>
      </c>
      <c r="I878" s="164" t="s">
        <v>474</v>
      </c>
      <c r="J878" s="279"/>
      <c r="K878" s="57" t="s">
        <v>15</v>
      </c>
      <c r="L878" s="57" t="s">
        <v>15</v>
      </c>
      <c r="O878">
        <f t="shared" ca="1" si="113"/>
        <v>0</v>
      </c>
      <c r="P878">
        <f t="shared" ca="1" si="114"/>
        <v>0</v>
      </c>
      <c r="Q878">
        <f t="shared" ca="1" si="115"/>
        <v>0</v>
      </c>
      <c r="R878">
        <f t="shared" ca="1" si="116"/>
        <v>1</v>
      </c>
      <c r="S878">
        <f t="shared" ca="1" si="117"/>
        <v>0</v>
      </c>
      <c r="T878">
        <f t="shared" ca="1" si="118"/>
        <v>0</v>
      </c>
      <c r="W878">
        <f t="shared" si="111"/>
        <v>874</v>
      </c>
      <c r="X878">
        <f t="shared" si="112"/>
        <v>876</v>
      </c>
    </row>
    <row r="879" spans="1:24" customFormat="1" ht="42.75" customHeight="1" x14ac:dyDescent="0.25">
      <c r="A879" s="262"/>
      <c r="B879" s="282"/>
      <c r="C879" s="262"/>
      <c r="D879" s="164" t="s">
        <v>30</v>
      </c>
      <c r="E879" s="164">
        <v>1</v>
      </c>
      <c r="F879" s="164">
        <v>267</v>
      </c>
      <c r="G879" s="165" t="s">
        <v>317</v>
      </c>
      <c r="H879" s="183">
        <v>50</v>
      </c>
      <c r="I879" s="164" t="s">
        <v>474</v>
      </c>
      <c r="J879" s="279"/>
      <c r="K879" s="57" t="s">
        <v>15</v>
      </c>
      <c r="L879" s="57" t="s">
        <v>15</v>
      </c>
      <c r="O879">
        <f t="shared" ca="1" si="113"/>
        <v>0</v>
      </c>
      <c r="P879">
        <f t="shared" ca="1" si="114"/>
        <v>1</v>
      </c>
      <c r="Q879">
        <f t="shared" ca="1" si="115"/>
        <v>0</v>
      </c>
      <c r="R879">
        <f t="shared" ca="1" si="116"/>
        <v>0</v>
      </c>
      <c r="S879">
        <f t="shared" ca="1" si="117"/>
        <v>0</v>
      </c>
      <c r="T879">
        <f t="shared" ca="1" si="118"/>
        <v>0</v>
      </c>
      <c r="W879">
        <f t="shared" si="111"/>
        <v>874</v>
      </c>
      <c r="X879">
        <f t="shared" si="112"/>
        <v>876</v>
      </c>
    </row>
    <row r="880" spans="1:24" customFormat="1" ht="42.75" customHeight="1" x14ac:dyDescent="0.25">
      <c r="A880" s="262"/>
      <c r="B880" s="282"/>
      <c r="C880" s="262"/>
      <c r="D880" s="164" t="s">
        <v>30</v>
      </c>
      <c r="E880" s="164">
        <v>2</v>
      </c>
      <c r="F880" s="164">
        <v>267</v>
      </c>
      <c r="G880" s="165" t="s">
        <v>317</v>
      </c>
      <c r="H880" s="183">
        <v>50</v>
      </c>
      <c r="I880" s="164" t="s">
        <v>474</v>
      </c>
      <c r="J880" s="279"/>
      <c r="K880" s="57" t="s">
        <v>15</v>
      </c>
      <c r="L880" s="57" t="s">
        <v>15</v>
      </c>
      <c r="O880">
        <f t="shared" ca="1" si="113"/>
        <v>0</v>
      </c>
      <c r="P880">
        <f t="shared" ca="1" si="114"/>
        <v>1</v>
      </c>
      <c r="Q880">
        <f t="shared" ca="1" si="115"/>
        <v>0</v>
      </c>
      <c r="R880">
        <f t="shared" ca="1" si="116"/>
        <v>0</v>
      </c>
      <c r="S880">
        <f t="shared" ca="1" si="117"/>
        <v>0</v>
      </c>
      <c r="T880">
        <f t="shared" ca="1" si="118"/>
        <v>0</v>
      </c>
      <c r="W880">
        <f t="shared" si="111"/>
        <v>874</v>
      </c>
      <c r="X880">
        <f t="shared" si="112"/>
        <v>876</v>
      </c>
    </row>
    <row r="881" spans="1:24" customFormat="1" ht="42.75" customHeight="1" x14ac:dyDescent="0.25">
      <c r="A881" s="262"/>
      <c r="B881" s="282"/>
      <c r="C881" s="262"/>
      <c r="D881" s="164" t="s">
        <v>30</v>
      </c>
      <c r="E881" s="164">
        <v>3</v>
      </c>
      <c r="F881" s="164">
        <v>258</v>
      </c>
      <c r="G881" s="165" t="s">
        <v>317</v>
      </c>
      <c r="H881" s="183">
        <v>50</v>
      </c>
      <c r="I881" s="164" t="s">
        <v>474</v>
      </c>
      <c r="J881" s="279"/>
      <c r="K881" s="57" t="s">
        <v>15</v>
      </c>
      <c r="L881" s="57" t="s">
        <v>15</v>
      </c>
      <c r="O881">
        <f t="shared" ca="1" si="113"/>
        <v>0</v>
      </c>
      <c r="P881">
        <f t="shared" ca="1" si="114"/>
        <v>1</v>
      </c>
      <c r="Q881">
        <f t="shared" ca="1" si="115"/>
        <v>0</v>
      </c>
      <c r="R881">
        <f t="shared" ca="1" si="116"/>
        <v>0</v>
      </c>
      <c r="S881">
        <f t="shared" ca="1" si="117"/>
        <v>0</v>
      </c>
      <c r="T881">
        <f t="shared" ca="1" si="118"/>
        <v>0</v>
      </c>
      <c r="W881">
        <f t="shared" si="111"/>
        <v>874</v>
      </c>
      <c r="X881">
        <f t="shared" si="112"/>
        <v>876</v>
      </c>
    </row>
    <row r="882" spans="1:24" customFormat="1" ht="42.75" customHeight="1" x14ac:dyDescent="0.25">
      <c r="A882" s="262"/>
      <c r="B882" s="282"/>
      <c r="C882" s="262"/>
      <c r="D882" s="164" t="s">
        <v>30</v>
      </c>
      <c r="E882" s="164">
        <v>4</v>
      </c>
      <c r="F882" s="164">
        <v>258</v>
      </c>
      <c r="G882" s="165" t="s">
        <v>317</v>
      </c>
      <c r="H882" s="183">
        <v>50</v>
      </c>
      <c r="I882" s="164" t="s">
        <v>474</v>
      </c>
      <c r="J882" s="279"/>
      <c r="K882" s="57" t="s">
        <v>15</v>
      </c>
      <c r="L882" s="57" t="s">
        <v>15</v>
      </c>
      <c r="O882">
        <f t="shared" ca="1" si="113"/>
        <v>0</v>
      </c>
      <c r="P882">
        <f t="shared" ca="1" si="114"/>
        <v>1</v>
      </c>
      <c r="Q882">
        <f t="shared" ca="1" si="115"/>
        <v>0</v>
      </c>
      <c r="R882">
        <f t="shared" ca="1" si="116"/>
        <v>0</v>
      </c>
      <c r="S882">
        <f t="shared" ca="1" si="117"/>
        <v>0</v>
      </c>
      <c r="T882">
        <f t="shared" ca="1" si="118"/>
        <v>0</v>
      </c>
      <c r="W882">
        <f t="shared" si="111"/>
        <v>874</v>
      </c>
      <c r="X882">
        <f t="shared" si="112"/>
        <v>876</v>
      </c>
    </row>
    <row r="883" spans="1:24" customFormat="1" ht="42.75" customHeight="1" x14ac:dyDescent="0.25">
      <c r="A883" s="262"/>
      <c r="B883" s="282"/>
      <c r="C883" s="262"/>
      <c r="D883" s="164" t="s">
        <v>29</v>
      </c>
      <c r="E883" s="164">
        <v>3</v>
      </c>
      <c r="F883" s="164">
        <v>20</v>
      </c>
      <c r="G883" s="165" t="s">
        <v>317</v>
      </c>
      <c r="H883" s="183">
        <v>63</v>
      </c>
      <c r="I883" s="164" t="s">
        <v>568</v>
      </c>
      <c r="J883" s="279"/>
      <c r="K883" s="57" t="s">
        <v>15</v>
      </c>
      <c r="L883" s="57" t="s">
        <v>232</v>
      </c>
      <c r="O883">
        <f t="shared" ca="1" si="113"/>
        <v>0</v>
      </c>
      <c r="P883">
        <f t="shared" ca="1" si="114"/>
        <v>0</v>
      </c>
      <c r="Q883">
        <f t="shared" ca="1" si="115"/>
        <v>1</v>
      </c>
      <c r="R883">
        <f t="shared" ca="1" si="116"/>
        <v>0</v>
      </c>
      <c r="S883">
        <f t="shared" ca="1" si="117"/>
        <v>0</v>
      </c>
      <c r="T883">
        <f t="shared" ca="1" si="118"/>
        <v>0</v>
      </c>
      <c r="W883">
        <f t="shared" si="111"/>
        <v>874</v>
      </c>
      <c r="X883">
        <f t="shared" si="112"/>
        <v>876</v>
      </c>
    </row>
    <row r="884" spans="1:24" customFormat="1" ht="42.75" customHeight="1" x14ac:dyDescent="0.25">
      <c r="A884" s="262"/>
      <c r="B884" s="282"/>
      <c r="C884" s="262"/>
      <c r="D884" s="164" t="s">
        <v>180</v>
      </c>
      <c r="E884" s="164">
        <v>1</v>
      </c>
      <c r="F884" s="164">
        <v>41</v>
      </c>
      <c r="G884" s="165" t="s">
        <v>317</v>
      </c>
      <c r="H884" s="183">
        <v>50</v>
      </c>
      <c r="I884" s="164" t="s">
        <v>474</v>
      </c>
      <c r="J884" s="279"/>
      <c r="K884" s="57" t="s">
        <v>15</v>
      </c>
      <c r="L884" s="57" t="s">
        <v>180</v>
      </c>
      <c r="O884">
        <f t="shared" ca="1" si="113"/>
        <v>0</v>
      </c>
      <c r="P884">
        <f t="shared" ca="1" si="114"/>
        <v>1</v>
      </c>
      <c r="Q884">
        <f t="shared" ca="1" si="115"/>
        <v>0</v>
      </c>
      <c r="R884">
        <f t="shared" ca="1" si="116"/>
        <v>0</v>
      </c>
      <c r="S884">
        <f t="shared" ca="1" si="117"/>
        <v>0</v>
      </c>
      <c r="T884">
        <f t="shared" ca="1" si="118"/>
        <v>0</v>
      </c>
      <c r="W884">
        <f t="shared" si="111"/>
        <v>874</v>
      </c>
      <c r="X884">
        <f t="shared" si="112"/>
        <v>876</v>
      </c>
    </row>
    <row r="885" spans="1:24" customFormat="1" ht="42.75" customHeight="1" x14ac:dyDescent="0.25">
      <c r="A885" s="262"/>
      <c r="B885" s="282"/>
      <c r="C885" s="262"/>
      <c r="D885" s="164" t="s">
        <v>456</v>
      </c>
      <c r="E885" s="164">
        <v>2</v>
      </c>
      <c r="F885" s="164">
        <v>289</v>
      </c>
      <c r="G885" s="165" t="s">
        <v>317</v>
      </c>
      <c r="H885" s="183">
        <v>50</v>
      </c>
      <c r="I885" s="164" t="s">
        <v>474</v>
      </c>
      <c r="J885" s="279"/>
      <c r="K885" s="57" t="s">
        <v>11</v>
      </c>
      <c r="L885" s="57" t="s">
        <v>34</v>
      </c>
      <c r="O885">
        <f t="shared" ca="1" si="113"/>
        <v>0</v>
      </c>
      <c r="P885">
        <f t="shared" ca="1" si="114"/>
        <v>1</v>
      </c>
      <c r="Q885">
        <f t="shared" ca="1" si="115"/>
        <v>0</v>
      </c>
      <c r="R885">
        <f t="shared" ca="1" si="116"/>
        <v>0</v>
      </c>
      <c r="S885">
        <f t="shared" ca="1" si="117"/>
        <v>0</v>
      </c>
      <c r="T885">
        <f t="shared" ca="1" si="118"/>
        <v>0</v>
      </c>
      <c r="W885">
        <f t="shared" si="111"/>
        <v>874</v>
      </c>
      <c r="X885">
        <f t="shared" si="112"/>
        <v>876</v>
      </c>
    </row>
    <row r="886" spans="1:24" customFormat="1" ht="42.75" customHeight="1" x14ac:dyDescent="0.25">
      <c r="A886" s="262"/>
      <c r="B886" s="282"/>
      <c r="C886" s="262"/>
      <c r="D886" s="164" t="s">
        <v>463</v>
      </c>
      <c r="E886" s="164">
        <v>1</v>
      </c>
      <c r="F886" s="164">
        <v>4</v>
      </c>
      <c r="G886" s="165" t="s">
        <v>318</v>
      </c>
      <c r="H886" s="183" t="s">
        <v>474</v>
      </c>
      <c r="I886" s="164" t="s">
        <v>474</v>
      </c>
      <c r="J886" s="279"/>
      <c r="K886" s="57" t="s">
        <v>34</v>
      </c>
      <c r="L886" s="57" t="s">
        <v>34</v>
      </c>
      <c r="O886">
        <f t="shared" ca="1" si="113"/>
        <v>0</v>
      </c>
      <c r="P886">
        <f t="shared" ca="1" si="114"/>
        <v>0</v>
      </c>
      <c r="Q886">
        <f t="shared" ca="1" si="115"/>
        <v>0</v>
      </c>
      <c r="R886">
        <f t="shared" ca="1" si="116"/>
        <v>0</v>
      </c>
      <c r="S886">
        <f t="shared" ca="1" si="117"/>
        <v>0</v>
      </c>
      <c r="T886">
        <f t="shared" ca="1" si="118"/>
        <v>0</v>
      </c>
      <c r="W886">
        <f t="shared" si="111"/>
        <v>874</v>
      </c>
      <c r="X886">
        <f t="shared" si="112"/>
        <v>876</v>
      </c>
    </row>
    <row r="887" spans="1:24" customFormat="1" ht="42.75" customHeight="1" x14ac:dyDescent="0.25">
      <c r="A887" s="262"/>
      <c r="B887" s="282"/>
      <c r="C887" s="263"/>
      <c r="D887" s="164" t="s">
        <v>463</v>
      </c>
      <c r="E887" s="164">
        <v>2</v>
      </c>
      <c r="F887" s="164">
        <v>4</v>
      </c>
      <c r="G887" s="165" t="s">
        <v>318</v>
      </c>
      <c r="H887" s="183" t="s">
        <v>474</v>
      </c>
      <c r="I887" s="164" t="s">
        <v>474</v>
      </c>
      <c r="J887" s="280"/>
      <c r="K887" s="57" t="s">
        <v>34</v>
      </c>
      <c r="L887" s="57" t="s">
        <v>34</v>
      </c>
      <c r="O887">
        <f t="shared" ca="1" si="113"/>
        <v>0</v>
      </c>
      <c r="P887">
        <f t="shared" ca="1" si="114"/>
        <v>0</v>
      </c>
      <c r="Q887">
        <f t="shared" ca="1" si="115"/>
        <v>0</v>
      </c>
      <c r="R887">
        <f t="shared" ca="1" si="116"/>
        <v>0</v>
      </c>
      <c r="S887">
        <f t="shared" ca="1" si="117"/>
        <v>0</v>
      </c>
      <c r="T887">
        <f t="shared" ca="1" si="118"/>
        <v>0</v>
      </c>
      <c r="W887">
        <f t="shared" si="111"/>
        <v>874</v>
      </c>
      <c r="X887">
        <f t="shared" si="112"/>
        <v>876</v>
      </c>
    </row>
    <row r="888" spans="1:24" customFormat="1" x14ac:dyDescent="0.25">
      <c r="A888" s="263"/>
      <c r="B888" s="283"/>
      <c r="C888" s="164" t="s">
        <v>524</v>
      </c>
      <c r="D888" s="164"/>
      <c r="E888" s="164"/>
      <c r="F888" s="164"/>
      <c r="G888" s="165"/>
      <c r="H888" s="183">
        <f>SUM(H876:H887)</f>
        <v>552</v>
      </c>
      <c r="I888" s="164"/>
      <c r="J888" s="184">
        <v>113</v>
      </c>
      <c r="K888" s="57"/>
      <c r="L888" s="57"/>
      <c r="O888">
        <f t="shared" ca="1" si="113"/>
        <v>0</v>
      </c>
      <c r="P888">
        <f t="shared" ca="1" si="114"/>
        <v>6</v>
      </c>
      <c r="Q888">
        <f t="shared" ca="1" si="115"/>
        <v>1</v>
      </c>
      <c r="R888">
        <f t="shared" ca="1" si="116"/>
        <v>3</v>
      </c>
      <c r="S888">
        <f t="shared" ca="1" si="117"/>
        <v>0</v>
      </c>
      <c r="T888">
        <f t="shared" ca="1" si="118"/>
        <v>0</v>
      </c>
      <c r="W888">
        <f t="shared" si="111"/>
        <v>887</v>
      </c>
      <c r="X888">
        <f t="shared" si="112"/>
        <v>889</v>
      </c>
    </row>
    <row r="889" spans="1:24" customFormat="1" ht="42.75" customHeight="1" x14ac:dyDescent="0.25">
      <c r="A889" s="261">
        <v>149</v>
      </c>
      <c r="B889" s="281" t="s">
        <v>463</v>
      </c>
      <c r="C889" s="261" t="s">
        <v>34</v>
      </c>
      <c r="D889" s="164" t="s">
        <v>464</v>
      </c>
      <c r="E889" s="164">
        <v>1</v>
      </c>
      <c r="F889" s="164">
        <v>4</v>
      </c>
      <c r="G889" s="165" t="s">
        <v>318</v>
      </c>
      <c r="H889" s="183" t="s">
        <v>474</v>
      </c>
      <c r="I889" s="164" t="s">
        <v>474</v>
      </c>
      <c r="J889" s="278" t="s">
        <v>474</v>
      </c>
      <c r="K889" s="57" t="s">
        <v>34</v>
      </c>
      <c r="L889" s="57" t="s">
        <v>34</v>
      </c>
      <c r="O889">
        <f t="shared" ca="1" si="113"/>
        <v>0</v>
      </c>
      <c r="P889">
        <f t="shared" ca="1" si="114"/>
        <v>0</v>
      </c>
      <c r="Q889">
        <f t="shared" ca="1" si="115"/>
        <v>0</v>
      </c>
      <c r="R889">
        <f t="shared" ca="1" si="116"/>
        <v>0</v>
      </c>
      <c r="S889">
        <f t="shared" ca="1" si="117"/>
        <v>0</v>
      </c>
      <c r="T889">
        <f t="shared" ca="1" si="118"/>
        <v>0</v>
      </c>
      <c r="W889">
        <f t="shared" si="111"/>
        <v>887</v>
      </c>
      <c r="X889">
        <f t="shared" si="112"/>
        <v>889</v>
      </c>
    </row>
    <row r="890" spans="1:24" customFormat="1" ht="42.75" customHeight="1" x14ac:dyDescent="0.25">
      <c r="A890" s="262"/>
      <c r="B890" s="282"/>
      <c r="C890" s="262"/>
      <c r="D890" s="164" t="s">
        <v>464</v>
      </c>
      <c r="E890" s="164">
        <v>2</v>
      </c>
      <c r="F890" s="164">
        <v>4</v>
      </c>
      <c r="G890" s="165" t="s">
        <v>318</v>
      </c>
      <c r="H890" s="183" t="s">
        <v>474</v>
      </c>
      <c r="I890" s="164" t="s">
        <v>474</v>
      </c>
      <c r="J890" s="279"/>
      <c r="K890" s="57" t="s">
        <v>34</v>
      </c>
      <c r="L890" s="57" t="s">
        <v>34</v>
      </c>
      <c r="O890">
        <f t="shared" ca="1" si="113"/>
        <v>0</v>
      </c>
      <c r="P890">
        <f t="shared" ca="1" si="114"/>
        <v>0</v>
      </c>
      <c r="Q890">
        <f t="shared" ca="1" si="115"/>
        <v>0</v>
      </c>
      <c r="R890">
        <f t="shared" ca="1" si="116"/>
        <v>0</v>
      </c>
      <c r="S890">
        <f t="shared" ca="1" si="117"/>
        <v>0</v>
      </c>
      <c r="T890">
        <f t="shared" ca="1" si="118"/>
        <v>0</v>
      </c>
      <c r="W890">
        <f t="shared" si="111"/>
        <v>887</v>
      </c>
      <c r="X890">
        <f t="shared" si="112"/>
        <v>889</v>
      </c>
    </row>
    <row r="891" spans="1:24" customFormat="1" ht="42.75" customHeight="1" x14ac:dyDescent="0.25">
      <c r="A891" s="262"/>
      <c r="B891" s="282"/>
      <c r="C891" s="262"/>
      <c r="D891" s="164" t="s">
        <v>144</v>
      </c>
      <c r="E891" s="164">
        <v>1</v>
      </c>
      <c r="F891" s="164">
        <v>4</v>
      </c>
      <c r="G891" s="165" t="s">
        <v>318</v>
      </c>
      <c r="H891" s="183" t="s">
        <v>474</v>
      </c>
      <c r="I891" s="164" t="s">
        <v>474</v>
      </c>
      <c r="J891" s="279"/>
      <c r="K891" s="57" t="s">
        <v>34</v>
      </c>
      <c r="L891" s="57" t="s">
        <v>34</v>
      </c>
      <c r="O891">
        <f t="shared" ca="1" si="113"/>
        <v>0</v>
      </c>
      <c r="P891">
        <f t="shared" ca="1" si="114"/>
        <v>0</v>
      </c>
      <c r="Q891">
        <f t="shared" ca="1" si="115"/>
        <v>0</v>
      </c>
      <c r="R891">
        <f t="shared" ca="1" si="116"/>
        <v>0</v>
      </c>
      <c r="S891">
        <f t="shared" ca="1" si="117"/>
        <v>0</v>
      </c>
      <c r="T891">
        <f t="shared" ca="1" si="118"/>
        <v>0</v>
      </c>
      <c r="W891">
        <f t="shared" si="111"/>
        <v>887</v>
      </c>
      <c r="X891">
        <f t="shared" si="112"/>
        <v>889</v>
      </c>
    </row>
    <row r="892" spans="1:24" customFormat="1" ht="42.75" customHeight="1" x14ac:dyDescent="0.25">
      <c r="A892" s="262"/>
      <c r="B892" s="282"/>
      <c r="C892" s="263"/>
      <c r="D892" s="164" t="s">
        <v>144</v>
      </c>
      <c r="E892" s="164">
        <v>2</v>
      </c>
      <c r="F892" s="164">
        <v>4</v>
      </c>
      <c r="G892" s="165" t="s">
        <v>318</v>
      </c>
      <c r="H892" s="183" t="s">
        <v>474</v>
      </c>
      <c r="I892" s="164" t="s">
        <v>474</v>
      </c>
      <c r="J892" s="280"/>
      <c r="K892" s="57" t="s">
        <v>34</v>
      </c>
      <c r="L892" s="57" t="s">
        <v>34</v>
      </c>
      <c r="O892">
        <f t="shared" ca="1" si="113"/>
        <v>0</v>
      </c>
      <c r="P892">
        <f t="shared" ca="1" si="114"/>
        <v>0</v>
      </c>
      <c r="Q892">
        <f t="shared" ca="1" si="115"/>
        <v>0</v>
      </c>
      <c r="R892">
        <f t="shared" ca="1" si="116"/>
        <v>0</v>
      </c>
      <c r="S892">
        <f t="shared" ca="1" si="117"/>
        <v>0</v>
      </c>
      <c r="T892">
        <f t="shared" ca="1" si="118"/>
        <v>0</v>
      </c>
      <c r="W892">
        <f t="shared" si="111"/>
        <v>887</v>
      </c>
      <c r="X892">
        <f t="shared" si="112"/>
        <v>889</v>
      </c>
    </row>
    <row r="893" spans="1:24" customFormat="1" x14ac:dyDescent="0.25">
      <c r="A893" s="263"/>
      <c r="B893" s="283"/>
      <c r="C893" s="164" t="s">
        <v>524</v>
      </c>
      <c r="D893" s="164"/>
      <c r="E893" s="164"/>
      <c r="F893" s="164"/>
      <c r="G893" s="165"/>
      <c r="H893" s="183" t="s">
        <v>474</v>
      </c>
      <c r="I893" s="164"/>
      <c r="J893" s="184" t="s">
        <v>474</v>
      </c>
      <c r="K893" s="57"/>
      <c r="L893" s="57"/>
      <c r="O893">
        <f t="shared" ca="1" si="113"/>
        <v>0</v>
      </c>
      <c r="P893">
        <f t="shared" ca="1" si="114"/>
        <v>0</v>
      </c>
      <c r="Q893">
        <f t="shared" ca="1" si="115"/>
        <v>0</v>
      </c>
      <c r="R893">
        <f t="shared" ca="1" si="116"/>
        <v>0</v>
      </c>
      <c r="S893">
        <f t="shared" ca="1" si="117"/>
        <v>0</v>
      </c>
      <c r="T893">
        <f t="shared" ca="1" si="118"/>
        <v>0</v>
      </c>
      <c r="W893">
        <f t="shared" si="111"/>
        <v>892</v>
      </c>
      <c r="X893">
        <f t="shared" si="112"/>
        <v>894</v>
      </c>
    </row>
    <row r="894" spans="1:24" customFormat="1" ht="42.75" customHeight="1" x14ac:dyDescent="0.25">
      <c r="A894" s="261">
        <v>150</v>
      </c>
      <c r="B894" s="281" t="s">
        <v>179</v>
      </c>
      <c r="C894" s="261" t="s">
        <v>34</v>
      </c>
      <c r="D894" s="164" t="s">
        <v>464</v>
      </c>
      <c r="E894" s="164">
        <v>1</v>
      </c>
      <c r="F894" s="164">
        <v>4</v>
      </c>
      <c r="G894" s="165" t="s">
        <v>318</v>
      </c>
      <c r="H894" s="183" t="s">
        <v>474</v>
      </c>
      <c r="I894" s="164" t="s">
        <v>474</v>
      </c>
      <c r="J894" s="278" t="s">
        <v>587</v>
      </c>
      <c r="K894" s="57" t="s">
        <v>34</v>
      </c>
      <c r="L894" s="57" t="s">
        <v>34</v>
      </c>
      <c r="O894">
        <f t="shared" ca="1" si="113"/>
        <v>0</v>
      </c>
      <c r="P894">
        <f t="shared" ca="1" si="114"/>
        <v>0</v>
      </c>
      <c r="Q894">
        <f t="shared" ca="1" si="115"/>
        <v>0</v>
      </c>
      <c r="R894">
        <f t="shared" ca="1" si="116"/>
        <v>0</v>
      </c>
      <c r="S894">
        <f t="shared" ca="1" si="117"/>
        <v>0</v>
      </c>
      <c r="T894">
        <f t="shared" ca="1" si="118"/>
        <v>0</v>
      </c>
      <c r="W894">
        <f t="shared" si="111"/>
        <v>892</v>
      </c>
      <c r="X894">
        <f t="shared" si="112"/>
        <v>894</v>
      </c>
    </row>
    <row r="895" spans="1:24" customFormat="1" ht="42.75" customHeight="1" x14ac:dyDescent="0.25">
      <c r="A895" s="262"/>
      <c r="B895" s="282"/>
      <c r="C895" s="262"/>
      <c r="D895" s="164" t="s">
        <v>464</v>
      </c>
      <c r="E895" s="164">
        <v>2</v>
      </c>
      <c r="F895" s="164">
        <v>4</v>
      </c>
      <c r="G895" s="165" t="s">
        <v>318</v>
      </c>
      <c r="H895" s="183" t="s">
        <v>474</v>
      </c>
      <c r="I895" s="164" t="s">
        <v>474</v>
      </c>
      <c r="J895" s="279"/>
      <c r="K895" s="57" t="s">
        <v>34</v>
      </c>
      <c r="L895" s="57" t="s">
        <v>34</v>
      </c>
      <c r="O895">
        <f t="shared" ca="1" si="113"/>
        <v>0</v>
      </c>
      <c r="P895">
        <f t="shared" ca="1" si="114"/>
        <v>0</v>
      </c>
      <c r="Q895">
        <f t="shared" ca="1" si="115"/>
        <v>0</v>
      </c>
      <c r="R895">
        <f t="shared" ca="1" si="116"/>
        <v>0</v>
      </c>
      <c r="S895">
        <f t="shared" ca="1" si="117"/>
        <v>0</v>
      </c>
      <c r="T895">
        <f t="shared" ca="1" si="118"/>
        <v>0</v>
      </c>
      <c r="W895">
        <f t="shared" si="111"/>
        <v>892</v>
      </c>
      <c r="X895">
        <f t="shared" si="112"/>
        <v>894</v>
      </c>
    </row>
    <row r="896" spans="1:24" customFormat="1" ht="42.75" customHeight="1" x14ac:dyDescent="0.25">
      <c r="A896" s="262"/>
      <c r="B896" s="282"/>
      <c r="C896" s="262"/>
      <c r="D896" s="164" t="s">
        <v>47</v>
      </c>
      <c r="E896" s="164">
        <v>1</v>
      </c>
      <c r="F896" s="164">
        <v>31</v>
      </c>
      <c r="G896" s="165" t="s">
        <v>317</v>
      </c>
      <c r="H896" s="183" t="s">
        <v>474</v>
      </c>
      <c r="I896" s="164" t="s">
        <v>474</v>
      </c>
      <c r="J896" s="279"/>
      <c r="K896" s="57" t="s">
        <v>15</v>
      </c>
      <c r="L896" s="57" t="s">
        <v>15</v>
      </c>
      <c r="O896">
        <f t="shared" ca="1" si="113"/>
        <v>0</v>
      </c>
      <c r="P896">
        <f t="shared" ca="1" si="114"/>
        <v>0</v>
      </c>
      <c r="Q896">
        <f t="shared" ca="1" si="115"/>
        <v>0</v>
      </c>
      <c r="R896">
        <f t="shared" ca="1" si="116"/>
        <v>0</v>
      </c>
      <c r="S896">
        <f t="shared" ca="1" si="117"/>
        <v>0</v>
      </c>
      <c r="T896">
        <f t="shared" ca="1" si="118"/>
        <v>0</v>
      </c>
      <c r="W896">
        <f t="shared" si="111"/>
        <v>892</v>
      </c>
      <c r="X896">
        <f t="shared" si="112"/>
        <v>894</v>
      </c>
    </row>
    <row r="897" spans="1:24" customFormat="1" ht="42.75" customHeight="1" x14ac:dyDescent="0.25">
      <c r="A897" s="262"/>
      <c r="B897" s="282"/>
      <c r="C897" s="262"/>
      <c r="D897" s="164" t="s">
        <v>47</v>
      </c>
      <c r="E897" s="164">
        <v>2</v>
      </c>
      <c r="F897" s="164">
        <v>31</v>
      </c>
      <c r="G897" s="165" t="s">
        <v>317</v>
      </c>
      <c r="H897" s="183" t="s">
        <v>474</v>
      </c>
      <c r="I897" s="164" t="s">
        <v>474</v>
      </c>
      <c r="J897" s="279"/>
      <c r="K897" s="57" t="s">
        <v>15</v>
      </c>
      <c r="L897" s="57" t="s">
        <v>15</v>
      </c>
      <c r="O897">
        <f t="shared" ca="1" si="113"/>
        <v>0</v>
      </c>
      <c r="P897">
        <f t="shared" ca="1" si="114"/>
        <v>0</v>
      </c>
      <c r="Q897">
        <f t="shared" ca="1" si="115"/>
        <v>0</v>
      </c>
      <c r="R897">
        <f t="shared" ca="1" si="116"/>
        <v>0</v>
      </c>
      <c r="S897">
        <f t="shared" ca="1" si="117"/>
        <v>0</v>
      </c>
      <c r="T897">
        <f t="shared" ca="1" si="118"/>
        <v>0</v>
      </c>
      <c r="W897">
        <f t="shared" si="111"/>
        <v>892</v>
      </c>
      <c r="X897">
        <f t="shared" si="112"/>
        <v>894</v>
      </c>
    </row>
    <row r="898" spans="1:24" customFormat="1" x14ac:dyDescent="0.25">
      <c r="A898" s="263"/>
      <c r="B898" s="283"/>
      <c r="C898" s="164" t="s">
        <v>524</v>
      </c>
      <c r="D898" s="164"/>
      <c r="E898" s="164"/>
      <c r="F898" s="164"/>
      <c r="G898" s="165"/>
      <c r="H898" s="183"/>
      <c r="I898" s="164"/>
      <c r="J898" s="184">
        <v>80</v>
      </c>
      <c r="K898" s="57"/>
      <c r="L898" s="57"/>
      <c r="O898">
        <f t="shared" ca="1" si="113"/>
        <v>0</v>
      </c>
      <c r="P898">
        <f t="shared" ca="1" si="114"/>
        <v>0</v>
      </c>
      <c r="Q898">
        <f t="shared" ca="1" si="115"/>
        <v>0</v>
      </c>
      <c r="R898">
        <f t="shared" ca="1" si="116"/>
        <v>0</v>
      </c>
      <c r="S898">
        <f t="shared" ca="1" si="117"/>
        <v>0</v>
      </c>
      <c r="T898">
        <f t="shared" ca="1" si="118"/>
        <v>0</v>
      </c>
      <c r="W898">
        <f t="shared" si="111"/>
        <v>897</v>
      </c>
      <c r="X898">
        <f t="shared" si="112"/>
        <v>899</v>
      </c>
    </row>
    <row r="899" spans="1:24" customFormat="1" ht="42.75" customHeight="1" x14ac:dyDescent="0.25">
      <c r="A899" s="261">
        <v>151</v>
      </c>
      <c r="B899" s="261" t="s">
        <v>47</v>
      </c>
      <c r="C899" s="261" t="s">
        <v>576</v>
      </c>
      <c r="D899" s="164" t="s">
        <v>29</v>
      </c>
      <c r="E899" s="164">
        <v>1</v>
      </c>
      <c r="F899" s="164">
        <v>8</v>
      </c>
      <c r="G899" s="165" t="s">
        <v>317</v>
      </c>
      <c r="H899" s="183" t="s">
        <v>474</v>
      </c>
      <c r="I899" s="164" t="s">
        <v>474</v>
      </c>
      <c r="J899" s="265" t="s">
        <v>586</v>
      </c>
      <c r="K899" s="57" t="s">
        <v>15</v>
      </c>
      <c r="L899" s="57" t="s">
        <v>232</v>
      </c>
      <c r="O899">
        <f t="shared" ca="1" si="113"/>
        <v>0</v>
      </c>
      <c r="P899">
        <f t="shared" ca="1" si="114"/>
        <v>0</v>
      </c>
      <c r="Q899">
        <f t="shared" ca="1" si="115"/>
        <v>0</v>
      </c>
      <c r="R899">
        <f t="shared" ca="1" si="116"/>
        <v>0</v>
      </c>
      <c r="S899">
        <f t="shared" ca="1" si="117"/>
        <v>0</v>
      </c>
      <c r="T899">
        <f t="shared" ca="1" si="118"/>
        <v>0</v>
      </c>
      <c r="W899">
        <f t="shared" si="111"/>
        <v>897</v>
      </c>
      <c r="X899">
        <f t="shared" si="112"/>
        <v>899</v>
      </c>
    </row>
    <row r="900" spans="1:24" customFormat="1" ht="42.75" customHeight="1" x14ac:dyDescent="0.25">
      <c r="A900" s="262"/>
      <c r="B900" s="262"/>
      <c r="C900" s="262"/>
      <c r="D900" s="164" t="s">
        <v>29</v>
      </c>
      <c r="E900" s="164">
        <v>2</v>
      </c>
      <c r="F900" s="164">
        <v>8</v>
      </c>
      <c r="G900" s="165" t="s">
        <v>317</v>
      </c>
      <c r="H900" s="183" t="s">
        <v>474</v>
      </c>
      <c r="I900" s="164" t="s">
        <v>474</v>
      </c>
      <c r="J900" s="265"/>
      <c r="K900" s="57" t="s">
        <v>15</v>
      </c>
      <c r="L900" s="57" t="s">
        <v>232</v>
      </c>
      <c r="O900">
        <f t="shared" ca="1" si="113"/>
        <v>0</v>
      </c>
      <c r="P900">
        <f t="shared" ca="1" si="114"/>
        <v>0</v>
      </c>
      <c r="Q900">
        <f t="shared" ca="1" si="115"/>
        <v>0</v>
      </c>
      <c r="R900">
        <f t="shared" ca="1" si="116"/>
        <v>0</v>
      </c>
      <c r="S900">
        <f t="shared" ca="1" si="117"/>
        <v>0</v>
      </c>
      <c r="T900">
        <f t="shared" ca="1" si="118"/>
        <v>0</v>
      </c>
      <c r="W900">
        <f t="shared" si="111"/>
        <v>897</v>
      </c>
      <c r="X900">
        <f t="shared" si="112"/>
        <v>899</v>
      </c>
    </row>
    <row r="901" spans="1:24" customFormat="1" ht="28.5" customHeight="1" x14ac:dyDescent="0.25">
      <c r="A901" s="262"/>
      <c r="B901" s="262"/>
      <c r="C901" s="262"/>
      <c r="D901" s="164" t="s">
        <v>612</v>
      </c>
      <c r="E901" s="164">
        <v>1</v>
      </c>
      <c r="F901" s="164">
        <v>35</v>
      </c>
      <c r="G901" s="165" t="s">
        <v>313</v>
      </c>
      <c r="H901" s="183" t="s">
        <v>474</v>
      </c>
      <c r="I901" s="164" t="s">
        <v>474</v>
      </c>
      <c r="J901" s="265"/>
      <c r="K901" s="57" t="s">
        <v>431</v>
      </c>
      <c r="L901" s="57" t="s">
        <v>23</v>
      </c>
      <c r="O901">
        <f t="shared" ca="1" si="113"/>
        <v>0</v>
      </c>
      <c r="P901">
        <f t="shared" ca="1" si="114"/>
        <v>0</v>
      </c>
      <c r="Q901">
        <f t="shared" ca="1" si="115"/>
        <v>0</v>
      </c>
      <c r="R901">
        <f t="shared" ca="1" si="116"/>
        <v>0</v>
      </c>
      <c r="S901">
        <f t="shared" ca="1" si="117"/>
        <v>0</v>
      </c>
      <c r="T901">
        <f t="shared" ca="1" si="118"/>
        <v>0</v>
      </c>
      <c r="W901">
        <f t="shared" si="111"/>
        <v>897</v>
      </c>
      <c r="X901">
        <f t="shared" si="112"/>
        <v>899</v>
      </c>
    </row>
    <row r="902" spans="1:24" customFormat="1" ht="28.5" customHeight="1" x14ac:dyDescent="0.25">
      <c r="A902" s="262"/>
      <c r="B902" s="262"/>
      <c r="C902" s="262"/>
      <c r="D902" s="164" t="s">
        <v>612</v>
      </c>
      <c r="E902" s="164">
        <v>2</v>
      </c>
      <c r="F902" s="164">
        <v>28</v>
      </c>
      <c r="G902" s="165" t="s">
        <v>313</v>
      </c>
      <c r="H902" s="183" t="s">
        <v>474</v>
      </c>
      <c r="I902" s="164" t="s">
        <v>474</v>
      </c>
      <c r="J902" s="265"/>
      <c r="K902" s="57" t="s">
        <v>431</v>
      </c>
      <c r="L902" s="57" t="s">
        <v>23</v>
      </c>
      <c r="O902">
        <f t="shared" ca="1" si="113"/>
        <v>0</v>
      </c>
      <c r="P902">
        <f t="shared" ca="1" si="114"/>
        <v>0</v>
      </c>
      <c r="Q902">
        <f t="shared" ca="1" si="115"/>
        <v>0</v>
      </c>
      <c r="R902">
        <f t="shared" ca="1" si="116"/>
        <v>0</v>
      </c>
      <c r="S902">
        <f t="shared" ca="1" si="117"/>
        <v>0</v>
      </c>
      <c r="T902">
        <f t="shared" ca="1" si="118"/>
        <v>0</v>
      </c>
      <c r="W902">
        <f t="shared" si="111"/>
        <v>897</v>
      </c>
      <c r="X902">
        <f t="shared" si="112"/>
        <v>899</v>
      </c>
    </row>
    <row r="903" spans="1:24" customFormat="1" ht="42.75" customHeight="1" x14ac:dyDescent="0.25">
      <c r="A903" s="262"/>
      <c r="B903" s="262"/>
      <c r="C903" s="262"/>
      <c r="D903" s="164" t="s">
        <v>179</v>
      </c>
      <c r="E903" s="164">
        <v>1</v>
      </c>
      <c r="F903" s="164">
        <v>31</v>
      </c>
      <c r="G903" s="165" t="s">
        <v>317</v>
      </c>
      <c r="H903" s="183" t="s">
        <v>474</v>
      </c>
      <c r="I903" s="164" t="s">
        <v>474</v>
      </c>
      <c r="J903" s="265"/>
      <c r="K903" s="57" t="s">
        <v>15</v>
      </c>
      <c r="L903" s="57" t="s">
        <v>34</v>
      </c>
      <c r="O903">
        <f t="shared" ca="1" si="113"/>
        <v>0</v>
      </c>
      <c r="P903">
        <f t="shared" ca="1" si="114"/>
        <v>0</v>
      </c>
      <c r="Q903">
        <f t="shared" ca="1" si="115"/>
        <v>0</v>
      </c>
      <c r="R903">
        <f t="shared" ca="1" si="116"/>
        <v>0</v>
      </c>
      <c r="S903">
        <f t="shared" ca="1" si="117"/>
        <v>0</v>
      </c>
      <c r="T903">
        <f t="shared" ca="1" si="118"/>
        <v>0</v>
      </c>
      <c r="W903">
        <f t="shared" si="111"/>
        <v>897</v>
      </c>
      <c r="X903">
        <f t="shared" si="112"/>
        <v>899</v>
      </c>
    </row>
    <row r="904" spans="1:24" customFormat="1" ht="42.75" customHeight="1" x14ac:dyDescent="0.25">
      <c r="A904" s="262"/>
      <c r="B904" s="262"/>
      <c r="C904" s="263"/>
      <c r="D904" s="164" t="s">
        <v>179</v>
      </c>
      <c r="E904" s="164">
        <v>2</v>
      </c>
      <c r="F904" s="164">
        <v>31</v>
      </c>
      <c r="G904" s="165" t="s">
        <v>317</v>
      </c>
      <c r="H904" s="183" t="s">
        <v>474</v>
      </c>
      <c r="I904" s="164" t="s">
        <v>474</v>
      </c>
      <c r="J904" s="265"/>
      <c r="K904" s="57" t="s">
        <v>15</v>
      </c>
      <c r="L904" s="57" t="s">
        <v>34</v>
      </c>
      <c r="O904">
        <f t="shared" ca="1" si="113"/>
        <v>0</v>
      </c>
      <c r="P904">
        <f t="shared" ca="1" si="114"/>
        <v>0</v>
      </c>
      <c r="Q904">
        <f t="shared" ca="1" si="115"/>
        <v>0</v>
      </c>
      <c r="R904">
        <f t="shared" ca="1" si="116"/>
        <v>0</v>
      </c>
      <c r="S904">
        <f t="shared" ca="1" si="117"/>
        <v>0</v>
      </c>
      <c r="T904">
        <f t="shared" ca="1" si="118"/>
        <v>0</v>
      </c>
      <c r="W904">
        <f t="shared" si="111"/>
        <v>897</v>
      </c>
      <c r="X904">
        <f t="shared" si="112"/>
        <v>899</v>
      </c>
    </row>
    <row r="905" spans="1:24" customFormat="1" x14ac:dyDescent="0.25">
      <c r="A905" s="263"/>
      <c r="B905" s="263"/>
      <c r="C905" s="164" t="s">
        <v>524</v>
      </c>
      <c r="D905" s="164"/>
      <c r="E905" s="164"/>
      <c r="F905" s="164"/>
      <c r="G905" s="165"/>
      <c r="H905" s="183" t="s">
        <v>474</v>
      </c>
      <c r="I905" s="164"/>
      <c r="J905" s="184">
        <v>63</v>
      </c>
      <c r="K905" s="57"/>
      <c r="L905" s="57"/>
      <c r="O905">
        <f t="shared" ca="1" si="113"/>
        <v>0</v>
      </c>
      <c r="P905">
        <f t="shared" ca="1" si="114"/>
        <v>0</v>
      </c>
      <c r="Q905">
        <f t="shared" ca="1" si="115"/>
        <v>0</v>
      </c>
      <c r="R905">
        <f t="shared" ca="1" si="116"/>
        <v>0</v>
      </c>
      <c r="S905">
        <f t="shared" ca="1" si="117"/>
        <v>0</v>
      </c>
      <c r="T905">
        <f t="shared" ca="1" si="118"/>
        <v>0</v>
      </c>
      <c r="W905">
        <f t="shared" ref="W905:W940" si="119">IF(C905="Total", ROW(B905)-1, W904)</f>
        <v>904</v>
      </c>
      <c r="X905">
        <f t="shared" si="112"/>
        <v>906</v>
      </c>
    </row>
    <row r="906" spans="1:24" customFormat="1" ht="42.75" customHeight="1" x14ac:dyDescent="0.25">
      <c r="A906" s="261">
        <v>152</v>
      </c>
      <c r="B906" s="261" t="s">
        <v>464</v>
      </c>
      <c r="C906" s="264" t="s">
        <v>34</v>
      </c>
      <c r="D906" s="164" t="s">
        <v>179</v>
      </c>
      <c r="E906" s="164">
        <v>1</v>
      </c>
      <c r="F906" s="164">
        <v>4</v>
      </c>
      <c r="G906" s="165" t="s">
        <v>318</v>
      </c>
      <c r="H906" s="183" t="s">
        <v>474</v>
      </c>
      <c r="I906" s="164" t="s">
        <v>474</v>
      </c>
      <c r="J906" s="278" t="s">
        <v>604</v>
      </c>
      <c r="K906" s="57" t="s">
        <v>34</v>
      </c>
      <c r="L906" s="57" t="s">
        <v>34</v>
      </c>
      <c r="O906">
        <f t="shared" ca="1" si="113"/>
        <v>0</v>
      </c>
      <c r="P906">
        <f t="shared" ca="1" si="114"/>
        <v>0</v>
      </c>
      <c r="Q906">
        <f t="shared" ca="1" si="115"/>
        <v>0</v>
      </c>
      <c r="R906">
        <f t="shared" ca="1" si="116"/>
        <v>0</v>
      </c>
      <c r="S906">
        <f t="shared" ca="1" si="117"/>
        <v>0</v>
      </c>
      <c r="T906">
        <f t="shared" ca="1" si="118"/>
        <v>0</v>
      </c>
      <c r="W906">
        <f t="shared" si="119"/>
        <v>904</v>
      </c>
      <c r="X906">
        <f t="shared" si="112"/>
        <v>906</v>
      </c>
    </row>
    <row r="907" spans="1:24" customFormat="1" ht="42.75" customHeight="1" x14ac:dyDescent="0.25">
      <c r="A907" s="262"/>
      <c r="B907" s="262"/>
      <c r="C907" s="264"/>
      <c r="D907" s="164" t="s">
        <v>179</v>
      </c>
      <c r="E907" s="164">
        <v>2</v>
      </c>
      <c r="F907" s="164">
        <v>4</v>
      </c>
      <c r="G907" s="165" t="s">
        <v>318</v>
      </c>
      <c r="H907" s="183" t="s">
        <v>474</v>
      </c>
      <c r="I907" s="164" t="s">
        <v>474</v>
      </c>
      <c r="J907" s="279"/>
      <c r="K907" s="57" t="s">
        <v>34</v>
      </c>
      <c r="L907" s="57" t="s">
        <v>34</v>
      </c>
      <c r="O907">
        <f t="shared" ca="1" si="113"/>
        <v>0</v>
      </c>
      <c r="P907">
        <f t="shared" ca="1" si="114"/>
        <v>0</v>
      </c>
      <c r="Q907">
        <f t="shared" ca="1" si="115"/>
        <v>0</v>
      </c>
      <c r="R907">
        <f t="shared" ca="1" si="116"/>
        <v>0</v>
      </c>
      <c r="S907">
        <f t="shared" ca="1" si="117"/>
        <v>0</v>
      </c>
      <c r="T907">
        <f t="shared" ca="1" si="118"/>
        <v>0</v>
      </c>
      <c r="W907">
        <f t="shared" si="119"/>
        <v>904</v>
      </c>
      <c r="X907">
        <f t="shared" si="112"/>
        <v>906</v>
      </c>
    </row>
    <row r="908" spans="1:24" customFormat="1" ht="42.75" customHeight="1" x14ac:dyDescent="0.25">
      <c r="A908" s="262"/>
      <c r="B908" s="262"/>
      <c r="C908" s="164"/>
      <c r="D908" s="164" t="s">
        <v>463</v>
      </c>
      <c r="E908" s="164">
        <v>1</v>
      </c>
      <c r="F908" s="164">
        <v>4</v>
      </c>
      <c r="G908" s="165" t="s">
        <v>318</v>
      </c>
      <c r="H908" s="183" t="s">
        <v>474</v>
      </c>
      <c r="I908" s="164" t="s">
        <v>474</v>
      </c>
      <c r="J908" s="279"/>
      <c r="K908" s="57" t="s">
        <v>34</v>
      </c>
      <c r="L908" s="57" t="s">
        <v>34</v>
      </c>
      <c r="O908">
        <f t="shared" ca="1" si="113"/>
        <v>0</v>
      </c>
      <c r="P908">
        <f t="shared" ca="1" si="114"/>
        <v>0</v>
      </c>
      <c r="Q908">
        <f t="shared" ca="1" si="115"/>
        <v>0</v>
      </c>
      <c r="R908">
        <f t="shared" ca="1" si="116"/>
        <v>0</v>
      </c>
      <c r="S908">
        <f t="shared" ca="1" si="117"/>
        <v>0</v>
      </c>
      <c r="T908">
        <f t="shared" ca="1" si="118"/>
        <v>0</v>
      </c>
      <c r="W908">
        <f t="shared" si="119"/>
        <v>904</v>
      </c>
      <c r="X908">
        <f t="shared" si="112"/>
        <v>906</v>
      </c>
    </row>
    <row r="909" spans="1:24" customFormat="1" ht="42.75" customHeight="1" x14ac:dyDescent="0.25">
      <c r="A909" s="262"/>
      <c r="B909" s="262"/>
      <c r="C909" s="164"/>
      <c r="D909" s="164" t="s">
        <v>463</v>
      </c>
      <c r="E909" s="164">
        <v>2</v>
      </c>
      <c r="F909" s="164">
        <v>4</v>
      </c>
      <c r="G909" s="165" t="s">
        <v>318</v>
      </c>
      <c r="H909" s="183" t="s">
        <v>474</v>
      </c>
      <c r="I909" s="164" t="s">
        <v>474</v>
      </c>
      <c r="J909" s="280"/>
      <c r="K909" s="57" t="s">
        <v>34</v>
      </c>
      <c r="L909" s="57" t="s">
        <v>34</v>
      </c>
      <c r="O909">
        <f t="shared" ca="1" si="113"/>
        <v>0</v>
      </c>
      <c r="P909">
        <f t="shared" ca="1" si="114"/>
        <v>0</v>
      </c>
      <c r="Q909">
        <f t="shared" ca="1" si="115"/>
        <v>0</v>
      </c>
      <c r="R909">
        <f t="shared" ca="1" si="116"/>
        <v>0</v>
      </c>
      <c r="S909">
        <f t="shared" ca="1" si="117"/>
        <v>0</v>
      </c>
      <c r="T909">
        <f t="shared" ca="1" si="118"/>
        <v>0</v>
      </c>
      <c r="W909">
        <f t="shared" si="119"/>
        <v>904</v>
      </c>
      <c r="X909">
        <f t="shared" si="112"/>
        <v>906</v>
      </c>
    </row>
    <row r="910" spans="1:24" customFormat="1" x14ac:dyDescent="0.25">
      <c r="A910" s="263"/>
      <c r="B910" s="263"/>
      <c r="C910" s="164" t="s">
        <v>524</v>
      </c>
      <c r="D910" s="164"/>
      <c r="E910" s="164"/>
      <c r="F910" s="164"/>
      <c r="G910" s="165"/>
      <c r="H910" s="183" t="s">
        <v>474</v>
      </c>
      <c r="I910" s="164"/>
      <c r="J910" s="184">
        <v>125</v>
      </c>
      <c r="K910" s="57"/>
      <c r="L910" s="57"/>
      <c r="O910">
        <f t="shared" ca="1" si="113"/>
        <v>0</v>
      </c>
      <c r="P910">
        <f t="shared" ca="1" si="114"/>
        <v>0</v>
      </c>
      <c r="Q910">
        <f t="shared" ca="1" si="115"/>
        <v>0</v>
      </c>
      <c r="R910">
        <f t="shared" ca="1" si="116"/>
        <v>0</v>
      </c>
      <c r="S910">
        <f t="shared" ca="1" si="117"/>
        <v>0</v>
      </c>
      <c r="T910">
        <f t="shared" ca="1" si="118"/>
        <v>0</v>
      </c>
      <c r="W910">
        <f t="shared" si="119"/>
        <v>909</v>
      </c>
      <c r="X910">
        <f t="shared" si="112"/>
        <v>911</v>
      </c>
    </row>
    <row r="911" spans="1:24" customFormat="1" ht="42.75" customHeight="1" x14ac:dyDescent="0.25">
      <c r="A911" s="261">
        <v>153</v>
      </c>
      <c r="B911" s="261" t="s">
        <v>64</v>
      </c>
      <c r="C911" s="264" t="s">
        <v>373</v>
      </c>
      <c r="D911" s="164" t="s">
        <v>62</v>
      </c>
      <c r="E911" s="164">
        <v>1</v>
      </c>
      <c r="F911" s="164">
        <v>76</v>
      </c>
      <c r="G911" s="165" t="s">
        <v>317</v>
      </c>
      <c r="H911" s="183" t="s">
        <v>474</v>
      </c>
      <c r="I911" s="164" t="s">
        <v>474</v>
      </c>
      <c r="J911" s="265" t="s">
        <v>474</v>
      </c>
      <c r="K911" s="57" t="s">
        <v>25</v>
      </c>
      <c r="L911" s="57" t="s">
        <v>25</v>
      </c>
      <c r="O911">
        <f t="shared" ca="1" si="113"/>
        <v>0</v>
      </c>
      <c r="P911">
        <f t="shared" ca="1" si="114"/>
        <v>0</v>
      </c>
      <c r="Q911">
        <f t="shared" ca="1" si="115"/>
        <v>0</v>
      </c>
      <c r="R911">
        <f t="shared" ca="1" si="116"/>
        <v>0</v>
      </c>
      <c r="S911">
        <f t="shared" ca="1" si="117"/>
        <v>0</v>
      </c>
      <c r="T911">
        <f t="shared" ca="1" si="118"/>
        <v>0</v>
      </c>
      <c r="W911">
        <f t="shared" si="119"/>
        <v>909</v>
      </c>
      <c r="X911">
        <f t="shared" si="112"/>
        <v>911</v>
      </c>
    </row>
    <row r="912" spans="1:24" customFormat="1" ht="42.75" customHeight="1" x14ac:dyDescent="0.25">
      <c r="A912" s="262"/>
      <c r="B912" s="262"/>
      <c r="C912" s="264"/>
      <c r="D912" s="164" t="s">
        <v>104</v>
      </c>
      <c r="E912" s="164">
        <v>1</v>
      </c>
      <c r="F912" s="164">
        <v>68</v>
      </c>
      <c r="G912" s="165" t="s">
        <v>317</v>
      </c>
      <c r="H912" s="183" t="s">
        <v>474</v>
      </c>
      <c r="I912" s="164" t="s">
        <v>474</v>
      </c>
      <c r="J912" s="265"/>
      <c r="K912" s="57" t="s">
        <v>15</v>
      </c>
      <c r="L912" s="57" t="s">
        <v>15</v>
      </c>
      <c r="O912">
        <f t="shared" ca="1" si="113"/>
        <v>0</v>
      </c>
      <c r="P912">
        <f t="shared" ca="1" si="114"/>
        <v>0</v>
      </c>
      <c r="Q912">
        <f t="shared" ca="1" si="115"/>
        <v>0</v>
      </c>
      <c r="R912">
        <f t="shared" ca="1" si="116"/>
        <v>0</v>
      </c>
      <c r="S912">
        <f t="shared" ca="1" si="117"/>
        <v>0</v>
      </c>
      <c r="T912">
        <f t="shared" ca="1" si="118"/>
        <v>0</v>
      </c>
      <c r="W912">
        <f t="shared" si="119"/>
        <v>909</v>
      </c>
      <c r="X912">
        <f t="shared" si="112"/>
        <v>911</v>
      </c>
    </row>
    <row r="913" spans="1:24" customFormat="1" ht="42.75" customHeight="1" x14ac:dyDescent="0.25">
      <c r="A913" s="262"/>
      <c r="B913" s="262"/>
      <c r="C913" s="264"/>
      <c r="D913" s="164" t="s">
        <v>172</v>
      </c>
      <c r="E913" s="164">
        <v>1</v>
      </c>
      <c r="F913" s="164">
        <v>95</v>
      </c>
      <c r="G913" s="165" t="s">
        <v>317</v>
      </c>
      <c r="H913" s="183" t="s">
        <v>474</v>
      </c>
      <c r="I913" s="164" t="s">
        <v>474</v>
      </c>
      <c r="J913" s="265"/>
      <c r="K913" s="57" t="s">
        <v>25</v>
      </c>
      <c r="L913" s="57" t="s">
        <v>25</v>
      </c>
      <c r="O913">
        <f t="shared" ca="1" si="113"/>
        <v>0</v>
      </c>
      <c r="P913">
        <f t="shared" ca="1" si="114"/>
        <v>0</v>
      </c>
      <c r="Q913">
        <f t="shared" ca="1" si="115"/>
        <v>0</v>
      </c>
      <c r="R913">
        <f t="shared" ca="1" si="116"/>
        <v>0</v>
      </c>
      <c r="S913">
        <f t="shared" ca="1" si="117"/>
        <v>0</v>
      </c>
      <c r="T913">
        <f t="shared" ca="1" si="118"/>
        <v>0</v>
      </c>
      <c r="W913">
        <f t="shared" si="119"/>
        <v>909</v>
      </c>
      <c r="X913">
        <f t="shared" si="112"/>
        <v>911</v>
      </c>
    </row>
    <row r="914" spans="1:24" customFormat="1" x14ac:dyDescent="0.25">
      <c r="A914" s="263"/>
      <c r="B914" s="263"/>
      <c r="C914" s="164" t="s">
        <v>524</v>
      </c>
      <c r="D914" s="164"/>
      <c r="E914" s="164"/>
      <c r="F914" s="164"/>
      <c r="G914" s="165"/>
      <c r="H914" s="183" t="s">
        <v>474</v>
      </c>
      <c r="I914" s="164"/>
      <c r="J914" s="184" t="s">
        <v>474</v>
      </c>
      <c r="K914" s="57"/>
      <c r="L914" s="57"/>
      <c r="O914">
        <f t="shared" ca="1" si="113"/>
        <v>0</v>
      </c>
      <c r="P914">
        <f t="shared" ca="1" si="114"/>
        <v>0</v>
      </c>
      <c r="Q914">
        <f t="shared" ca="1" si="115"/>
        <v>0</v>
      </c>
      <c r="R914">
        <f t="shared" ca="1" si="116"/>
        <v>0</v>
      </c>
      <c r="S914">
        <f t="shared" ca="1" si="117"/>
        <v>0</v>
      </c>
      <c r="T914">
        <f t="shared" ca="1" si="118"/>
        <v>0</v>
      </c>
      <c r="W914">
        <f t="shared" si="119"/>
        <v>913</v>
      </c>
      <c r="X914">
        <f t="shared" ref="X914:X940" si="120">IF(C914="Total",W914+2,X913)</f>
        <v>915</v>
      </c>
    </row>
    <row r="915" spans="1:24" customFormat="1" ht="42.75" customHeight="1" x14ac:dyDescent="0.25">
      <c r="A915" s="261">
        <v>154</v>
      </c>
      <c r="B915" s="261" t="s">
        <v>31</v>
      </c>
      <c r="C915" s="264" t="s">
        <v>576</v>
      </c>
      <c r="D915" s="164" t="s">
        <v>78</v>
      </c>
      <c r="E915" s="164">
        <v>1</v>
      </c>
      <c r="F915" s="164">
        <v>337</v>
      </c>
      <c r="G915" s="165" t="s">
        <v>318</v>
      </c>
      <c r="H915" s="183">
        <v>63</v>
      </c>
      <c r="I915" s="164" t="s">
        <v>474</v>
      </c>
      <c r="J915" s="265" t="s">
        <v>534</v>
      </c>
      <c r="K915" s="57" t="s">
        <v>11</v>
      </c>
      <c r="L915" s="57" t="s">
        <v>11</v>
      </c>
      <c r="O915">
        <f t="shared" ca="1" si="113"/>
        <v>0</v>
      </c>
      <c r="P915">
        <f t="shared" ca="1" si="114"/>
        <v>0</v>
      </c>
      <c r="Q915">
        <f t="shared" ca="1" si="115"/>
        <v>0</v>
      </c>
      <c r="R915">
        <f t="shared" ca="1" si="116"/>
        <v>1</v>
      </c>
      <c r="S915">
        <f t="shared" ca="1" si="117"/>
        <v>0</v>
      </c>
      <c r="T915">
        <f t="shared" ca="1" si="118"/>
        <v>0</v>
      </c>
      <c r="W915">
        <f t="shared" si="119"/>
        <v>913</v>
      </c>
      <c r="X915">
        <f t="shared" si="120"/>
        <v>915</v>
      </c>
    </row>
    <row r="916" spans="1:24" customFormat="1" ht="42.75" customHeight="1" x14ac:dyDescent="0.25">
      <c r="A916" s="262"/>
      <c r="B916" s="262"/>
      <c r="C916" s="264"/>
      <c r="D916" s="164" t="s">
        <v>78</v>
      </c>
      <c r="E916" s="164">
        <v>2</v>
      </c>
      <c r="F916" s="164">
        <v>337</v>
      </c>
      <c r="G916" s="165" t="s">
        <v>318</v>
      </c>
      <c r="H916" s="183">
        <v>63</v>
      </c>
      <c r="I916" s="164" t="s">
        <v>474</v>
      </c>
      <c r="J916" s="265"/>
      <c r="K916" s="57" t="s">
        <v>11</v>
      </c>
      <c r="L916" s="57" t="s">
        <v>11</v>
      </c>
      <c r="O916">
        <f t="shared" ca="1" si="113"/>
        <v>0</v>
      </c>
      <c r="P916">
        <f t="shared" ca="1" si="114"/>
        <v>0</v>
      </c>
      <c r="Q916">
        <f t="shared" ca="1" si="115"/>
        <v>0</v>
      </c>
      <c r="R916">
        <f t="shared" ca="1" si="116"/>
        <v>1</v>
      </c>
      <c r="S916">
        <f t="shared" ca="1" si="117"/>
        <v>0</v>
      </c>
      <c r="T916">
        <f t="shared" ca="1" si="118"/>
        <v>0</v>
      </c>
      <c r="W916">
        <f t="shared" si="119"/>
        <v>913</v>
      </c>
      <c r="X916">
        <f t="shared" si="120"/>
        <v>915</v>
      </c>
    </row>
    <row r="917" spans="1:24" customFormat="1" ht="42.75" customHeight="1" x14ac:dyDescent="0.25">
      <c r="A917" s="262"/>
      <c r="B917" s="262"/>
      <c r="C917" s="264"/>
      <c r="D917" s="164" t="s">
        <v>51</v>
      </c>
      <c r="E917" s="164">
        <v>1</v>
      </c>
      <c r="F917" s="164">
        <v>162</v>
      </c>
      <c r="G917" s="165" t="s">
        <v>317</v>
      </c>
      <c r="H917" s="183" t="s">
        <v>474</v>
      </c>
      <c r="I917" s="164" t="s">
        <v>474</v>
      </c>
      <c r="J917" s="265"/>
      <c r="K917" s="57" t="s">
        <v>11</v>
      </c>
      <c r="L917" s="57" t="s">
        <v>52</v>
      </c>
      <c r="O917">
        <f t="shared" ca="1" si="113"/>
        <v>0</v>
      </c>
      <c r="P917">
        <f t="shared" ca="1" si="114"/>
        <v>0</v>
      </c>
      <c r="Q917">
        <f t="shared" ca="1" si="115"/>
        <v>0</v>
      </c>
      <c r="R917">
        <f t="shared" ca="1" si="116"/>
        <v>0</v>
      </c>
      <c r="S917">
        <f t="shared" ca="1" si="117"/>
        <v>0</v>
      </c>
      <c r="T917">
        <f t="shared" ca="1" si="118"/>
        <v>0</v>
      </c>
      <c r="W917">
        <f t="shared" si="119"/>
        <v>913</v>
      </c>
      <c r="X917">
        <f t="shared" si="120"/>
        <v>915</v>
      </c>
    </row>
    <row r="918" spans="1:24" customFormat="1" ht="42.75" customHeight="1" x14ac:dyDescent="0.25">
      <c r="A918" s="262"/>
      <c r="B918" s="262"/>
      <c r="C918" s="264"/>
      <c r="D918" s="164" t="s">
        <v>51</v>
      </c>
      <c r="E918" s="164">
        <v>2</v>
      </c>
      <c r="F918" s="164">
        <v>162</v>
      </c>
      <c r="G918" s="165" t="s">
        <v>317</v>
      </c>
      <c r="H918" s="183" t="s">
        <v>474</v>
      </c>
      <c r="I918" s="164" t="s">
        <v>474</v>
      </c>
      <c r="J918" s="265"/>
      <c r="K918" s="57" t="s">
        <v>11</v>
      </c>
      <c r="L918" s="57" t="s">
        <v>52</v>
      </c>
      <c r="O918">
        <f t="shared" ref="O918:O940" ca="1" si="121">IF(C918="Total", SUM(INDIRECT("O"&amp;X917&amp;":O"&amp;W918)), IF(AND(H918=50,I918="Yes"),1,0))</f>
        <v>0</v>
      </c>
      <c r="P918">
        <f t="shared" ref="P918:P940" ca="1" si="122">IF(C918="Total", SUM(INDIRECT("P"&amp;X917&amp;":P"&amp;W918)),IF(AND(H918=50,I918="-"),1,0))</f>
        <v>0</v>
      </c>
      <c r="Q918">
        <f t="shared" ref="Q918:Q940" ca="1" si="123">IF(C918="Total", SUM(INDIRECT("Q"&amp;X917&amp;":Q"&amp;W918)),IF(AND(H918=63,I918="Yes"),1,0))</f>
        <v>0</v>
      </c>
      <c r="R918">
        <f t="shared" ref="R918:R940" ca="1" si="124">IF(C918="Total", SUM(INDIRECT("R"&amp;X917&amp;":R"&amp;W918)),IF(AND(H918=63,I918="-"),1,0))</f>
        <v>0</v>
      </c>
      <c r="S918">
        <f t="shared" ref="S918:S940" ca="1" si="125">IF(C918="Total", SUM(INDIRECT("S"&amp;X917&amp;":S"&amp;W918)),IF(AND(H918=80,I918="Yes"),1,0))</f>
        <v>0</v>
      </c>
      <c r="T918">
        <f t="shared" ref="T918:T940" ca="1" si="126">IF(C918="Total", SUM(INDIRECT("T"&amp;X917&amp;":T"&amp;W918)),IF(AND(H918=80,I918="-"),1,0))</f>
        <v>0</v>
      </c>
      <c r="W918">
        <f t="shared" si="119"/>
        <v>913</v>
      </c>
      <c r="X918">
        <f t="shared" si="120"/>
        <v>915</v>
      </c>
    </row>
    <row r="919" spans="1:24" customFormat="1" ht="42.75" customHeight="1" x14ac:dyDescent="0.25">
      <c r="A919" s="262"/>
      <c r="B919" s="262"/>
      <c r="C919" s="264"/>
      <c r="D919" s="164" t="s">
        <v>152</v>
      </c>
      <c r="E919" s="164">
        <v>1</v>
      </c>
      <c r="F919" s="164">
        <v>124</v>
      </c>
      <c r="G919" s="165" t="s">
        <v>318</v>
      </c>
      <c r="H919" s="183" t="s">
        <v>474</v>
      </c>
      <c r="I919" s="164" t="s">
        <v>474</v>
      </c>
      <c r="J919" s="265"/>
      <c r="K919" s="57" t="s">
        <v>11</v>
      </c>
      <c r="L919" s="57" t="s">
        <v>34</v>
      </c>
      <c r="O919">
        <f t="shared" ca="1" si="121"/>
        <v>0</v>
      </c>
      <c r="P919">
        <f t="shared" ca="1" si="122"/>
        <v>0</v>
      </c>
      <c r="Q919">
        <f t="shared" ca="1" si="123"/>
        <v>0</v>
      </c>
      <c r="R919">
        <f t="shared" ca="1" si="124"/>
        <v>0</v>
      </c>
      <c r="S919">
        <f t="shared" ca="1" si="125"/>
        <v>0</v>
      </c>
      <c r="T919">
        <f t="shared" ca="1" si="126"/>
        <v>0</v>
      </c>
      <c r="W919">
        <f t="shared" si="119"/>
        <v>913</v>
      </c>
      <c r="X919">
        <f t="shared" si="120"/>
        <v>915</v>
      </c>
    </row>
    <row r="920" spans="1:24" customFormat="1" ht="42.75" customHeight="1" x14ac:dyDescent="0.25">
      <c r="A920" s="262"/>
      <c r="B920" s="262"/>
      <c r="C920" s="264"/>
      <c r="D920" s="164" t="s">
        <v>152</v>
      </c>
      <c r="E920" s="164">
        <v>2</v>
      </c>
      <c r="F920" s="164">
        <v>124</v>
      </c>
      <c r="G920" s="165" t="s">
        <v>318</v>
      </c>
      <c r="H920" s="183" t="s">
        <v>474</v>
      </c>
      <c r="I920" s="164" t="s">
        <v>474</v>
      </c>
      <c r="J920" s="265"/>
      <c r="K920" s="57" t="s">
        <v>11</v>
      </c>
      <c r="L920" s="57" t="s">
        <v>34</v>
      </c>
      <c r="O920">
        <f t="shared" ca="1" si="121"/>
        <v>0</v>
      </c>
      <c r="P920">
        <f t="shared" ca="1" si="122"/>
        <v>0</v>
      </c>
      <c r="Q920">
        <f t="shared" ca="1" si="123"/>
        <v>0</v>
      </c>
      <c r="R920">
        <f t="shared" ca="1" si="124"/>
        <v>0</v>
      </c>
      <c r="S920">
        <f t="shared" ca="1" si="125"/>
        <v>0</v>
      </c>
      <c r="T920">
        <f t="shared" ca="1" si="126"/>
        <v>0</v>
      </c>
      <c r="W920">
        <f t="shared" si="119"/>
        <v>913</v>
      </c>
      <c r="X920">
        <f t="shared" si="120"/>
        <v>915</v>
      </c>
    </row>
    <row r="921" spans="1:24" customFormat="1" ht="42.75" customHeight="1" x14ac:dyDescent="0.25">
      <c r="A921" s="262"/>
      <c r="B921" s="262"/>
      <c r="C921" s="264"/>
      <c r="D921" s="164" t="s">
        <v>177</v>
      </c>
      <c r="E921" s="164">
        <v>1</v>
      </c>
      <c r="F921" s="164">
        <v>76</v>
      </c>
      <c r="G921" s="165" t="s">
        <v>317</v>
      </c>
      <c r="H921" s="183" t="s">
        <v>474</v>
      </c>
      <c r="I921" s="164" t="s">
        <v>474</v>
      </c>
      <c r="J921" s="265"/>
      <c r="K921" s="57" t="s">
        <v>11</v>
      </c>
      <c r="L921" s="57" t="s">
        <v>234</v>
      </c>
      <c r="O921">
        <f t="shared" ca="1" si="121"/>
        <v>0</v>
      </c>
      <c r="P921">
        <f t="shared" ca="1" si="122"/>
        <v>0</v>
      </c>
      <c r="Q921">
        <f t="shared" ca="1" si="123"/>
        <v>0</v>
      </c>
      <c r="R921">
        <f t="shared" ca="1" si="124"/>
        <v>0</v>
      </c>
      <c r="S921">
        <f t="shared" ca="1" si="125"/>
        <v>0</v>
      </c>
      <c r="T921">
        <f t="shared" ca="1" si="126"/>
        <v>0</v>
      </c>
      <c r="W921">
        <f t="shared" si="119"/>
        <v>913</v>
      </c>
      <c r="X921">
        <f t="shared" si="120"/>
        <v>915</v>
      </c>
    </row>
    <row r="922" spans="1:24" customFormat="1" ht="42.75" customHeight="1" x14ac:dyDescent="0.25">
      <c r="A922" s="262"/>
      <c r="B922" s="262"/>
      <c r="C922" s="264"/>
      <c r="D922" s="164" t="s">
        <v>139</v>
      </c>
      <c r="E922" s="164">
        <v>1</v>
      </c>
      <c r="F922" s="164">
        <v>67</v>
      </c>
      <c r="G922" s="165" t="s">
        <v>318</v>
      </c>
      <c r="H922" s="183" t="s">
        <v>474</v>
      </c>
      <c r="I922" s="164" t="s">
        <v>474</v>
      </c>
      <c r="J922" s="265"/>
      <c r="K922" s="57" t="s">
        <v>11</v>
      </c>
      <c r="L922" s="57" t="s">
        <v>153</v>
      </c>
      <c r="O922">
        <f t="shared" ca="1" si="121"/>
        <v>0</v>
      </c>
      <c r="P922">
        <f t="shared" ca="1" si="122"/>
        <v>0</v>
      </c>
      <c r="Q922">
        <f t="shared" ca="1" si="123"/>
        <v>0</v>
      </c>
      <c r="R922">
        <f t="shared" ca="1" si="124"/>
        <v>0</v>
      </c>
      <c r="S922">
        <f t="shared" ca="1" si="125"/>
        <v>0</v>
      </c>
      <c r="T922">
        <f t="shared" ca="1" si="126"/>
        <v>0</v>
      </c>
      <c r="W922">
        <f t="shared" si="119"/>
        <v>913</v>
      </c>
      <c r="X922">
        <f t="shared" si="120"/>
        <v>915</v>
      </c>
    </row>
    <row r="923" spans="1:24" customFormat="1" ht="42.75" customHeight="1" x14ac:dyDescent="0.25">
      <c r="A923" s="262"/>
      <c r="B923" s="262"/>
      <c r="C923" s="264"/>
      <c r="D923" s="164" t="s">
        <v>75</v>
      </c>
      <c r="E923" s="164">
        <v>1</v>
      </c>
      <c r="F923" s="164">
        <v>371</v>
      </c>
      <c r="G923" s="165" t="s">
        <v>318</v>
      </c>
      <c r="H923" s="183">
        <v>63</v>
      </c>
      <c r="I923" s="164" t="s">
        <v>474</v>
      </c>
      <c r="J923" s="265"/>
      <c r="K923" s="57" t="s">
        <v>11</v>
      </c>
      <c r="L923" s="57" t="s">
        <v>11</v>
      </c>
      <c r="O923">
        <f t="shared" ca="1" si="121"/>
        <v>0</v>
      </c>
      <c r="P923">
        <f t="shared" ca="1" si="122"/>
        <v>0</v>
      </c>
      <c r="Q923">
        <f t="shared" ca="1" si="123"/>
        <v>0</v>
      </c>
      <c r="R923">
        <f t="shared" ca="1" si="124"/>
        <v>1</v>
      </c>
      <c r="S923">
        <f t="shared" ca="1" si="125"/>
        <v>0</v>
      </c>
      <c r="T923">
        <f t="shared" ca="1" si="126"/>
        <v>0</v>
      </c>
      <c r="W923">
        <f t="shared" si="119"/>
        <v>913</v>
      </c>
      <c r="X923">
        <f t="shared" si="120"/>
        <v>915</v>
      </c>
    </row>
    <row r="924" spans="1:24" customFormat="1" ht="42.75" customHeight="1" x14ac:dyDescent="0.25">
      <c r="A924" s="262"/>
      <c r="B924" s="262"/>
      <c r="C924" s="264"/>
      <c r="D924" s="164" t="s">
        <v>75</v>
      </c>
      <c r="E924" s="164">
        <v>2</v>
      </c>
      <c r="F924" s="164">
        <v>371</v>
      </c>
      <c r="G924" s="165" t="s">
        <v>318</v>
      </c>
      <c r="H924" s="183">
        <v>63</v>
      </c>
      <c r="I924" s="164" t="s">
        <v>474</v>
      </c>
      <c r="J924" s="265"/>
      <c r="K924" s="57" t="s">
        <v>11</v>
      </c>
      <c r="L924" s="57" t="s">
        <v>11</v>
      </c>
      <c r="O924">
        <f t="shared" ca="1" si="121"/>
        <v>0</v>
      </c>
      <c r="P924">
        <f t="shared" ca="1" si="122"/>
        <v>0</v>
      </c>
      <c r="Q924">
        <f t="shared" ca="1" si="123"/>
        <v>0</v>
      </c>
      <c r="R924">
        <f t="shared" ca="1" si="124"/>
        <v>1</v>
      </c>
      <c r="S924">
        <f t="shared" ca="1" si="125"/>
        <v>0</v>
      </c>
      <c r="T924">
        <f t="shared" ca="1" si="126"/>
        <v>0</v>
      </c>
      <c r="W924">
        <f t="shared" si="119"/>
        <v>913</v>
      </c>
      <c r="X924">
        <f t="shared" si="120"/>
        <v>915</v>
      </c>
    </row>
    <row r="925" spans="1:24" customFormat="1" x14ac:dyDescent="0.25">
      <c r="A925" s="263"/>
      <c r="B925" s="263"/>
      <c r="C925" s="164" t="s">
        <v>524</v>
      </c>
      <c r="D925" s="164"/>
      <c r="E925" s="164"/>
      <c r="F925" s="164"/>
      <c r="G925" s="165"/>
      <c r="H925" s="183">
        <f>SUM(H915:H924)</f>
        <v>252</v>
      </c>
      <c r="I925" s="164"/>
      <c r="J925" s="184">
        <v>50</v>
      </c>
      <c r="K925" s="57"/>
      <c r="L925" s="57"/>
      <c r="O925">
        <f t="shared" ca="1" si="121"/>
        <v>0</v>
      </c>
      <c r="P925">
        <f t="shared" ca="1" si="122"/>
        <v>0</v>
      </c>
      <c r="Q925">
        <f t="shared" ca="1" si="123"/>
        <v>0</v>
      </c>
      <c r="R925">
        <f t="shared" ca="1" si="124"/>
        <v>4</v>
      </c>
      <c r="S925">
        <f t="shared" ca="1" si="125"/>
        <v>0</v>
      </c>
      <c r="T925">
        <f t="shared" ca="1" si="126"/>
        <v>0</v>
      </c>
      <c r="W925">
        <f t="shared" si="119"/>
        <v>924</v>
      </c>
      <c r="X925">
        <f t="shared" si="120"/>
        <v>926</v>
      </c>
    </row>
    <row r="926" spans="1:24" customFormat="1" ht="42.75" customHeight="1" x14ac:dyDescent="0.25">
      <c r="A926" s="261">
        <v>155</v>
      </c>
      <c r="B926" s="261" t="s">
        <v>177</v>
      </c>
      <c r="C926" s="264" t="s">
        <v>8</v>
      </c>
      <c r="D926" s="164" t="s">
        <v>101</v>
      </c>
      <c r="E926" s="164">
        <v>1</v>
      </c>
      <c r="F926" s="164">
        <v>45</v>
      </c>
      <c r="G926" s="165" t="s">
        <v>317</v>
      </c>
      <c r="H926" s="183" t="s">
        <v>474</v>
      </c>
      <c r="I926" s="164" t="s">
        <v>474</v>
      </c>
      <c r="J926" s="265" t="s">
        <v>604</v>
      </c>
      <c r="K926" s="57" t="s">
        <v>234</v>
      </c>
      <c r="L926" s="57" t="s">
        <v>52</v>
      </c>
      <c r="O926">
        <f t="shared" ca="1" si="121"/>
        <v>0</v>
      </c>
      <c r="P926">
        <f t="shared" ca="1" si="122"/>
        <v>0</v>
      </c>
      <c r="Q926">
        <f t="shared" ca="1" si="123"/>
        <v>0</v>
      </c>
      <c r="R926">
        <f t="shared" ca="1" si="124"/>
        <v>0</v>
      </c>
      <c r="S926">
        <f t="shared" ca="1" si="125"/>
        <v>0</v>
      </c>
      <c r="T926">
        <f t="shared" ca="1" si="126"/>
        <v>0</v>
      </c>
      <c r="W926">
        <f t="shared" si="119"/>
        <v>924</v>
      </c>
      <c r="X926">
        <f t="shared" si="120"/>
        <v>926</v>
      </c>
    </row>
    <row r="927" spans="1:24" customFormat="1" ht="42.75" customHeight="1" x14ac:dyDescent="0.25">
      <c r="A927" s="262"/>
      <c r="B927" s="262"/>
      <c r="C927" s="264"/>
      <c r="D927" s="164" t="s">
        <v>101</v>
      </c>
      <c r="E927" s="164">
        <v>2</v>
      </c>
      <c r="F927" s="164">
        <v>45</v>
      </c>
      <c r="G927" s="165" t="s">
        <v>317</v>
      </c>
      <c r="H927" s="183" t="s">
        <v>474</v>
      </c>
      <c r="I927" s="164" t="s">
        <v>474</v>
      </c>
      <c r="J927" s="265"/>
      <c r="K927" s="57" t="s">
        <v>234</v>
      </c>
      <c r="L927" s="57" t="s">
        <v>52</v>
      </c>
      <c r="O927">
        <f t="shared" ca="1" si="121"/>
        <v>0</v>
      </c>
      <c r="P927">
        <f t="shared" ca="1" si="122"/>
        <v>0</v>
      </c>
      <c r="Q927">
        <f t="shared" ca="1" si="123"/>
        <v>0</v>
      </c>
      <c r="R927">
        <f t="shared" ca="1" si="124"/>
        <v>0</v>
      </c>
      <c r="S927">
        <f t="shared" ca="1" si="125"/>
        <v>0</v>
      </c>
      <c r="T927">
        <f t="shared" ca="1" si="126"/>
        <v>0</v>
      </c>
      <c r="W927">
        <f t="shared" si="119"/>
        <v>924</v>
      </c>
      <c r="X927">
        <f t="shared" si="120"/>
        <v>926</v>
      </c>
    </row>
    <row r="928" spans="1:24" customFormat="1" ht="42.75" customHeight="1" x14ac:dyDescent="0.25">
      <c r="A928" s="262"/>
      <c r="B928" s="262"/>
      <c r="C928" s="264"/>
      <c r="D928" s="164" t="s">
        <v>153</v>
      </c>
      <c r="E928" s="164">
        <v>1</v>
      </c>
      <c r="F928" s="164">
        <v>150</v>
      </c>
      <c r="G928" s="165" t="s">
        <v>317</v>
      </c>
      <c r="H928" s="183" t="s">
        <v>474</v>
      </c>
      <c r="I928" s="164" t="s">
        <v>474</v>
      </c>
      <c r="J928" s="265"/>
      <c r="K928" s="57" t="s">
        <v>11</v>
      </c>
      <c r="L928" s="57" t="s">
        <v>153</v>
      </c>
      <c r="O928">
        <f t="shared" ca="1" si="121"/>
        <v>0</v>
      </c>
      <c r="P928">
        <f t="shared" ca="1" si="122"/>
        <v>0</v>
      </c>
      <c r="Q928">
        <f t="shared" ca="1" si="123"/>
        <v>0</v>
      </c>
      <c r="R928">
        <f t="shared" ca="1" si="124"/>
        <v>0</v>
      </c>
      <c r="S928">
        <f t="shared" ca="1" si="125"/>
        <v>0</v>
      </c>
      <c r="T928">
        <f t="shared" ca="1" si="126"/>
        <v>0</v>
      </c>
      <c r="W928">
        <f t="shared" si="119"/>
        <v>924</v>
      </c>
      <c r="X928">
        <f t="shared" si="120"/>
        <v>926</v>
      </c>
    </row>
    <row r="929" spans="1:24" customFormat="1" ht="42.75" customHeight="1" x14ac:dyDescent="0.25">
      <c r="A929" s="262"/>
      <c r="B929" s="262"/>
      <c r="C929" s="264"/>
      <c r="D929" s="164" t="s">
        <v>35</v>
      </c>
      <c r="E929" s="164">
        <v>1</v>
      </c>
      <c r="F929" s="164">
        <v>219</v>
      </c>
      <c r="G929" s="165" t="s">
        <v>317</v>
      </c>
      <c r="H929" s="183" t="s">
        <v>474</v>
      </c>
      <c r="I929" s="164" t="s">
        <v>474</v>
      </c>
      <c r="J929" s="265"/>
      <c r="K929" s="57" t="s">
        <v>234</v>
      </c>
      <c r="L929" s="57" t="s">
        <v>45</v>
      </c>
      <c r="O929">
        <f t="shared" ca="1" si="121"/>
        <v>0</v>
      </c>
      <c r="P929">
        <f t="shared" ca="1" si="122"/>
        <v>0</v>
      </c>
      <c r="Q929">
        <f t="shared" ca="1" si="123"/>
        <v>0</v>
      </c>
      <c r="R929">
        <f t="shared" ca="1" si="124"/>
        <v>0</v>
      </c>
      <c r="S929">
        <f t="shared" ca="1" si="125"/>
        <v>0</v>
      </c>
      <c r="T929">
        <f t="shared" ca="1" si="126"/>
        <v>0</v>
      </c>
      <c r="W929">
        <f t="shared" si="119"/>
        <v>924</v>
      </c>
      <c r="X929">
        <f t="shared" si="120"/>
        <v>926</v>
      </c>
    </row>
    <row r="930" spans="1:24" customFormat="1" ht="42.75" customHeight="1" x14ac:dyDescent="0.25">
      <c r="A930" s="262"/>
      <c r="B930" s="262"/>
      <c r="C930" s="264"/>
      <c r="D930" s="164" t="s">
        <v>35</v>
      </c>
      <c r="E930" s="164">
        <v>2</v>
      </c>
      <c r="F930" s="164">
        <v>219</v>
      </c>
      <c r="G930" s="165" t="s">
        <v>317</v>
      </c>
      <c r="H930" s="183" t="s">
        <v>474</v>
      </c>
      <c r="I930" s="164" t="s">
        <v>474</v>
      </c>
      <c r="J930" s="265"/>
      <c r="K930" s="57" t="s">
        <v>234</v>
      </c>
      <c r="L930" s="57" t="s">
        <v>45</v>
      </c>
      <c r="O930">
        <f t="shared" ca="1" si="121"/>
        <v>0</v>
      </c>
      <c r="P930">
        <f t="shared" ca="1" si="122"/>
        <v>0</v>
      </c>
      <c r="Q930">
        <f t="shared" ca="1" si="123"/>
        <v>0</v>
      </c>
      <c r="R930">
        <f t="shared" ca="1" si="124"/>
        <v>0</v>
      </c>
      <c r="S930">
        <f t="shared" ca="1" si="125"/>
        <v>0</v>
      </c>
      <c r="T930">
        <f t="shared" ca="1" si="126"/>
        <v>0</v>
      </c>
      <c r="W930">
        <f t="shared" si="119"/>
        <v>924</v>
      </c>
      <c r="X930">
        <f t="shared" si="120"/>
        <v>926</v>
      </c>
    </row>
    <row r="931" spans="1:24" customFormat="1" ht="42.75" customHeight="1" x14ac:dyDescent="0.25">
      <c r="A931" s="262"/>
      <c r="B931" s="262"/>
      <c r="C931" s="264"/>
      <c r="D931" s="164" t="s">
        <v>31</v>
      </c>
      <c r="E931" s="164">
        <v>1</v>
      </c>
      <c r="F931" s="164">
        <v>76</v>
      </c>
      <c r="G931" s="165" t="s">
        <v>317</v>
      </c>
      <c r="H931" s="183" t="s">
        <v>474</v>
      </c>
      <c r="I931" s="164" t="s">
        <v>474</v>
      </c>
      <c r="J931" s="265"/>
      <c r="K931" s="57" t="s">
        <v>11</v>
      </c>
      <c r="L931" s="57" t="s">
        <v>11</v>
      </c>
      <c r="O931">
        <f t="shared" ca="1" si="121"/>
        <v>0</v>
      </c>
      <c r="P931">
        <f t="shared" ca="1" si="122"/>
        <v>0</v>
      </c>
      <c r="Q931">
        <f t="shared" ca="1" si="123"/>
        <v>0</v>
      </c>
      <c r="R931">
        <f t="shared" ca="1" si="124"/>
        <v>0</v>
      </c>
      <c r="S931">
        <f t="shared" ca="1" si="125"/>
        <v>0</v>
      </c>
      <c r="T931">
        <f t="shared" ca="1" si="126"/>
        <v>0</v>
      </c>
      <c r="W931">
        <f t="shared" si="119"/>
        <v>924</v>
      </c>
      <c r="X931">
        <f t="shared" si="120"/>
        <v>926</v>
      </c>
    </row>
    <row r="932" spans="1:24" customFormat="1" x14ac:dyDescent="0.25">
      <c r="A932" s="263"/>
      <c r="B932" s="263"/>
      <c r="C932" s="164" t="s">
        <v>524</v>
      </c>
      <c r="D932" s="164"/>
      <c r="E932" s="164"/>
      <c r="F932" s="164"/>
      <c r="G932" s="165"/>
      <c r="H932" s="183" t="s">
        <v>474</v>
      </c>
      <c r="I932" s="164"/>
      <c r="J932" s="184">
        <v>125</v>
      </c>
      <c r="K932" s="57"/>
      <c r="L932" s="57"/>
      <c r="O932">
        <f t="shared" ca="1" si="121"/>
        <v>0</v>
      </c>
      <c r="P932">
        <f t="shared" ca="1" si="122"/>
        <v>0</v>
      </c>
      <c r="Q932">
        <f t="shared" ca="1" si="123"/>
        <v>0</v>
      </c>
      <c r="R932">
        <f t="shared" ca="1" si="124"/>
        <v>0</v>
      </c>
      <c r="S932">
        <f t="shared" ca="1" si="125"/>
        <v>0</v>
      </c>
      <c r="T932">
        <f t="shared" ca="1" si="126"/>
        <v>0</v>
      </c>
      <c r="W932">
        <f t="shared" si="119"/>
        <v>931</v>
      </c>
      <c r="X932">
        <f t="shared" si="120"/>
        <v>933</v>
      </c>
    </row>
    <row r="933" spans="1:24" customFormat="1" ht="42.75" customHeight="1" x14ac:dyDescent="0.25">
      <c r="A933" s="261">
        <v>156</v>
      </c>
      <c r="B933" s="261" t="s">
        <v>166</v>
      </c>
      <c r="C933" s="261" t="s">
        <v>25</v>
      </c>
      <c r="D933" s="164" t="s">
        <v>181</v>
      </c>
      <c r="E933" s="164">
        <v>1</v>
      </c>
      <c r="F933" s="164">
        <v>143</v>
      </c>
      <c r="G933" s="165" t="s">
        <v>317</v>
      </c>
      <c r="H933" s="183">
        <v>50</v>
      </c>
      <c r="I933" s="164" t="s">
        <v>474</v>
      </c>
      <c r="J933" s="278" t="s">
        <v>534</v>
      </c>
      <c r="K933" s="57" t="s">
        <v>431</v>
      </c>
      <c r="L933" s="57" t="s">
        <v>23</v>
      </c>
      <c r="O933">
        <f t="shared" ca="1" si="121"/>
        <v>0</v>
      </c>
      <c r="P933">
        <f t="shared" ca="1" si="122"/>
        <v>1</v>
      </c>
      <c r="Q933">
        <f t="shared" ca="1" si="123"/>
        <v>0</v>
      </c>
      <c r="R933">
        <f t="shared" ca="1" si="124"/>
        <v>0</v>
      </c>
      <c r="S933">
        <f t="shared" ca="1" si="125"/>
        <v>0</v>
      </c>
      <c r="T933">
        <f t="shared" ca="1" si="126"/>
        <v>0</v>
      </c>
      <c r="W933">
        <f t="shared" si="119"/>
        <v>931</v>
      </c>
      <c r="X933">
        <f t="shared" si="120"/>
        <v>933</v>
      </c>
    </row>
    <row r="934" spans="1:24" customFormat="1" ht="42.75" customHeight="1" x14ac:dyDescent="0.25">
      <c r="A934" s="262"/>
      <c r="B934" s="262"/>
      <c r="C934" s="262"/>
      <c r="D934" s="164" t="s">
        <v>182</v>
      </c>
      <c r="E934" s="164">
        <v>1</v>
      </c>
      <c r="F934" s="164">
        <v>234</v>
      </c>
      <c r="G934" s="165" t="s">
        <v>317</v>
      </c>
      <c r="H934" s="183">
        <v>50</v>
      </c>
      <c r="I934" s="164" t="s">
        <v>474</v>
      </c>
      <c r="J934" s="279"/>
      <c r="K934" s="57" t="s">
        <v>431</v>
      </c>
      <c r="L934" s="57" t="s">
        <v>23</v>
      </c>
      <c r="O934">
        <f t="shared" ca="1" si="121"/>
        <v>0</v>
      </c>
      <c r="P934">
        <f t="shared" ca="1" si="122"/>
        <v>1</v>
      </c>
      <c r="Q934">
        <f t="shared" ca="1" si="123"/>
        <v>0</v>
      </c>
      <c r="R934">
        <f t="shared" ca="1" si="124"/>
        <v>0</v>
      </c>
      <c r="S934">
        <f t="shared" ca="1" si="125"/>
        <v>0</v>
      </c>
      <c r="T934">
        <f t="shared" ca="1" si="126"/>
        <v>0</v>
      </c>
      <c r="W934">
        <f t="shared" si="119"/>
        <v>931</v>
      </c>
      <c r="X934">
        <f t="shared" si="120"/>
        <v>933</v>
      </c>
    </row>
    <row r="935" spans="1:24" customFormat="1" ht="42.75" customHeight="1" x14ac:dyDescent="0.25">
      <c r="A935" s="262"/>
      <c r="B935" s="262"/>
      <c r="C935" s="262"/>
      <c r="D935" s="164" t="s">
        <v>185</v>
      </c>
      <c r="E935" s="164">
        <v>1</v>
      </c>
      <c r="F935" s="164">
        <v>258</v>
      </c>
      <c r="G935" s="165" t="s">
        <v>317</v>
      </c>
      <c r="H935" s="183">
        <v>63</v>
      </c>
      <c r="I935" s="164" t="s">
        <v>474</v>
      </c>
      <c r="J935" s="279"/>
      <c r="K935" s="57" t="s">
        <v>25</v>
      </c>
      <c r="L935" s="57" t="s">
        <v>25</v>
      </c>
      <c r="O935">
        <f t="shared" ca="1" si="121"/>
        <v>0</v>
      </c>
      <c r="P935">
        <f t="shared" ca="1" si="122"/>
        <v>0</v>
      </c>
      <c r="Q935">
        <f t="shared" ca="1" si="123"/>
        <v>0</v>
      </c>
      <c r="R935">
        <f t="shared" ca="1" si="124"/>
        <v>1</v>
      </c>
      <c r="S935">
        <f t="shared" ca="1" si="125"/>
        <v>0</v>
      </c>
      <c r="T935">
        <f t="shared" ca="1" si="126"/>
        <v>0</v>
      </c>
      <c r="W935">
        <f t="shared" si="119"/>
        <v>931</v>
      </c>
      <c r="X935">
        <f t="shared" si="120"/>
        <v>933</v>
      </c>
    </row>
    <row r="936" spans="1:24" customFormat="1" ht="42.75" customHeight="1" x14ac:dyDescent="0.25">
      <c r="A936" s="262"/>
      <c r="B936" s="262"/>
      <c r="C936" s="262"/>
      <c r="D936" s="164" t="s">
        <v>57</v>
      </c>
      <c r="E936" s="164">
        <v>1</v>
      </c>
      <c r="F936" s="164">
        <v>332</v>
      </c>
      <c r="G936" s="165" t="s">
        <v>317</v>
      </c>
      <c r="H936" s="183">
        <v>63</v>
      </c>
      <c r="I936" s="164" t="s">
        <v>474</v>
      </c>
      <c r="J936" s="279"/>
      <c r="K936" s="57" t="s">
        <v>25</v>
      </c>
      <c r="L936" s="57" t="s">
        <v>59</v>
      </c>
      <c r="O936">
        <f t="shared" ca="1" si="121"/>
        <v>0</v>
      </c>
      <c r="P936">
        <f t="shared" ca="1" si="122"/>
        <v>0</v>
      </c>
      <c r="Q936">
        <f t="shared" ca="1" si="123"/>
        <v>0</v>
      </c>
      <c r="R936">
        <f t="shared" ca="1" si="124"/>
        <v>1</v>
      </c>
      <c r="S936">
        <f t="shared" ca="1" si="125"/>
        <v>0</v>
      </c>
      <c r="T936">
        <f t="shared" ca="1" si="126"/>
        <v>0</v>
      </c>
      <c r="W936">
        <f t="shared" si="119"/>
        <v>931</v>
      </c>
      <c r="X936">
        <f t="shared" si="120"/>
        <v>933</v>
      </c>
    </row>
    <row r="937" spans="1:24" customFormat="1" ht="42.75" customHeight="1" x14ac:dyDescent="0.25">
      <c r="A937" s="262"/>
      <c r="B937" s="262"/>
      <c r="C937" s="262"/>
      <c r="D937" s="226" t="s">
        <v>72</v>
      </c>
      <c r="E937" s="226">
        <v>1</v>
      </c>
      <c r="F937" s="226">
        <v>140</v>
      </c>
      <c r="G937" s="227" t="s">
        <v>317</v>
      </c>
      <c r="H937" s="226" t="s">
        <v>474</v>
      </c>
      <c r="I937" s="226" t="s">
        <v>474</v>
      </c>
      <c r="J937" s="279"/>
      <c r="K937" s="57" t="s">
        <v>452</v>
      </c>
      <c r="L937" s="57" t="s">
        <v>25</v>
      </c>
      <c r="O937">
        <f t="shared" ca="1" si="121"/>
        <v>0</v>
      </c>
      <c r="P937">
        <f t="shared" ca="1" si="122"/>
        <v>0</v>
      </c>
      <c r="Q937">
        <f t="shared" ca="1" si="123"/>
        <v>0</v>
      </c>
      <c r="R937">
        <f t="shared" ca="1" si="124"/>
        <v>0</v>
      </c>
      <c r="S937">
        <f t="shared" ca="1" si="125"/>
        <v>0</v>
      </c>
      <c r="T937">
        <f t="shared" ca="1" si="126"/>
        <v>0</v>
      </c>
      <c r="W937">
        <f t="shared" si="119"/>
        <v>931</v>
      </c>
      <c r="X937">
        <f t="shared" si="120"/>
        <v>933</v>
      </c>
    </row>
    <row r="938" spans="1:24" customFormat="1" ht="42.75" customHeight="1" x14ac:dyDescent="0.25">
      <c r="A938" s="262"/>
      <c r="B938" s="262"/>
      <c r="C938" s="262"/>
      <c r="D938" s="226" t="s">
        <v>72</v>
      </c>
      <c r="E938" s="226">
        <v>2</v>
      </c>
      <c r="F938" s="226">
        <v>140</v>
      </c>
      <c r="G938" s="227" t="s">
        <v>317</v>
      </c>
      <c r="H938" s="226" t="s">
        <v>474</v>
      </c>
      <c r="I938" s="226" t="s">
        <v>474</v>
      </c>
      <c r="J938" s="279"/>
      <c r="K938" s="57" t="s">
        <v>452</v>
      </c>
      <c r="L938" s="57" t="s">
        <v>25</v>
      </c>
      <c r="O938">
        <f t="shared" ca="1" si="121"/>
        <v>0</v>
      </c>
      <c r="P938">
        <f t="shared" ca="1" si="122"/>
        <v>0</v>
      </c>
      <c r="Q938">
        <f t="shared" ca="1" si="123"/>
        <v>0</v>
      </c>
      <c r="R938">
        <f t="shared" ca="1" si="124"/>
        <v>0</v>
      </c>
      <c r="S938">
        <f t="shared" ca="1" si="125"/>
        <v>0</v>
      </c>
      <c r="T938">
        <f t="shared" ca="1" si="126"/>
        <v>0</v>
      </c>
      <c r="W938">
        <f t="shared" si="119"/>
        <v>931</v>
      </c>
      <c r="X938">
        <f t="shared" si="120"/>
        <v>933</v>
      </c>
    </row>
    <row r="939" spans="1:24" customFormat="1" ht="42.75" customHeight="1" x14ac:dyDescent="0.25">
      <c r="A939" s="262"/>
      <c r="B939" s="262"/>
      <c r="C939" s="263"/>
      <c r="D939" s="226" t="s">
        <v>172</v>
      </c>
      <c r="E939" s="226">
        <v>1</v>
      </c>
      <c r="F939" s="226">
        <v>135</v>
      </c>
      <c r="G939" s="227" t="s">
        <v>317</v>
      </c>
      <c r="H939" s="226" t="s">
        <v>474</v>
      </c>
      <c r="I939" s="226" t="s">
        <v>474</v>
      </c>
      <c r="J939" s="280"/>
      <c r="K939" s="57" t="s">
        <v>25</v>
      </c>
      <c r="L939" s="57" t="s">
        <v>25</v>
      </c>
      <c r="O939">
        <f t="shared" ca="1" si="121"/>
        <v>0</v>
      </c>
      <c r="P939">
        <f t="shared" ca="1" si="122"/>
        <v>0</v>
      </c>
      <c r="Q939">
        <f t="shared" ca="1" si="123"/>
        <v>0</v>
      </c>
      <c r="R939">
        <f t="shared" ca="1" si="124"/>
        <v>0</v>
      </c>
      <c r="S939">
        <f t="shared" ca="1" si="125"/>
        <v>0</v>
      </c>
      <c r="T939">
        <f t="shared" ca="1" si="126"/>
        <v>0</v>
      </c>
      <c r="W939">
        <f t="shared" si="119"/>
        <v>931</v>
      </c>
      <c r="X939">
        <f t="shared" si="120"/>
        <v>933</v>
      </c>
    </row>
    <row r="940" spans="1:24" customFormat="1" x14ac:dyDescent="0.25">
      <c r="A940" s="263"/>
      <c r="B940" s="263"/>
      <c r="C940" s="164" t="s">
        <v>524</v>
      </c>
      <c r="D940" s="164"/>
      <c r="E940" s="164"/>
      <c r="F940" s="164"/>
      <c r="G940" s="165"/>
      <c r="H940" s="183">
        <f>SUM(H933:H936)</f>
        <v>226</v>
      </c>
      <c r="I940" s="164"/>
      <c r="J940" s="184">
        <v>50</v>
      </c>
      <c r="K940" s="57"/>
      <c r="L940" s="57"/>
      <c r="O940">
        <f t="shared" ca="1" si="121"/>
        <v>0</v>
      </c>
      <c r="P940">
        <f t="shared" ca="1" si="122"/>
        <v>2</v>
      </c>
      <c r="Q940">
        <f t="shared" ca="1" si="123"/>
        <v>0</v>
      </c>
      <c r="R940">
        <f t="shared" ca="1" si="124"/>
        <v>2</v>
      </c>
      <c r="S940">
        <f t="shared" ca="1" si="125"/>
        <v>0</v>
      </c>
      <c r="T940">
        <f t="shared" ca="1" si="126"/>
        <v>0</v>
      </c>
      <c r="W940">
        <f t="shared" si="119"/>
        <v>939</v>
      </c>
      <c r="X940">
        <f t="shared" si="120"/>
        <v>941</v>
      </c>
    </row>
    <row r="941" spans="1:24" customFormat="1" x14ac:dyDescent="0.25">
      <c r="A941" s="166"/>
      <c r="B941" s="144"/>
      <c r="C941" s="144"/>
      <c r="D941" s="144"/>
      <c r="E941" s="144"/>
      <c r="F941" s="144"/>
      <c r="G941" s="162"/>
      <c r="H941" s="144"/>
      <c r="I941" s="144"/>
      <c r="J941" s="193"/>
      <c r="K941" s="123"/>
      <c r="L941" s="123"/>
    </row>
  </sheetData>
  <mergeCells count="617">
    <mergeCell ref="C86:C99"/>
    <mergeCell ref="A83:A85"/>
    <mergeCell ref="B83:B85"/>
    <mergeCell ref="C83:C84"/>
    <mergeCell ref="J83:J85"/>
    <mergeCell ref="A86:A100"/>
    <mergeCell ref="B86:B100"/>
    <mergeCell ref="J86:J99"/>
    <mergeCell ref="J14:J17"/>
    <mergeCell ref="A19:A23"/>
    <mergeCell ref="B19:B23"/>
    <mergeCell ref="J19:J22"/>
    <mergeCell ref="A24:A30"/>
    <mergeCell ref="B24:B30"/>
    <mergeCell ref="J24:J29"/>
    <mergeCell ref="C24:C29"/>
    <mergeCell ref="C19:C22"/>
    <mergeCell ref="J41:J42"/>
    <mergeCell ref="C41:C42"/>
    <mergeCell ref="A31:A40"/>
    <mergeCell ref="B31:B40"/>
    <mergeCell ref="C31:C39"/>
    <mergeCell ref="J31:J39"/>
    <mergeCell ref="A41:A43"/>
    <mergeCell ref="C5:C12"/>
    <mergeCell ref="C2:C3"/>
    <mergeCell ref="B2:B4"/>
    <mergeCell ref="A2:A4"/>
    <mergeCell ref="J2:J3"/>
    <mergeCell ref="J5:J12"/>
    <mergeCell ref="B5:B13"/>
    <mergeCell ref="A5:A13"/>
    <mergeCell ref="A14:A18"/>
    <mergeCell ref="B14:B18"/>
    <mergeCell ref="C14:C17"/>
    <mergeCell ref="B41:B43"/>
    <mergeCell ref="A44:A46"/>
    <mergeCell ref="B44:B46"/>
    <mergeCell ref="C44:C45"/>
    <mergeCell ref="C74:C81"/>
    <mergeCell ref="J74:J81"/>
    <mergeCell ref="A63:A73"/>
    <mergeCell ref="B63:B73"/>
    <mergeCell ref="C63:C72"/>
    <mergeCell ref="J63:J72"/>
    <mergeCell ref="A74:A82"/>
    <mergeCell ref="B74:B82"/>
    <mergeCell ref="A47:A55"/>
    <mergeCell ref="B47:B55"/>
    <mergeCell ref="C47:C54"/>
    <mergeCell ref="J47:J54"/>
    <mergeCell ref="B56:B62"/>
    <mergeCell ref="A56:A62"/>
    <mergeCell ref="C56:C61"/>
    <mergeCell ref="J56:J61"/>
    <mergeCell ref="B104:B115"/>
    <mergeCell ref="A104:A115"/>
    <mergeCell ref="C104:C114"/>
    <mergeCell ref="J105:J115"/>
    <mergeCell ref="A116:A118"/>
    <mergeCell ref="B116:B118"/>
    <mergeCell ref="C116:C117"/>
    <mergeCell ref="J116:J117"/>
    <mergeCell ref="A101:A103"/>
    <mergeCell ref="B101:B103"/>
    <mergeCell ref="C101:C102"/>
    <mergeCell ref="J101:J102"/>
    <mergeCell ref="A135:A139"/>
    <mergeCell ref="B135:B139"/>
    <mergeCell ref="C140:C146"/>
    <mergeCell ref="J140:J146"/>
    <mergeCell ref="A119:A127"/>
    <mergeCell ref="B119:B127"/>
    <mergeCell ref="C119:C126"/>
    <mergeCell ref="J119:J126"/>
    <mergeCell ref="A128:A134"/>
    <mergeCell ref="B128:B134"/>
    <mergeCell ref="C128:C133"/>
    <mergeCell ref="C135:C138"/>
    <mergeCell ref="J135:J138"/>
    <mergeCell ref="J128:J133"/>
    <mergeCell ref="A153:A165"/>
    <mergeCell ref="A140:A147"/>
    <mergeCell ref="J153:J164"/>
    <mergeCell ref="A166:A172"/>
    <mergeCell ref="J166:J169"/>
    <mergeCell ref="B166:B172"/>
    <mergeCell ref="C153:C164"/>
    <mergeCell ref="B153:B165"/>
    <mergeCell ref="B140:B147"/>
    <mergeCell ref="C166:C171"/>
    <mergeCell ref="A150:A152"/>
    <mergeCell ref="B150:B152"/>
    <mergeCell ref="C150:C151"/>
    <mergeCell ref="J150:J151"/>
    <mergeCell ref="B148:B149"/>
    <mergeCell ref="A148:A149"/>
    <mergeCell ref="A187:A189"/>
    <mergeCell ref="B187:B189"/>
    <mergeCell ref="C187:C188"/>
    <mergeCell ref="J187:J188"/>
    <mergeCell ref="A192:A200"/>
    <mergeCell ref="J192:J197"/>
    <mergeCell ref="B192:B200"/>
    <mergeCell ref="A173:A179"/>
    <mergeCell ref="B173:B179"/>
    <mergeCell ref="C173:C178"/>
    <mergeCell ref="J173:J178"/>
    <mergeCell ref="A180:A186"/>
    <mergeCell ref="B180:B186"/>
    <mergeCell ref="C180:C185"/>
    <mergeCell ref="J180:J185"/>
    <mergeCell ref="C192:C199"/>
    <mergeCell ref="A190:A191"/>
    <mergeCell ref="B190:B191"/>
    <mergeCell ref="A213:A224"/>
    <mergeCell ref="B213:B224"/>
    <mergeCell ref="A225:A230"/>
    <mergeCell ref="B225:B230"/>
    <mergeCell ref="C225:C229"/>
    <mergeCell ref="J225:J229"/>
    <mergeCell ref="A201:A209"/>
    <mergeCell ref="B201:B209"/>
    <mergeCell ref="C201:C208"/>
    <mergeCell ref="J201:J208"/>
    <mergeCell ref="A210:A212"/>
    <mergeCell ref="B210:B212"/>
    <mergeCell ref="C210:C211"/>
    <mergeCell ref="J210:J211"/>
    <mergeCell ref="J213:J223"/>
    <mergeCell ref="C213:C223"/>
    <mergeCell ref="A239:A251"/>
    <mergeCell ref="B239:B251"/>
    <mergeCell ref="C239:C250"/>
    <mergeCell ref="J239:J250"/>
    <mergeCell ref="A252:A254"/>
    <mergeCell ref="B252:B254"/>
    <mergeCell ref="C252:C253"/>
    <mergeCell ref="J252:J253"/>
    <mergeCell ref="A231:A233"/>
    <mergeCell ref="B231:B233"/>
    <mergeCell ref="C231:C232"/>
    <mergeCell ref="J231:J232"/>
    <mergeCell ref="A234:A238"/>
    <mergeCell ref="B234:B238"/>
    <mergeCell ref="C234:C237"/>
    <mergeCell ref="J234:J237"/>
    <mergeCell ref="A261:A263"/>
    <mergeCell ref="B261:B263"/>
    <mergeCell ref="C261:C262"/>
    <mergeCell ref="J261:J262"/>
    <mergeCell ref="A264:A272"/>
    <mergeCell ref="B264:B272"/>
    <mergeCell ref="C264:C271"/>
    <mergeCell ref="J264:J271"/>
    <mergeCell ref="A255:A257"/>
    <mergeCell ref="B255:B257"/>
    <mergeCell ref="C255:C256"/>
    <mergeCell ref="J255:J256"/>
    <mergeCell ref="A258:A260"/>
    <mergeCell ref="B258:B260"/>
    <mergeCell ref="C258:C259"/>
    <mergeCell ref="J258:J259"/>
    <mergeCell ref="A279:A287"/>
    <mergeCell ref="B279:B287"/>
    <mergeCell ref="C279:C286"/>
    <mergeCell ref="J279:J286"/>
    <mergeCell ref="A288:A290"/>
    <mergeCell ref="B288:B290"/>
    <mergeCell ref="C288:C289"/>
    <mergeCell ref="J288:J289"/>
    <mergeCell ref="A273:A275"/>
    <mergeCell ref="B273:B275"/>
    <mergeCell ref="C273:C274"/>
    <mergeCell ref="J273:J274"/>
    <mergeCell ref="A276:A278"/>
    <mergeCell ref="B276:B278"/>
    <mergeCell ref="C276:C277"/>
    <mergeCell ref="J276:J277"/>
    <mergeCell ref="A303:A305"/>
    <mergeCell ref="B303:B305"/>
    <mergeCell ref="C303:C304"/>
    <mergeCell ref="J303:J304"/>
    <mergeCell ref="A306:A308"/>
    <mergeCell ref="B306:B308"/>
    <mergeCell ref="C306:C307"/>
    <mergeCell ref="J306:J307"/>
    <mergeCell ref="A291:A293"/>
    <mergeCell ref="B291:B293"/>
    <mergeCell ref="C291:C292"/>
    <mergeCell ref="J291:J292"/>
    <mergeCell ref="A296:A302"/>
    <mergeCell ref="B296:B302"/>
    <mergeCell ref="C296:C301"/>
    <mergeCell ref="J296:J301"/>
    <mergeCell ref="B294:B295"/>
    <mergeCell ref="A294:A295"/>
    <mergeCell ref="A324:A328"/>
    <mergeCell ref="B324:B328"/>
    <mergeCell ref="A329:A340"/>
    <mergeCell ref="B329:B340"/>
    <mergeCell ref="C329:C339"/>
    <mergeCell ref="J329:J339"/>
    <mergeCell ref="A309:A313"/>
    <mergeCell ref="B309:B313"/>
    <mergeCell ref="C309:C312"/>
    <mergeCell ref="J309:J312"/>
    <mergeCell ref="A314:A323"/>
    <mergeCell ref="B314:B323"/>
    <mergeCell ref="C314:C322"/>
    <mergeCell ref="J314:J322"/>
    <mergeCell ref="J324:J327"/>
    <mergeCell ref="C324:C327"/>
    <mergeCell ref="A359:A363"/>
    <mergeCell ref="B359:B363"/>
    <mergeCell ref="C359:C362"/>
    <mergeCell ref="J359:J362"/>
    <mergeCell ref="A364:A366"/>
    <mergeCell ref="B364:B366"/>
    <mergeCell ref="C364:C365"/>
    <mergeCell ref="J364:J365"/>
    <mergeCell ref="A341:A351"/>
    <mergeCell ref="B341:B351"/>
    <mergeCell ref="C341:C350"/>
    <mergeCell ref="J341:J350"/>
    <mergeCell ref="A352:A358"/>
    <mergeCell ref="B352:B358"/>
    <mergeCell ref="J352:J357"/>
    <mergeCell ref="C352:C357"/>
    <mergeCell ref="A375:A377"/>
    <mergeCell ref="B375:B377"/>
    <mergeCell ref="C375:C376"/>
    <mergeCell ref="J375:J376"/>
    <mergeCell ref="A378:A381"/>
    <mergeCell ref="B378:B381"/>
    <mergeCell ref="C378:C380"/>
    <mergeCell ref="J378:J380"/>
    <mergeCell ref="A367:A371"/>
    <mergeCell ref="B367:B371"/>
    <mergeCell ref="C367:C370"/>
    <mergeCell ref="J367:J370"/>
    <mergeCell ref="A372:A374"/>
    <mergeCell ref="B372:B374"/>
    <mergeCell ref="J372:J373"/>
    <mergeCell ref="C372:C373"/>
    <mergeCell ref="A391:A393"/>
    <mergeCell ref="B391:B393"/>
    <mergeCell ref="C391:C392"/>
    <mergeCell ref="J391:J392"/>
    <mergeCell ref="A394:A398"/>
    <mergeCell ref="B394:B398"/>
    <mergeCell ref="C394:C397"/>
    <mergeCell ref="J394:J397"/>
    <mergeCell ref="A382:A387"/>
    <mergeCell ref="B382:B387"/>
    <mergeCell ref="C382:C386"/>
    <mergeCell ref="J382:J386"/>
    <mergeCell ref="A388:A390"/>
    <mergeCell ref="B388:B390"/>
    <mergeCell ref="C388:C389"/>
    <mergeCell ref="J388:J389"/>
    <mergeCell ref="A413:A418"/>
    <mergeCell ref="B413:B418"/>
    <mergeCell ref="C413:C417"/>
    <mergeCell ref="J413:J417"/>
    <mergeCell ref="A419:A422"/>
    <mergeCell ref="B419:B422"/>
    <mergeCell ref="C419:C421"/>
    <mergeCell ref="J419:J421"/>
    <mergeCell ref="A399:A403"/>
    <mergeCell ref="B399:B403"/>
    <mergeCell ref="C399:C402"/>
    <mergeCell ref="J399:J402"/>
    <mergeCell ref="B404:B412"/>
    <mergeCell ref="C404:C411"/>
    <mergeCell ref="J404:J411"/>
    <mergeCell ref="A404:A412"/>
    <mergeCell ref="A436:A438"/>
    <mergeCell ref="B436:B438"/>
    <mergeCell ref="C436:C437"/>
    <mergeCell ref="J436:J437"/>
    <mergeCell ref="A439:A445"/>
    <mergeCell ref="B439:B445"/>
    <mergeCell ref="C439:C444"/>
    <mergeCell ref="J439:J444"/>
    <mergeCell ref="A423:A431"/>
    <mergeCell ref="B423:B431"/>
    <mergeCell ref="C423:C430"/>
    <mergeCell ref="J423:J430"/>
    <mergeCell ref="A432:A435"/>
    <mergeCell ref="B432:B435"/>
    <mergeCell ref="C432:C434"/>
    <mergeCell ref="J432:J434"/>
    <mergeCell ref="A458:A461"/>
    <mergeCell ref="B458:B461"/>
    <mergeCell ref="A462:A465"/>
    <mergeCell ref="B462:B465"/>
    <mergeCell ref="C462:C464"/>
    <mergeCell ref="J462:J464"/>
    <mergeCell ref="A446:A450"/>
    <mergeCell ref="B446:B450"/>
    <mergeCell ref="C446:C449"/>
    <mergeCell ref="J446:J449"/>
    <mergeCell ref="A451:A457"/>
    <mergeCell ref="B451:B457"/>
    <mergeCell ref="C451:C455"/>
    <mergeCell ref="J458:J460"/>
    <mergeCell ref="C458:C460"/>
    <mergeCell ref="J451:J456"/>
    <mergeCell ref="J470:J480"/>
    <mergeCell ref="J466:J468"/>
    <mergeCell ref="J482:J487"/>
    <mergeCell ref="C482:C487"/>
    <mergeCell ref="J489:J492"/>
    <mergeCell ref="C489:C492"/>
    <mergeCell ref="A505:A512"/>
    <mergeCell ref="B505:B512"/>
    <mergeCell ref="C505:C511"/>
    <mergeCell ref="J505:J511"/>
    <mergeCell ref="A482:A488"/>
    <mergeCell ref="B482:B488"/>
    <mergeCell ref="A489:A493"/>
    <mergeCell ref="B489:B493"/>
    <mergeCell ref="A466:A469"/>
    <mergeCell ref="B466:B469"/>
    <mergeCell ref="C466:C467"/>
    <mergeCell ref="A470:A481"/>
    <mergeCell ref="B470:B481"/>
    <mergeCell ref="C470:C480"/>
    <mergeCell ref="A502:A504"/>
    <mergeCell ref="B502:B504"/>
    <mergeCell ref="C502:C503"/>
    <mergeCell ref="J502:J503"/>
    <mergeCell ref="A513:A517"/>
    <mergeCell ref="B513:B517"/>
    <mergeCell ref="C513:C516"/>
    <mergeCell ref="J513:J516"/>
    <mergeCell ref="A494:A498"/>
    <mergeCell ref="B494:B498"/>
    <mergeCell ref="C494:C497"/>
    <mergeCell ref="J494:J497"/>
    <mergeCell ref="A499:A501"/>
    <mergeCell ref="B499:B501"/>
    <mergeCell ref="C499:C500"/>
    <mergeCell ref="J499:J500"/>
    <mergeCell ref="A528:A530"/>
    <mergeCell ref="B528:B530"/>
    <mergeCell ref="C528:C529"/>
    <mergeCell ref="J528:J529"/>
    <mergeCell ref="A531:A533"/>
    <mergeCell ref="B531:B533"/>
    <mergeCell ref="C531:C532"/>
    <mergeCell ref="J531:J532"/>
    <mergeCell ref="A518:A522"/>
    <mergeCell ref="B518:B522"/>
    <mergeCell ref="C518:C521"/>
    <mergeCell ref="J518:J521"/>
    <mergeCell ref="A523:A527"/>
    <mergeCell ref="B523:B527"/>
    <mergeCell ref="C523:C526"/>
    <mergeCell ref="J523:J526"/>
    <mergeCell ref="A541:A543"/>
    <mergeCell ref="B541:B543"/>
    <mergeCell ref="C541:C542"/>
    <mergeCell ref="J541:J542"/>
    <mergeCell ref="A544:A546"/>
    <mergeCell ref="B544:B546"/>
    <mergeCell ref="C544:C545"/>
    <mergeCell ref="J544:J545"/>
    <mergeCell ref="A534:A537"/>
    <mergeCell ref="B534:B537"/>
    <mergeCell ref="C534:C536"/>
    <mergeCell ref="J534:J536"/>
    <mergeCell ref="A538:A540"/>
    <mergeCell ref="B538:B540"/>
    <mergeCell ref="C538:C539"/>
    <mergeCell ref="J538:J539"/>
    <mergeCell ref="A564:A568"/>
    <mergeCell ref="B564:B568"/>
    <mergeCell ref="C564:C567"/>
    <mergeCell ref="J564:J567"/>
    <mergeCell ref="A569:A575"/>
    <mergeCell ref="B569:B575"/>
    <mergeCell ref="J569:J572"/>
    <mergeCell ref="A547:A555"/>
    <mergeCell ref="B547:B555"/>
    <mergeCell ref="C547:C554"/>
    <mergeCell ref="J547:J554"/>
    <mergeCell ref="A556:A560"/>
    <mergeCell ref="B556:B560"/>
    <mergeCell ref="C556:C559"/>
    <mergeCell ref="J556:J559"/>
    <mergeCell ref="A561:A563"/>
    <mergeCell ref="B561:B563"/>
    <mergeCell ref="C561:C562"/>
    <mergeCell ref="J561:J562"/>
    <mergeCell ref="C569:C574"/>
    <mergeCell ref="A588:A599"/>
    <mergeCell ref="B588:B599"/>
    <mergeCell ref="C588:C598"/>
    <mergeCell ref="J588:J598"/>
    <mergeCell ref="A600:A608"/>
    <mergeCell ref="B600:B608"/>
    <mergeCell ref="C600:C607"/>
    <mergeCell ref="J600:J607"/>
    <mergeCell ref="A576:A584"/>
    <mergeCell ref="B576:B584"/>
    <mergeCell ref="C576:C583"/>
    <mergeCell ref="J576:J583"/>
    <mergeCell ref="A585:A587"/>
    <mergeCell ref="B585:B587"/>
    <mergeCell ref="C585:C586"/>
    <mergeCell ref="J585:J586"/>
    <mergeCell ref="A623:A629"/>
    <mergeCell ref="B623:B629"/>
    <mergeCell ref="C623:C628"/>
    <mergeCell ref="J623:J628"/>
    <mergeCell ref="A630:A634"/>
    <mergeCell ref="B630:B634"/>
    <mergeCell ref="C630:C633"/>
    <mergeCell ref="J630:J633"/>
    <mergeCell ref="A609:A619"/>
    <mergeCell ref="B609:B619"/>
    <mergeCell ref="C609:C618"/>
    <mergeCell ref="J609:J618"/>
    <mergeCell ref="A620:A622"/>
    <mergeCell ref="B620:B622"/>
    <mergeCell ref="C620:C621"/>
    <mergeCell ref="J620:J621"/>
    <mergeCell ref="A649:A657"/>
    <mergeCell ref="B649:B657"/>
    <mergeCell ref="C649:C656"/>
    <mergeCell ref="J649:J656"/>
    <mergeCell ref="A658:A668"/>
    <mergeCell ref="B658:B668"/>
    <mergeCell ref="C658:C667"/>
    <mergeCell ref="J658:J667"/>
    <mergeCell ref="A635:A639"/>
    <mergeCell ref="B635:B639"/>
    <mergeCell ref="C635:C638"/>
    <mergeCell ref="J635:J638"/>
    <mergeCell ref="A640:A648"/>
    <mergeCell ref="J640:J647"/>
    <mergeCell ref="C640:C647"/>
    <mergeCell ref="B640:B648"/>
    <mergeCell ref="A701:A705"/>
    <mergeCell ref="B701:B705"/>
    <mergeCell ref="C701:C704"/>
    <mergeCell ref="J701:J704"/>
    <mergeCell ref="A706:A712"/>
    <mergeCell ref="B706:B712"/>
    <mergeCell ref="C706:C711"/>
    <mergeCell ref="J706:J711"/>
    <mergeCell ref="A669:A681"/>
    <mergeCell ref="B669:B681"/>
    <mergeCell ref="C669:C680"/>
    <mergeCell ref="J669:J680"/>
    <mergeCell ref="A682:A700"/>
    <mergeCell ref="B682:B700"/>
    <mergeCell ref="C682:C699"/>
    <mergeCell ref="J682:J699"/>
    <mergeCell ref="A731:A735"/>
    <mergeCell ref="B731:B735"/>
    <mergeCell ref="C731:C734"/>
    <mergeCell ref="J731:J734"/>
    <mergeCell ref="A736:A738"/>
    <mergeCell ref="B736:B738"/>
    <mergeCell ref="C736:C737"/>
    <mergeCell ref="J736:J737"/>
    <mergeCell ref="A713:A721"/>
    <mergeCell ref="B713:B721"/>
    <mergeCell ref="C713:C720"/>
    <mergeCell ref="J713:J720"/>
    <mergeCell ref="A722:A730"/>
    <mergeCell ref="B722:B730"/>
    <mergeCell ref="C722:C729"/>
    <mergeCell ref="J722:J729"/>
    <mergeCell ref="A749:A759"/>
    <mergeCell ref="B749:B759"/>
    <mergeCell ref="C749:C758"/>
    <mergeCell ref="J749:J758"/>
    <mergeCell ref="A760:A766"/>
    <mergeCell ref="B760:B766"/>
    <mergeCell ref="A739:A743"/>
    <mergeCell ref="B739:B743"/>
    <mergeCell ref="C739:C742"/>
    <mergeCell ref="J739:J742"/>
    <mergeCell ref="A744:A748"/>
    <mergeCell ref="B744:B748"/>
    <mergeCell ref="C744:C747"/>
    <mergeCell ref="J744:J747"/>
    <mergeCell ref="C760:C765"/>
    <mergeCell ref="J760:J765"/>
    <mergeCell ref="A775:A781"/>
    <mergeCell ref="B775:B781"/>
    <mergeCell ref="A782:A788"/>
    <mergeCell ref="B782:B788"/>
    <mergeCell ref="C782:C787"/>
    <mergeCell ref="J782:J787"/>
    <mergeCell ref="A767:A771"/>
    <mergeCell ref="B767:B771"/>
    <mergeCell ref="C767:C770"/>
    <mergeCell ref="J767:J770"/>
    <mergeCell ref="A772:A774"/>
    <mergeCell ref="B772:B774"/>
    <mergeCell ref="C772:C773"/>
    <mergeCell ref="J772:J773"/>
    <mergeCell ref="C775:C780"/>
    <mergeCell ref="J775:J780"/>
    <mergeCell ref="A796:A798"/>
    <mergeCell ref="B796:B798"/>
    <mergeCell ref="J796:J797"/>
    <mergeCell ref="A799:A807"/>
    <mergeCell ref="B799:B807"/>
    <mergeCell ref="C799:C806"/>
    <mergeCell ref="C796:C797"/>
    <mergeCell ref="J799:J806"/>
    <mergeCell ref="A789:A791"/>
    <mergeCell ref="B789:B791"/>
    <mergeCell ref="C789:C790"/>
    <mergeCell ref="J789:J790"/>
    <mergeCell ref="A792:A795"/>
    <mergeCell ref="B792:B795"/>
    <mergeCell ref="C792:C794"/>
    <mergeCell ref="J792:J794"/>
    <mergeCell ref="A829:A832"/>
    <mergeCell ref="B829:B832"/>
    <mergeCell ref="C829:C831"/>
    <mergeCell ref="J829:J831"/>
    <mergeCell ref="A833:A837"/>
    <mergeCell ref="B833:B837"/>
    <mergeCell ref="C833:C836"/>
    <mergeCell ref="J833:J836"/>
    <mergeCell ref="A808:A814"/>
    <mergeCell ref="B808:B814"/>
    <mergeCell ref="C808:C813"/>
    <mergeCell ref="J808:J813"/>
    <mergeCell ref="A815:A821"/>
    <mergeCell ref="B815:B821"/>
    <mergeCell ref="C815:C820"/>
    <mergeCell ref="J815:J820"/>
    <mergeCell ref="B822:B828"/>
    <mergeCell ref="C822:C827"/>
    <mergeCell ref="A822:A828"/>
    <mergeCell ref="J822:J827"/>
    <mergeCell ref="A844:A847"/>
    <mergeCell ref="B844:B847"/>
    <mergeCell ref="C844:C846"/>
    <mergeCell ref="J844:J846"/>
    <mergeCell ref="A848:A850"/>
    <mergeCell ref="B848:B850"/>
    <mergeCell ref="C848:C849"/>
    <mergeCell ref="J848:J849"/>
    <mergeCell ref="B838:B840"/>
    <mergeCell ref="C838:C839"/>
    <mergeCell ref="J838:J839"/>
    <mergeCell ref="A841:A843"/>
    <mergeCell ref="B841:B843"/>
    <mergeCell ref="C841:C842"/>
    <mergeCell ref="J841:J842"/>
    <mergeCell ref="A838:A840"/>
    <mergeCell ref="A861:A863"/>
    <mergeCell ref="B861:B863"/>
    <mergeCell ref="C861:C862"/>
    <mergeCell ref="J861:J862"/>
    <mergeCell ref="A864:A868"/>
    <mergeCell ref="B864:B868"/>
    <mergeCell ref="C864:C867"/>
    <mergeCell ref="J864:J867"/>
    <mergeCell ref="A851:A855"/>
    <mergeCell ref="B851:B855"/>
    <mergeCell ref="A856:A860"/>
    <mergeCell ref="B856:B860"/>
    <mergeCell ref="C856:C859"/>
    <mergeCell ref="J856:J859"/>
    <mergeCell ref="J851:J854"/>
    <mergeCell ref="C851:C854"/>
    <mergeCell ref="B933:B940"/>
    <mergeCell ref="A933:A940"/>
    <mergeCell ref="C933:C939"/>
    <mergeCell ref="J933:J939"/>
    <mergeCell ref="A869:A875"/>
    <mergeCell ref="B869:B875"/>
    <mergeCell ref="A899:A905"/>
    <mergeCell ref="B899:B905"/>
    <mergeCell ref="J899:J904"/>
    <mergeCell ref="B889:B893"/>
    <mergeCell ref="A889:A893"/>
    <mergeCell ref="C876:C887"/>
    <mergeCell ref="B876:B888"/>
    <mergeCell ref="A876:A888"/>
    <mergeCell ref="B894:B898"/>
    <mergeCell ref="A894:A898"/>
    <mergeCell ref="J894:J897"/>
    <mergeCell ref="J876:J887"/>
    <mergeCell ref="C894:C897"/>
    <mergeCell ref="C899:C904"/>
    <mergeCell ref="J889:J892"/>
    <mergeCell ref="C889:C892"/>
    <mergeCell ref="J869:J874"/>
    <mergeCell ref="C869:C874"/>
    <mergeCell ref="J906:J909"/>
    <mergeCell ref="A906:A910"/>
    <mergeCell ref="B906:B910"/>
    <mergeCell ref="C906:C907"/>
    <mergeCell ref="A911:A914"/>
    <mergeCell ref="B911:B914"/>
    <mergeCell ref="C911:C913"/>
    <mergeCell ref="A926:A932"/>
    <mergeCell ref="B926:B932"/>
    <mergeCell ref="C926:C931"/>
    <mergeCell ref="J926:J931"/>
    <mergeCell ref="J911:J913"/>
    <mergeCell ref="A915:A925"/>
    <mergeCell ref="B915:B925"/>
    <mergeCell ref="C915:C924"/>
    <mergeCell ref="J915:J92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3"/>
  <sheetViews>
    <sheetView workbookViewId="0">
      <selection sqref="A1:M3"/>
    </sheetView>
  </sheetViews>
  <sheetFormatPr defaultRowHeight="15" x14ac:dyDescent="0.25"/>
  <cols>
    <col min="2" max="3" width="10" bestFit="1" customWidth="1"/>
    <col min="4" max="4" width="2.85546875" bestFit="1" customWidth="1"/>
    <col min="9" max="9" width="17.5703125" bestFit="1" customWidth="1"/>
  </cols>
  <sheetData>
    <row r="1" spans="1:13" x14ac:dyDescent="0.25">
      <c r="A1" s="271" t="s">
        <v>0</v>
      </c>
      <c r="B1" s="271" t="s">
        <v>1</v>
      </c>
      <c r="C1" s="271" t="s">
        <v>2</v>
      </c>
      <c r="D1" s="271" t="s">
        <v>3</v>
      </c>
      <c r="E1" s="272" t="s">
        <v>48</v>
      </c>
      <c r="F1" s="272" t="s">
        <v>5</v>
      </c>
      <c r="G1" s="272" t="s">
        <v>6</v>
      </c>
      <c r="H1" s="272" t="s">
        <v>679</v>
      </c>
      <c r="I1" s="272" t="s">
        <v>312</v>
      </c>
      <c r="J1" s="271" t="s">
        <v>614</v>
      </c>
      <c r="K1" s="271"/>
      <c r="L1" s="271" t="s">
        <v>613</v>
      </c>
      <c r="M1" s="271"/>
    </row>
    <row r="2" spans="1:13" x14ac:dyDescent="0.25">
      <c r="A2" s="271"/>
      <c r="B2" s="271"/>
      <c r="C2" s="271"/>
      <c r="D2" s="271"/>
      <c r="E2" s="273"/>
      <c r="F2" s="273"/>
      <c r="G2" s="273"/>
      <c r="H2" s="273"/>
      <c r="I2" s="273"/>
      <c r="J2" s="150" t="s">
        <v>607</v>
      </c>
      <c r="K2" s="150" t="s">
        <v>678</v>
      </c>
      <c r="L2" s="150" t="s">
        <v>607</v>
      </c>
      <c r="M2" s="150" t="s">
        <v>678</v>
      </c>
    </row>
    <row r="3" spans="1:13" x14ac:dyDescent="0.25">
      <c r="A3" s="143">
        <v>1</v>
      </c>
      <c r="B3" s="143" t="s">
        <v>849</v>
      </c>
      <c r="C3" s="143" t="s">
        <v>849</v>
      </c>
      <c r="D3" s="143">
        <v>1</v>
      </c>
      <c r="E3" s="143" t="s">
        <v>576</v>
      </c>
      <c r="F3" s="143" t="s">
        <v>850</v>
      </c>
      <c r="G3" s="143" t="s">
        <v>850</v>
      </c>
      <c r="H3" s="143" t="s">
        <v>857</v>
      </c>
      <c r="I3" s="143" t="s">
        <v>852</v>
      </c>
      <c r="J3" s="143" t="s">
        <v>474</v>
      </c>
      <c r="K3" s="143" t="s">
        <v>474</v>
      </c>
      <c r="L3" s="143" t="s">
        <v>474</v>
      </c>
      <c r="M3" s="143" t="s">
        <v>474</v>
      </c>
    </row>
  </sheetData>
  <mergeCells count="11">
    <mergeCell ref="J1:K1"/>
    <mergeCell ref="L1:M1"/>
    <mergeCell ref="E1:E2"/>
    <mergeCell ref="F1:F2"/>
    <mergeCell ref="G1:G2"/>
    <mergeCell ref="I1:I2"/>
    <mergeCell ref="A1:A2"/>
    <mergeCell ref="B1:B2"/>
    <mergeCell ref="C1:C2"/>
    <mergeCell ref="D1:D2"/>
    <mergeCell ref="H1:H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sqref="A1:H3"/>
    </sheetView>
  </sheetViews>
  <sheetFormatPr defaultRowHeight="15" x14ac:dyDescent="0.25"/>
  <cols>
    <col min="2" max="2" width="17.42578125" customWidth="1"/>
    <col min="5" max="6" width="11.85546875" customWidth="1"/>
    <col min="7" max="7" width="13.85546875" customWidth="1"/>
    <col min="8" max="8" width="14.5703125" customWidth="1"/>
  </cols>
  <sheetData>
    <row r="1" spans="1:8" ht="60" x14ac:dyDescent="0.25">
      <c r="A1" s="113" t="s">
        <v>0</v>
      </c>
      <c r="B1" s="231" t="s">
        <v>196</v>
      </c>
      <c r="C1" s="231" t="s">
        <v>629</v>
      </c>
      <c r="D1" s="231" t="s">
        <v>197</v>
      </c>
      <c r="E1" s="231" t="s">
        <v>198</v>
      </c>
      <c r="F1" s="231" t="s">
        <v>211</v>
      </c>
      <c r="G1" s="231" t="s">
        <v>616</v>
      </c>
      <c r="H1" s="231" t="s">
        <v>630</v>
      </c>
    </row>
    <row r="2" spans="1:8" x14ac:dyDescent="0.25">
      <c r="A2" s="95">
        <v>1</v>
      </c>
      <c r="B2" s="95" t="s">
        <v>849</v>
      </c>
      <c r="C2" s="95">
        <v>1</v>
      </c>
      <c r="D2" s="95">
        <v>1000</v>
      </c>
      <c r="E2" s="95" t="s">
        <v>851</v>
      </c>
      <c r="F2" s="95" t="s">
        <v>576</v>
      </c>
      <c r="G2" s="95" t="s">
        <v>474</v>
      </c>
      <c r="H2" s="95" t="s">
        <v>474</v>
      </c>
    </row>
    <row r="3" spans="1:8" x14ac:dyDescent="0.25">
      <c r="A3" s="95">
        <v>2</v>
      </c>
      <c r="B3" s="95" t="s">
        <v>849</v>
      </c>
      <c r="C3" s="95">
        <v>2</v>
      </c>
      <c r="D3" s="95">
        <v>1000</v>
      </c>
      <c r="E3" s="95" t="s">
        <v>851</v>
      </c>
      <c r="F3" s="95" t="s">
        <v>576</v>
      </c>
      <c r="G3" s="95" t="s">
        <v>474</v>
      </c>
      <c r="H3" s="95" t="s">
        <v>474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56"/>
  <sheetViews>
    <sheetView workbookViewId="0">
      <selection sqref="A1:H56"/>
    </sheetView>
  </sheetViews>
  <sheetFormatPr defaultRowHeight="15" x14ac:dyDescent="0.25"/>
  <cols>
    <col min="1" max="1" width="14.7109375" customWidth="1"/>
    <col min="2" max="2" width="24.85546875" bestFit="1" customWidth="1"/>
    <col min="3" max="7" width="14.7109375" customWidth="1"/>
    <col min="8" max="8" width="14.42578125" style="8" customWidth="1"/>
  </cols>
  <sheetData>
    <row r="1" spans="1:11" ht="30" x14ac:dyDescent="0.25">
      <c r="A1" s="113" t="s">
        <v>0</v>
      </c>
      <c r="B1" s="214" t="s">
        <v>196</v>
      </c>
      <c r="C1" s="214" t="s">
        <v>615</v>
      </c>
      <c r="D1" s="214" t="s">
        <v>197</v>
      </c>
      <c r="E1" s="214" t="s">
        <v>198</v>
      </c>
      <c r="F1" s="214" t="s">
        <v>211</v>
      </c>
      <c r="G1" s="214" t="s">
        <v>616</v>
      </c>
      <c r="H1" s="214" t="s">
        <v>630</v>
      </c>
    </row>
    <row r="2" spans="1:11" x14ac:dyDescent="0.25">
      <c r="A2" s="213">
        <v>1</v>
      </c>
      <c r="B2" s="95" t="s">
        <v>46</v>
      </c>
      <c r="C2" s="95">
        <v>1</v>
      </c>
      <c r="D2" s="95">
        <v>1500</v>
      </c>
      <c r="E2" s="95" t="s">
        <v>199</v>
      </c>
      <c r="F2" s="95" t="s">
        <v>8</v>
      </c>
      <c r="G2" s="213">
        <v>12</v>
      </c>
      <c r="H2" s="115">
        <v>11</v>
      </c>
      <c r="K2">
        <f>IF(B2=B1,1,0)</f>
        <v>0</v>
      </c>
    </row>
    <row r="3" spans="1:11" x14ac:dyDescent="0.25">
      <c r="A3" s="213">
        <v>2</v>
      </c>
      <c r="B3" s="95" t="s">
        <v>36</v>
      </c>
      <c r="C3" s="95">
        <v>1</v>
      </c>
      <c r="D3" s="95">
        <v>1500</v>
      </c>
      <c r="E3" s="95" t="s">
        <v>199</v>
      </c>
      <c r="F3" s="95" t="s">
        <v>576</v>
      </c>
      <c r="G3" s="213">
        <v>12</v>
      </c>
      <c r="H3" s="115">
        <v>14</v>
      </c>
      <c r="K3">
        <f t="shared" ref="K3:K55" si="0">IF(B3=B2,1,0)</f>
        <v>0</v>
      </c>
    </row>
    <row r="4" spans="1:11" x14ac:dyDescent="0.25">
      <c r="A4" s="213">
        <v>3</v>
      </c>
      <c r="B4" s="95" t="s">
        <v>36</v>
      </c>
      <c r="C4" s="95">
        <v>2</v>
      </c>
      <c r="D4" s="95">
        <v>1500</v>
      </c>
      <c r="E4" s="95" t="s">
        <v>199</v>
      </c>
      <c r="F4" s="95" t="s">
        <v>576</v>
      </c>
      <c r="G4" s="213">
        <v>12</v>
      </c>
      <c r="H4" s="115">
        <v>14</v>
      </c>
      <c r="K4">
        <f t="shared" si="0"/>
        <v>1</v>
      </c>
    </row>
    <row r="5" spans="1:11" x14ac:dyDescent="0.25">
      <c r="A5" s="213">
        <v>4</v>
      </c>
      <c r="B5" s="95" t="s">
        <v>443</v>
      </c>
      <c r="C5" s="95">
        <v>1</v>
      </c>
      <c r="D5" s="95">
        <v>1500</v>
      </c>
      <c r="E5" s="95" t="s">
        <v>199</v>
      </c>
      <c r="F5" s="95" t="s">
        <v>37</v>
      </c>
      <c r="G5" s="213">
        <v>12</v>
      </c>
      <c r="H5" s="115">
        <v>11</v>
      </c>
      <c r="K5">
        <f t="shared" si="0"/>
        <v>0</v>
      </c>
    </row>
    <row r="6" spans="1:11" x14ac:dyDescent="0.25">
      <c r="A6" s="213">
        <v>5</v>
      </c>
      <c r="B6" s="95" t="s">
        <v>443</v>
      </c>
      <c r="C6" s="95">
        <v>2</v>
      </c>
      <c r="D6" s="95">
        <v>1500</v>
      </c>
      <c r="E6" s="95" t="s">
        <v>199</v>
      </c>
      <c r="F6" s="95" t="s">
        <v>37</v>
      </c>
      <c r="G6" s="213">
        <v>12</v>
      </c>
      <c r="H6" s="115">
        <v>11</v>
      </c>
      <c r="K6">
        <f t="shared" si="0"/>
        <v>1</v>
      </c>
    </row>
    <row r="7" spans="1:11" x14ac:dyDescent="0.25">
      <c r="A7" s="213">
        <v>6</v>
      </c>
      <c r="B7" s="95" t="s">
        <v>9</v>
      </c>
      <c r="C7" s="95">
        <v>1</v>
      </c>
      <c r="D7" s="95">
        <v>1500</v>
      </c>
      <c r="E7" s="95" t="s">
        <v>199</v>
      </c>
      <c r="F7" s="95" t="s">
        <v>576</v>
      </c>
      <c r="G7" s="213">
        <v>12</v>
      </c>
      <c r="H7" s="115">
        <v>12</v>
      </c>
      <c r="K7">
        <f t="shared" si="0"/>
        <v>0</v>
      </c>
    </row>
    <row r="8" spans="1:11" x14ac:dyDescent="0.25">
      <c r="A8" s="213">
        <v>7</v>
      </c>
      <c r="B8" s="95" t="s">
        <v>9</v>
      </c>
      <c r="C8" s="95">
        <v>2</v>
      </c>
      <c r="D8" s="95">
        <v>1500</v>
      </c>
      <c r="E8" s="95" t="s">
        <v>199</v>
      </c>
      <c r="F8" s="95" t="s">
        <v>576</v>
      </c>
      <c r="G8" s="213">
        <v>12</v>
      </c>
      <c r="H8" s="115">
        <v>12</v>
      </c>
      <c r="K8">
        <f t="shared" si="0"/>
        <v>1</v>
      </c>
    </row>
    <row r="9" spans="1:11" x14ac:dyDescent="0.25">
      <c r="A9" s="213">
        <v>8</v>
      </c>
      <c r="B9" s="95" t="s">
        <v>9</v>
      </c>
      <c r="C9" s="95">
        <v>3</v>
      </c>
      <c r="D9" s="95">
        <v>1500</v>
      </c>
      <c r="E9" s="95" t="s">
        <v>199</v>
      </c>
      <c r="F9" s="95" t="s">
        <v>576</v>
      </c>
      <c r="G9" s="213">
        <v>12</v>
      </c>
      <c r="H9" s="115">
        <v>12</v>
      </c>
      <c r="K9">
        <f t="shared" si="0"/>
        <v>1</v>
      </c>
    </row>
    <row r="10" spans="1:11" x14ac:dyDescent="0.25">
      <c r="A10" s="236">
        <v>9</v>
      </c>
      <c r="B10" s="95" t="s">
        <v>13</v>
      </c>
      <c r="C10" s="95">
        <v>1</v>
      </c>
      <c r="D10" s="95">
        <v>1000</v>
      </c>
      <c r="E10" s="95" t="s">
        <v>199</v>
      </c>
      <c r="F10" s="95" t="s">
        <v>576</v>
      </c>
      <c r="G10" s="213">
        <v>11</v>
      </c>
      <c r="H10" s="115">
        <v>11</v>
      </c>
      <c r="I10" t="s">
        <v>804</v>
      </c>
      <c r="K10">
        <f t="shared" si="0"/>
        <v>0</v>
      </c>
    </row>
    <row r="11" spans="1:11" x14ac:dyDescent="0.25">
      <c r="A11" s="236">
        <v>10</v>
      </c>
      <c r="B11" s="95" t="s">
        <v>13</v>
      </c>
      <c r="C11" s="95">
        <v>2</v>
      </c>
      <c r="D11" s="95">
        <v>1000</v>
      </c>
      <c r="E11" s="95" t="s">
        <v>199</v>
      </c>
      <c r="F11" s="95" t="s">
        <v>576</v>
      </c>
      <c r="G11" s="213">
        <v>11</v>
      </c>
      <c r="H11" s="115">
        <v>11</v>
      </c>
      <c r="I11" t="s">
        <v>804</v>
      </c>
      <c r="K11">
        <f t="shared" si="0"/>
        <v>1</v>
      </c>
    </row>
    <row r="12" spans="1:11" x14ac:dyDescent="0.25">
      <c r="A12" s="236">
        <v>11</v>
      </c>
      <c r="B12" s="95" t="s">
        <v>509</v>
      </c>
      <c r="C12" s="95">
        <v>1</v>
      </c>
      <c r="D12" s="95">
        <v>1500</v>
      </c>
      <c r="E12" s="95" t="s">
        <v>199</v>
      </c>
      <c r="F12" s="95" t="s">
        <v>576</v>
      </c>
      <c r="G12" s="213">
        <v>12</v>
      </c>
      <c r="H12" s="115">
        <v>12</v>
      </c>
      <c r="K12">
        <f t="shared" si="0"/>
        <v>0</v>
      </c>
    </row>
    <row r="13" spans="1:11" x14ac:dyDescent="0.25">
      <c r="A13" s="236">
        <v>12</v>
      </c>
      <c r="B13" s="95" t="s">
        <v>509</v>
      </c>
      <c r="C13" s="95">
        <v>1</v>
      </c>
      <c r="D13" s="95">
        <v>1500</v>
      </c>
      <c r="E13" s="95" t="s">
        <v>199</v>
      </c>
      <c r="F13" s="95" t="s">
        <v>576</v>
      </c>
      <c r="G13" s="213">
        <v>12</v>
      </c>
      <c r="H13" s="115">
        <v>12</v>
      </c>
      <c r="K13">
        <f t="shared" si="0"/>
        <v>1</v>
      </c>
    </row>
    <row r="14" spans="1:11" x14ac:dyDescent="0.25">
      <c r="A14" s="236">
        <v>13</v>
      </c>
      <c r="B14" s="95" t="s">
        <v>12</v>
      </c>
      <c r="C14" s="95">
        <v>1</v>
      </c>
      <c r="D14" s="95">
        <v>1500</v>
      </c>
      <c r="E14" s="95" t="s">
        <v>199</v>
      </c>
      <c r="F14" s="95" t="s">
        <v>576</v>
      </c>
      <c r="G14" s="213">
        <v>12</v>
      </c>
      <c r="H14" s="115">
        <v>12</v>
      </c>
      <c r="K14">
        <f t="shared" si="0"/>
        <v>0</v>
      </c>
    </row>
    <row r="15" spans="1:11" x14ac:dyDescent="0.25">
      <c r="A15" s="236">
        <v>14</v>
      </c>
      <c r="B15" s="95" t="s">
        <v>12</v>
      </c>
      <c r="C15" s="213">
        <v>2</v>
      </c>
      <c r="D15" s="213">
        <v>1500</v>
      </c>
      <c r="E15" s="213" t="s">
        <v>199</v>
      </c>
      <c r="F15" s="213" t="s">
        <v>576</v>
      </c>
      <c r="G15" s="213">
        <v>12</v>
      </c>
      <c r="H15" s="115">
        <v>12</v>
      </c>
      <c r="K15">
        <f t="shared" si="0"/>
        <v>1</v>
      </c>
    </row>
    <row r="16" spans="1:11" x14ac:dyDescent="0.25">
      <c r="A16" s="236">
        <v>15</v>
      </c>
      <c r="B16" s="95" t="s">
        <v>444</v>
      </c>
      <c r="C16" s="95">
        <v>1</v>
      </c>
      <c r="D16" s="95">
        <v>1500</v>
      </c>
      <c r="E16" s="95" t="s">
        <v>199</v>
      </c>
      <c r="F16" s="95" t="s">
        <v>37</v>
      </c>
      <c r="G16" s="213">
        <v>12</v>
      </c>
      <c r="H16" s="115">
        <v>13</v>
      </c>
      <c r="K16">
        <f t="shared" si="0"/>
        <v>0</v>
      </c>
    </row>
    <row r="17" spans="1:11" x14ac:dyDescent="0.25">
      <c r="A17" s="236">
        <v>16</v>
      </c>
      <c r="B17" s="95" t="s">
        <v>444</v>
      </c>
      <c r="C17" s="95">
        <v>2</v>
      </c>
      <c r="D17" s="95">
        <v>1500</v>
      </c>
      <c r="E17" s="95" t="s">
        <v>199</v>
      </c>
      <c r="F17" s="95" t="s">
        <v>37</v>
      </c>
      <c r="G17" s="213">
        <v>12</v>
      </c>
      <c r="H17" s="115">
        <v>13</v>
      </c>
      <c r="K17">
        <f t="shared" si="0"/>
        <v>1</v>
      </c>
    </row>
    <row r="18" spans="1:11" x14ac:dyDescent="0.25">
      <c r="A18" s="236">
        <v>17</v>
      </c>
      <c r="B18" s="95" t="s">
        <v>823</v>
      </c>
      <c r="C18" s="95">
        <v>1</v>
      </c>
      <c r="D18" s="95">
        <v>1500</v>
      </c>
      <c r="E18" s="95" t="s">
        <v>199</v>
      </c>
      <c r="F18" s="95" t="s">
        <v>8</v>
      </c>
      <c r="G18" s="213">
        <v>12</v>
      </c>
      <c r="H18" s="115">
        <v>12</v>
      </c>
      <c r="K18">
        <f t="shared" si="0"/>
        <v>0</v>
      </c>
    </row>
    <row r="19" spans="1:11" x14ac:dyDescent="0.25">
      <c r="A19" s="236">
        <v>18</v>
      </c>
      <c r="B19" s="95" t="s">
        <v>14</v>
      </c>
      <c r="C19" s="95">
        <v>1</v>
      </c>
      <c r="D19" s="95">
        <v>1500</v>
      </c>
      <c r="E19" s="95" t="s">
        <v>199</v>
      </c>
      <c r="F19" s="95" t="s">
        <v>576</v>
      </c>
      <c r="G19" s="213">
        <v>12</v>
      </c>
      <c r="H19" s="115" t="s">
        <v>631</v>
      </c>
      <c r="I19" t="s">
        <v>804</v>
      </c>
      <c r="K19">
        <f t="shared" si="0"/>
        <v>0</v>
      </c>
    </row>
    <row r="20" spans="1:11" x14ac:dyDescent="0.25">
      <c r="A20" s="236">
        <v>19</v>
      </c>
      <c r="B20" s="95" t="s">
        <v>14</v>
      </c>
      <c r="C20" s="95">
        <v>2</v>
      </c>
      <c r="D20" s="95">
        <v>1500</v>
      </c>
      <c r="E20" s="95" t="s">
        <v>199</v>
      </c>
      <c r="F20" s="95" t="s">
        <v>576</v>
      </c>
      <c r="G20" s="213">
        <v>12</v>
      </c>
      <c r="H20" s="115" t="s">
        <v>631</v>
      </c>
      <c r="I20" t="s">
        <v>804</v>
      </c>
      <c r="K20">
        <f t="shared" si="0"/>
        <v>1</v>
      </c>
    </row>
    <row r="21" spans="1:11" x14ac:dyDescent="0.25">
      <c r="A21" s="236">
        <v>20</v>
      </c>
      <c r="B21" s="95" t="s">
        <v>40</v>
      </c>
      <c r="C21" s="95">
        <v>1</v>
      </c>
      <c r="D21" s="95">
        <v>1500</v>
      </c>
      <c r="E21" s="95" t="s">
        <v>199</v>
      </c>
      <c r="F21" s="95" t="s">
        <v>576</v>
      </c>
      <c r="G21" s="213">
        <v>12</v>
      </c>
      <c r="H21" s="115">
        <v>12</v>
      </c>
      <c r="I21" t="s">
        <v>804</v>
      </c>
      <c r="K21">
        <f t="shared" si="0"/>
        <v>0</v>
      </c>
    </row>
    <row r="22" spans="1:11" x14ac:dyDescent="0.25">
      <c r="A22" s="236">
        <v>21</v>
      </c>
      <c r="B22" s="95" t="s">
        <v>40</v>
      </c>
      <c r="C22" s="95">
        <v>2</v>
      </c>
      <c r="D22" s="95">
        <v>1500</v>
      </c>
      <c r="E22" s="95" t="s">
        <v>199</v>
      </c>
      <c r="F22" s="95" t="s">
        <v>576</v>
      </c>
      <c r="G22" s="213">
        <v>12</v>
      </c>
      <c r="H22" s="115">
        <v>12</v>
      </c>
      <c r="I22" t="s">
        <v>804</v>
      </c>
      <c r="K22">
        <f t="shared" si="0"/>
        <v>1</v>
      </c>
    </row>
    <row r="23" spans="1:11" x14ac:dyDescent="0.25">
      <c r="A23" s="236">
        <v>22</v>
      </c>
      <c r="B23" s="95" t="s">
        <v>18</v>
      </c>
      <c r="C23" s="95">
        <v>1</v>
      </c>
      <c r="D23" s="95">
        <v>1500</v>
      </c>
      <c r="E23" s="95" t="s">
        <v>199</v>
      </c>
      <c r="F23" s="95" t="s">
        <v>576</v>
      </c>
      <c r="G23" s="213">
        <v>12</v>
      </c>
      <c r="H23" s="115">
        <v>12</v>
      </c>
      <c r="I23" t="s">
        <v>804</v>
      </c>
      <c r="K23">
        <f t="shared" si="0"/>
        <v>0</v>
      </c>
    </row>
    <row r="24" spans="1:11" x14ac:dyDescent="0.25">
      <c r="A24" s="236">
        <v>23</v>
      </c>
      <c r="B24" s="95" t="s">
        <v>18</v>
      </c>
      <c r="C24" s="95">
        <v>2</v>
      </c>
      <c r="D24" s="95">
        <v>1500</v>
      </c>
      <c r="E24" s="95" t="s">
        <v>199</v>
      </c>
      <c r="F24" s="95" t="s">
        <v>576</v>
      </c>
      <c r="G24" s="213">
        <v>12</v>
      </c>
      <c r="H24" s="115">
        <v>12</v>
      </c>
      <c r="I24" t="s">
        <v>804</v>
      </c>
      <c r="K24">
        <f t="shared" si="0"/>
        <v>1</v>
      </c>
    </row>
    <row r="25" spans="1:11" x14ac:dyDescent="0.25">
      <c r="A25" s="236">
        <v>24</v>
      </c>
      <c r="B25" s="95" t="s">
        <v>44</v>
      </c>
      <c r="C25" s="213">
        <v>1</v>
      </c>
      <c r="D25" s="95">
        <v>1500</v>
      </c>
      <c r="E25" s="95" t="s">
        <v>199</v>
      </c>
      <c r="F25" s="213" t="s">
        <v>8</v>
      </c>
      <c r="G25" s="213">
        <v>12</v>
      </c>
      <c r="H25" s="115">
        <v>12</v>
      </c>
      <c r="K25">
        <f t="shared" si="0"/>
        <v>0</v>
      </c>
    </row>
    <row r="26" spans="1:11" x14ac:dyDescent="0.25">
      <c r="A26" s="236">
        <v>25</v>
      </c>
      <c r="B26" s="95" t="s">
        <v>44</v>
      </c>
      <c r="C26" s="213">
        <v>2</v>
      </c>
      <c r="D26" s="95">
        <v>1500</v>
      </c>
      <c r="E26" s="95" t="s">
        <v>199</v>
      </c>
      <c r="F26" s="213" t="s">
        <v>8</v>
      </c>
      <c r="G26" s="213">
        <v>12</v>
      </c>
      <c r="H26" s="115">
        <v>12</v>
      </c>
      <c r="K26">
        <f t="shared" si="0"/>
        <v>1</v>
      </c>
    </row>
    <row r="27" spans="1:11" x14ac:dyDescent="0.25">
      <c r="A27" s="236">
        <v>26</v>
      </c>
      <c r="B27" s="95" t="s">
        <v>446</v>
      </c>
      <c r="C27" s="213">
        <v>1</v>
      </c>
      <c r="D27" s="95">
        <v>1500</v>
      </c>
      <c r="E27" s="95" t="s">
        <v>199</v>
      </c>
      <c r="F27" s="213" t="s">
        <v>576</v>
      </c>
      <c r="G27" s="213">
        <v>12</v>
      </c>
      <c r="H27" s="115">
        <v>12</v>
      </c>
      <c r="K27">
        <f t="shared" si="0"/>
        <v>0</v>
      </c>
    </row>
    <row r="28" spans="1:11" x14ac:dyDescent="0.25">
      <c r="A28" s="236">
        <v>27</v>
      </c>
      <c r="B28" s="95" t="s">
        <v>446</v>
      </c>
      <c r="C28" s="213">
        <v>2</v>
      </c>
      <c r="D28" s="95">
        <v>1500</v>
      </c>
      <c r="E28" s="95" t="s">
        <v>199</v>
      </c>
      <c r="F28" s="213" t="s">
        <v>576</v>
      </c>
      <c r="G28" s="213">
        <v>12</v>
      </c>
      <c r="H28" s="115">
        <v>12</v>
      </c>
      <c r="K28">
        <f t="shared" si="0"/>
        <v>1</v>
      </c>
    </row>
    <row r="29" spans="1:11" x14ac:dyDescent="0.25">
      <c r="A29" s="236">
        <v>28</v>
      </c>
      <c r="B29" s="95" t="s">
        <v>26</v>
      </c>
      <c r="C29" s="95">
        <v>1</v>
      </c>
      <c r="D29" s="95">
        <v>1500</v>
      </c>
      <c r="E29" s="95" t="s">
        <v>199</v>
      </c>
      <c r="F29" s="95" t="s">
        <v>576</v>
      </c>
      <c r="G29" s="213">
        <v>12</v>
      </c>
      <c r="H29" s="115">
        <v>12</v>
      </c>
      <c r="K29">
        <f t="shared" si="0"/>
        <v>0</v>
      </c>
    </row>
    <row r="30" spans="1:11" x14ac:dyDescent="0.25">
      <c r="A30" s="236">
        <v>29</v>
      </c>
      <c r="B30" s="95" t="s">
        <v>26</v>
      </c>
      <c r="C30" s="95">
        <v>2</v>
      </c>
      <c r="D30" s="95">
        <v>1500</v>
      </c>
      <c r="E30" s="95" t="s">
        <v>199</v>
      </c>
      <c r="F30" s="95" t="s">
        <v>576</v>
      </c>
      <c r="G30" s="213">
        <v>12</v>
      </c>
      <c r="H30" s="115">
        <v>12</v>
      </c>
      <c r="K30">
        <f t="shared" si="0"/>
        <v>1</v>
      </c>
    </row>
    <row r="31" spans="1:11" x14ac:dyDescent="0.25">
      <c r="A31" s="236">
        <v>30</v>
      </c>
      <c r="B31" s="95" t="s">
        <v>26</v>
      </c>
      <c r="C31" s="95">
        <v>3</v>
      </c>
      <c r="D31" s="95">
        <v>1500</v>
      </c>
      <c r="E31" s="95" t="s">
        <v>199</v>
      </c>
      <c r="F31" s="95" t="s">
        <v>576</v>
      </c>
      <c r="G31" s="213">
        <v>12</v>
      </c>
      <c r="H31" s="115">
        <v>12</v>
      </c>
      <c r="K31">
        <f t="shared" si="0"/>
        <v>1</v>
      </c>
    </row>
    <row r="32" spans="1:11" x14ac:dyDescent="0.25">
      <c r="A32" s="236">
        <v>31</v>
      </c>
      <c r="B32" s="95" t="s">
        <v>26</v>
      </c>
      <c r="C32" s="95">
        <v>4</v>
      </c>
      <c r="D32" s="95">
        <v>1500</v>
      </c>
      <c r="E32" s="95" t="s">
        <v>199</v>
      </c>
      <c r="F32" s="95" t="s">
        <v>576</v>
      </c>
      <c r="G32" s="236">
        <v>12</v>
      </c>
      <c r="H32" s="115">
        <v>12</v>
      </c>
      <c r="K32">
        <f t="shared" si="0"/>
        <v>1</v>
      </c>
    </row>
    <row r="33" spans="1:11" x14ac:dyDescent="0.25">
      <c r="A33" s="236">
        <v>32</v>
      </c>
      <c r="B33" s="95" t="s">
        <v>27</v>
      </c>
      <c r="C33" s="95">
        <v>1</v>
      </c>
      <c r="D33" s="95">
        <v>1500</v>
      </c>
      <c r="E33" s="95" t="s">
        <v>199</v>
      </c>
      <c r="F33" s="95" t="s">
        <v>576</v>
      </c>
      <c r="G33" s="213">
        <v>12</v>
      </c>
      <c r="H33" s="115">
        <v>12</v>
      </c>
      <c r="K33">
        <f t="shared" si="0"/>
        <v>0</v>
      </c>
    </row>
    <row r="34" spans="1:11" x14ac:dyDescent="0.25">
      <c r="A34" s="236">
        <v>33</v>
      </c>
      <c r="B34" s="95" t="s">
        <v>29</v>
      </c>
      <c r="C34" s="95">
        <v>1</v>
      </c>
      <c r="D34" s="95">
        <v>1000</v>
      </c>
      <c r="E34" s="95" t="s">
        <v>199</v>
      </c>
      <c r="F34" s="95" t="s">
        <v>232</v>
      </c>
      <c r="G34" s="213">
        <v>11</v>
      </c>
      <c r="H34" s="115">
        <v>11</v>
      </c>
      <c r="I34" t="s">
        <v>804</v>
      </c>
      <c r="K34">
        <f t="shared" si="0"/>
        <v>0</v>
      </c>
    </row>
    <row r="35" spans="1:11" x14ac:dyDescent="0.25">
      <c r="A35" s="236">
        <v>34</v>
      </c>
      <c r="B35" s="95" t="s">
        <v>29</v>
      </c>
      <c r="C35" s="95">
        <v>2</v>
      </c>
      <c r="D35" s="95">
        <v>1000</v>
      </c>
      <c r="E35" s="95" t="s">
        <v>199</v>
      </c>
      <c r="F35" s="95" t="s">
        <v>232</v>
      </c>
      <c r="G35" s="213">
        <v>11</v>
      </c>
      <c r="H35" s="115">
        <v>11</v>
      </c>
      <c r="I35" t="s">
        <v>804</v>
      </c>
      <c r="K35">
        <f t="shared" si="0"/>
        <v>1</v>
      </c>
    </row>
    <row r="36" spans="1:11" x14ac:dyDescent="0.25">
      <c r="A36" s="236">
        <v>35</v>
      </c>
      <c r="B36" s="95" t="s">
        <v>30</v>
      </c>
      <c r="C36" s="95">
        <v>1</v>
      </c>
      <c r="D36" s="95">
        <v>1000</v>
      </c>
      <c r="E36" s="95" t="s">
        <v>199</v>
      </c>
      <c r="F36" s="95" t="s">
        <v>576</v>
      </c>
      <c r="G36" s="213">
        <v>11</v>
      </c>
      <c r="H36" s="115">
        <v>12</v>
      </c>
      <c r="I36" t="s">
        <v>804</v>
      </c>
      <c r="K36">
        <f t="shared" si="0"/>
        <v>0</v>
      </c>
    </row>
    <row r="37" spans="1:11" x14ac:dyDescent="0.25">
      <c r="A37" s="236">
        <v>36</v>
      </c>
      <c r="B37" s="95" t="s">
        <v>30</v>
      </c>
      <c r="C37" s="95">
        <v>2</v>
      </c>
      <c r="D37" s="95">
        <v>1000</v>
      </c>
      <c r="E37" s="95" t="s">
        <v>199</v>
      </c>
      <c r="F37" s="95" t="s">
        <v>576</v>
      </c>
      <c r="G37" s="213">
        <v>11</v>
      </c>
      <c r="H37" s="115">
        <v>12</v>
      </c>
      <c r="I37" t="s">
        <v>804</v>
      </c>
      <c r="K37">
        <f t="shared" si="0"/>
        <v>1</v>
      </c>
    </row>
    <row r="38" spans="1:11" x14ac:dyDescent="0.25">
      <c r="A38" s="236">
        <v>37</v>
      </c>
      <c r="B38" s="95" t="s">
        <v>10</v>
      </c>
      <c r="C38" s="95">
        <v>1</v>
      </c>
      <c r="D38" s="95">
        <v>1500</v>
      </c>
      <c r="E38" s="95" t="s">
        <v>199</v>
      </c>
      <c r="F38" s="95" t="s">
        <v>576</v>
      </c>
      <c r="G38" s="213">
        <v>12</v>
      </c>
      <c r="H38" s="115">
        <v>6</v>
      </c>
      <c r="I38" t="s">
        <v>804</v>
      </c>
      <c r="K38">
        <f t="shared" si="0"/>
        <v>0</v>
      </c>
    </row>
    <row r="39" spans="1:11" x14ac:dyDescent="0.25">
      <c r="A39" s="236">
        <v>38</v>
      </c>
      <c r="B39" s="95" t="s">
        <v>10</v>
      </c>
      <c r="C39" s="95">
        <v>2</v>
      </c>
      <c r="D39" s="95">
        <v>1500</v>
      </c>
      <c r="E39" s="95" t="s">
        <v>199</v>
      </c>
      <c r="F39" s="95" t="s">
        <v>576</v>
      </c>
      <c r="G39" s="213">
        <v>12</v>
      </c>
      <c r="H39" s="115">
        <v>6</v>
      </c>
      <c r="I39" t="s">
        <v>804</v>
      </c>
      <c r="K39">
        <f t="shared" si="0"/>
        <v>1</v>
      </c>
    </row>
    <row r="40" spans="1:11" x14ac:dyDescent="0.25">
      <c r="A40" s="236">
        <v>39</v>
      </c>
      <c r="B40" s="95" t="s">
        <v>10</v>
      </c>
      <c r="C40" s="95">
        <v>3</v>
      </c>
      <c r="D40" s="95">
        <v>1500</v>
      </c>
      <c r="E40" s="95" t="s">
        <v>199</v>
      </c>
      <c r="F40" s="95" t="s">
        <v>576</v>
      </c>
      <c r="G40" s="213">
        <v>12</v>
      </c>
      <c r="H40" s="115">
        <v>6</v>
      </c>
      <c r="I40" t="s">
        <v>804</v>
      </c>
      <c r="K40">
        <f t="shared" si="0"/>
        <v>1</v>
      </c>
    </row>
    <row r="41" spans="1:11" x14ac:dyDescent="0.25">
      <c r="A41" s="236">
        <v>40</v>
      </c>
      <c r="B41" s="95" t="s">
        <v>33</v>
      </c>
      <c r="C41" s="95">
        <v>1</v>
      </c>
      <c r="D41" s="95">
        <v>1000</v>
      </c>
      <c r="E41" s="95" t="s">
        <v>199</v>
      </c>
      <c r="F41" s="95" t="s">
        <v>34</v>
      </c>
      <c r="G41" s="213">
        <v>11</v>
      </c>
      <c r="H41" s="115">
        <v>9</v>
      </c>
      <c r="K41">
        <f t="shared" si="0"/>
        <v>0</v>
      </c>
    </row>
    <row r="42" spans="1:11" x14ac:dyDescent="0.25">
      <c r="A42" s="236">
        <v>41</v>
      </c>
      <c r="B42" s="95" t="s">
        <v>33</v>
      </c>
      <c r="C42" s="95">
        <v>2</v>
      </c>
      <c r="D42" s="95">
        <v>1000</v>
      </c>
      <c r="E42" s="95" t="s">
        <v>199</v>
      </c>
      <c r="F42" s="95" t="s">
        <v>34</v>
      </c>
      <c r="G42" s="213">
        <v>11</v>
      </c>
      <c r="H42" s="115">
        <v>9</v>
      </c>
      <c r="K42">
        <f t="shared" si="0"/>
        <v>1</v>
      </c>
    </row>
    <row r="43" spans="1:11" x14ac:dyDescent="0.25">
      <c r="A43" s="236">
        <v>42</v>
      </c>
      <c r="B43" s="95" t="s">
        <v>42</v>
      </c>
      <c r="C43" s="95">
        <v>1</v>
      </c>
      <c r="D43" s="95">
        <v>1500</v>
      </c>
      <c r="E43" s="95" t="s">
        <v>199</v>
      </c>
      <c r="F43" s="95" t="s">
        <v>576</v>
      </c>
      <c r="G43" s="213">
        <v>12</v>
      </c>
      <c r="H43" s="115">
        <v>12</v>
      </c>
      <c r="K43">
        <f t="shared" si="0"/>
        <v>0</v>
      </c>
    </row>
    <row r="44" spans="1:11" x14ac:dyDescent="0.25">
      <c r="A44" s="236">
        <v>43</v>
      </c>
      <c r="B44" s="95" t="s">
        <v>42</v>
      </c>
      <c r="C44" s="95">
        <v>2</v>
      </c>
      <c r="D44" s="95">
        <v>1500</v>
      </c>
      <c r="E44" s="95" t="s">
        <v>199</v>
      </c>
      <c r="F44" s="95" t="s">
        <v>576</v>
      </c>
      <c r="G44" s="213">
        <v>12</v>
      </c>
      <c r="H44" s="115">
        <v>12</v>
      </c>
      <c r="K44">
        <f t="shared" si="0"/>
        <v>1</v>
      </c>
    </row>
    <row r="45" spans="1:11" x14ac:dyDescent="0.25">
      <c r="A45" s="236">
        <v>44</v>
      </c>
      <c r="B45" s="95" t="s">
        <v>28</v>
      </c>
      <c r="C45" s="95">
        <v>1</v>
      </c>
      <c r="D45" s="95">
        <v>1500</v>
      </c>
      <c r="E45" s="95" t="s">
        <v>199</v>
      </c>
      <c r="F45" s="95" t="s">
        <v>576</v>
      </c>
      <c r="G45" s="213">
        <v>12</v>
      </c>
      <c r="H45" s="115">
        <v>12</v>
      </c>
      <c r="K45">
        <f t="shared" si="0"/>
        <v>0</v>
      </c>
    </row>
    <row r="46" spans="1:11" x14ac:dyDescent="0.25">
      <c r="A46" s="236">
        <v>45</v>
      </c>
      <c r="B46" s="95" t="s">
        <v>28</v>
      </c>
      <c r="C46" s="95">
        <v>2</v>
      </c>
      <c r="D46" s="95">
        <v>1500</v>
      </c>
      <c r="E46" s="95" t="s">
        <v>199</v>
      </c>
      <c r="F46" s="95" t="s">
        <v>576</v>
      </c>
      <c r="G46" s="213">
        <v>12</v>
      </c>
      <c r="H46" s="115">
        <v>12</v>
      </c>
      <c r="K46">
        <f t="shared" si="0"/>
        <v>1</v>
      </c>
    </row>
    <row r="47" spans="1:11" x14ac:dyDescent="0.25">
      <c r="A47" s="236">
        <v>46</v>
      </c>
      <c r="B47" s="95" t="s">
        <v>28</v>
      </c>
      <c r="C47" s="95">
        <v>3</v>
      </c>
      <c r="D47" s="95">
        <v>1500</v>
      </c>
      <c r="E47" s="95" t="s">
        <v>199</v>
      </c>
      <c r="F47" s="95" t="s">
        <v>576</v>
      </c>
      <c r="G47" s="213">
        <v>12</v>
      </c>
      <c r="H47" s="115">
        <v>12</v>
      </c>
      <c r="K47">
        <f t="shared" si="0"/>
        <v>1</v>
      </c>
    </row>
    <row r="48" spans="1:11" x14ac:dyDescent="0.25">
      <c r="A48" s="236">
        <v>47</v>
      </c>
      <c r="B48" s="95" t="s">
        <v>35</v>
      </c>
      <c r="C48" s="95">
        <v>1</v>
      </c>
      <c r="D48" s="95">
        <v>1500</v>
      </c>
      <c r="E48" s="95" t="s">
        <v>199</v>
      </c>
      <c r="F48" s="95" t="s">
        <v>8</v>
      </c>
      <c r="G48" s="213">
        <v>12</v>
      </c>
      <c r="H48" s="115">
        <v>11</v>
      </c>
      <c r="K48">
        <f t="shared" si="0"/>
        <v>0</v>
      </c>
    </row>
    <row r="49" spans="1:11" x14ac:dyDescent="0.25">
      <c r="A49" s="236">
        <v>48</v>
      </c>
      <c r="B49" s="95" t="s">
        <v>515</v>
      </c>
      <c r="C49" s="95">
        <v>1</v>
      </c>
      <c r="D49" s="95">
        <v>1500</v>
      </c>
      <c r="E49" s="95" t="s">
        <v>199</v>
      </c>
      <c r="F49" s="95" t="s">
        <v>576</v>
      </c>
      <c r="G49" s="213">
        <v>12</v>
      </c>
      <c r="H49" s="115">
        <v>12</v>
      </c>
      <c r="K49">
        <f t="shared" si="0"/>
        <v>0</v>
      </c>
    </row>
    <row r="50" spans="1:11" x14ac:dyDescent="0.25">
      <c r="A50" s="236">
        <v>49</v>
      </c>
      <c r="B50" s="95" t="s">
        <v>515</v>
      </c>
      <c r="C50" s="95">
        <v>2</v>
      </c>
      <c r="D50" s="95">
        <v>1500</v>
      </c>
      <c r="E50" s="95" t="s">
        <v>199</v>
      </c>
      <c r="F50" s="95" t="s">
        <v>576</v>
      </c>
      <c r="G50" s="213">
        <v>12</v>
      </c>
      <c r="H50" s="115">
        <v>12</v>
      </c>
      <c r="K50">
        <f t="shared" si="0"/>
        <v>1</v>
      </c>
    </row>
    <row r="51" spans="1:11" x14ac:dyDescent="0.25">
      <c r="A51" s="236">
        <v>50</v>
      </c>
      <c r="B51" s="95" t="s">
        <v>47</v>
      </c>
      <c r="C51" s="95">
        <v>1</v>
      </c>
      <c r="D51" s="95">
        <v>1500</v>
      </c>
      <c r="E51" s="95" t="s">
        <v>199</v>
      </c>
      <c r="F51" s="95" t="s">
        <v>576</v>
      </c>
      <c r="G51" s="213">
        <v>12</v>
      </c>
      <c r="H51" s="115">
        <v>12</v>
      </c>
      <c r="I51" t="s">
        <v>804</v>
      </c>
      <c r="K51">
        <f t="shared" si="0"/>
        <v>0</v>
      </c>
    </row>
    <row r="52" spans="1:11" x14ac:dyDescent="0.25">
      <c r="A52" s="236">
        <v>51</v>
      </c>
      <c r="B52" s="95" t="s">
        <v>47</v>
      </c>
      <c r="C52" s="95">
        <v>2</v>
      </c>
      <c r="D52" s="95">
        <v>1500</v>
      </c>
      <c r="E52" s="95" t="s">
        <v>199</v>
      </c>
      <c r="F52" s="95" t="s">
        <v>576</v>
      </c>
      <c r="G52" s="213">
        <v>12</v>
      </c>
      <c r="H52" s="115">
        <v>12</v>
      </c>
      <c r="I52" t="s">
        <v>804</v>
      </c>
      <c r="K52">
        <f t="shared" si="0"/>
        <v>1</v>
      </c>
    </row>
    <row r="53" spans="1:11" x14ac:dyDescent="0.25">
      <c r="A53" s="236">
        <v>52</v>
      </c>
      <c r="B53" s="95" t="s">
        <v>31</v>
      </c>
      <c r="C53" s="95">
        <v>1</v>
      </c>
      <c r="D53" s="95">
        <v>1500</v>
      </c>
      <c r="E53" s="95" t="s">
        <v>199</v>
      </c>
      <c r="F53" s="95" t="s">
        <v>576</v>
      </c>
      <c r="G53" s="213">
        <v>12</v>
      </c>
      <c r="H53" s="115">
        <v>12</v>
      </c>
      <c r="K53">
        <f t="shared" si="0"/>
        <v>0</v>
      </c>
    </row>
    <row r="54" spans="1:11" x14ac:dyDescent="0.25">
      <c r="A54" s="236">
        <v>53</v>
      </c>
      <c r="B54" s="95" t="s">
        <v>31</v>
      </c>
      <c r="C54" s="95">
        <v>2</v>
      </c>
      <c r="D54" s="95">
        <v>1500</v>
      </c>
      <c r="E54" s="95" t="s">
        <v>199</v>
      </c>
      <c r="F54" s="95" t="s">
        <v>576</v>
      </c>
      <c r="G54" s="213">
        <v>12</v>
      </c>
      <c r="H54" s="115">
        <v>12</v>
      </c>
      <c r="K54">
        <f t="shared" si="0"/>
        <v>1</v>
      </c>
    </row>
    <row r="55" spans="1:11" x14ac:dyDescent="0.25">
      <c r="A55" s="236">
        <v>54</v>
      </c>
      <c r="B55" s="95" t="s">
        <v>31</v>
      </c>
      <c r="C55" s="95">
        <v>3</v>
      </c>
      <c r="D55" s="95">
        <v>1500</v>
      </c>
      <c r="E55" s="95" t="s">
        <v>199</v>
      </c>
      <c r="F55" s="95" t="s">
        <v>576</v>
      </c>
      <c r="G55" s="213">
        <v>12</v>
      </c>
      <c r="H55" s="115">
        <v>12</v>
      </c>
      <c r="K55">
        <f t="shared" si="0"/>
        <v>1</v>
      </c>
    </row>
    <row r="56" spans="1:11" s="8" customFormat="1" x14ac:dyDescent="0.25">
      <c r="A56" s="290"/>
      <c r="B56" s="290"/>
      <c r="C56" s="213" t="s">
        <v>524</v>
      </c>
      <c r="D56" s="213">
        <f>SUM(D2:D55)</f>
        <v>77000</v>
      </c>
      <c r="E56" s="213"/>
      <c r="F56" s="213"/>
      <c r="G56" s="213"/>
      <c r="H56" s="2"/>
    </row>
  </sheetData>
  <sortState ref="B2:H54">
    <sortCondition ref="B2:B54"/>
  </sortState>
  <mergeCells count="1">
    <mergeCell ref="A56:B5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214"/>
  <sheetViews>
    <sheetView topLeftCell="A134" workbookViewId="0">
      <selection activeCell="H57" sqref="H57"/>
    </sheetView>
  </sheetViews>
  <sheetFormatPr defaultRowHeight="15" x14ac:dyDescent="0.25"/>
  <cols>
    <col min="1" max="1" width="13.5703125" style="8" customWidth="1"/>
    <col min="2" max="2" width="23.42578125" style="8" bestFit="1" customWidth="1"/>
    <col min="3" max="8" width="13.5703125" style="8" customWidth="1"/>
  </cols>
  <sheetData>
    <row r="1" spans="1:11" s="8" customFormat="1" ht="30" x14ac:dyDescent="0.25">
      <c r="A1" s="113" t="s">
        <v>0</v>
      </c>
      <c r="B1" s="112" t="s">
        <v>196</v>
      </c>
      <c r="C1" s="112" t="s">
        <v>629</v>
      </c>
      <c r="D1" s="112" t="s">
        <v>197</v>
      </c>
      <c r="E1" s="112" t="s">
        <v>198</v>
      </c>
      <c r="F1" s="112" t="s">
        <v>211</v>
      </c>
      <c r="G1" s="112" t="s">
        <v>616</v>
      </c>
      <c r="H1" s="112" t="s">
        <v>630</v>
      </c>
    </row>
    <row r="2" spans="1:11" x14ac:dyDescent="0.25">
      <c r="A2" s="95">
        <v>1</v>
      </c>
      <c r="B2" s="95" t="s">
        <v>49</v>
      </c>
      <c r="C2" s="95">
        <v>1</v>
      </c>
      <c r="D2" s="95">
        <v>200</v>
      </c>
      <c r="E2" s="95" t="s">
        <v>222</v>
      </c>
      <c r="F2" s="95" t="s">
        <v>49</v>
      </c>
      <c r="G2" s="95">
        <v>9</v>
      </c>
      <c r="H2" s="95">
        <v>9</v>
      </c>
      <c r="K2">
        <f>IF(B2=B1,1,0)</f>
        <v>0</v>
      </c>
    </row>
    <row r="3" spans="1:11" x14ac:dyDescent="0.25">
      <c r="A3" s="95">
        <v>2</v>
      </c>
      <c r="B3" s="95" t="s">
        <v>46</v>
      </c>
      <c r="C3" s="95">
        <v>1</v>
      </c>
      <c r="D3" s="95">
        <v>315</v>
      </c>
      <c r="E3" s="95" t="s">
        <v>212</v>
      </c>
      <c r="F3" s="95" t="s">
        <v>52</v>
      </c>
      <c r="G3" s="95" t="s">
        <v>618</v>
      </c>
      <c r="H3" s="95">
        <v>8</v>
      </c>
      <c r="K3">
        <f t="shared" ref="K3:K66" si="0">IF(B3=B2,1,0)</f>
        <v>0</v>
      </c>
    </row>
    <row r="4" spans="1:11" x14ac:dyDescent="0.25">
      <c r="A4" s="95">
        <v>3</v>
      </c>
      <c r="B4" s="95" t="s">
        <v>46</v>
      </c>
      <c r="C4" s="95">
        <v>2</v>
      </c>
      <c r="D4" s="95">
        <v>315</v>
      </c>
      <c r="E4" s="95" t="s">
        <v>212</v>
      </c>
      <c r="F4" s="95" t="s">
        <v>52</v>
      </c>
      <c r="G4" s="95" t="s">
        <v>618</v>
      </c>
      <c r="H4" s="95">
        <v>8</v>
      </c>
      <c r="K4">
        <f t="shared" si="0"/>
        <v>1</v>
      </c>
    </row>
    <row r="5" spans="1:11" x14ac:dyDescent="0.25">
      <c r="A5" s="95">
        <v>4</v>
      </c>
      <c r="B5" s="95" t="s">
        <v>54</v>
      </c>
      <c r="C5" s="95">
        <v>1</v>
      </c>
      <c r="D5" s="95">
        <v>315</v>
      </c>
      <c r="E5" s="95" t="s">
        <v>212</v>
      </c>
      <c r="F5" s="95" t="s">
        <v>25</v>
      </c>
      <c r="G5" s="95" t="s">
        <v>618</v>
      </c>
      <c r="H5" s="95">
        <v>9</v>
      </c>
      <c r="K5">
        <f t="shared" si="0"/>
        <v>0</v>
      </c>
    </row>
    <row r="6" spans="1:11" x14ac:dyDescent="0.25">
      <c r="A6" s="95">
        <v>5</v>
      </c>
      <c r="B6" s="95" t="s">
        <v>54</v>
      </c>
      <c r="C6" s="95">
        <v>2</v>
      </c>
      <c r="D6" s="95">
        <v>315</v>
      </c>
      <c r="E6" s="95" t="s">
        <v>212</v>
      </c>
      <c r="F6" s="95" t="s">
        <v>25</v>
      </c>
      <c r="G6" s="95" t="s">
        <v>618</v>
      </c>
      <c r="H6" s="95">
        <v>9</v>
      </c>
      <c r="I6" s="195"/>
      <c r="K6">
        <f t="shared" si="0"/>
        <v>1</v>
      </c>
    </row>
    <row r="7" spans="1:11" x14ac:dyDescent="0.25">
      <c r="A7" s="95">
        <v>6</v>
      </c>
      <c r="B7" s="95" t="s">
        <v>54</v>
      </c>
      <c r="C7" s="95">
        <v>3</v>
      </c>
      <c r="D7" s="95">
        <v>315</v>
      </c>
      <c r="E7" s="95" t="s">
        <v>212</v>
      </c>
      <c r="F7" s="95" t="s">
        <v>25</v>
      </c>
      <c r="G7" s="95" t="s">
        <v>618</v>
      </c>
      <c r="H7" s="95">
        <v>9</v>
      </c>
      <c r="I7" s="195" t="s">
        <v>804</v>
      </c>
      <c r="K7">
        <f t="shared" si="0"/>
        <v>1</v>
      </c>
    </row>
    <row r="8" spans="1:11" x14ac:dyDescent="0.25">
      <c r="A8" s="95">
        <v>7</v>
      </c>
      <c r="B8" s="95" t="s">
        <v>57</v>
      </c>
      <c r="C8" s="95">
        <v>1</v>
      </c>
      <c r="D8" s="95">
        <v>315</v>
      </c>
      <c r="E8" s="95" t="s">
        <v>212</v>
      </c>
      <c r="F8" s="95" t="s">
        <v>59</v>
      </c>
      <c r="G8" s="95" t="s">
        <v>618</v>
      </c>
      <c r="H8" s="95">
        <v>9</v>
      </c>
      <c r="K8">
        <f t="shared" si="0"/>
        <v>0</v>
      </c>
    </row>
    <row r="9" spans="1:11" x14ac:dyDescent="0.25">
      <c r="A9" s="95">
        <v>8</v>
      </c>
      <c r="B9" s="95" t="s">
        <v>57</v>
      </c>
      <c r="C9" s="95">
        <v>2</v>
      </c>
      <c r="D9" s="95">
        <v>315</v>
      </c>
      <c r="E9" s="95" t="s">
        <v>212</v>
      </c>
      <c r="F9" s="95" t="s">
        <v>59</v>
      </c>
      <c r="G9" s="95" t="s">
        <v>618</v>
      </c>
      <c r="H9" s="95">
        <v>9</v>
      </c>
      <c r="K9">
        <f t="shared" si="0"/>
        <v>1</v>
      </c>
    </row>
    <row r="10" spans="1:11" x14ac:dyDescent="0.25">
      <c r="A10" s="95">
        <v>9</v>
      </c>
      <c r="B10" s="95" t="s">
        <v>62</v>
      </c>
      <c r="C10" s="95">
        <v>1</v>
      </c>
      <c r="D10" s="95">
        <v>500</v>
      </c>
      <c r="E10" s="95" t="s">
        <v>212</v>
      </c>
      <c r="F10" s="95" t="s">
        <v>25</v>
      </c>
      <c r="G10" s="114">
        <v>9</v>
      </c>
      <c r="H10" s="114">
        <v>12</v>
      </c>
      <c r="K10">
        <f t="shared" si="0"/>
        <v>0</v>
      </c>
    </row>
    <row r="11" spans="1:11" x14ac:dyDescent="0.25">
      <c r="A11" s="95">
        <v>10</v>
      </c>
      <c r="B11" s="95" t="s">
        <v>62</v>
      </c>
      <c r="C11" s="95">
        <v>2</v>
      </c>
      <c r="D11" s="95">
        <v>500</v>
      </c>
      <c r="E11" s="95" t="s">
        <v>212</v>
      </c>
      <c r="F11" s="95" t="s">
        <v>25</v>
      </c>
      <c r="G11" s="114">
        <v>9</v>
      </c>
      <c r="H11" s="114">
        <v>12</v>
      </c>
      <c r="K11">
        <f t="shared" si="0"/>
        <v>1</v>
      </c>
    </row>
    <row r="12" spans="1:11" x14ac:dyDescent="0.25">
      <c r="A12" s="95">
        <v>11</v>
      </c>
      <c r="B12" s="95" t="s">
        <v>62</v>
      </c>
      <c r="C12" s="95">
        <v>3</v>
      </c>
      <c r="D12" s="95">
        <v>315</v>
      </c>
      <c r="E12" s="95" t="s">
        <v>212</v>
      </c>
      <c r="F12" s="95" t="s">
        <v>25</v>
      </c>
      <c r="G12" s="197" t="s">
        <v>618</v>
      </c>
      <c r="H12" s="197">
        <v>12</v>
      </c>
      <c r="K12">
        <f t="shared" si="0"/>
        <v>1</v>
      </c>
    </row>
    <row r="13" spans="1:11" x14ac:dyDescent="0.25">
      <c r="A13" s="95">
        <v>12</v>
      </c>
      <c r="B13" s="95" t="s">
        <v>62</v>
      </c>
      <c r="C13" s="95">
        <v>4</v>
      </c>
      <c r="D13" s="95">
        <v>315</v>
      </c>
      <c r="E13" s="95" t="s">
        <v>212</v>
      </c>
      <c r="F13" s="95" t="s">
        <v>25</v>
      </c>
      <c r="G13" s="213" t="s">
        <v>618</v>
      </c>
      <c r="H13" s="213">
        <v>12</v>
      </c>
      <c r="K13">
        <f t="shared" si="0"/>
        <v>1</v>
      </c>
    </row>
    <row r="14" spans="1:11" x14ac:dyDescent="0.25">
      <c r="A14" s="95">
        <v>13</v>
      </c>
      <c r="B14" s="99" t="s">
        <v>511</v>
      </c>
      <c r="C14" s="95">
        <v>1</v>
      </c>
      <c r="D14" s="95">
        <v>315</v>
      </c>
      <c r="E14" s="95" t="s">
        <v>212</v>
      </c>
      <c r="F14" s="95" t="s">
        <v>24</v>
      </c>
      <c r="G14" s="95" t="s">
        <v>618</v>
      </c>
      <c r="H14" s="95" t="s">
        <v>618</v>
      </c>
      <c r="K14">
        <f t="shared" si="0"/>
        <v>0</v>
      </c>
    </row>
    <row r="15" spans="1:11" x14ac:dyDescent="0.25">
      <c r="A15" s="95">
        <v>14</v>
      </c>
      <c r="B15" s="99" t="s">
        <v>511</v>
      </c>
      <c r="C15" s="95">
        <v>2</v>
      </c>
      <c r="D15" s="95">
        <v>315</v>
      </c>
      <c r="E15" s="95" t="s">
        <v>212</v>
      </c>
      <c r="F15" s="95" t="s">
        <v>24</v>
      </c>
      <c r="G15" s="95" t="s">
        <v>618</v>
      </c>
      <c r="H15" s="95" t="s">
        <v>618</v>
      </c>
      <c r="K15">
        <f t="shared" si="0"/>
        <v>1</v>
      </c>
    </row>
    <row r="16" spans="1:11" x14ac:dyDescent="0.25">
      <c r="A16" s="95">
        <v>15</v>
      </c>
      <c r="B16" s="95" t="s">
        <v>65</v>
      </c>
      <c r="C16" s="95">
        <v>3</v>
      </c>
      <c r="D16" s="95">
        <v>500</v>
      </c>
      <c r="E16" s="95" t="s">
        <v>212</v>
      </c>
      <c r="F16" s="95" t="s">
        <v>52</v>
      </c>
      <c r="G16" s="213">
        <v>9</v>
      </c>
      <c r="H16" s="213">
        <v>9</v>
      </c>
      <c r="K16">
        <f t="shared" si="0"/>
        <v>0</v>
      </c>
    </row>
    <row r="17" spans="1:11" x14ac:dyDescent="0.25">
      <c r="A17" s="95">
        <v>16</v>
      </c>
      <c r="B17" s="95" t="s">
        <v>65</v>
      </c>
      <c r="C17" s="95">
        <v>1</v>
      </c>
      <c r="D17" s="95">
        <v>315</v>
      </c>
      <c r="E17" s="95" t="s">
        <v>212</v>
      </c>
      <c r="F17" s="95" t="s">
        <v>52</v>
      </c>
      <c r="G17" s="95" t="s">
        <v>618</v>
      </c>
      <c r="H17" s="95">
        <v>9</v>
      </c>
      <c r="K17">
        <f t="shared" si="0"/>
        <v>1</v>
      </c>
    </row>
    <row r="18" spans="1:11" x14ac:dyDescent="0.25">
      <c r="A18" s="95">
        <v>17</v>
      </c>
      <c r="B18" s="95" t="s">
        <v>65</v>
      </c>
      <c r="C18" s="95">
        <v>2</v>
      </c>
      <c r="D18" s="95">
        <v>315</v>
      </c>
      <c r="E18" s="95" t="s">
        <v>212</v>
      </c>
      <c r="F18" s="95" t="s">
        <v>52</v>
      </c>
      <c r="G18" s="95" t="s">
        <v>618</v>
      </c>
      <c r="H18" s="95">
        <v>9</v>
      </c>
      <c r="K18">
        <f t="shared" si="0"/>
        <v>1</v>
      </c>
    </row>
    <row r="19" spans="1:11" x14ac:dyDescent="0.25">
      <c r="A19" s="95">
        <v>18</v>
      </c>
      <c r="B19" s="95" t="s">
        <v>36</v>
      </c>
      <c r="C19" s="95">
        <v>1</v>
      </c>
      <c r="D19" s="95">
        <v>315</v>
      </c>
      <c r="E19" s="95" t="s">
        <v>212</v>
      </c>
      <c r="F19" s="95" t="s">
        <v>576</v>
      </c>
      <c r="G19" s="95" t="s">
        <v>618</v>
      </c>
      <c r="H19" s="95">
        <v>9</v>
      </c>
      <c r="K19">
        <f t="shared" si="0"/>
        <v>0</v>
      </c>
    </row>
    <row r="20" spans="1:11" x14ac:dyDescent="0.25">
      <c r="A20" s="95">
        <v>19</v>
      </c>
      <c r="B20" s="95" t="s">
        <v>36</v>
      </c>
      <c r="C20" s="95">
        <v>2</v>
      </c>
      <c r="D20" s="95">
        <v>315</v>
      </c>
      <c r="E20" s="95" t="s">
        <v>212</v>
      </c>
      <c r="F20" s="95" t="s">
        <v>576</v>
      </c>
      <c r="G20" s="95" t="s">
        <v>618</v>
      </c>
      <c r="H20" s="95">
        <v>9</v>
      </c>
      <c r="K20">
        <f t="shared" si="0"/>
        <v>1</v>
      </c>
    </row>
    <row r="21" spans="1:11" x14ac:dyDescent="0.25">
      <c r="A21" s="95">
        <v>20</v>
      </c>
      <c r="B21" s="95" t="s">
        <v>69</v>
      </c>
      <c r="C21" s="95">
        <v>4</v>
      </c>
      <c r="D21" s="95">
        <v>500</v>
      </c>
      <c r="E21" s="95" t="s">
        <v>212</v>
      </c>
      <c r="F21" s="95" t="s">
        <v>52</v>
      </c>
      <c r="G21" s="225">
        <v>9</v>
      </c>
      <c r="H21" s="225">
        <v>9</v>
      </c>
      <c r="K21">
        <f t="shared" si="0"/>
        <v>0</v>
      </c>
    </row>
    <row r="22" spans="1:11" x14ac:dyDescent="0.25">
      <c r="A22" s="95">
        <v>21</v>
      </c>
      <c r="B22" s="95" t="s">
        <v>69</v>
      </c>
      <c r="C22" s="95">
        <v>3</v>
      </c>
      <c r="D22" s="95">
        <v>500</v>
      </c>
      <c r="E22" s="95" t="s">
        <v>212</v>
      </c>
      <c r="F22" s="95" t="s">
        <v>52</v>
      </c>
      <c r="G22" s="213">
        <v>9</v>
      </c>
      <c r="H22" s="213">
        <v>9</v>
      </c>
      <c r="K22">
        <f t="shared" si="0"/>
        <v>1</v>
      </c>
    </row>
    <row r="23" spans="1:11" x14ac:dyDescent="0.25">
      <c r="A23" s="95">
        <v>22</v>
      </c>
      <c r="B23" s="95" t="s">
        <v>69</v>
      </c>
      <c r="C23" s="95">
        <v>1</v>
      </c>
      <c r="D23" s="95">
        <v>315</v>
      </c>
      <c r="E23" s="95" t="s">
        <v>212</v>
      </c>
      <c r="F23" s="95" t="s">
        <v>52</v>
      </c>
      <c r="G23" s="95" t="s">
        <v>618</v>
      </c>
      <c r="H23" s="95">
        <v>9</v>
      </c>
      <c r="K23">
        <f t="shared" si="0"/>
        <v>1</v>
      </c>
    </row>
    <row r="24" spans="1:11" x14ac:dyDescent="0.25">
      <c r="A24" s="95">
        <v>23</v>
      </c>
      <c r="B24" s="95" t="s">
        <v>69</v>
      </c>
      <c r="C24" s="95">
        <v>2</v>
      </c>
      <c r="D24" s="95">
        <v>315</v>
      </c>
      <c r="E24" s="95" t="s">
        <v>212</v>
      </c>
      <c r="F24" s="95" t="s">
        <v>52</v>
      </c>
      <c r="G24" s="95" t="s">
        <v>618</v>
      </c>
      <c r="H24" s="95">
        <v>9</v>
      </c>
      <c r="K24">
        <f t="shared" si="0"/>
        <v>1</v>
      </c>
    </row>
    <row r="25" spans="1:11" ht="15.75" x14ac:dyDescent="0.25">
      <c r="A25" s="95">
        <v>24</v>
      </c>
      <c r="B25" s="116" t="s">
        <v>71</v>
      </c>
      <c r="C25" s="95">
        <v>1</v>
      </c>
      <c r="D25" s="95">
        <v>315</v>
      </c>
      <c r="E25" s="95" t="s">
        <v>212</v>
      </c>
      <c r="F25" s="95" t="s">
        <v>576</v>
      </c>
      <c r="G25" s="95" t="s">
        <v>618</v>
      </c>
      <c r="H25" s="95" t="s">
        <v>618</v>
      </c>
      <c r="K25">
        <f t="shared" si="0"/>
        <v>0</v>
      </c>
    </row>
    <row r="26" spans="1:11" ht="15.75" x14ac:dyDescent="0.25">
      <c r="A26" s="95">
        <v>25</v>
      </c>
      <c r="B26" s="116" t="s">
        <v>71</v>
      </c>
      <c r="C26" s="95">
        <v>2</v>
      </c>
      <c r="D26" s="95">
        <v>315</v>
      </c>
      <c r="E26" s="95" t="s">
        <v>212</v>
      </c>
      <c r="F26" s="95" t="s">
        <v>576</v>
      </c>
      <c r="G26" s="95" t="s">
        <v>618</v>
      </c>
      <c r="H26" s="95" t="s">
        <v>618</v>
      </c>
      <c r="K26">
        <f t="shared" si="0"/>
        <v>1</v>
      </c>
    </row>
    <row r="27" spans="1:11" x14ac:dyDescent="0.25">
      <c r="A27" s="95">
        <v>26</v>
      </c>
      <c r="B27" s="99" t="s">
        <v>93</v>
      </c>
      <c r="C27" s="95">
        <v>1</v>
      </c>
      <c r="D27" s="95">
        <v>315</v>
      </c>
      <c r="E27" s="95" t="s">
        <v>212</v>
      </c>
      <c r="F27" s="95" t="s">
        <v>94</v>
      </c>
      <c r="G27" s="95" t="s">
        <v>618</v>
      </c>
      <c r="H27" s="95">
        <v>9</v>
      </c>
      <c r="K27">
        <f t="shared" si="0"/>
        <v>0</v>
      </c>
    </row>
    <row r="28" spans="1:11" x14ac:dyDescent="0.25">
      <c r="A28" s="95">
        <v>27</v>
      </c>
      <c r="B28" s="99" t="s">
        <v>93</v>
      </c>
      <c r="C28" s="95">
        <v>2</v>
      </c>
      <c r="D28" s="95">
        <v>315</v>
      </c>
      <c r="E28" s="95" t="s">
        <v>212</v>
      </c>
      <c r="F28" s="95" t="s">
        <v>94</v>
      </c>
      <c r="G28" s="95" t="s">
        <v>618</v>
      </c>
      <c r="H28" s="95">
        <v>9</v>
      </c>
      <c r="K28">
        <f t="shared" si="0"/>
        <v>1</v>
      </c>
    </row>
    <row r="29" spans="1:11" x14ac:dyDescent="0.25">
      <c r="A29" s="95">
        <v>28</v>
      </c>
      <c r="B29" s="99" t="s">
        <v>93</v>
      </c>
      <c r="C29" s="95">
        <v>3</v>
      </c>
      <c r="D29" s="95">
        <v>315</v>
      </c>
      <c r="E29" s="95" t="s">
        <v>212</v>
      </c>
      <c r="F29" s="95" t="s">
        <v>94</v>
      </c>
      <c r="G29" s="95" t="s">
        <v>618</v>
      </c>
      <c r="H29" s="95">
        <v>9</v>
      </c>
      <c r="K29">
        <f t="shared" si="0"/>
        <v>1</v>
      </c>
    </row>
    <row r="30" spans="1:11" x14ac:dyDescent="0.25">
      <c r="A30" s="95">
        <v>29</v>
      </c>
      <c r="B30" s="95" t="s">
        <v>73</v>
      </c>
      <c r="C30" s="95">
        <v>1</v>
      </c>
      <c r="D30" s="95">
        <v>315</v>
      </c>
      <c r="E30" s="95" t="s">
        <v>212</v>
      </c>
      <c r="F30" s="95" t="s">
        <v>576</v>
      </c>
      <c r="G30" s="95" t="s">
        <v>618</v>
      </c>
      <c r="H30" s="95" t="s">
        <v>618</v>
      </c>
      <c r="K30">
        <f t="shared" si="0"/>
        <v>0</v>
      </c>
    </row>
    <row r="31" spans="1:11" x14ac:dyDescent="0.25">
      <c r="A31" s="95">
        <v>30</v>
      </c>
      <c r="B31" s="95" t="s">
        <v>81</v>
      </c>
      <c r="C31" s="95">
        <v>1</v>
      </c>
      <c r="D31" s="95">
        <v>315</v>
      </c>
      <c r="E31" s="95" t="s">
        <v>212</v>
      </c>
      <c r="F31" s="95" t="s">
        <v>576</v>
      </c>
      <c r="G31" s="95" t="s">
        <v>618</v>
      </c>
      <c r="H31" s="95" t="s">
        <v>618</v>
      </c>
      <c r="K31">
        <f t="shared" si="0"/>
        <v>0</v>
      </c>
    </row>
    <row r="32" spans="1:11" x14ac:dyDescent="0.25">
      <c r="A32" s="95">
        <v>31</v>
      </c>
      <c r="B32" s="95" t="s">
        <v>81</v>
      </c>
      <c r="C32" s="95">
        <v>2</v>
      </c>
      <c r="D32" s="95">
        <v>315</v>
      </c>
      <c r="E32" s="95" t="s">
        <v>212</v>
      </c>
      <c r="F32" s="95" t="s">
        <v>576</v>
      </c>
      <c r="G32" s="95" t="s">
        <v>618</v>
      </c>
      <c r="H32" s="95" t="s">
        <v>618</v>
      </c>
      <c r="K32">
        <f t="shared" si="0"/>
        <v>1</v>
      </c>
    </row>
    <row r="33" spans="1:11" x14ac:dyDescent="0.25">
      <c r="A33" s="95">
        <v>32</v>
      </c>
      <c r="B33" s="95" t="s">
        <v>74</v>
      </c>
      <c r="C33" s="95">
        <v>1</v>
      </c>
      <c r="D33" s="95">
        <v>315</v>
      </c>
      <c r="E33" s="95" t="s">
        <v>212</v>
      </c>
      <c r="F33" s="95" t="s">
        <v>576</v>
      </c>
      <c r="G33" s="95" t="s">
        <v>618</v>
      </c>
      <c r="H33" s="95">
        <v>13</v>
      </c>
      <c r="I33" s="196" t="s">
        <v>804</v>
      </c>
      <c r="K33">
        <f t="shared" si="0"/>
        <v>0</v>
      </c>
    </row>
    <row r="34" spans="1:11" x14ac:dyDescent="0.25">
      <c r="A34" s="95">
        <v>33</v>
      </c>
      <c r="B34" s="95" t="s">
        <v>74</v>
      </c>
      <c r="C34" s="95">
        <v>2</v>
      </c>
      <c r="D34" s="95">
        <v>315</v>
      </c>
      <c r="E34" s="95" t="s">
        <v>212</v>
      </c>
      <c r="F34" s="95" t="s">
        <v>576</v>
      </c>
      <c r="G34" s="95" t="s">
        <v>618</v>
      </c>
      <c r="H34" s="95">
        <v>13</v>
      </c>
      <c r="I34" s="196" t="s">
        <v>804</v>
      </c>
      <c r="K34">
        <f t="shared" si="0"/>
        <v>1</v>
      </c>
    </row>
    <row r="35" spans="1:11" x14ac:dyDescent="0.25">
      <c r="A35" s="95">
        <v>34</v>
      </c>
      <c r="B35" s="95" t="s">
        <v>74</v>
      </c>
      <c r="C35" s="95">
        <v>3</v>
      </c>
      <c r="D35" s="95">
        <v>315</v>
      </c>
      <c r="E35" s="95" t="s">
        <v>212</v>
      </c>
      <c r="F35" s="95" t="s">
        <v>576</v>
      </c>
      <c r="G35" s="95" t="s">
        <v>618</v>
      </c>
      <c r="H35" s="95">
        <v>13</v>
      </c>
      <c r="I35" s="196" t="s">
        <v>804</v>
      </c>
      <c r="K35">
        <f t="shared" si="0"/>
        <v>1</v>
      </c>
    </row>
    <row r="36" spans="1:11" ht="15.75" x14ac:dyDescent="0.25">
      <c r="A36" s="95">
        <v>35</v>
      </c>
      <c r="B36" s="117" t="s">
        <v>580</v>
      </c>
      <c r="C36" s="95">
        <v>1</v>
      </c>
      <c r="D36" s="95">
        <v>315</v>
      </c>
      <c r="E36" s="95" t="s">
        <v>212</v>
      </c>
      <c r="F36" s="95" t="s">
        <v>24</v>
      </c>
      <c r="G36" s="95" t="s">
        <v>618</v>
      </c>
      <c r="H36" s="95">
        <v>9</v>
      </c>
      <c r="K36">
        <f t="shared" si="0"/>
        <v>0</v>
      </c>
    </row>
    <row r="37" spans="1:11" ht="15.75" x14ac:dyDescent="0.25">
      <c r="A37" s="95">
        <v>36</v>
      </c>
      <c r="B37" s="117" t="s">
        <v>580</v>
      </c>
      <c r="C37" s="95">
        <v>2</v>
      </c>
      <c r="D37" s="95">
        <v>315</v>
      </c>
      <c r="E37" s="95" t="s">
        <v>212</v>
      </c>
      <c r="F37" s="95" t="s">
        <v>24</v>
      </c>
      <c r="G37" s="95" t="s">
        <v>618</v>
      </c>
      <c r="H37" s="95">
        <v>9</v>
      </c>
      <c r="I37" s="196" t="s">
        <v>804</v>
      </c>
      <c r="K37">
        <f t="shared" si="0"/>
        <v>1</v>
      </c>
    </row>
    <row r="38" spans="1:11" ht="15.75" x14ac:dyDescent="0.25">
      <c r="A38" s="95">
        <v>37</v>
      </c>
      <c r="B38" s="117" t="s">
        <v>580</v>
      </c>
      <c r="C38" s="95">
        <v>3</v>
      </c>
      <c r="D38" s="95">
        <v>315</v>
      </c>
      <c r="E38" s="95" t="s">
        <v>212</v>
      </c>
      <c r="F38" s="95" t="s">
        <v>24</v>
      </c>
      <c r="G38" s="95" t="s">
        <v>618</v>
      </c>
      <c r="H38" s="95">
        <v>9</v>
      </c>
      <c r="I38" s="196" t="s">
        <v>804</v>
      </c>
      <c r="K38">
        <f t="shared" si="0"/>
        <v>1</v>
      </c>
    </row>
    <row r="39" spans="1:11" x14ac:dyDescent="0.25">
      <c r="A39" s="95">
        <v>38</v>
      </c>
      <c r="B39" s="95" t="s">
        <v>504</v>
      </c>
      <c r="C39" s="95">
        <v>1</v>
      </c>
      <c r="D39" s="95">
        <v>315</v>
      </c>
      <c r="E39" s="95" t="s">
        <v>212</v>
      </c>
      <c r="F39" s="95" t="s">
        <v>52</v>
      </c>
      <c r="G39" s="95" t="s">
        <v>618</v>
      </c>
      <c r="H39" s="95">
        <v>12</v>
      </c>
      <c r="I39" s="196" t="s">
        <v>804</v>
      </c>
      <c r="K39">
        <f t="shared" si="0"/>
        <v>0</v>
      </c>
    </row>
    <row r="40" spans="1:11" x14ac:dyDescent="0.25">
      <c r="A40" s="95">
        <v>39</v>
      </c>
      <c r="B40" s="95" t="s">
        <v>84</v>
      </c>
      <c r="C40" s="95">
        <v>1</v>
      </c>
      <c r="D40" s="95">
        <v>315</v>
      </c>
      <c r="E40" s="95" t="s">
        <v>212</v>
      </c>
      <c r="F40" s="95" t="s">
        <v>24</v>
      </c>
      <c r="G40" s="95" t="s">
        <v>618</v>
      </c>
      <c r="H40" s="95">
        <v>9</v>
      </c>
      <c r="I40" s="196" t="s">
        <v>804</v>
      </c>
      <c r="K40">
        <f t="shared" si="0"/>
        <v>0</v>
      </c>
    </row>
    <row r="41" spans="1:11" x14ac:dyDescent="0.25">
      <c r="A41" s="95">
        <v>40</v>
      </c>
      <c r="B41" s="95" t="s">
        <v>84</v>
      </c>
      <c r="C41" s="95">
        <v>2</v>
      </c>
      <c r="D41" s="95">
        <v>315</v>
      </c>
      <c r="E41" s="95" t="s">
        <v>212</v>
      </c>
      <c r="F41" s="95" t="s">
        <v>24</v>
      </c>
      <c r="G41" s="95" t="s">
        <v>618</v>
      </c>
      <c r="H41" s="95">
        <v>9</v>
      </c>
      <c r="I41" s="196" t="s">
        <v>804</v>
      </c>
      <c r="K41">
        <f t="shared" si="0"/>
        <v>1</v>
      </c>
    </row>
    <row r="42" spans="1:11" x14ac:dyDescent="0.25">
      <c r="A42" s="95">
        <v>41</v>
      </c>
      <c r="B42" s="95" t="s">
        <v>84</v>
      </c>
      <c r="C42" s="95">
        <v>3</v>
      </c>
      <c r="D42" s="95">
        <v>315</v>
      </c>
      <c r="E42" s="95" t="s">
        <v>212</v>
      </c>
      <c r="F42" s="95" t="s">
        <v>24</v>
      </c>
      <c r="G42" s="95" t="s">
        <v>618</v>
      </c>
      <c r="H42" s="95">
        <v>9</v>
      </c>
      <c r="K42">
        <f t="shared" si="0"/>
        <v>1</v>
      </c>
    </row>
    <row r="43" spans="1:11" x14ac:dyDescent="0.25">
      <c r="A43" s="95">
        <v>42</v>
      </c>
      <c r="B43" s="95" t="s">
        <v>13</v>
      </c>
      <c r="C43" s="95">
        <v>1</v>
      </c>
      <c r="D43" s="95">
        <v>315</v>
      </c>
      <c r="E43" s="95" t="s">
        <v>212</v>
      </c>
      <c r="F43" s="95" t="s">
        <v>576</v>
      </c>
      <c r="G43" s="95" t="s">
        <v>618</v>
      </c>
      <c r="H43" s="95" t="s">
        <v>618</v>
      </c>
      <c r="K43">
        <f t="shared" si="0"/>
        <v>0</v>
      </c>
    </row>
    <row r="44" spans="1:11" x14ac:dyDescent="0.25">
      <c r="A44" s="95">
        <v>43</v>
      </c>
      <c r="B44" s="95" t="s">
        <v>91</v>
      </c>
      <c r="C44" s="95">
        <v>1</v>
      </c>
      <c r="D44" s="95">
        <v>500</v>
      </c>
      <c r="E44" s="95" t="s">
        <v>212</v>
      </c>
      <c r="F44" s="95" t="s">
        <v>24</v>
      </c>
      <c r="G44" s="210">
        <v>9</v>
      </c>
      <c r="H44" s="210">
        <v>11</v>
      </c>
      <c r="K44">
        <f t="shared" si="0"/>
        <v>0</v>
      </c>
    </row>
    <row r="45" spans="1:11" x14ac:dyDescent="0.25">
      <c r="A45" s="95">
        <v>44</v>
      </c>
      <c r="B45" s="95" t="s">
        <v>156</v>
      </c>
      <c r="C45" s="95">
        <v>3</v>
      </c>
      <c r="D45" s="95">
        <v>500</v>
      </c>
      <c r="E45" s="95" t="s">
        <v>212</v>
      </c>
      <c r="F45" s="95" t="s">
        <v>576</v>
      </c>
      <c r="G45" s="213">
        <v>9</v>
      </c>
      <c r="H45" s="213">
        <v>9</v>
      </c>
      <c r="K45">
        <f t="shared" si="0"/>
        <v>0</v>
      </c>
    </row>
    <row r="46" spans="1:11" x14ac:dyDescent="0.25">
      <c r="A46" s="95">
        <v>45</v>
      </c>
      <c r="B46" s="95" t="s">
        <v>156</v>
      </c>
      <c r="C46" s="95">
        <v>1</v>
      </c>
      <c r="D46" s="95">
        <v>315</v>
      </c>
      <c r="E46" s="95" t="s">
        <v>212</v>
      </c>
      <c r="F46" s="95" t="s">
        <v>576</v>
      </c>
      <c r="G46" s="95" t="s">
        <v>618</v>
      </c>
      <c r="H46" s="95">
        <v>9</v>
      </c>
      <c r="K46">
        <f t="shared" si="0"/>
        <v>1</v>
      </c>
    </row>
    <row r="47" spans="1:11" x14ac:dyDescent="0.25">
      <c r="A47" s="95">
        <v>46</v>
      </c>
      <c r="B47" s="95" t="s">
        <v>156</v>
      </c>
      <c r="C47" s="95">
        <v>2</v>
      </c>
      <c r="D47" s="95">
        <v>315</v>
      </c>
      <c r="E47" s="95" t="s">
        <v>212</v>
      </c>
      <c r="F47" s="95" t="s">
        <v>576</v>
      </c>
      <c r="G47" s="95" t="s">
        <v>618</v>
      </c>
      <c r="H47" s="95">
        <v>9</v>
      </c>
      <c r="K47">
        <f t="shared" si="0"/>
        <v>1</v>
      </c>
    </row>
    <row r="48" spans="1:11" x14ac:dyDescent="0.25">
      <c r="A48" s="95">
        <v>47</v>
      </c>
      <c r="B48" s="95" t="s">
        <v>98</v>
      </c>
      <c r="C48" s="95">
        <v>1</v>
      </c>
      <c r="D48" s="95">
        <v>315</v>
      </c>
      <c r="E48" s="95" t="s">
        <v>212</v>
      </c>
      <c r="F48" s="95" t="s">
        <v>52</v>
      </c>
      <c r="G48" s="95" t="s">
        <v>618</v>
      </c>
      <c r="H48" s="95">
        <v>11</v>
      </c>
      <c r="K48">
        <f t="shared" si="0"/>
        <v>0</v>
      </c>
    </row>
    <row r="49" spans="1:11" x14ac:dyDescent="0.25">
      <c r="A49" s="95">
        <v>48</v>
      </c>
      <c r="B49" s="95" t="s">
        <v>98</v>
      </c>
      <c r="C49" s="95">
        <v>2</v>
      </c>
      <c r="D49" s="95">
        <v>315</v>
      </c>
      <c r="E49" s="95" t="s">
        <v>212</v>
      </c>
      <c r="F49" s="95" t="s">
        <v>52</v>
      </c>
      <c r="G49" s="95" t="s">
        <v>618</v>
      </c>
      <c r="H49" s="95">
        <v>11</v>
      </c>
      <c r="K49">
        <f t="shared" si="0"/>
        <v>1</v>
      </c>
    </row>
    <row r="50" spans="1:11" x14ac:dyDescent="0.25">
      <c r="A50" s="95">
        <v>49</v>
      </c>
      <c r="B50" s="95" t="s">
        <v>99</v>
      </c>
      <c r="C50" s="95">
        <v>1</v>
      </c>
      <c r="D50" s="95">
        <v>315</v>
      </c>
      <c r="E50" s="95" t="s">
        <v>212</v>
      </c>
      <c r="F50" s="95" t="s">
        <v>52</v>
      </c>
      <c r="G50" s="95" t="s">
        <v>618</v>
      </c>
      <c r="H50" s="95">
        <v>9</v>
      </c>
      <c r="K50">
        <f t="shared" si="0"/>
        <v>0</v>
      </c>
    </row>
    <row r="51" spans="1:11" x14ac:dyDescent="0.25">
      <c r="A51" s="95">
        <v>50</v>
      </c>
      <c r="B51" s="95" t="s">
        <v>99</v>
      </c>
      <c r="C51" s="95">
        <v>2</v>
      </c>
      <c r="D51" s="95">
        <v>315</v>
      </c>
      <c r="E51" s="95" t="s">
        <v>212</v>
      </c>
      <c r="F51" s="95" t="s">
        <v>52</v>
      </c>
      <c r="G51" s="95" t="s">
        <v>618</v>
      </c>
      <c r="H51" s="95">
        <v>9</v>
      </c>
      <c r="K51">
        <f t="shared" si="0"/>
        <v>1</v>
      </c>
    </row>
    <row r="52" spans="1:11" ht="15.75" x14ac:dyDescent="0.25">
      <c r="A52" s="95">
        <v>51</v>
      </c>
      <c r="B52" s="116" t="s">
        <v>150</v>
      </c>
      <c r="C52" s="95">
        <v>1</v>
      </c>
      <c r="D52" s="95">
        <v>315</v>
      </c>
      <c r="E52" s="95" t="s">
        <v>212</v>
      </c>
      <c r="F52" s="95" t="s">
        <v>24</v>
      </c>
      <c r="G52" s="95" t="s">
        <v>618</v>
      </c>
      <c r="H52" s="95" t="s">
        <v>618</v>
      </c>
      <c r="I52" s="196" t="s">
        <v>804</v>
      </c>
      <c r="K52">
        <f t="shared" si="0"/>
        <v>0</v>
      </c>
    </row>
    <row r="53" spans="1:11" x14ac:dyDescent="0.25">
      <c r="A53" s="95">
        <v>52</v>
      </c>
      <c r="B53" s="95" t="s">
        <v>55</v>
      </c>
      <c r="C53" s="95">
        <v>1</v>
      </c>
      <c r="D53" s="95">
        <v>500</v>
      </c>
      <c r="E53" s="95" t="s">
        <v>212</v>
      </c>
      <c r="F53" s="95" t="s">
        <v>25</v>
      </c>
      <c r="G53" s="210">
        <v>9</v>
      </c>
      <c r="H53" s="210">
        <v>13</v>
      </c>
      <c r="I53" s="196" t="s">
        <v>804</v>
      </c>
      <c r="K53">
        <f t="shared" si="0"/>
        <v>0</v>
      </c>
    </row>
    <row r="54" spans="1:11" x14ac:dyDescent="0.25">
      <c r="A54" s="95">
        <v>53</v>
      </c>
      <c r="B54" s="95" t="s">
        <v>55</v>
      </c>
      <c r="C54" s="95">
        <v>2</v>
      </c>
      <c r="D54" s="95">
        <v>500</v>
      </c>
      <c r="E54" s="95" t="s">
        <v>212</v>
      </c>
      <c r="F54" s="95" t="s">
        <v>25</v>
      </c>
      <c r="G54" s="213">
        <v>9</v>
      </c>
      <c r="H54" s="213">
        <v>13</v>
      </c>
      <c r="K54">
        <f t="shared" si="0"/>
        <v>1</v>
      </c>
    </row>
    <row r="55" spans="1:11" x14ac:dyDescent="0.25">
      <c r="A55" s="95">
        <v>54</v>
      </c>
      <c r="B55" s="98" t="s">
        <v>87</v>
      </c>
      <c r="C55" s="95">
        <v>1</v>
      </c>
      <c r="D55" s="95">
        <v>315</v>
      </c>
      <c r="E55" s="95" t="s">
        <v>212</v>
      </c>
      <c r="F55" s="95" t="s">
        <v>576</v>
      </c>
      <c r="G55" s="95" t="s">
        <v>618</v>
      </c>
      <c r="H55" s="95">
        <v>13</v>
      </c>
      <c r="K55">
        <f t="shared" si="0"/>
        <v>0</v>
      </c>
    </row>
    <row r="56" spans="1:11" x14ac:dyDescent="0.25">
      <c r="A56" s="95">
        <v>55</v>
      </c>
      <c r="B56" s="98" t="s">
        <v>87</v>
      </c>
      <c r="C56" s="95">
        <v>2</v>
      </c>
      <c r="D56" s="95">
        <v>315</v>
      </c>
      <c r="E56" s="95" t="s">
        <v>212</v>
      </c>
      <c r="F56" s="95" t="s">
        <v>576</v>
      </c>
      <c r="G56" s="95" t="s">
        <v>618</v>
      </c>
      <c r="H56" s="95">
        <v>13</v>
      </c>
      <c r="K56">
        <f t="shared" si="0"/>
        <v>1</v>
      </c>
    </row>
    <row r="57" spans="1:11" x14ac:dyDescent="0.25">
      <c r="A57" s="95">
        <v>56</v>
      </c>
      <c r="B57" s="95" t="s">
        <v>68</v>
      </c>
      <c r="C57" s="95">
        <v>1</v>
      </c>
      <c r="D57" s="95">
        <v>500</v>
      </c>
      <c r="E57" s="95" t="s">
        <v>212</v>
      </c>
      <c r="F57" s="95" t="s">
        <v>52</v>
      </c>
      <c r="G57" s="95">
        <v>9</v>
      </c>
      <c r="H57" s="95">
        <v>10</v>
      </c>
      <c r="K57">
        <f t="shared" si="0"/>
        <v>0</v>
      </c>
    </row>
    <row r="58" spans="1:11" x14ac:dyDescent="0.25">
      <c r="A58" s="95">
        <v>57</v>
      </c>
      <c r="B58" s="95" t="s">
        <v>68</v>
      </c>
      <c r="C58" s="95">
        <v>2</v>
      </c>
      <c r="D58" s="95">
        <v>500</v>
      </c>
      <c r="E58" s="95" t="s">
        <v>212</v>
      </c>
      <c r="F58" s="95" t="s">
        <v>52</v>
      </c>
      <c r="G58" s="95">
        <v>9</v>
      </c>
      <c r="H58" s="95">
        <v>10</v>
      </c>
      <c r="K58">
        <f t="shared" si="0"/>
        <v>1</v>
      </c>
    </row>
    <row r="59" spans="1:11" x14ac:dyDescent="0.25">
      <c r="A59" s="95">
        <v>58</v>
      </c>
      <c r="B59" s="98" t="s">
        <v>104</v>
      </c>
      <c r="C59" s="95">
        <v>1</v>
      </c>
      <c r="D59" s="95">
        <v>315</v>
      </c>
      <c r="E59" s="95" t="s">
        <v>212</v>
      </c>
      <c r="F59" s="95" t="s">
        <v>576</v>
      </c>
      <c r="G59" s="95" t="s">
        <v>618</v>
      </c>
      <c r="H59" s="95">
        <v>12</v>
      </c>
      <c r="K59">
        <f t="shared" si="0"/>
        <v>0</v>
      </c>
    </row>
    <row r="60" spans="1:11" x14ac:dyDescent="0.25">
      <c r="A60" s="95">
        <v>59</v>
      </c>
      <c r="B60" s="98" t="s">
        <v>104</v>
      </c>
      <c r="C60" s="95">
        <v>2</v>
      </c>
      <c r="D60" s="95">
        <v>315</v>
      </c>
      <c r="E60" s="95" t="s">
        <v>212</v>
      </c>
      <c r="F60" s="95" t="s">
        <v>576</v>
      </c>
      <c r="G60" s="95" t="s">
        <v>618</v>
      </c>
      <c r="H60" s="95">
        <v>12</v>
      </c>
      <c r="K60">
        <f t="shared" si="0"/>
        <v>1</v>
      </c>
    </row>
    <row r="61" spans="1:11" ht="15.75" x14ac:dyDescent="0.25">
      <c r="A61" s="95">
        <v>60</v>
      </c>
      <c r="B61" s="116" t="s">
        <v>186</v>
      </c>
      <c r="C61" s="95">
        <v>3</v>
      </c>
      <c r="D61" s="95">
        <v>500</v>
      </c>
      <c r="E61" s="95" t="s">
        <v>212</v>
      </c>
      <c r="F61" s="95" t="s">
        <v>52</v>
      </c>
      <c r="G61" s="213">
        <v>9</v>
      </c>
      <c r="H61" s="213">
        <v>9</v>
      </c>
      <c r="K61">
        <f t="shared" si="0"/>
        <v>0</v>
      </c>
    </row>
    <row r="62" spans="1:11" ht="15.75" x14ac:dyDescent="0.25">
      <c r="A62" s="95">
        <v>61</v>
      </c>
      <c r="B62" s="116" t="s">
        <v>186</v>
      </c>
      <c r="C62" s="95">
        <v>1</v>
      </c>
      <c r="D62" s="95">
        <v>315</v>
      </c>
      <c r="E62" s="95" t="s">
        <v>212</v>
      </c>
      <c r="F62" s="95" t="s">
        <v>52</v>
      </c>
      <c r="G62" s="95" t="s">
        <v>618</v>
      </c>
      <c r="H62" s="95">
        <v>11</v>
      </c>
      <c r="K62">
        <f t="shared" si="0"/>
        <v>1</v>
      </c>
    </row>
    <row r="63" spans="1:11" ht="15.75" x14ac:dyDescent="0.25">
      <c r="A63" s="95">
        <v>62</v>
      </c>
      <c r="B63" s="116" t="s">
        <v>186</v>
      </c>
      <c r="C63" s="95">
        <v>2</v>
      </c>
      <c r="D63" s="95">
        <v>315</v>
      </c>
      <c r="E63" s="95" t="s">
        <v>212</v>
      </c>
      <c r="F63" s="95" t="s">
        <v>52</v>
      </c>
      <c r="G63" s="95" t="s">
        <v>618</v>
      </c>
      <c r="H63" s="95">
        <v>11</v>
      </c>
      <c r="K63">
        <f t="shared" si="0"/>
        <v>1</v>
      </c>
    </row>
    <row r="64" spans="1:11" x14ac:dyDescent="0.25">
      <c r="A64" s="95">
        <v>63</v>
      </c>
      <c r="B64" s="95" t="s">
        <v>105</v>
      </c>
      <c r="C64" s="95">
        <v>1</v>
      </c>
      <c r="D64" s="95">
        <v>500</v>
      </c>
      <c r="E64" s="95" t="s">
        <v>212</v>
      </c>
      <c r="F64" s="95" t="s">
        <v>34</v>
      </c>
      <c r="G64" s="95" t="s">
        <v>618</v>
      </c>
      <c r="H64" s="95">
        <v>10</v>
      </c>
      <c r="I64" s="195" t="s">
        <v>804</v>
      </c>
      <c r="K64">
        <f t="shared" si="0"/>
        <v>0</v>
      </c>
    </row>
    <row r="65" spans="1:11" x14ac:dyDescent="0.25">
      <c r="A65" s="95">
        <v>64</v>
      </c>
      <c r="B65" s="95" t="s">
        <v>105</v>
      </c>
      <c r="C65" s="95">
        <v>2</v>
      </c>
      <c r="D65" s="95">
        <v>500</v>
      </c>
      <c r="E65" s="95" t="s">
        <v>212</v>
      </c>
      <c r="F65" s="95" t="s">
        <v>34</v>
      </c>
      <c r="G65" s="95" t="s">
        <v>618</v>
      </c>
      <c r="H65" s="95">
        <v>10</v>
      </c>
      <c r="I65" s="195" t="s">
        <v>804</v>
      </c>
      <c r="K65">
        <f t="shared" si="0"/>
        <v>1</v>
      </c>
    </row>
    <row r="66" spans="1:11" x14ac:dyDescent="0.25">
      <c r="A66" s="95">
        <v>65</v>
      </c>
      <c r="B66" s="95" t="s">
        <v>111</v>
      </c>
      <c r="C66" s="95">
        <v>1</v>
      </c>
      <c r="D66" s="95">
        <v>500</v>
      </c>
      <c r="E66" s="95" t="s">
        <v>212</v>
      </c>
      <c r="F66" s="95" t="s">
        <v>25</v>
      </c>
      <c r="G66" s="213">
        <v>9</v>
      </c>
      <c r="H66" s="213">
        <v>11</v>
      </c>
      <c r="I66" s="195" t="s">
        <v>804</v>
      </c>
      <c r="K66">
        <f t="shared" si="0"/>
        <v>0</v>
      </c>
    </row>
    <row r="67" spans="1:11" x14ac:dyDescent="0.25">
      <c r="A67" s="95">
        <v>66</v>
      </c>
      <c r="B67" s="95" t="s">
        <v>14</v>
      </c>
      <c r="C67" s="95">
        <v>1</v>
      </c>
      <c r="D67" s="95">
        <v>315</v>
      </c>
      <c r="E67" s="95" t="s">
        <v>212</v>
      </c>
      <c r="F67" s="95" t="s">
        <v>576</v>
      </c>
      <c r="G67" s="95" t="s">
        <v>618</v>
      </c>
      <c r="H67" s="95" t="s">
        <v>618</v>
      </c>
      <c r="K67">
        <f t="shared" ref="K67:K130" si="1">IF(B67=B66,1,0)</f>
        <v>0</v>
      </c>
    </row>
    <row r="68" spans="1:11" x14ac:dyDescent="0.25">
      <c r="A68" s="95">
        <v>67</v>
      </c>
      <c r="B68" s="95" t="s">
        <v>14</v>
      </c>
      <c r="C68" s="95">
        <v>2</v>
      </c>
      <c r="D68" s="95">
        <v>315</v>
      </c>
      <c r="E68" s="95" t="s">
        <v>212</v>
      </c>
      <c r="F68" s="95" t="s">
        <v>576</v>
      </c>
      <c r="G68" s="95" t="s">
        <v>618</v>
      </c>
      <c r="H68" s="95" t="s">
        <v>618</v>
      </c>
      <c r="K68">
        <f t="shared" si="1"/>
        <v>1</v>
      </c>
    </row>
    <row r="69" spans="1:11" x14ac:dyDescent="0.25">
      <c r="A69" s="95">
        <v>68</v>
      </c>
      <c r="B69" s="95" t="s">
        <v>14</v>
      </c>
      <c r="C69" s="95">
        <v>3</v>
      </c>
      <c r="D69" s="95">
        <v>315</v>
      </c>
      <c r="E69" s="95" t="s">
        <v>212</v>
      </c>
      <c r="F69" s="95" t="s">
        <v>576</v>
      </c>
      <c r="G69" s="95" t="s">
        <v>618</v>
      </c>
      <c r="H69" s="95" t="s">
        <v>618</v>
      </c>
      <c r="K69">
        <f t="shared" si="1"/>
        <v>1</v>
      </c>
    </row>
    <row r="70" spans="1:11" x14ac:dyDescent="0.25">
      <c r="A70" s="95">
        <v>69</v>
      </c>
      <c r="B70" s="95" t="s">
        <v>60</v>
      </c>
      <c r="C70" s="95">
        <v>1</v>
      </c>
      <c r="D70" s="95">
        <v>315</v>
      </c>
      <c r="E70" s="95" t="s">
        <v>212</v>
      </c>
      <c r="F70" s="95" t="s">
        <v>25</v>
      </c>
      <c r="G70" s="95" t="s">
        <v>618</v>
      </c>
      <c r="H70" s="95">
        <v>9</v>
      </c>
      <c r="K70">
        <f t="shared" si="1"/>
        <v>0</v>
      </c>
    </row>
    <row r="71" spans="1:11" x14ac:dyDescent="0.25">
      <c r="A71" s="95">
        <v>70</v>
      </c>
      <c r="B71" s="95" t="s">
        <v>60</v>
      </c>
      <c r="C71" s="95">
        <v>2</v>
      </c>
      <c r="D71" s="95">
        <v>315</v>
      </c>
      <c r="E71" s="95" t="s">
        <v>212</v>
      </c>
      <c r="F71" s="95" t="s">
        <v>25</v>
      </c>
      <c r="G71" s="95" t="s">
        <v>618</v>
      </c>
      <c r="H71" s="95">
        <v>9</v>
      </c>
      <c r="K71">
        <f t="shared" si="1"/>
        <v>1</v>
      </c>
    </row>
    <row r="72" spans="1:11" x14ac:dyDescent="0.25">
      <c r="A72" s="95">
        <v>71</v>
      </c>
      <c r="B72" s="95" t="s">
        <v>60</v>
      </c>
      <c r="C72" s="95">
        <v>3</v>
      </c>
      <c r="D72" s="95">
        <v>315</v>
      </c>
      <c r="E72" s="95" t="s">
        <v>212</v>
      </c>
      <c r="F72" s="95" t="s">
        <v>25</v>
      </c>
      <c r="G72" s="95" t="s">
        <v>618</v>
      </c>
      <c r="H72" s="95">
        <v>9</v>
      </c>
      <c r="K72">
        <f t="shared" si="1"/>
        <v>1</v>
      </c>
    </row>
    <row r="73" spans="1:11" x14ac:dyDescent="0.25">
      <c r="A73" s="95">
        <v>72</v>
      </c>
      <c r="B73" s="95" t="s">
        <v>109</v>
      </c>
      <c r="C73" s="95">
        <v>1</v>
      </c>
      <c r="D73" s="95">
        <v>500</v>
      </c>
      <c r="E73" s="95" t="s">
        <v>212</v>
      </c>
      <c r="F73" s="95" t="s">
        <v>143</v>
      </c>
      <c r="G73" s="95">
        <v>9</v>
      </c>
      <c r="H73" s="95">
        <v>8</v>
      </c>
      <c r="I73" s="195" t="s">
        <v>804</v>
      </c>
      <c r="K73">
        <f t="shared" si="1"/>
        <v>0</v>
      </c>
    </row>
    <row r="74" spans="1:11" x14ac:dyDescent="0.25">
      <c r="A74" s="95">
        <v>73</v>
      </c>
      <c r="B74" s="95" t="s">
        <v>109</v>
      </c>
      <c r="C74" s="95">
        <v>2</v>
      </c>
      <c r="D74" s="95">
        <v>500</v>
      </c>
      <c r="E74" s="95" t="s">
        <v>212</v>
      </c>
      <c r="F74" s="95" t="s">
        <v>143</v>
      </c>
      <c r="G74" s="95">
        <v>9</v>
      </c>
      <c r="H74" s="95">
        <v>8</v>
      </c>
      <c r="I74" s="195" t="s">
        <v>804</v>
      </c>
      <c r="K74">
        <f t="shared" si="1"/>
        <v>1</v>
      </c>
    </row>
    <row r="75" spans="1:11" x14ac:dyDescent="0.25">
      <c r="A75" s="95">
        <v>74</v>
      </c>
      <c r="B75" s="95" t="s">
        <v>109</v>
      </c>
      <c r="C75" s="95">
        <v>3</v>
      </c>
      <c r="D75" s="95">
        <v>500</v>
      </c>
      <c r="E75" s="95" t="s">
        <v>212</v>
      </c>
      <c r="F75" s="95" t="s">
        <v>143</v>
      </c>
      <c r="G75" s="95">
        <v>9</v>
      </c>
      <c r="H75" s="95">
        <v>8</v>
      </c>
      <c r="I75" s="195" t="s">
        <v>804</v>
      </c>
      <c r="K75">
        <f t="shared" si="1"/>
        <v>1</v>
      </c>
    </row>
    <row r="76" spans="1:11" ht="15.75" x14ac:dyDescent="0.25">
      <c r="A76" s="95">
        <v>75</v>
      </c>
      <c r="B76" s="116" t="s">
        <v>115</v>
      </c>
      <c r="C76" s="95">
        <v>1</v>
      </c>
      <c r="D76" s="95">
        <v>315</v>
      </c>
      <c r="E76" s="95" t="s">
        <v>212</v>
      </c>
      <c r="F76" s="95" t="s">
        <v>24</v>
      </c>
      <c r="G76" s="95" t="s">
        <v>618</v>
      </c>
      <c r="H76" s="95">
        <v>13</v>
      </c>
      <c r="I76" s="195" t="s">
        <v>804</v>
      </c>
      <c r="K76">
        <f t="shared" si="1"/>
        <v>0</v>
      </c>
    </row>
    <row r="77" spans="1:11" ht="15.75" x14ac:dyDescent="0.25">
      <c r="A77" s="95">
        <v>76</v>
      </c>
      <c r="B77" s="116" t="s">
        <v>115</v>
      </c>
      <c r="C77" s="95">
        <v>2</v>
      </c>
      <c r="D77" s="95">
        <v>315</v>
      </c>
      <c r="E77" s="95" t="s">
        <v>212</v>
      </c>
      <c r="F77" s="95" t="s">
        <v>24</v>
      </c>
      <c r="G77" s="95" t="s">
        <v>618</v>
      </c>
      <c r="H77" s="95">
        <v>13</v>
      </c>
      <c r="I77" s="196" t="s">
        <v>804</v>
      </c>
      <c r="K77">
        <f t="shared" si="1"/>
        <v>1</v>
      </c>
    </row>
    <row r="78" spans="1:11" ht="15.75" x14ac:dyDescent="0.25">
      <c r="A78" s="95">
        <v>77</v>
      </c>
      <c r="B78" s="116" t="s">
        <v>115</v>
      </c>
      <c r="C78" s="95">
        <v>3</v>
      </c>
      <c r="D78" s="95">
        <v>315</v>
      </c>
      <c r="E78" s="95" t="s">
        <v>212</v>
      </c>
      <c r="F78" s="95" t="s">
        <v>24</v>
      </c>
      <c r="G78" s="95" t="s">
        <v>618</v>
      </c>
      <c r="H78" s="95">
        <v>13</v>
      </c>
      <c r="I78" s="195" t="s">
        <v>804</v>
      </c>
      <c r="K78">
        <f t="shared" si="1"/>
        <v>1</v>
      </c>
    </row>
    <row r="79" spans="1:11" ht="15.75" x14ac:dyDescent="0.25">
      <c r="A79" s="95">
        <v>78</v>
      </c>
      <c r="B79" s="116" t="s">
        <v>115</v>
      </c>
      <c r="C79" s="95">
        <v>4</v>
      </c>
      <c r="D79" s="95">
        <v>315</v>
      </c>
      <c r="E79" s="95" t="s">
        <v>212</v>
      </c>
      <c r="F79" s="95" t="s">
        <v>24</v>
      </c>
      <c r="G79" s="95" t="s">
        <v>618</v>
      </c>
      <c r="H79" s="95">
        <v>13</v>
      </c>
      <c r="I79" s="195" t="s">
        <v>804</v>
      </c>
      <c r="K79">
        <f t="shared" si="1"/>
        <v>1</v>
      </c>
    </row>
    <row r="80" spans="1:11" x14ac:dyDescent="0.25">
      <c r="A80" s="95">
        <v>79</v>
      </c>
      <c r="B80" s="95" t="s">
        <v>85</v>
      </c>
      <c r="C80" s="95">
        <v>1</v>
      </c>
      <c r="D80" s="95">
        <v>315</v>
      </c>
      <c r="E80" s="95" t="s">
        <v>212</v>
      </c>
      <c r="F80" s="95" t="s">
        <v>576</v>
      </c>
      <c r="G80" s="95" t="s">
        <v>618</v>
      </c>
      <c r="H80" s="95">
        <v>11</v>
      </c>
      <c r="K80">
        <f t="shared" si="1"/>
        <v>0</v>
      </c>
    </row>
    <row r="81" spans="1:11" x14ac:dyDescent="0.25">
      <c r="A81" s="95">
        <v>80</v>
      </c>
      <c r="B81" s="95" t="s">
        <v>118</v>
      </c>
      <c r="C81" s="95">
        <v>1</v>
      </c>
      <c r="D81" s="95">
        <v>315</v>
      </c>
      <c r="E81" s="95" t="s">
        <v>212</v>
      </c>
      <c r="F81" s="95" t="s">
        <v>576</v>
      </c>
      <c r="G81" s="95" t="s">
        <v>618</v>
      </c>
      <c r="H81" s="95">
        <v>11</v>
      </c>
      <c r="K81">
        <f t="shared" si="1"/>
        <v>0</v>
      </c>
    </row>
    <row r="82" spans="1:11" x14ac:dyDescent="0.25">
      <c r="A82" s="95">
        <v>81</v>
      </c>
      <c r="B82" s="95" t="s">
        <v>118</v>
      </c>
      <c r="C82" s="95">
        <v>2</v>
      </c>
      <c r="D82" s="95">
        <v>315</v>
      </c>
      <c r="E82" s="95" t="s">
        <v>212</v>
      </c>
      <c r="F82" s="95" t="s">
        <v>576</v>
      </c>
      <c r="G82" s="95" t="s">
        <v>618</v>
      </c>
      <c r="H82" s="95">
        <v>11</v>
      </c>
      <c r="K82">
        <f t="shared" si="1"/>
        <v>1</v>
      </c>
    </row>
    <row r="83" spans="1:11" x14ac:dyDescent="0.25">
      <c r="A83" s="95">
        <v>82</v>
      </c>
      <c r="B83" s="95" t="s">
        <v>122</v>
      </c>
      <c r="C83" s="95">
        <v>1</v>
      </c>
      <c r="D83" s="95">
        <v>500</v>
      </c>
      <c r="E83" s="95" t="s">
        <v>212</v>
      </c>
      <c r="F83" s="95" t="s">
        <v>52</v>
      </c>
      <c r="G83" s="210">
        <v>9</v>
      </c>
      <c r="H83" s="210">
        <v>9</v>
      </c>
      <c r="K83">
        <f t="shared" si="1"/>
        <v>0</v>
      </c>
    </row>
    <row r="84" spans="1:11" x14ac:dyDescent="0.25">
      <c r="A84" s="95">
        <v>83</v>
      </c>
      <c r="B84" s="95" t="s">
        <v>122</v>
      </c>
      <c r="C84" s="95">
        <v>2</v>
      </c>
      <c r="D84" s="95">
        <v>500</v>
      </c>
      <c r="E84" s="95" t="s">
        <v>212</v>
      </c>
      <c r="F84" s="95" t="s">
        <v>52</v>
      </c>
      <c r="G84" s="210">
        <v>9</v>
      </c>
      <c r="H84" s="210">
        <v>9</v>
      </c>
      <c r="K84">
        <f t="shared" si="1"/>
        <v>1</v>
      </c>
    </row>
    <row r="85" spans="1:11" x14ac:dyDescent="0.25">
      <c r="A85" s="95">
        <v>84</v>
      </c>
      <c r="B85" s="95" t="s">
        <v>56</v>
      </c>
      <c r="C85" s="213">
        <v>4</v>
      </c>
      <c r="D85" s="213">
        <v>500</v>
      </c>
      <c r="E85" s="213" t="s">
        <v>212</v>
      </c>
      <c r="F85" s="213" t="s">
        <v>25</v>
      </c>
      <c r="G85" s="213">
        <v>9</v>
      </c>
      <c r="H85" s="213" t="s">
        <v>618</v>
      </c>
      <c r="K85">
        <f t="shared" si="1"/>
        <v>0</v>
      </c>
    </row>
    <row r="86" spans="1:11" x14ac:dyDescent="0.25">
      <c r="A86" s="95">
        <v>85</v>
      </c>
      <c r="B86" s="95" t="s">
        <v>56</v>
      </c>
      <c r="C86" s="95">
        <v>1</v>
      </c>
      <c r="D86" s="95">
        <v>315</v>
      </c>
      <c r="E86" s="95" t="s">
        <v>212</v>
      </c>
      <c r="F86" s="95" t="s">
        <v>25</v>
      </c>
      <c r="G86" s="95" t="s">
        <v>618</v>
      </c>
      <c r="H86" s="95" t="s">
        <v>618</v>
      </c>
      <c r="K86">
        <f t="shared" si="1"/>
        <v>1</v>
      </c>
    </row>
    <row r="87" spans="1:11" x14ac:dyDescent="0.25">
      <c r="A87" s="95">
        <v>86</v>
      </c>
      <c r="B87" s="95" t="s">
        <v>56</v>
      </c>
      <c r="C87" s="95">
        <v>2</v>
      </c>
      <c r="D87" s="95">
        <v>315</v>
      </c>
      <c r="E87" s="95" t="s">
        <v>212</v>
      </c>
      <c r="F87" s="95" t="s">
        <v>25</v>
      </c>
      <c r="G87" s="95" t="s">
        <v>618</v>
      </c>
      <c r="H87" s="95" t="s">
        <v>618</v>
      </c>
      <c r="K87">
        <f t="shared" si="1"/>
        <v>1</v>
      </c>
    </row>
    <row r="88" spans="1:11" x14ac:dyDescent="0.25">
      <c r="A88" s="95">
        <v>87</v>
      </c>
      <c r="B88" s="95" t="s">
        <v>56</v>
      </c>
      <c r="C88" s="95">
        <v>3</v>
      </c>
      <c r="D88" s="95">
        <v>315</v>
      </c>
      <c r="E88" s="95" t="s">
        <v>212</v>
      </c>
      <c r="F88" s="95" t="s">
        <v>25</v>
      </c>
      <c r="G88" s="95" t="s">
        <v>618</v>
      </c>
      <c r="H88" s="95" t="s">
        <v>618</v>
      </c>
      <c r="K88">
        <f t="shared" si="1"/>
        <v>1</v>
      </c>
    </row>
    <row r="89" spans="1:11" x14ac:dyDescent="0.25">
      <c r="A89" s="95">
        <v>88</v>
      </c>
      <c r="B89" s="95" t="s">
        <v>125</v>
      </c>
      <c r="C89" s="95">
        <v>1</v>
      </c>
      <c r="D89" s="95">
        <v>315</v>
      </c>
      <c r="E89" s="95" t="s">
        <v>212</v>
      </c>
      <c r="F89" s="95" t="s">
        <v>125</v>
      </c>
      <c r="G89" s="95" t="s">
        <v>618</v>
      </c>
      <c r="H89" s="95">
        <v>9</v>
      </c>
      <c r="K89">
        <f t="shared" si="1"/>
        <v>0</v>
      </c>
    </row>
    <row r="90" spans="1:11" x14ac:dyDescent="0.25">
      <c r="A90" s="95">
        <v>89</v>
      </c>
      <c r="B90" s="95" t="s">
        <v>125</v>
      </c>
      <c r="C90" s="95">
        <v>2</v>
      </c>
      <c r="D90" s="95">
        <v>315</v>
      </c>
      <c r="E90" s="95" t="s">
        <v>212</v>
      </c>
      <c r="F90" s="95" t="s">
        <v>125</v>
      </c>
      <c r="G90" s="95" t="s">
        <v>618</v>
      </c>
      <c r="H90" s="95">
        <v>9</v>
      </c>
      <c r="K90">
        <f t="shared" si="1"/>
        <v>1</v>
      </c>
    </row>
    <row r="91" spans="1:11" x14ac:dyDescent="0.25">
      <c r="A91" s="95">
        <v>90</v>
      </c>
      <c r="B91" s="95" t="s">
        <v>228</v>
      </c>
      <c r="C91" s="95">
        <v>1</v>
      </c>
      <c r="D91" s="95">
        <v>315</v>
      </c>
      <c r="E91" s="95" t="s">
        <v>212</v>
      </c>
      <c r="F91" s="95" t="s">
        <v>24</v>
      </c>
      <c r="G91" s="95" t="s">
        <v>618</v>
      </c>
      <c r="H91" s="95" t="s">
        <v>618</v>
      </c>
      <c r="K91">
        <f t="shared" si="1"/>
        <v>0</v>
      </c>
    </row>
    <row r="92" spans="1:11" x14ac:dyDescent="0.25">
      <c r="A92" s="95">
        <v>91</v>
      </c>
      <c r="B92" s="95" t="s">
        <v>228</v>
      </c>
      <c r="C92" s="95">
        <v>2</v>
      </c>
      <c r="D92" s="95">
        <v>315</v>
      </c>
      <c r="E92" s="95" t="s">
        <v>212</v>
      </c>
      <c r="F92" s="95" t="s">
        <v>24</v>
      </c>
      <c r="G92" s="95" t="s">
        <v>618</v>
      </c>
      <c r="H92" s="95" t="s">
        <v>618</v>
      </c>
      <c r="K92">
        <f t="shared" si="1"/>
        <v>1</v>
      </c>
    </row>
    <row r="93" spans="1:11" ht="15.75" x14ac:dyDescent="0.25">
      <c r="A93" s="95">
        <v>92</v>
      </c>
      <c r="B93" s="116" t="s">
        <v>188</v>
      </c>
      <c r="C93" s="95">
        <v>1</v>
      </c>
      <c r="D93" s="95">
        <v>315</v>
      </c>
      <c r="E93" s="95" t="s">
        <v>212</v>
      </c>
      <c r="F93" s="95" t="s">
        <v>576</v>
      </c>
      <c r="G93" s="95" t="s">
        <v>618</v>
      </c>
      <c r="H93" s="95" t="s">
        <v>618</v>
      </c>
      <c r="K93">
        <f t="shared" si="1"/>
        <v>0</v>
      </c>
    </row>
    <row r="94" spans="1:11" ht="15.75" x14ac:dyDescent="0.25">
      <c r="A94" s="95">
        <v>93</v>
      </c>
      <c r="B94" s="116" t="s">
        <v>188</v>
      </c>
      <c r="C94" s="95">
        <v>2</v>
      </c>
      <c r="D94" s="95">
        <v>315</v>
      </c>
      <c r="E94" s="95" t="s">
        <v>212</v>
      </c>
      <c r="F94" s="95" t="s">
        <v>576</v>
      </c>
      <c r="G94" s="95" t="s">
        <v>618</v>
      </c>
      <c r="H94" s="95" t="s">
        <v>618</v>
      </c>
      <c r="K94">
        <f t="shared" si="1"/>
        <v>1</v>
      </c>
    </row>
    <row r="95" spans="1:11" x14ac:dyDescent="0.25">
      <c r="A95" s="95">
        <v>94</v>
      </c>
      <c r="B95" s="95" t="s">
        <v>128</v>
      </c>
      <c r="C95" s="95">
        <v>2</v>
      </c>
      <c r="D95" s="95">
        <v>600</v>
      </c>
      <c r="E95" s="95" t="s">
        <v>212</v>
      </c>
      <c r="F95" s="95" t="s">
        <v>52</v>
      </c>
      <c r="G95" s="210">
        <v>9</v>
      </c>
      <c r="H95" s="210">
        <v>11</v>
      </c>
      <c r="K95">
        <f t="shared" si="1"/>
        <v>0</v>
      </c>
    </row>
    <row r="96" spans="1:11" x14ac:dyDescent="0.25">
      <c r="A96" s="95">
        <v>95</v>
      </c>
      <c r="B96" s="95" t="s">
        <v>128</v>
      </c>
      <c r="C96" s="95">
        <v>1</v>
      </c>
      <c r="D96" s="95">
        <v>500</v>
      </c>
      <c r="E96" s="95" t="s">
        <v>212</v>
      </c>
      <c r="F96" s="95" t="s">
        <v>52</v>
      </c>
      <c r="G96" s="210">
        <v>9</v>
      </c>
      <c r="H96" s="210">
        <v>11</v>
      </c>
      <c r="K96">
        <f t="shared" si="1"/>
        <v>1</v>
      </c>
    </row>
    <row r="97" spans="1:11" ht="15" customHeight="1" x14ac:dyDescent="0.25">
      <c r="A97" s="95">
        <v>96</v>
      </c>
      <c r="B97" s="95" t="s">
        <v>128</v>
      </c>
      <c r="C97" s="95">
        <v>3</v>
      </c>
      <c r="D97" s="95">
        <v>500</v>
      </c>
      <c r="E97" s="95" t="s">
        <v>212</v>
      </c>
      <c r="F97" s="95" t="s">
        <v>52</v>
      </c>
      <c r="G97" s="213">
        <v>9</v>
      </c>
      <c r="H97" s="213">
        <v>11</v>
      </c>
      <c r="K97">
        <f t="shared" si="1"/>
        <v>1</v>
      </c>
    </row>
    <row r="98" spans="1:11" x14ac:dyDescent="0.25">
      <c r="A98" s="95">
        <v>97</v>
      </c>
      <c r="B98" s="95" t="s">
        <v>130</v>
      </c>
      <c r="C98" s="95">
        <v>1</v>
      </c>
      <c r="D98" s="95">
        <v>315</v>
      </c>
      <c r="E98" s="95" t="s">
        <v>212</v>
      </c>
      <c r="F98" s="95" t="s">
        <v>52</v>
      </c>
      <c r="G98" s="95" t="s">
        <v>618</v>
      </c>
      <c r="H98" s="95">
        <v>8</v>
      </c>
      <c r="K98">
        <f t="shared" si="1"/>
        <v>0</v>
      </c>
    </row>
    <row r="99" spans="1:11" x14ac:dyDescent="0.25">
      <c r="A99" s="95">
        <v>98</v>
      </c>
      <c r="B99" s="95" t="s">
        <v>130</v>
      </c>
      <c r="C99" s="95">
        <v>2</v>
      </c>
      <c r="D99" s="95">
        <v>315</v>
      </c>
      <c r="E99" s="95" t="s">
        <v>212</v>
      </c>
      <c r="F99" s="95" t="s">
        <v>52</v>
      </c>
      <c r="G99" s="95" t="s">
        <v>618</v>
      </c>
      <c r="H99" s="95">
        <v>8</v>
      </c>
      <c r="K99">
        <f t="shared" si="1"/>
        <v>1</v>
      </c>
    </row>
    <row r="100" spans="1:11" x14ac:dyDescent="0.25">
      <c r="A100" s="95">
        <v>99</v>
      </c>
      <c r="B100" s="95" t="s">
        <v>130</v>
      </c>
      <c r="C100" s="95">
        <v>3</v>
      </c>
      <c r="D100" s="95">
        <v>315</v>
      </c>
      <c r="E100" s="95" t="s">
        <v>212</v>
      </c>
      <c r="F100" s="95" t="s">
        <v>52</v>
      </c>
      <c r="G100" s="95" t="s">
        <v>618</v>
      </c>
      <c r="H100" s="95">
        <v>8</v>
      </c>
      <c r="I100" s="196" t="s">
        <v>804</v>
      </c>
      <c r="K100">
        <f t="shared" si="1"/>
        <v>1</v>
      </c>
    </row>
    <row r="101" spans="1:11" x14ac:dyDescent="0.25">
      <c r="A101" s="95">
        <v>100</v>
      </c>
      <c r="B101" s="95" t="s">
        <v>112</v>
      </c>
      <c r="C101" s="95">
        <v>1</v>
      </c>
      <c r="D101" s="95">
        <v>315</v>
      </c>
      <c r="E101" s="95" t="s">
        <v>212</v>
      </c>
      <c r="F101" s="95" t="s">
        <v>25</v>
      </c>
      <c r="G101" s="95" t="s">
        <v>618</v>
      </c>
      <c r="H101" s="95">
        <v>9</v>
      </c>
      <c r="I101" s="196" t="s">
        <v>804</v>
      </c>
      <c r="K101">
        <f t="shared" si="1"/>
        <v>0</v>
      </c>
    </row>
    <row r="102" spans="1:11" x14ac:dyDescent="0.25">
      <c r="A102" s="95">
        <v>101</v>
      </c>
      <c r="B102" s="95" t="s">
        <v>112</v>
      </c>
      <c r="C102" s="95">
        <v>2</v>
      </c>
      <c r="D102" s="95">
        <v>315</v>
      </c>
      <c r="E102" s="95" t="s">
        <v>212</v>
      </c>
      <c r="F102" s="95" t="s">
        <v>25</v>
      </c>
      <c r="G102" s="95" t="s">
        <v>618</v>
      </c>
      <c r="H102" s="95">
        <v>9</v>
      </c>
      <c r="I102" s="196" t="s">
        <v>804</v>
      </c>
      <c r="K102">
        <f t="shared" si="1"/>
        <v>1</v>
      </c>
    </row>
    <row r="103" spans="1:11" x14ac:dyDescent="0.25">
      <c r="A103" s="95">
        <v>102</v>
      </c>
      <c r="B103" s="95" t="s">
        <v>92</v>
      </c>
      <c r="C103" s="95">
        <v>1</v>
      </c>
      <c r="D103" s="95">
        <v>315</v>
      </c>
      <c r="E103" s="95" t="s">
        <v>212</v>
      </c>
      <c r="F103" s="95" t="s">
        <v>24</v>
      </c>
      <c r="G103" s="95" t="s">
        <v>618</v>
      </c>
      <c r="H103" s="95">
        <v>9</v>
      </c>
      <c r="K103">
        <f t="shared" si="1"/>
        <v>0</v>
      </c>
    </row>
    <row r="104" spans="1:11" x14ac:dyDescent="0.25">
      <c r="A104" s="95">
        <v>103</v>
      </c>
      <c r="B104" s="95" t="s">
        <v>92</v>
      </c>
      <c r="C104" s="95">
        <v>1</v>
      </c>
      <c r="D104" s="95">
        <v>315</v>
      </c>
      <c r="E104" s="95" t="s">
        <v>212</v>
      </c>
      <c r="F104" s="95" t="s">
        <v>24</v>
      </c>
      <c r="G104" s="95" t="s">
        <v>618</v>
      </c>
      <c r="H104" s="95">
        <v>9</v>
      </c>
      <c r="K104">
        <f t="shared" si="1"/>
        <v>1</v>
      </c>
    </row>
    <row r="105" spans="1:11" x14ac:dyDescent="0.25">
      <c r="A105" s="95">
        <v>104</v>
      </c>
      <c r="B105" s="95" t="s">
        <v>117</v>
      </c>
      <c r="C105" s="95">
        <v>1</v>
      </c>
      <c r="D105" s="95">
        <v>315</v>
      </c>
      <c r="E105" s="95" t="s">
        <v>212</v>
      </c>
      <c r="F105" s="95" t="s">
        <v>576</v>
      </c>
      <c r="G105" s="95" t="s">
        <v>618</v>
      </c>
      <c r="H105" s="95">
        <v>11</v>
      </c>
      <c r="K105">
        <f t="shared" si="1"/>
        <v>0</v>
      </c>
    </row>
    <row r="106" spans="1:11" x14ac:dyDescent="0.25">
      <c r="A106" s="95">
        <v>105</v>
      </c>
      <c r="B106" s="95" t="s">
        <v>117</v>
      </c>
      <c r="C106" s="95">
        <v>2</v>
      </c>
      <c r="D106" s="95">
        <v>315</v>
      </c>
      <c r="E106" s="95" t="s">
        <v>212</v>
      </c>
      <c r="F106" s="95" t="s">
        <v>576</v>
      </c>
      <c r="G106" s="95" t="s">
        <v>618</v>
      </c>
      <c r="H106" s="95">
        <v>11</v>
      </c>
      <c r="K106">
        <f t="shared" si="1"/>
        <v>1</v>
      </c>
    </row>
    <row r="107" spans="1:11" x14ac:dyDescent="0.25">
      <c r="A107" s="95">
        <v>106</v>
      </c>
      <c r="B107" s="95" t="s">
        <v>100</v>
      </c>
      <c r="C107" s="95">
        <v>1</v>
      </c>
      <c r="D107" s="95">
        <v>500</v>
      </c>
      <c r="E107" s="95" t="s">
        <v>212</v>
      </c>
      <c r="F107" s="95" t="s">
        <v>52</v>
      </c>
      <c r="G107" s="210">
        <v>9</v>
      </c>
      <c r="H107" s="210">
        <v>7</v>
      </c>
      <c r="K107">
        <f t="shared" si="1"/>
        <v>0</v>
      </c>
    </row>
    <row r="108" spans="1:11" x14ac:dyDescent="0.25">
      <c r="A108" s="95">
        <v>107</v>
      </c>
      <c r="B108" s="95" t="s">
        <v>100</v>
      </c>
      <c r="C108" s="95">
        <v>2</v>
      </c>
      <c r="D108" s="95">
        <v>500</v>
      </c>
      <c r="E108" s="95" t="s">
        <v>212</v>
      </c>
      <c r="F108" s="95" t="s">
        <v>52</v>
      </c>
      <c r="G108" s="210">
        <v>9</v>
      </c>
      <c r="H108" s="210">
        <v>7</v>
      </c>
      <c r="K108">
        <f t="shared" si="1"/>
        <v>1</v>
      </c>
    </row>
    <row r="109" spans="1:11" x14ac:dyDescent="0.25">
      <c r="A109" s="95">
        <v>108</v>
      </c>
      <c r="B109" s="95" t="s">
        <v>129</v>
      </c>
      <c r="C109" s="95">
        <v>2</v>
      </c>
      <c r="D109" s="95">
        <v>500</v>
      </c>
      <c r="E109" s="95" t="s">
        <v>212</v>
      </c>
      <c r="F109" s="95" t="s">
        <v>52</v>
      </c>
      <c r="G109" s="213">
        <v>9</v>
      </c>
      <c r="H109" s="213">
        <v>11</v>
      </c>
      <c r="K109">
        <f t="shared" si="1"/>
        <v>0</v>
      </c>
    </row>
    <row r="110" spans="1:11" x14ac:dyDescent="0.25">
      <c r="A110" s="95">
        <v>109</v>
      </c>
      <c r="B110" s="95" t="s">
        <v>129</v>
      </c>
      <c r="C110" s="95">
        <v>1</v>
      </c>
      <c r="D110" s="95">
        <v>315</v>
      </c>
      <c r="E110" s="95" t="s">
        <v>212</v>
      </c>
      <c r="F110" s="95" t="s">
        <v>52</v>
      </c>
      <c r="G110" s="95" t="s">
        <v>618</v>
      </c>
      <c r="H110" s="95">
        <v>11</v>
      </c>
      <c r="K110">
        <f t="shared" si="1"/>
        <v>1</v>
      </c>
    </row>
    <row r="111" spans="1:11" x14ac:dyDescent="0.25">
      <c r="A111" s="95">
        <v>110</v>
      </c>
      <c r="B111" s="95" t="s">
        <v>129</v>
      </c>
      <c r="C111" s="95">
        <v>3</v>
      </c>
      <c r="D111" s="95">
        <v>315</v>
      </c>
      <c r="E111" s="95" t="s">
        <v>212</v>
      </c>
      <c r="F111" s="95" t="s">
        <v>52</v>
      </c>
      <c r="G111" s="95" t="s">
        <v>618</v>
      </c>
      <c r="H111" s="95">
        <v>11</v>
      </c>
      <c r="K111">
        <f t="shared" si="1"/>
        <v>1</v>
      </c>
    </row>
    <row r="112" spans="1:11" x14ac:dyDescent="0.25">
      <c r="A112" s="95">
        <v>111</v>
      </c>
      <c r="B112" s="95" t="s">
        <v>131</v>
      </c>
      <c r="C112" s="95">
        <v>1</v>
      </c>
      <c r="D112" s="95">
        <v>315</v>
      </c>
      <c r="E112" s="95" t="s">
        <v>212</v>
      </c>
      <c r="F112" s="95" t="s">
        <v>52</v>
      </c>
      <c r="G112" s="95" t="s">
        <v>618</v>
      </c>
      <c r="H112" s="95">
        <v>9</v>
      </c>
      <c r="K112">
        <f t="shared" si="1"/>
        <v>0</v>
      </c>
    </row>
    <row r="113" spans="1:11" x14ac:dyDescent="0.25">
      <c r="A113" s="95">
        <v>112</v>
      </c>
      <c r="B113" s="95" t="s">
        <v>131</v>
      </c>
      <c r="C113" s="95">
        <v>2</v>
      </c>
      <c r="D113" s="95">
        <v>315</v>
      </c>
      <c r="E113" s="95" t="s">
        <v>212</v>
      </c>
      <c r="F113" s="95" t="s">
        <v>52</v>
      </c>
      <c r="G113" s="95" t="s">
        <v>618</v>
      </c>
      <c r="H113" s="95">
        <v>9</v>
      </c>
      <c r="K113">
        <f t="shared" si="1"/>
        <v>1</v>
      </c>
    </row>
    <row r="114" spans="1:11" x14ac:dyDescent="0.25">
      <c r="A114" s="95">
        <v>113</v>
      </c>
      <c r="B114" s="95" t="s">
        <v>137</v>
      </c>
      <c r="C114" s="95">
        <v>1</v>
      </c>
      <c r="D114" s="95">
        <v>315</v>
      </c>
      <c r="E114" s="95" t="s">
        <v>212</v>
      </c>
      <c r="F114" s="95" t="s">
        <v>52</v>
      </c>
      <c r="G114" s="95" t="s">
        <v>618</v>
      </c>
      <c r="H114" s="95">
        <v>7</v>
      </c>
      <c r="K114">
        <f t="shared" si="1"/>
        <v>0</v>
      </c>
    </row>
    <row r="115" spans="1:11" x14ac:dyDescent="0.25">
      <c r="A115" s="95">
        <v>114</v>
      </c>
      <c r="B115" s="95" t="s">
        <v>137</v>
      </c>
      <c r="C115" s="95">
        <v>2</v>
      </c>
      <c r="D115" s="95">
        <v>315</v>
      </c>
      <c r="E115" s="95" t="s">
        <v>212</v>
      </c>
      <c r="F115" s="95" t="s">
        <v>52</v>
      </c>
      <c r="G115" s="95" t="s">
        <v>618</v>
      </c>
      <c r="H115" s="95">
        <v>7</v>
      </c>
      <c r="K115">
        <f t="shared" si="1"/>
        <v>1</v>
      </c>
    </row>
    <row r="116" spans="1:11" x14ac:dyDescent="0.25">
      <c r="A116" s="95">
        <v>115</v>
      </c>
      <c r="B116" s="95" t="s">
        <v>139</v>
      </c>
      <c r="C116" s="95">
        <v>2</v>
      </c>
      <c r="D116" s="95">
        <v>500</v>
      </c>
      <c r="E116" s="95" t="s">
        <v>212</v>
      </c>
      <c r="F116" s="95" t="s">
        <v>52</v>
      </c>
      <c r="G116" s="95">
        <v>9</v>
      </c>
      <c r="H116" s="95">
        <v>7</v>
      </c>
      <c r="K116">
        <f t="shared" si="1"/>
        <v>0</v>
      </c>
    </row>
    <row r="117" spans="1:11" x14ac:dyDescent="0.25">
      <c r="A117" s="95">
        <v>116</v>
      </c>
      <c r="B117" s="95" t="s">
        <v>405</v>
      </c>
      <c r="C117" s="95">
        <v>1</v>
      </c>
      <c r="D117" s="95">
        <v>500</v>
      </c>
      <c r="E117" s="95" t="s">
        <v>212</v>
      </c>
      <c r="F117" s="95" t="s">
        <v>215</v>
      </c>
      <c r="G117" s="213">
        <v>9</v>
      </c>
      <c r="H117" s="213">
        <v>12</v>
      </c>
      <c r="K117">
        <f t="shared" si="1"/>
        <v>0</v>
      </c>
    </row>
    <row r="118" spans="1:11" x14ac:dyDescent="0.25">
      <c r="A118" s="95">
        <v>117</v>
      </c>
      <c r="B118" s="95" t="s">
        <v>63</v>
      </c>
      <c r="C118" s="95">
        <v>1</v>
      </c>
      <c r="D118" s="95">
        <v>315</v>
      </c>
      <c r="E118" s="95" t="s">
        <v>212</v>
      </c>
      <c r="F118" s="95" t="s">
        <v>25</v>
      </c>
      <c r="G118" s="95" t="s">
        <v>618</v>
      </c>
      <c r="H118" s="95">
        <v>8</v>
      </c>
      <c r="K118">
        <f t="shared" si="1"/>
        <v>0</v>
      </c>
    </row>
    <row r="119" spans="1:11" x14ac:dyDescent="0.25">
      <c r="A119" s="95">
        <v>118</v>
      </c>
      <c r="B119" s="95" t="s">
        <v>63</v>
      </c>
      <c r="C119" s="95">
        <v>2</v>
      </c>
      <c r="D119" s="95">
        <v>315</v>
      </c>
      <c r="E119" s="95" t="s">
        <v>212</v>
      </c>
      <c r="F119" s="95" t="s">
        <v>25</v>
      </c>
      <c r="G119" s="95" t="s">
        <v>618</v>
      </c>
      <c r="H119" s="95">
        <v>8</v>
      </c>
      <c r="K119">
        <f t="shared" si="1"/>
        <v>1</v>
      </c>
    </row>
    <row r="120" spans="1:11" x14ac:dyDescent="0.25">
      <c r="A120" s="95">
        <v>119</v>
      </c>
      <c r="B120" s="95" t="s">
        <v>134</v>
      </c>
      <c r="C120" s="95">
        <v>1</v>
      </c>
      <c r="D120" s="95">
        <v>315</v>
      </c>
      <c r="E120" s="95" t="s">
        <v>212</v>
      </c>
      <c r="F120" s="95" t="s">
        <v>52</v>
      </c>
      <c r="G120" s="95" t="s">
        <v>618</v>
      </c>
      <c r="H120" s="95">
        <v>13</v>
      </c>
      <c r="K120">
        <f t="shared" si="1"/>
        <v>0</v>
      </c>
    </row>
    <row r="121" spans="1:11" x14ac:dyDescent="0.25">
      <c r="A121" s="95">
        <v>120</v>
      </c>
      <c r="B121" s="95" t="s">
        <v>134</v>
      </c>
      <c r="C121" s="95">
        <v>2</v>
      </c>
      <c r="D121" s="95">
        <v>315</v>
      </c>
      <c r="E121" s="95" t="s">
        <v>212</v>
      </c>
      <c r="F121" s="95" t="s">
        <v>52</v>
      </c>
      <c r="G121" s="95" t="s">
        <v>618</v>
      </c>
      <c r="H121" s="95">
        <v>13</v>
      </c>
      <c r="K121">
        <f t="shared" si="1"/>
        <v>1</v>
      </c>
    </row>
    <row r="122" spans="1:11" x14ac:dyDescent="0.25">
      <c r="A122" s="95">
        <v>121</v>
      </c>
      <c r="B122" s="95" t="s">
        <v>134</v>
      </c>
      <c r="C122" s="95">
        <v>3</v>
      </c>
      <c r="D122" s="95">
        <v>315</v>
      </c>
      <c r="E122" s="95" t="s">
        <v>212</v>
      </c>
      <c r="F122" s="95" t="s">
        <v>52</v>
      </c>
      <c r="G122" s="95" t="s">
        <v>618</v>
      </c>
      <c r="H122" s="95">
        <v>13</v>
      </c>
      <c r="K122">
        <f t="shared" si="1"/>
        <v>1</v>
      </c>
    </row>
    <row r="123" spans="1:11" x14ac:dyDescent="0.25">
      <c r="A123" s="95">
        <v>122</v>
      </c>
      <c r="B123" s="95" t="s">
        <v>148</v>
      </c>
      <c r="C123" s="210">
        <v>1</v>
      </c>
      <c r="D123" s="210">
        <v>500</v>
      </c>
      <c r="E123" s="210" t="s">
        <v>212</v>
      </c>
      <c r="F123" s="210" t="s">
        <v>52</v>
      </c>
      <c r="G123" s="210">
        <v>9</v>
      </c>
      <c r="H123" s="210">
        <v>9</v>
      </c>
      <c r="K123">
        <f t="shared" si="1"/>
        <v>0</v>
      </c>
    </row>
    <row r="124" spans="1:11" x14ac:dyDescent="0.25">
      <c r="A124" s="95">
        <v>123</v>
      </c>
      <c r="B124" s="95" t="s">
        <v>148</v>
      </c>
      <c r="C124" s="213">
        <v>2</v>
      </c>
      <c r="D124" s="213">
        <v>500</v>
      </c>
      <c r="E124" s="213" t="s">
        <v>212</v>
      </c>
      <c r="F124" s="213" t="s">
        <v>52</v>
      </c>
      <c r="G124" s="213">
        <v>9</v>
      </c>
      <c r="H124" s="213">
        <v>9</v>
      </c>
      <c r="I124" s="195" t="s">
        <v>804</v>
      </c>
      <c r="K124">
        <f t="shared" si="1"/>
        <v>1</v>
      </c>
    </row>
    <row r="125" spans="1:11" ht="15.75" x14ac:dyDescent="0.25">
      <c r="A125" s="95">
        <v>124</v>
      </c>
      <c r="B125" s="116" t="s">
        <v>187</v>
      </c>
      <c r="C125" s="95">
        <v>1</v>
      </c>
      <c r="D125" s="95">
        <v>315</v>
      </c>
      <c r="E125" s="95" t="s">
        <v>212</v>
      </c>
      <c r="F125" s="95" t="s">
        <v>576</v>
      </c>
      <c r="G125" s="95" t="s">
        <v>618</v>
      </c>
      <c r="H125" s="95" t="s">
        <v>618</v>
      </c>
      <c r="K125">
        <f t="shared" si="1"/>
        <v>0</v>
      </c>
    </row>
    <row r="126" spans="1:11" ht="15.75" x14ac:dyDescent="0.25">
      <c r="A126" s="95">
        <v>125</v>
      </c>
      <c r="B126" s="116" t="s">
        <v>187</v>
      </c>
      <c r="C126" s="95">
        <v>2</v>
      </c>
      <c r="D126" s="95">
        <v>315</v>
      </c>
      <c r="E126" s="95" t="s">
        <v>212</v>
      </c>
      <c r="F126" s="95" t="s">
        <v>576</v>
      </c>
      <c r="G126" s="95" t="s">
        <v>618</v>
      </c>
      <c r="H126" s="95" t="s">
        <v>618</v>
      </c>
      <c r="K126">
        <f t="shared" si="1"/>
        <v>1</v>
      </c>
    </row>
    <row r="127" spans="1:11" x14ac:dyDescent="0.25">
      <c r="A127" s="95">
        <v>126</v>
      </c>
      <c r="B127" s="95" t="s">
        <v>149</v>
      </c>
      <c r="C127" s="95">
        <v>1</v>
      </c>
      <c r="D127" s="95">
        <v>315</v>
      </c>
      <c r="E127" s="95" t="s">
        <v>212</v>
      </c>
      <c r="F127" s="95" t="s">
        <v>24</v>
      </c>
      <c r="G127" s="95" t="s">
        <v>618</v>
      </c>
      <c r="H127" s="95" t="s">
        <v>618</v>
      </c>
      <c r="K127">
        <f t="shared" si="1"/>
        <v>0</v>
      </c>
    </row>
    <row r="128" spans="1:11" x14ac:dyDescent="0.25">
      <c r="A128" s="95">
        <v>127</v>
      </c>
      <c r="B128" s="99" t="s">
        <v>230</v>
      </c>
      <c r="C128" s="95">
        <v>1</v>
      </c>
      <c r="D128" s="95">
        <v>315</v>
      </c>
      <c r="E128" s="95" t="s">
        <v>212</v>
      </c>
      <c r="F128" s="95" t="s">
        <v>25</v>
      </c>
      <c r="G128" s="95" t="s">
        <v>618</v>
      </c>
      <c r="H128" s="95" t="s">
        <v>618</v>
      </c>
      <c r="K128">
        <f t="shared" si="1"/>
        <v>0</v>
      </c>
    </row>
    <row r="129" spans="1:11" x14ac:dyDescent="0.25">
      <c r="A129" s="95">
        <v>128</v>
      </c>
      <c r="B129" s="99" t="s">
        <v>230</v>
      </c>
      <c r="C129" s="95">
        <v>2</v>
      </c>
      <c r="D129" s="95">
        <v>315</v>
      </c>
      <c r="E129" s="95" t="s">
        <v>212</v>
      </c>
      <c r="F129" s="95" t="s">
        <v>25</v>
      </c>
      <c r="G129" s="95" t="s">
        <v>618</v>
      </c>
      <c r="H129" s="95" t="s">
        <v>618</v>
      </c>
      <c r="K129">
        <f t="shared" si="1"/>
        <v>1</v>
      </c>
    </row>
    <row r="130" spans="1:11" x14ac:dyDescent="0.25">
      <c r="A130" s="95">
        <v>129</v>
      </c>
      <c r="B130" s="95" t="s">
        <v>136</v>
      </c>
      <c r="C130" s="95">
        <v>1</v>
      </c>
      <c r="D130" s="95">
        <v>315</v>
      </c>
      <c r="E130" s="95" t="s">
        <v>212</v>
      </c>
      <c r="F130" s="95" t="s">
        <v>576</v>
      </c>
      <c r="G130" s="95" t="s">
        <v>618</v>
      </c>
      <c r="H130" s="95">
        <v>10</v>
      </c>
      <c r="K130">
        <f t="shared" si="1"/>
        <v>0</v>
      </c>
    </row>
    <row r="131" spans="1:11" x14ac:dyDescent="0.25">
      <c r="A131" s="95">
        <v>130</v>
      </c>
      <c r="B131" s="95" t="s">
        <v>136</v>
      </c>
      <c r="C131" s="95">
        <v>2</v>
      </c>
      <c r="D131" s="95">
        <v>315</v>
      </c>
      <c r="E131" s="95" t="s">
        <v>212</v>
      </c>
      <c r="F131" s="95" t="s">
        <v>576</v>
      </c>
      <c r="G131" s="95" t="s">
        <v>618</v>
      </c>
      <c r="H131" s="95">
        <v>10</v>
      </c>
      <c r="K131">
        <f t="shared" ref="K131:K194" si="2">IF(B131=B130,1,0)</f>
        <v>1</v>
      </c>
    </row>
    <row r="132" spans="1:11" x14ac:dyDescent="0.25">
      <c r="A132" s="95">
        <v>131</v>
      </c>
      <c r="B132" s="95" t="s">
        <v>136</v>
      </c>
      <c r="C132" s="95">
        <v>3</v>
      </c>
      <c r="D132" s="95">
        <v>315</v>
      </c>
      <c r="E132" s="95" t="s">
        <v>212</v>
      </c>
      <c r="F132" s="95" t="s">
        <v>576</v>
      </c>
      <c r="G132" s="95" t="s">
        <v>618</v>
      </c>
      <c r="H132" s="95">
        <v>10</v>
      </c>
      <c r="K132">
        <f t="shared" si="2"/>
        <v>1</v>
      </c>
    </row>
    <row r="133" spans="1:11" x14ac:dyDescent="0.25">
      <c r="A133" s="95">
        <v>132</v>
      </c>
      <c r="B133" s="95" t="s">
        <v>165</v>
      </c>
      <c r="C133" s="95">
        <v>1</v>
      </c>
      <c r="D133" s="95">
        <v>315</v>
      </c>
      <c r="E133" s="95" t="s">
        <v>212</v>
      </c>
      <c r="F133" s="95" t="s">
        <v>215</v>
      </c>
      <c r="G133" s="95" t="s">
        <v>618</v>
      </c>
      <c r="H133" s="95" t="s">
        <v>618</v>
      </c>
      <c r="I133" s="195" t="s">
        <v>804</v>
      </c>
      <c r="K133">
        <f t="shared" si="2"/>
        <v>0</v>
      </c>
    </row>
    <row r="134" spans="1:11" x14ac:dyDescent="0.25">
      <c r="A134" s="95">
        <v>133</v>
      </c>
      <c r="B134" s="95" t="s">
        <v>152</v>
      </c>
      <c r="C134" s="95">
        <v>1</v>
      </c>
      <c r="D134" s="95">
        <v>200</v>
      </c>
      <c r="E134" s="95" t="s">
        <v>222</v>
      </c>
      <c r="F134" s="95" t="s">
        <v>34</v>
      </c>
      <c r="G134" s="95">
        <v>9</v>
      </c>
      <c r="H134" s="95">
        <v>9</v>
      </c>
      <c r="I134" s="195" t="s">
        <v>804</v>
      </c>
      <c r="K134">
        <f t="shared" si="2"/>
        <v>0</v>
      </c>
    </row>
    <row r="135" spans="1:11" x14ac:dyDescent="0.25">
      <c r="A135" s="95">
        <v>134</v>
      </c>
      <c r="B135" s="95" t="s">
        <v>152</v>
      </c>
      <c r="C135" s="95">
        <v>2</v>
      </c>
      <c r="D135" s="95">
        <v>200</v>
      </c>
      <c r="E135" s="95" t="s">
        <v>222</v>
      </c>
      <c r="F135" s="95" t="s">
        <v>34</v>
      </c>
      <c r="G135" s="95">
        <v>9</v>
      </c>
      <c r="H135" s="95">
        <v>9</v>
      </c>
      <c r="I135" s="195" t="s">
        <v>804</v>
      </c>
      <c r="K135">
        <f t="shared" si="2"/>
        <v>1</v>
      </c>
    </row>
    <row r="136" spans="1:11" x14ac:dyDescent="0.25">
      <c r="A136" s="95">
        <v>135</v>
      </c>
      <c r="B136" s="98" t="s">
        <v>116</v>
      </c>
      <c r="C136" s="95">
        <v>1</v>
      </c>
      <c r="D136" s="95">
        <v>315</v>
      </c>
      <c r="E136" s="95" t="s">
        <v>212</v>
      </c>
      <c r="F136" s="95" t="s">
        <v>24</v>
      </c>
      <c r="G136" s="95" t="s">
        <v>618</v>
      </c>
      <c r="H136" s="95">
        <v>11</v>
      </c>
      <c r="K136">
        <f t="shared" si="2"/>
        <v>0</v>
      </c>
    </row>
    <row r="137" spans="1:11" x14ac:dyDescent="0.25">
      <c r="A137" s="95">
        <v>136</v>
      </c>
      <c r="B137" s="98" t="s">
        <v>116</v>
      </c>
      <c r="C137" s="95">
        <v>2</v>
      </c>
      <c r="D137" s="95">
        <v>315</v>
      </c>
      <c r="E137" s="95" t="s">
        <v>212</v>
      </c>
      <c r="F137" s="95" t="s">
        <v>24</v>
      </c>
      <c r="G137" s="95" t="s">
        <v>618</v>
      </c>
      <c r="H137" s="95">
        <v>11</v>
      </c>
      <c r="K137">
        <f t="shared" si="2"/>
        <v>1</v>
      </c>
    </row>
    <row r="138" spans="1:11" x14ac:dyDescent="0.25">
      <c r="A138" s="95">
        <v>137</v>
      </c>
      <c r="B138" s="98" t="s">
        <v>116</v>
      </c>
      <c r="C138" s="95">
        <v>3</v>
      </c>
      <c r="D138" s="95">
        <v>315</v>
      </c>
      <c r="E138" s="95" t="s">
        <v>212</v>
      </c>
      <c r="F138" s="95" t="s">
        <v>24</v>
      </c>
      <c r="G138" s="95" t="s">
        <v>618</v>
      </c>
      <c r="H138" s="95">
        <v>11</v>
      </c>
      <c r="K138">
        <f t="shared" si="2"/>
        <v>1</v>
      </c>
    </row>
    <row r="139" spans="1:11" x14ac:dyDescent="0.25">
      <c r="A139" s="95">
        <v>138</v>
      </c>
      <c r="B139" s="95" t="s">
        <v>157</v>
      </c>
      <c r="C139" s="95">
        <v>3</v>
      </c>
      <c r="D139" s="95">
        <v>500</v>
      </c>
      <c r="E139" s="95" t="s">
        <v>212</v>
      </c>
      <c r="F139" s="95" t="s">
        <v>52</v>
      </c>
      <c r="G139" s="213">
        <v>9</v>
      </c>
      <c r="H139" s="213">
        <v>8</v>
      </c>
      <c r="K139">
        <f t="shared" si="2"/>
        <v>0</v>
      </c>
    </row>
    <row r="140" spans="1:11" x14ac:dyDescent="0.25">
      <c r="A140" s="95">
        <v>139</v>
      </c>
      <c r="B140" s="95" t="s">
        <v>157</v>
      </c>
      <c r="C140" s="95">
        <v>1</v>
      </c>
      <c r="D140" s="95">
        <v>315</v>
      </c>
      <c r="E140" s="95" t="s">
        <v>212</v>
      </c>
      <c r="F140" s="95" t="s">
        <v>52</v>
      </c>
      <c r="G140" s="95" t="s">
        <v>618</v>
      </c>
      <c r="H140" s="95">
        <v>9</v>
      </c>
      <c r="K140">
        <f t="shared" si="2"/>
        <v>1</v>
      </c>
    </row>
    <row r="141" spans="1:11" x14ac:dyDescent="0.25">
      <c r="A141" s="95">
        <v>140</v>
      </c>
      <c r="B141" s="95" t="s">
        <v>157</v>
      </c>
      <c r="C141" s="95">
        <v>2</v>
      </c>
      <c r="D141" s="95">
        <v>315</v>
      </c>
      <c r="E141" s="95" t="s">
        <v>212</v>
      </c>
      <c r="F141" s="95" t="s">
        <v>52</v>
      </c>
      <c r="G141" s="95" t="s">
        <v>618</v>
      </c>
      <c r="H141" s="95">
        <v>9</v>
      </c>
      <c r="K141">
        <f t="shared" si="2"/>
        <v>1</v>
      </c>
    </row>
    <row r="142" spans="1:11" x14ac:dyDescent="0.25">
      <c r="A142" s="95">
        <v>141</v>
      </c>
      <c r="B142" s="143" t="s">
        <v>827</v>
      </c>
      <c r="C142" s="95">
        <v>1</v>
      </c>
      <c r="D142" s="95">
        <v>500</v>
      </c>
      <c r="E142" s="95" t="s">
        <v>212</v>
      </c>
      <c r="F142" s="95" t="s">
        <v>52</v>
      </c>
      <c r="G142" s="95" t="s">
        <v>618</v>
      </c>
      <c r="H142" s="95" t="s">
        <v>618</v>
      </c>
      <c r="K142">
        <f t="shared" si="2"/>
        <v>0</v>
      </c>
    </row>
    <row r="143" spans="1:11" x14ac:dyDescent="0.25">
      <c r="A143" s="95">
        <v>142</v>
      </c>
      <c r="B143" s="95" t="s">
        <v>827</v>
      </c>
      <c r="C143" s="95">
        <v>2</v>
      </c>
      <c r="D143" s="95">
        <v>500</v>
      </c>
      <c r="E143" s="95" t="s">
        <v>212</v>
      </c>
      <c r="F143" s="95" t="s">
        <v>52</v>
      </c>
      <c r="G143" s="95" t="s">
        <v>618</v>
      </c>
      <c r="H143" s="95" t="s">
        <v>618</v>
      </c>
      <c r="K143">
        <f t="shared" si="2"/>
        <v>1</v>
      </c>
    </row>
    <row r="144" spans="1:11" x14ac:dyDescent="0.25">
      <c r="A144" s="95">
        <v>143</v>
      </c>
      <c r="B144" s="98" t="s">
        <v>108</v>
      </c>
      <c r="C144" s="213">
        <v>3</v>
      </c>
      <c r="D144" s="213">
        <v>500</v>
      </c>
      <c r="E144" s="213" t="s">
        <v>212</v>
      </c>
      <c r="F144" s="95" t="s">
        <v>576</v>
      </c>
      <c r="G144" s="210">
        <v>9</v>
      </c>
      <c r="H144" s="210">
        <v>9</v>
      </c>
      <c r="K144">
        <f t="shared" si="2"/>
        <v>0</v>
      </c>
    </row>
    <row r="145" spans="1:11" x14ac:dyDescent="0.25">
      <c r="A145" s="95">
        <v>144</v>
      </c>
      <c r="B145" s="98" t="s">
        <v>108</v>
      </c>
      <c r="C145" s="95">
        <v>1</v>
      </c>
      <c r="D145" s="95">
        <v>315</v>
      </c>
      <c r="E145" s="95" t="s">
        <v>212</v>
      </c>
      <c r="F145" s="95" t="s">
        <v>576</v>
      </c>
      <c r="G145" s="95" t="s">
        <v>618</v>
      </c>
      <c r="H145" s="95">
        <v>9</v>
      </c>
      <c r="K145">
        <f t="shared" si="2"/>
        <v>1</v>
      </c>
    </row>
    <row r="146" spans="1:11" x14ac:dyDescent="0.25">
      <c r="A146" s="95">
        <v>145</v>
      </c>
      <c r="B146" s="98" t="s">
        <v>108</v>
      </c>
      <c r="C146" s="95">
        <v>2</v>
      </c>
      <c r="D146" s="95">
        <v>315</v>
      </c>
      <c r="E146" s="95" t="s">
        <v>212</v>
      </c>
      <c r="F146" s="95" t="s">
        <v>576</v>
      </c>
      <c r="G146" s="95" t="s">
        <v>618</v>
      </c>
      <c r="H146" s="95">
        <v>9</v>
      </c>
      <c r="K146">
        <f t="shared" si="2"/>
        <v>1</v>
      </c>
    </row>
    <row r="147" spans="1:11" x14ac:dyDescent="0.25">
      <c r="A147" s="95">
        <v>146</v>
      </c>
      <c r="B147" s="95" t="s">
        <v>120</v>
      </c>
      <c r="C147" s="95">
        <v>2</v>
      </c>
      <c r="D147" s="95">
        <v>500</v>
      </c>
      <c r="E147" s="95" t="s">
        <v>212</v>
      </c>
      <c r="F147" s="95" t="s">
        <v>52</v>
      </c>
      <c r="G147" s="213">
        <v>9</v>
      </c>
      <c r="H147" s="213">
        <v>11</v>
      </c>
      <c r="K147">
        <f t="shared" si="2"/>
        <v>0</v>
      </c>
    </row>
    <row r="148" spans="1:11" x14ac:dyDescent="0.25">
      <c r="A148" s="95">
        <v>147</v>
      </c>
      <c r="B148" s="95" t="s">
        <v>120</v>
      </c>
      <c r="C148" s="95">
        <v>1</v>
      </c>
      <c r="D148" s="95">
        <v>315</v>
      </c>
      <c r="E148" s="95" t="s">
        <v>212</v>
      </c>
      <c r="F148" s="95" t="s">
        <v>52</v>
      </c>
      <c r="G148" s="95" t="s">
        <v>618</v>
      </c>
      <c r="H148" s="95">
        <v>11</v>
      </c>
      <c r="K148">
        <f t="shared" si="2"/>
        <v>1</v>
      </c>
    </row>
    <row r="149" spans="1:11" x14ac:dyDescent="0.25">
      <c r="A149" s="95">
        <v>148</v>
      </c>
      <c r="B149" s="95" t="s">
        <v>155</v>
      </c>
      <c r="C149" s="95">
        <v>1</v>
      </c>
      <c r="D149" s="95">
        <v>315</v>
      </c>
      <c r="E149" s="95" t="s">
        <v>212</v>
      </c>
      <c r="F149" s="95" t="s">
        <v>576</v>
      </c>
      <c r="G149" s="95" t="s">
        <v>618</v>
      </c>
      <c r="H149" s="95">
        <v>8</v>
      </c>
      <c r="K149">
        <f t="shared" si="2"/>
        <v>0</v>
      </c>
    </row>
    <row r="150" spans="1:11" x14ac:dyDescent="0.25">
      <c r="A150" s="95">
        <v>149</v>
      </c>
      <c r="B150" s="95" t="s">
        <v>155</v>
      </c>
      <c r="C150" s="95">
        <v>2</v>
      </c>
      <c r="D150" s="95">
        <v>315</v>
      </c>
      <c r="E150" s="95" t="s">
        <v>212</v>
      </c>
      <c r="F150" s="95" t="s">
        <v>576</v>
      </c>
      <c r="G150" s="95" t="s">
        <v>618</v>
      </c>
      <c r="H150" s="95">
        <v>8</v>
      </c>
      <c r="K150">
        <f t="shared" si="2"/>
        <v>1</v>
      </c>
    </row>
    <row r="151" spans="1:11" x14ac:dyDescent="0.25">
      <c r="A151" s="95">
        <v>150</v>
      </c>
      <c r="B151" s="95" t="s">
        <v>70</v>
      </c>
      <c r="C151" s="95">
        <v>4</v>
      </c>
      <c r="D151" s="95">
        <v>600</v>
      </c>
      <c r="E151" s="95" t="s">
        <v>212</v>
      </c>
      <c r="F151" s="95" t="s">
        <v>576</v>
      </c>
      <c r="G151" s="95">
        <v>9</v>
      </c>
      <c r="H151" s="95">
        <v>8</v>
      </c>
      <c r="K151">
        <f t="shared" si="2"/>
        <v>0</v>
      </c>
    </row>
    <row r="152" spans="1:11" x14ac:dyDescent="0.25">
      <c r="A152" s="95">
        <v>151</v>
      </c>
      <c r="B152" s="95" t="s">
        <v>70</v>
      </c>
      <c r="C152" s="95">
        <v>1</v>
      </c>
      <c r="D152" s="95">
        <v>315</v>
      </c>
      <c r="E152" s="95" t="s">
        <v>212</v>
      </c>
      <c r="F152" s="95" t="s">
        <v>576</v>
      </c>
      <c r="G152" s="95" t="s">
        <v>618</v>
      </c>
      <c r="H152" s="95">
        <v>8</v>
      </c>
      <c r="K152">
        <f t="shared" si="2"/>
        <v>1</v>
      </c>
    </row>
    <row r="153" spans="1:11" x14ac:dyDescent="0.25">
      <c r="A153" s="95">
        <v>152</v>
      </c>
      <c r="B153" s="95" t="s">
        <v>70</v>
      </c>
      <c r="C153" s="95">
        <v>2</v>
      </c>
      <c r="D153" s="95">
        <v>315</v>
      </c>
      <c r="E153" s="95" t="s">
        <v>212</v>
      </c>
      <c r="F153" s="95" t="s">
        <v>52</v>
      </c>
      <c r="G153" s="95" t="s">
        <v>618</v>
      </c>
      <c r="H153" s="95">
        <v>8</v>
      </c>
      <c r="K153">
        <f t="shared" si="2"/>
        <v>1</v>
      </c>
    </row>
    <row r="154" spans="1:11" x14ac:dyDescent="0.25">
      <c r="A154" s="95">
        <v>153</v>
      </c>
      <c r="B154" s="95" t="s">
        <v>70</v>
      </c>
      <c r="C154" s="95">
        <v>3</v>
      </c>
      <c r="D154" s="95">
        <v>315</v>
      </c>
      <c r="E154" s="95" t="s">
        <v>212</v>
      </c>
      <c r="F154" s="95" t="s">
        <v>52</v>
      </c>
      <c r="G154" s="213" t="s">
        <v>618</v>
      </c>
      <c r="H154" s="213">
        <v>8</v>
      </c>
      <c r="K154">
        <f t="shared" si="2"/>
        <v>1</v>
      </c>
    </row>
    <row r="155" spans="1:11" x14ac:dyDescent="0.25">
      <c r="A155" s="95">
        <v>154</v>
      </c>
      <c r="B155" s="95" t="s">
        <v>102</v>
      </c>
      <c r="C155" s="95">
        <v>3</v>
      </c>
      <c r="D155" s="95">
        <v>500</v>
      </c>
      <c r="E155" s="95" t="s">
        <v>212</v>
      </c>
      <c r="F155" s="95" t="s">
        <v>52</v>
      </c>
      <c r="G155" s="213">
        <v>9</v>
      </c>
      <c r="H155" s="213">
        <v>12</v>
      </c>
      <c r="I155" s="195" t="s">
        <v>804</v>
      </c>
      <c r="K155">
        <f t="shared" si="2"/>
        <v>0</v>
      </c>
    </row>
    <row r="156" spans="1:11" x14ac:dyDescent="0.25">
      <c r="A156" s="95">
        <v>155</v>
      </c>
      <c r="B156" s="95" t="s">
        <v>102</v>
      </c>
      <c r="C156" s="95">
        <v>1</v>
      </c>
      <c r="D156" s="95">
        <v>315</v>
      </c>
      <c r="E156" s="95" t="s">
        <v>212</v>
      </c>
      <c r="F156" s="95" t="s">
        <v>52</v>
      </c>
      <c r="G156" s="95" t="s">
        <v>618</v>
      </c>
      <c r="H156" s="95">
        <v>12</v>
      </c>
      <c r="I156" s="195" t="s">
        <v>804</v>
      </c>
      <c r="K156">
        <f t="shared" si="2"/>
        <v>1</v>
      </c>
    </row>
    <row r="157" spans="1:11" x14ac:dyDescent="0.25">
      <c r="A157" s="95">
        <v>156</v>
      </c>
      <c r="B157" s="95" t="s">
        <v>102</v>
      </c>
      <c r="C157" s="95">
        <v>2</v>
      </c>
      <c r="D157" s="95">
        <v>315</v>
      </c>
      <c r="E157" s="95" t="s">
        <v>212</v>
      </c>
      <c r="F157" s="95" t="s">
        <v>52</v>
      </c>
      <c r="G157" s="95" t="s">
        <v>618</v>
      </c>
      <c r="H157" s="95">
        <v>12</v>
      </c>
      <c r="K157">
        <f t="shared" si="2"/>
        <v>1</v>
      </c>
    </row>
    <row r="158" spans="1:11" x14ac:dyDescent="0.25">
      <c r="A158" s="95">
        <v>157</v>
      </c>
      <c r="B158" s="95" t="s">
        <v>106</v>
      </c>
      <c r="C158" s="95">
        <v>1</v>
      </c>
      <c r="D158" s="95">
        <v>315</v>
      </c>
      <c r="E158" s="95" t="s">
        <v>212</v>
      </c>
      <c r="F158" s="95" t="s">
        <v>576</v>
      </c>
      <c r="G158" s="95" t="s">
        <v>618</v>
      </c>
      <c r="H158" s="95">
        <v>10</v>
      </c>
      <c r="K158">
        <f t="shared" si="2"/>
        <v>0</v>
      </c>
    </row>
    <row r="159" spans="1:11" x14ac:dyDescent="0.25">
      <c r="A159" s="95">
        <v>158</v>
      </c>
      <c r="B159" s="95" t="s">
        <v>106</v>
      </c>
      <c r="C159" s="95">
        <v>2</v>
      </c>
      <c r="D159" s="95">
        <v>315</v>
      </c>
      <c r="E159" s="95" t="s">
        <v>212</v>
      </c>
      <c r="F159" s="95" t="s">
        <v>576</v>
      </c>
      <c r="G159" s="95" t="s">
        <v>618</v>
      </c>
      <c r="H159" s="95">
        <v>10</v>
      </c>
      <c r="K159">
        <f t="shared" si="2"/>
        <v>1</v>
      </c>
    </row>
    <row r="160" spans="1:11" x14ac:dyDescent="0.25">
      <c r="A160" s="95">
        <v>159</v>
      </c>
      <c r="B160" s="95" t="s">
        <v>323</v>
      </c>
      <c r="C160" s="95">
        <v>1</v>
      </c>
      <c r="D160" s="95">
        <v>315</v>
      </c>
      <c r="E160" s="95" t="s">
        <v>222</v>
      </c>
      <c r="F160" s="95" t="s">
        <v>321</v>
      </c>
      <c r="G160" s="95">
        <v>9</v>
      </c>
      <c r="H160" s="95">
        <v>9</v>
      </c>
      <c r="K160">
        <f t="shared" si="2"/>
        <v>0</v>
      </c>
    </row>
    <row r="161" spans="1:11" x14ac:dyDescent="0.25">
      <c r="A161" s="95">
        <v>160</v>
      </c>
      <c r="B161" s="95" t="s">
        <v>323</v>
      </c>
      <c r="C161" s="95">
        <v>2</v>
      </c>
      <c r="D161" s="95">
        <v>315</v>
      </c>
      <c r="E161" s="95" t="s">
        <v>222</v>
      </c>
      <c r="F161" s="95" t="s">
        <v>321</v>
      </c>
      <c r="G161" s="95">
        <v>9</v>
      </c>
      <c r="H161" s="95">
        <v>9</v>
      </c>
      <c r="K161">
        <f t="shared" si="2"/>
        <v>1</v>
      </c>
    </row>
    <row r="162" spans="1:11" ht="15.75" x14ac:dyDescent="0.25">
      <c r="A162" s="95">
        <v>161</v>
      </c>
      <c r="B162" s="116" t="s">
        <v>151</v>
      </c>
      <c r="C162" s="95">
        <v>1</v>
      </c>
      <c r="D162" s="95">
        <v>315</v>
      </c>
      <c r="E162" s="95" t="s">
        <v>212</v>
      </c>
      <c r="F162" s="95" t="s">
        <v>24</v>
      </c>
      <c r="G162" s="95" t="s">
        <v>618</v>
      </c>
      <c r="H162" s="95" t="s">
        <v>618</v>
      </c>
      <c r="K162">
        <f t="shared" si="2"/>
        <v>0</v>
      </c>
    </row>
    <row r="163" spans="1:11" ht="15.75" x14ac:dyDescent="0.25">
      <c r="A163" s="95">
        <v>162</v>
      </c>
      <c r="B163" s="116" t="s">
        <v>151</v>
      </c>
      <c r="C163" s="95">
        <v>2</v>
      </c>
      <c r="D163" s="95">
        <v>315</v>
      </c>
      <c r="E163" s="95" t="s">
        <v>212</v>
      </c>
      <c r="F163" s="95" t="s">
        <v>24</v>
      </c>
      <c r="G163" s="95" t="s">
        <v>618</v>
      </c>
      <c r="H163" s="95" t="s">
        <v>618</v>
      </c>
      <c r="K163">
        <f t="shared" si="2"/>
        <v>1</v>
      </c>
    </row>
    <row r="164" spans="1:11" x14ac:dyDescent="0.25">
      <c r="A164" s="95">
        <v>163</v>
      </c>
      <c r="B164" s="95" t="s">
        <v>66</v>
      </c>
      <c r="C164" s="95">
        <v>1</v>
      </c>
      <c r="D164" s="95">
        <v>315</v>
      </c>
      <c r="E164" s="95" t="s">
        <v>212</v>
      </c>
      <c r="F164" s="95" t="s">
        <v>576</v>
      </c>
      <c r="G164" s="95" t="s">
        <v>618</v>
      </c>
      <c r="H164" s="95">
        <v>9</v>
      </c>
      <c r="K164">
        <f t="shared" si="2"/>
        <v>0</v>
      </c>
    </row>
    <row r="165" spans="1:11" x14ac:dyDescent="0.25">
      <c r="A165" s="95">
        <v>164</v>
      </c>
      <c r="B165" s="95" t="s">
        <v>66</v>
      </c>
      <c r="C165" s="95">
        <v>2</v>
      </c>
      <c r="D165" s="95">
        <v>315</v>
      </c>
      <c r="E165" s="95" t="s">
        <v>212</v>
      </c>
      <c r="F165" s="95" t="s">
        <v>576</v>
      </c>
      <c r="G165" s="95" t="s">
        <v>618</v>
      </c>
      <c r="H165" s="95">
        <v>9</v>
      </c>
      <c r="K165">
        <f t="shared" si="2"/>
        <v>1</v>
      </c>
    </row>
    <row r="166" spans="1:11" x14ac:dyDescent="0.25">
      <c r="A166" s="95">
        <v>165</v>
      </c>
      <c r="B166" s="95" t="s">
        <v>66</v>
      </c>
      <c r="C166" s="95">
        <v>3</v>
      </c>
      <c r="D166" s="95">
        <v>315</v>
      </c>
      <c r="E166" s="95" t="s">
        <v>212</v>
      </c>
      <c r="F166" s="95" t="s">
        <v>576</v>
      </c>
      <c r="G166" s="95" t="s">
        <v>618</v>
      </c>
      <c r="H166" s="95">
        <v>9</v>
      </c>
      <c r="K166">
        <f t="shared" si="2"/>
        <v>1</v>
      </c>
    </row>
    <row r="167" spans="1:11" ht="15.75" x14ac:dyDescent="0.25">
      <c r="A167" s="95">
        <v>166</v>
      </c>
      <c r="B167" s="116" t="s">
        <v>160</v>
      </c>
      <c r="C167" s="95">
        <v>1</v>
      </c>
      <c r="D167" s="95">
        <v>315</v>
      </c>
      <c r="E167" s="95" t="s">
        <v>212</v>
      </c>
      <c r="F167" s="95" t="s">
        <v>576</v>
      </c>
      <c r="G167" s="95" t="s">
        <v>618</v>
      </c>
      <c r="H167" s="95">
        <v>13</v>
      </c>
      <c r="I167" s="195" t="s">
        <v>804</v>
      </c>
      <c r="K167">
        <f t="shared" si="2"/>
        <v>0</v>
      </c>
    </row>
    <row r="168" spans="1:11" ht="15.75" x14ac:dyDescent="0.25">
      <c r="A168" s="95">
        <v>167</v>
      </c>
      <c r="B168" s="116" t="s">
        <v>160</v>
      </c>
      <c r="C168" s="95">
        <v>2</v>
      </c>
      <c r="D168" s="95">
        <v>315</v>
      </c>
      <c r="E168" s="95" t="s">
        <v>212</v>
      </c>
      <c r="F168" s="95" t="s">
        <v>576</v>
      </c>
      <c r="G168" s="95" t="s">
        <v>618</v>
      </c>
      <c r="H168" s="95">
        <v>13</v>
      </c>
      <c r="I168" s="195" t="s">
        <v>804</v>
      </c>
      <c r="K168">
        <f t="shared" si="2"/>
        <v>1</v>
      </c>
    </row>
    <row r="169" spans="1:11" x14ac:dyDescent="0.25">
      <c r="A169" s="95">
        <v>168</v>
      </c>
      <c r="B169" s="95" t="s">
        <v>75</v>
      </c>
      <c r="C169" s="95">
        <v>1</v>
      </c>
      <c r="D169" s="95">
        <v>315</v>
      </c>
      <c r="E169" s="95" t="s">
        <v>212</v>
      </c>
      <c r="F169" s="95" t="s">
        <v>576</v>
      </c>
      <c r="G169" s="95" t="s">
        <v>618</v>
      </c>
      <c r="H169" s="95">
        <v>13</v>
      </c>
      <c r="K169">
        <f t="shared" si="2"/>
        <v>0</v>
      </c>
    </row>
    <row r="170" spans="1:11" x14ac:dyDescent="0.25">
      <c r="A170" s="95">
        <v>169</v>
      </c>
      <c r="B170" s="95" t="s">
        <v>75</v>
      </c>
      <c r="C170" s="95">
        <v>2</v>
      </c>
      <c r="D170" s="95">
        <v>315</v>
      </c>
      <c r="E170" s="95" t="s">
        <v>212</v>
      </c>
      <c r="F170" s="95" t="s">
        <v>576</v>
      </c>
      <c r="G170" s="95" t="s">
        <v>618</v>
      </c>
      <c r="H170" s="95">
        <v>13</v>
      </c>
      <c r="K170">
        <f t="shared" si="2"/>
        <v>1</v>
      </c>
    </row>
    <row r="171" spans="1:11" x14ac:dyDescent="0.25">
      <c r="A171" s="95">
        <v>170</v>
      </c>
      <c r="B171" s="95" t="s">
        <v>75</v>
      </c>
      <c r="C171" s="95">
        <v>3</v>
      </c>
      <c r="D171" s="95">
        <v>315</v>
      </c>
      <c r="E171" s="95" t="s">
        <v>212</v>
      </c>
      <c r="F171" s="95" t="s">
        <v>576</v>
      </c>
      <c r="G171" s="95" t="s">
        <v>618</v>
      </c>
      <c r="H171" s="95">
        <v>13</v>
      </c>
      <c r="K171">
        <f t="shared" si="2"/>
        <v>1</v>
      </c>
    </row>
    <row r="172" spans="1:11" x14ac:dyDescent="0.25">
      <c r="A172" s="95">
        <v>171</v>
      </c>
      <c r="B172" s="95" t="s">
        <v>82</v>
      </c>
      <c r="C172" s="95">
        <v>1</v>
      </c>
      <c r="D172" s="95">
        <v>315</v>
      </c>
      <c r="E172" s="95" t="s">
        <v>212</v>
      </c>
      <c r="F172" s="95" t="s">
        <v>215</v>
      </c>
      <c r="G172" s="95" t="s">
        <v>618</v>
      </c>
      <c r="H172" s="95">
        <v>9</v>
      </c>
      <c r="K172">
        <f t="shared" si="2"/>
        <v>0</v>
      </c>
    </row>
    <row r="173" spans="1:11" x14ac:dyDescent="0.25">
      <c r="A173" s="95">
        <v>172</v>
      </c>
      <c r="B173" s="95" t="s">
        <v>82</v>
      </c>
      <c r="C173" s="95">
        <v>2</v>
      </c>
      <c r="D173" s="95">
        <v>315</v>
      </c>
      <c r="E173" s="95" t="s">
        <v>212</v>
      </c>
      <c r="F173" s="95" t="s">
        <v>215</v>
      </c>
      <c r="G173" s="95" t="s">
        <v>618</v>
      </c>
      <c r="H173" s="95">
        <v>9</v>
      </c>
      <c r="I173" s="195" t="s">
        <v>804</v>
      </c>
      <c r="K173">
        <f t="shared" si="2"/>
        <v>1</v>
      </c>
    </row>
    <row r="174" spans="1:11" x14ac:dyDescent="0.25">
      <c r="A174" s="95">
        <v>173</v>
      </c>
      <c r="B174" s="95" t="s">
        <v>135</v>
      </c>
      <c r="C174" s="95">
        <v>1</v>
      </c>
      <c r="D174" s="95">
        <v>315</v>
      </c>
      <c r="E174" s="95" t="s">
        <v>212</v>
      </c>
      <c r="F174" s="95" t="s">
        <v>576</v>
      </c>
      <c r="G174" s="95" t="s">
        <v>618</v>
      </c>
      <c r="H174" s="95">
        <v>11</v>
      </c>
      <c r="I174" s="195" t="s">
        <v>804</v>
      </c>
      <c r="K174">
        <f t="shared" si="2"/>
        <v>0</v>
      </c>
    </row>
    <row r="175" spans="1:11" x14ac:dyDescent="0.25">
      <c r="A175" s="95">
        <v>174</v>
      </c>
      <c r="B175" s="95" t="s">
        <v>135</v>
      </c>
      <c r="C175" s="95">
        <v>2</v>
      </c>
      <c r="D175" s="95">
        <v>315</v>
      </c>
      <c r="E175" s="95" t="s">
        <v>212</v>
      </c>
      <c r="F175" s="95" t="s">
        <v>576</v>
      </c>
      <c r="G175" s="95" t="s">
        <v>618</v>
      </c>
      <c r="H175" s="95">
        <v>11</v>
      </c>
      <c r="I175" s="195" t="s">
        <v>804</v>
      </c>
      <c r="K175">
        <f t="shared" si="2"/>
        <v>1</v>
      </c>
    </row>
    <row r="176" spans="1:11" x14ac:dyDescent="0.25">
      <c r="A176" s="95">
        <v>175</v>
      </c>
      <c r="B176" s="95" t="s">
        <v>72</v>
      </c>
      <c r="C176" s="95">
        <v>1</v>
      </c>
      <c r="D176" s="95">
        <v>315</v>
      </c>
      <c r="E176" s="95" t="s">
        <v>212</v>
      </c>
      <c r="F176" s="95" t="s">
        <v>576</v>
      </c>
      <c r="G176" s="95" t="s">
        <v>618</v>
      </c>
      <c r="H176" s="95" t="s">
        <v>618</v>
      </c>
      <c r="I176" s="195" t="s">
        <v>804</v>
      </c>
      <c r="K176">
        <f t="shared" si="2"/>
        <v>0</v>
      </c>
    </row>
    <row r="177" spans="1:11" x14ac:dyDescent="0.25">
      <c r="A177" s="95">
        <v>176</v>
      </c>
      <c r="B177" s="95" t="s">
        <v>72</v>
      </c>
      <c r="C177" s="95">
        <v>2</v>
      </c>
      <c r="D177" s="95">
        <v>315</v>
      </c>
      <c r="E177" s="95" t="s">
        <v>212</v>
      </c>
      <c r="F177" s="95" t="s">
        <v>576</v>
      </c>
      <c r="G177" s="95" t="s">
        <v>618</v>
      </c>
      <c r="H177" s="95" t="s">
        <v>618</v>
      </c>
      <c r="K177">
        <f t="shared" si="2"/>
        <v>1</v>
      </c>
    </row>
    <row r="178" spans="1:11" x14ac:dyDescent="0.25">
      <c r="A178" s="95">
        <v>177</v>
      </c>
      <c r="B178" s="95" t="s">
        <v>72</v>
      </c>
      <c r="C178" s="95">
        <v>3</v>
      </c>
      <c r="D178" s="95">
        <v>315</v>
      </c>
      <c r="E178" s="95" t="s">
        <v>212</v>
      </c>
      <c r="F178" s="95" t="s">
        <v>576</v>
      </c>
      <c r="G178" s="95" t="s">
        <v>618</v>
      </c>
      <c r="H178" s="95" t="s">
        <v>618</v>
      </c>
      <c r="K178">
        <f t="shared" si="2"/>
        <v>1</v>
      </c>
    </row>
    <row r="179" spans="1:11" x14ac:dyDescent="0.25">
      <c r="A179" s="95">
        <v>178</v>
      </c>
      <c r="B179" s="95" t="s">
        <v>72</v>
      </c>
      <c r="C179" s="95">
        <v>4</v>
      </c>
      <c r="D179" s="95">
        <v>315</v>
      </c>
      <c r="E179" s="95" t="s">
        <v>212</v>
      </c>
      <c r="F179" s="95" t="s">
        <v>576</v>
      </c>
      <c r="G179" s="95" t="s">
        <v>618</v>
      </c>
      <c r="H179" s="95" t="s">
        <v>618</v>
      </c>
      <c r="K179">
        <f t="shared" si="2"/>
        <v>1</v>
      </c>
    </row>
    <row r="180" spans="1:11" x14ac:dyDescent="0.25">
      <c r="A180" s="95">
        <v>179</v>
      </c>
      <c r="B180" s="98" t="s">
        <v>30</v>
      </c>
      <c r="C180" s="95">
        <v>1</v>
      </c>
      <c r="D180" s="95">
        <v>315</v>
      </c>
      <c r="E180" s="95" t="s">
        <v>212</v>
      </c>
      <c r="F180" s="95" t="s">
        <v>576</v>
      </c>
      <c r="G180" s="95" t="s">
        <v>618</v>
      </c>
      <c r="H180" s="95" t="s">
        <v>618</v>
      </c>
      <c r="K180">
        <f t="shared" si="2"/>
        <v>0</v>
      </c>
    </row>
    <row r="181" spans="1:11" x14ac:dyDescent="0.25">
      <c r="A181" s="95">
        <v>180</v>
      </c>
      <c r="B181" s="98" t="s">
        <v>30</v>
      </c>
      <c r="C181" s="95">
        <v>2</v>
      </c>
      <c r="D181" s="95">
        <v>315</v>
      </c>
      <c r="E181" s="95" t="s">
        <v>212</v>
      </c>
      <c r="F181" s="95" t="s">
        <v>576</v>
      </c>
      <c r="G181" s="95" t="s">
        <v>618</v>
      </c>
      <c r="H181" s="95" t="s">
        <v>618</v>
      </c>
      <c r="K181">
        <f t="shared" si="2"/>
        <v>1</v>
      </c>
    </row>
    <row r="182" spans="1:11" x14ac:dyDescent="0.25">
      <c r="A182" s="95">
        <v>181</v>
      </c>
      <c r="B182" s="95" t="s">
        <v>138</v>
      </c>
      <c r="C182" s="95">
        <v>1</v>
      </c>
      <c r="D182" s="95">
        <v>500</v>
      </c>
      <c r="E182" s="95" t="s">
        <v>212</v>
      </c>
      <c r="F182" s="95" t="s">
        <v>24</v>
      </c>
      <c r="G182" s="213">
        <v>9</v>
      </c>
      <c r="H182" s="213">
        <v>10</v>
      </c>
      <c r="I182" s="195"/>
      <c r="K182">
        <f t="shared" si="2"/>
        <v>0</v>
      </c>
    </row>
    <row r="183" spans="1:11" x14ac:dyDescent="0.25">
      <c r="A183" s="95">
        <v>182</v>
      </c>
      <c r="B183" s="95" t="s">
        <v>10</v>
      </c>
      <c r="C183" s="95">
        <v>1</v>
      </c>
      <c r="D183" s="95">
        <v>315</v>
      </c>
      <c r="E183" s="95" t="s">
        <v>212</v>
      </c>
      <c r="F183" s="95" t="s">
        <v>576</v>
      </c>
      <c r="G183" s="95" t="s">
        <v>618</v>
      </c>
      <c r="H183" s="95">
        <v>9</v>
      </c>
      <c r="I183" s="195" t="s">
        <v>804</v>
      </c>
      <c r="K183">
        <f t="shared" si="2"/>
        <v>0</v>
      </c>
    </row>
    <row r="184" spans="1:11" x14ac:dyDescent="0.25">
      <c r="A184" s="95">
        <v>183</v>
      </c>
      <c r="B184" s="95" t="s">
        <v>10</v>
      </c>
      <c r="C184" s="95">
        <v>2</v>
      </c>
      <c r="D184" s="95">
        <v>315</v>
      </c>
      <c r="E184" s="95" t="s">
        <v>212</v>
      </c>
      <c r="F184" s="95" t="s">
        <v>576</v>
      </c>
      <c r="G184" s="95" t="s">
        <v>618</v>
      </c>
      <c r="H184" s="95">
        <v>9</v>
      </c>
      <c r="K184">
        <f t="shared" si="2"/>
        <v>1</v>
      </c>
    </row>
    <row r="185" spans="1:11" x14ac:dyDescent="0.25">
      <c r="A185" s="95">
        <v>184</v>
      </c>
      <c r="B185" s="95" t="s">
        <v>169</v>
      </c>
      <c r="C185" s="95">
        <v>1</v>
      </c>
      <c r="D185" s="95">
        <v>500</v>
      </c>
      <c r="E185" s="95" t="s">
        <v>212</v>
      </c>
      <c r="F185" s="95" t="s">
        <v>52</v>
      </c>
      <c r="G185" s="114">
        <v>9</v>
      </c>
      <c r="H185" s="114">
        <v>11</v>
      </c>
      <c r="K185">
        <f t="shared" si="2"/>
        <v>0</v>
      </c>
    </row>
    <row r="186" spans="1:11" x14ac:dyDescent="0.25">
      <c r="A186" s="95">
        <v>185</v>
      </c>
      <c r="B186" s="95" t="s">
        <v>169</v>
      </c>
      <c r="C186" s="95">
        <v>2</v>
      </c>
      <c r="D186" s="95">
        <v>500</v>
      </c>
      <c r="E186" s="95" t="s">
        <v>212</v>
      </c>
      <c r="F186" s="95" t="s">
        <v>52</v>
      </c>
      <c r="G186" s="114">
        <v>9</v>
      </c>
      <c r="H186" s="114">
        <v>11</v>
      </c>
      <c r="K186">
        <f t="shared" si="2"/>
        <v>1</v>
      </c>
    </row>
    <row r="187" spans="1:11" x14ac:dyDescent="0.25">
      <c r="A187" s="95">
        <v>186</v>
      </c>
      <c r="B187" s="95" t="s">
        <v>90</v>
      </c>
      <c r="C187" s="95">
        <v>1</v>
      </c>
      <c r="D187" s="95">
        <v>315</v>
      </c>
      <c r="E187" s="95" t="s">
        <v>212</v>
      </c>
      <c r="F187" s="95" t="s">
        <v>576</v>
      </c>
      <c r="G187" s="95" t="s">
        <v>618</v>
      </c>
      <c r="H187" s="95" t="s">
        <v>618</v>
      </c>
      <c r="K187">
        <f t="shared" si="2"/>
        <v>0</v>
      </c>
    </row>
    <row r="188" spans="1:11" x14ac:dyDescent="0.25">
      <c r="A188" s="95">
        <v>187</v>
      </c>
      <c r="B188" s="95" t="s">
        <v>90</v>
      </c>
      <c r="C188" s="95">
        <v>2</v>
      </c>
      <c r="D188" s="95">
        <v>315</v>
      </c>
      <c r="E188" s="95" t="s">
        <v>212</v>
      </c>
      <c r="F188" s="95" t="s">
        <v>576</v>
      </c>
      <c r="G188" s="95" t="s">
        <v>618</v>
      </c>
      <c r="H188" s="95" t="s">
        <v>618</v>
      </c>
      <c r="K188">
        <f t="shared" si="2"/>
        <v>1</v>
      </c>
    </row>
    <row r="189" spans="1:11" x14ac:dyDescent="0.25">
      <c r="A189" s="95">
        <v>188</v>
      </c>
      <c r="B189" s="95" t="s">
        <v>172</v>
      </c>
      <c r="C189" s="95">
        <v>1</v>
      </c>
      <c r="D189" s="95">
        <v>500</v>
      </c>
      <c r="E189" s="95" t="s">
        <v>212</v>
      </c>
      <c r="F189" s="95" t="s">
        <v>25</v>
      </c>
      <c r="G189" s="213">
        <v>9</v>
      </c>
      <c r="H189" s="213">
        <v>11</v>
      </c>
      <c r="K189">
        <f t="shared" si="2"/>
        <v>0</v>
      </c>
    </row>
    <row r="190" spans="1:11" x14ac:dyDescent="0.25">
      <c r="A190" s="95">
        <v>189</v>
      </c>
      <c r="B190" s="95" t="s">
        <v>172</v>
      </c>
      <c r="C190" s="95">
        <v>2</v>
      </c>
      <c r="D190" s="95">
        <v>500</v>
      </c>
      <c r="E190" s="95" t="s">
        <v>212</v>
      </c>
      <c r="F190" s="95" t="s">
        <v>25</v>
      </c>
      <c r="G190" s="213">
        <v>9</v>
      </c>
      <c r="H190" s="213">
        <v>11</v>
      </c>
      <c r="K190">
        <f t="shared" si="2"/>
        <v>1</v>
      </c>
    </row>
    <row r="191" spans="1:11" ht="15.75" x14ac:dyDescent="0.25">
      <c r="A191" s="95">
        <v>190</v>
      </c>
      <c r="B191" s="116" t="s">
        <v>41</v>
      </c>
      <c r="C191" s="95">
        <v>3</v>
      </c>
      <c r="D191" s="95">
        <v>500</v>
      </c>
      <c r="E191" s="95" t="s">
        <v>212</v>
      </c>
      <c r="F191" s="95" t="s">
        <v>576</v>
      </c>
      <c r="G191" s="213">
        <v>9</v>
      </c>
      <c r="H191" s="213">
        <v>9</v>
      </c>
      <c r="K191">
        <f t="shared" si="2"/>
        <v>0</v>
      </c>
    </row>
    <row r="192" spans="1:11" ht="15.75" x14ac:dyDescent="0.25">
      <c r="A192" s="95">
        <v>191</v>
      </c>
      <c r="B192" s="116" t="s">
        <v>41</v>
      </c>
      <c r="C192" s="95">
        <v>1</v>
      </c>
      <c r="D192" s="95">
        <v>315</v>
      </c>
      <c r="E192" s="95" t="s">
        <v>212</v>
      </c>
      <c r="F192" s="95" t="s">
        <v>576</v>
      </c>
      <c r="G192" s="213" t="s">
        <v>618</v>
      </c>
      <c r="H192" s="213">
        <v>9</v>
      </c>
      <c r="K192">
        <f t="shared" si="2"/>
        <v>1</v>
      </c>
    </row>
    <row r="193" spans="1:11" ht="15.75" x14ac:dyDescent="0.25">
      <c r="A193" s="95">
        <v>192</v>
      </c>
      <c r="B193" s="116" t="s">
        <v>41</v>
      </c>
      <c r="C193" s="95">
        <v>2</v>
      </c>
      <c r="D193" s="95">
        <v>315</v>
      </c>
      <c r="E193" s="95" t="s">
        <v>212</v>
      </c>
      <c r="F193" s="95" t="s">
        <v>576</v>
      </c>
      <c r="G193" s="213" t="s">
        <v>618</v>
      </c>
      <c r="H193" s="213">
        <v>9</v>
      </c>
      <c r="K193">
        <f t="shared" si="2"/>
        <v>1</v>
      </c>
    </row>
    <row r="194" spans="1:11" x14ac:dyDescent="0.25">
      <c r="A194" s="95">
        <v>193</v>
      </c>
      <c r="B194" s="95" t="s">
        <v>174</v>
      </c>
      <c r="C194" s="95">
        <v>1</v>
      </c>
      <c r="D194" s="95">
        <v>315</v>
      </c>
      <c r="E194" s="95" t="s">
        <v>212</v>
      </c>
      <c r="F194" s="95" t="s">
        <v>433</v>
      </c>
      <c r="G194" s="95" t="s">
        <v>618</v>
      </c>
      <c r="H194" s="95" t="s">
        <v>618</v>
      </c>
      <c r="K194">
        <f t="shared" si="2"/>
        <v>0</v>
      </c>
    </row>
    <row r="195" spans="1:11" x14ac:dyDescent="0.25">
      <c r="A195" s="95">
        <v>194</v>
      </c>
      <c r="B195" s="95" t="s">
        <v>174</v>
      </c>
      <c r="C195" s="95">
        <v>2</v>
      </c>
      <c r="D195" s="95">
        <v>315</v>
      </c>
      <c r="E195" s="95" t="s">
        <v>212</v>
      </c>
      <c r="F195" s="95" t="s">
        <v>433</v>
      </c>
      <c r="G195" s="95" t="s">
        <v>618</v>
      </c>
      <c r="H195" s="95" t="s">
        <v>618</v>
      </c>
      <c r="K195">
        <f t="shared" ref="K195:K213" si="3">IF(B195=B194,1,0)</f>
        <v>1</v>
      </c>
    </row>
    <row r="196" spans="1:11" ht="15.75" x14ac:dyDescent="0.25">
      <c r="A196" s="95">
        <v>195</v>
      </c>
      <c r="B196" s="116" t="s">
        <v>224</v>
      </c>
      <c r="C196" s="95">
        <v>1</v>
      </c>
      <c r="D196" s="95">
        <v>315</v>
      </c>
      <c r="E196" s="95" t="s">
        <v>212</v>
      </c>
      <c r="F196" s="95" t="s">
        <v>321</v>
      </c>
      <c r="G196" s="95" t="s">
        <v>618</v>
      </c>
      <c r="H196" s="95">
        <v>1</v>
      </c>
      <c r="K196">
        <f t="shared" si="3"/>
        <v>0</v>
      </c>
    </row>
    <row r="197" spans="1:11" ht="15.75" x14ac:dyDescent="0.25">
      <c r="A197" s="95">
        <v>196</v>
      </c>
      <c r="B197" s="116" t="s">
        <v>224</v>
      </c>
      <c r="C197" s="95">
        <v>2</v>
      </c>
      <c r="D197" s="95">
        <v>315</v>
      </c>
      <c r="E197" s="95" t="s">
        <v>212</v>
      </c>
      <c r="F197" s="95" t="s">
        <v>321</v>
      </c>
      <c r="G197" s="95" t="s">
        <v>618</v>
      </c>
      <c r="H197" s="95">
        <v>1</v>
      </c>
      <c r="K197">
        <f t="shared" si="3"/>
        <v>1</v>
      </c>
    </row>
    <row r="198" spans="1:11" ht="15.75" x14ac:dyDescent="0.25">
      <c r="A198" s="95">
        <v>197</v>
      </c>
      <c r="B198" s="116" t="s">
        <v>224</v>
      </c>
      <c r="C198" s="95">
        <v>3</v>
      </c>
      <c r="D198" s="95">
        <v>315</v>
      </c>
      <c r="E198" s="95" t="s">
        <v>212</v>
      </c>
      <c r="F198" s="95" t="s">
        <v>321</v>
      </c>
      <c r="G198" s="95" t="s">
        <v>618</v>
      </c>
      <c r="H198" s="95">
        <v>1</v>
      </c>
      <c r="K198">
        <f t="shared" si="3"/>
        <v>1</v>
      </c>
    </row>
    <row r="199" spans="1:11" x14ac:dyDescent="0.25">
      <c r="A199" s="95">
        <v>198</v>
      </c>
      <c r="B199" s="95" t="s">
        <v>178</v>
      </c>
      <c r="C199" s="95">
        <v>1</v>
      </c>
      <c r="D199" s="95">
        <v>315</v>
      </c>
      <c r="E199" s="95" t="s">
        <v>212</v>
      </c>
      <c r="F199" s="95" t="s">
        <v>25</v>
      </c>
      <c r="G199" s="95" t="s">
        <v>618</v>
      </c>
      <c r="H199" s="95">
        <v>9</v>
      </c>
      <c r="K199">
        <f t="shared" si="3"/>
        <v>0</v>
      </c>
    </row>
    <row r="200" spans="1:11" ht="15.75" x14ac:dyDescent="0.25">
      <c r="A200" s="95">
        <v>199</v>
      </c>
      <c r="B200" s="116" t="s">
        <v>225</v>
      </c>
      <c r="C200" s="95">
        <v>1</v>
      </c>
      <c r="D200" s="95">
        <v>315</v>
      </c>
      <c r="E200" s="95" t="s">
        <v>212</v>
      </c>
      <c r="F200" s="95" t="s">
        <v>576</v>
      </c>
      <c r="G200" s="95" t="s">
        <v>618</v>
      </c>
      <c r="H200" s="95">
        <v>12</v>
      </c>
      <c r="K200">
        <f t="shared" si="3"/>
        <v>0</v>
      </c>
    </row>
    <row r="201" spans="1:11" ht="15.75" x14ac:dyDescent="0.25">
      <c r="A201" s="95">
        <v>200</v>
      </c>
      <c r="B201" s="116" t="s">
        <v>225</v>
      </c>
      <c r="C201" s="95">
        <v>2</v>
      </c>
      <c r="D201" s="95">
        <v>315</v>
      </c>
      <c r="E201" s="95" t="s">
        <v>212</v>
      </c>
      <c r="F201" s="95" t="s">
        <v>576</v>
      </c>
      <c r="G201" s="95" t="s">
        <v>618</v>
      </c>
      <c r="H201" s="95">
        <v>12</v>
      </c>
      <c r="K201">
        <f t="shared" si="3"/>
        <v>1</v>
      </c>
    </row>
    <row r="202" spans="1:11" ht="15.75" x14ac:dyDescent="0.25">
      <c r="A202" s="95">
        <v>201</v>
      </c>
      <c r="B202" s="116" t="s">
        <v>225</v>
      </c>
      <c r="C202" s="95">
        <v>3</v>
      </c>
      <c r="D202" s="95">
        <v>315</v>
      </c>
      <c r="E202" s="95" t="s">
        <v>212</v>
      </c>
      <c r="F202" s="95" t="s">
        <v>576</v>
      </c>
      <c r="G202" s="95" t="s">
        <v>618</v>
      </c>
      <c r="H202" s="95">
        <v>12</v>
      </c>
      <c r="K202">
        <f t="shared" si="3"/>
        <v>1</v>
      </c>
    </row>
    <row r="203" spans="1:11" ht="15.75" x14ac:dyDescent="0.25">
      <c r="A203" s="95">
        <v>202</v>
      </c>
      <c r="B203" s="116" t="s">
        <v>185</v>
      </c>
      <c r="C203" s="95">
        <v>1</v>
      </c>
      <c r="D203" s="95">
        <v>315</v>
      </c>
      <c r="E203" s="95" t="s">
        <v>212</v>
      </c>
      <c r="F203" s="95" t="s">
        <v>25</v>
      </c>
      <c r="G203" s="95" t="s">
        <v>618</v>
      </c>
      <c r="H203" s="95">
        <v>5</v>
      </c>
      <c r="K203">
        <f t="shared" si="3"/>
        <v>0</v>
      </c>
    </row>
    <row r="204" spans="1:11" ht="15.75" x14ac:dyDescent="0.25">
      <c r="A204" s="95">
        <v>203</v>
      </c>
      <c r="B204" s="116" t="s">
        <v>185</v>
      </c>
      <c r="C204" s="95">
        <v>2</v>
      </c>
      <c r="D204" s="95">
        <v>315</v>
      </c>
      <c r="E204" s="95" t="s">
        <v>212</v>
      </c>
      <c r="F204" s="95" t="s">
        <v>25</v>
      </c>
      <c r="G204" s="95" t="s">
        <v>618</v>
      </c>
      <c r="H204" s="95">
        <v>5</v>
      </c>
      <c r="K204">
        <f t="shared" si="3"/>
        <v>1</v>
      </c>
    </row>
    <row r="205" spans="1:11" x14ac:dyDescent="0.25">
      <c r="A205" s="95">
        <v>204</v>
      </c>
      <c r="B205" s="95" t="s">
        <v>64</v>
      </c>
      <c r="C205" s="95">
        <v>1</v>
      </c>
      <c r="D205" s="95">
        <v>315</v>
      </c>
      <c r="E205" s="95" t="s">
        <v>212</v>
      </c>
      <c r="F205" s="95" t="s">
        <v>25</v>
      </c>
      <c r="G205" s="95" t="s">
        <v>618</v>
      </c>
      <c r="H205" s="95">
        <v>9</v>
      </c>
      <c r="K205">
        <f t="shared" si="3"/>
        <v>0</v>
      </c>
    </row>
    <row r="206" spans="1:11" x14ac:dyDescent="0.25">
      <c r="A206" s="95">
        <v>205</v>
      </c>
      <c r="B206" s="95" t="s">
        <v>31</v>
      </c>
      <c r="C206" s="95">
        <v>3</v>
      </c>
      <c r="D206" s="95">
        <v>500</v>
      </c>
      <c r="E206" s="95" t="s">
        <v>212</v>
      </c>
      <c r="F206" s="95" t="s">
        <v>576</v>
      </c>
      <c r="G206" s="213">
        <v>9</v>
      </c>
      <c r="H206" s="213" t="s">
        <v>618</v>
      </c>
      <c r="K206">
        <f t="shared" si="3"/>
        <v>0</v>
      </c>
    </row>
    <row r="207" spans="1:11" x14ac:dyDescent="0.25">
      <c r="A207" s="95">
        <v>206</v>
      </c>
      <c r="B207" s="95" t="s">
        <v>31</v>
      </c>
      <c r="C207" s="95">
        <v>1</v>
      </c>
      <c r="D207" s="95">
        <v>315</v>
      </c>
      <c r="E207" s="95" t="s">
        <v>212</v>
      </c>
      <c r="F207" s="95" t="s">
        <v>576</v>
      </c>
      <c r="G207" s="95" t="s">
        <v>618</v>
      </c>
      <c r="H207" s="95" t="s">
        <v>618</v>
      </c>
      <c r="K207">
        <f t="shared" si="3"/>
        <v>1</v>
      </c>
    </row>
    <row r="208" spans="1:11" x14ac:dyDescent="0.25">
      <c r="A208" s="95">
        <v>207</v>
      </c>
      <c r="B208" s="95" t="s">
        <v>31</v>
      </c>
      <c r="C208" s="95">
        <v>2</v>
      </c>
      <c r="D208" s="95">
        <v>315</v>
      </c>
      <c r="E208" s="95" t="s">
        <v>212</v>
      </c>
      <c r="F208" s="95" t="s">
        <v>576</v>
      </c>
      <c r="G208" s="95" t="s">
        <v>618</v>
      </c>
      <c r="H208" s="95" t="s">
        <v>618</v>
      </c>
      <c r="K208">
        <f t="shared" si="3"/>
        <v>1</v>
      </c>
    </row>
    <row r="209" spans="1:11" x14ac:dyDescent="0.25">
      <c r="A209" s="95">
        <v>208</v>
      </c>
      <c r="B209" s="95" t="s">
        <v>177</v>
      </c>
      <c r="C209" s="95">
        <v>1</v>
      </c>
      <c r="D209" s="95">
        <v>500</v>
      </c>
      <c r="E209" s="95" t="s">
        <v>212</v>
      </c>
      <c r="F209" s="95" t="s">
        <v>8</v>
      </c>
      <c r="G209" s="95">
        <v>9</v>
      </c>
      <c r="H209" s="95">
        <v>9</v>
      </c>
      <c r="K209">
        <f t="shared" si="3"/>
        <v>0</v>
      </c>
    </row>
    <row r="210" spans="1:11" x14ac:dyDescent="0.25">
      <c r="A210" s="95">
        <v>209</v>
      </c>
      <c r="B210" s="95" t="s">
        <v>177</v>
      </c>
      <c r="C210" s="95">
        <v>2</v>
      </c>
      <c r="D210" s="95">
        <v>500</v>
      </c>
      <c r="E210" s="95" t="s">
        <v>212</v>
      </c>
      <c r="F210" s="95" t="s">
        <v>8</v>
      </c>
      <c r="G210" s="95">
        <v>9</v>
      </c>
      <c r="H210" s="95">
        <v>9</v>
      </c>
      <c r="K210">
        <f t="shared" si="3"/>
        <v>1</v>
      </c>
    </row>
    <row r="211" spans="1:11" x14ac:dyDescent="0.25">
      <c r="A211" s="95">
        <v>210</v>
      </c>
      <c r="B211" s="95" t="s">
        <v>166</v>
      </c>
      <c r="C211" s="95">
        <v>1</v>
      </c>
      <c r="D211" s="95">
        <v>315</v>
      </c>
      <c r="E211" s="95" t="s">
        <v>212</v>
      </c>
      <c r="F211" s="95" t="s">
        <v>576</v>
      </c>
      <c r="G211" s="95" t="s">
        <v>618</v>
      </c>
      <c r="H211" s="95">
        <v>11</v>
      </c>
      <c r="K211">
        <f t="shared" si="3"/>
        <v>0</v>
      </c>
    </row>
    <row r="212" spans="1:11" x14ac:dyDescent="0.25">
      <c r="A212" s="95">
        <v>211</v>
      </c>
      <c r="B212" s="95" t="s">
        <v>166</v>
      </c>
      <c r="C212" s="95">
        <v>2</v>
      </c>
      <c r="D212" s="95">
        <v>315</v>
      </c>
      <c r="E212" s="95" t="s">
        <v>212</v>
      </c>
      <c r="F212" s="95" t="s">
        <v>576</v>
      </c>
      <c r="G212" s="95" t="s">
        <v>618</v>
      </c>
      <c r="H212" s="95">
        <v>11</v>
      </c>
      <c r="K212">
        <f t="shared" si="3"/>
        <v>1</v>
      </c>
    </row>
    <row r="213" spans="1:11" x14ac:dyDescent="0.25">
      <c r="A213" s="95">
        <v>212</v>
      </c>
      <c r="B213" s="95" t="s">
        <v>166</v>
      </c>
      <c r="C213" s="95">
        <v>3</v>
      </c>
      <c r="D213" s="95">
        <v>315</v>
      </c>
      <c r="E213" s="95" t="s">
        <v>212</v>
      </c>
      <c r="F213" s="95" t="s">
        <v>576</v>
      </c>
      <c r="G213" s="95" t="s">
        <v>618</v>
      </c>
      <c r="H213" s="95">
        <v>11</v>
      </c>
      <c r="K213">
        <f t="shared" si="3"/>
        <v>1</v>
      </c>
    </row>
    <row r="214" spans="1:11" x14ac:dyDescent="0.25">
      <c r="A214" s="95"/>
      <c r="B214" s="95"/>
      <c r="C214" s="95" t="s">
        <v>524</v>
      </c>
      <c r="D214" s="95">
        <f>SUM(D2:D213)</f>
        <v>75330</v>
      </c>
      <c r="E214" s="95"/>
      <c r="F214" s="2"/>
      <c r="G214" s="2"/>
      <c r="H214" s="2"/>
    </row>
  </sheetData>
  <sortState ref="A3:H213">
    <sortCondition ref="B3:B213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7"/>
  <sheetViews>
    <sheetView topLeftCell="A8" workbookViewId="0">
      <selection activeCell="G10" sqref="G10"/>
    </sheetView>
  </sheetViews>
  <sheetFormatPr defaultRowHeight="15" x14ac:dyDescent="0.25"/>
  <cols>
    <col min="2" max="2" width="19.140625" bestFit="1" customWidth="1"/>
    <col min="3" max="3" width="12.28515625" bestFit="1" customWidth="1"/>
    <col min="4" max="4" width="16" bestFit="1" customWidth="1"/>
    <col min="5" max="5" width="12" bestFit="1" customWidth="1"/>
  </cols>
  <sheetData>
    <row r="1" spans="1:5" ht="16.5" thickBot="1" x14ac:dyDescent="0.3">
      <c r="A1" s="293" t="s">
        <v>623</v>
      </c>
      <c r="B1" s="295" t="s">
        <v>624</v>
      </c>
      <c r="C1" s="295" t="s">
        <v>625</v>
      </c>
      <c r="D1" s="297" t="s">
        <v>626</v>
      </c>
      <c r="E1" s="298"/>
    </row>
    <row r="2" spans="1:5" ht="48" thickBot="1" x14ac:dyDescent="0.3">
      <c r="A2" s="294"/>
      <c r="B2" s="296"/>
      <c r="C2" s="296"/>
      <c r="D2" s="106" t="s">
        <v>627</v>
      </c>
      <c r="E2" s="106" t="s">
        <v>628</v>
      </c>
    </row>
    <row r="3" spans="1:5" x14ac:dyDescent="0.25">
      <c r="A3" s="105">
        <v>1</v>
      </c>
      <c r="B3" s="105" t="s">
        <v>46</v>
      </c>
      <c r="C3" s="105">
        <v>765</v>
      </c>
      <c r="D3" s="109">
        <v>9.1690000000000005</v>
      </c>
      <c r="E3" s="109">
        <v>12148.741620000001</v>
      </c>
    </row>
    <row r="4" spans="1:5" x14ac:dyDescent="0.25">
      <c r="A4" s="105">
        <v>2</v>
      </c>
      <c r="B4" s="105" t="s">
        <v>36</v>
      </c>
      <c r="C4" s="105">
        <v>765</v>
      </c>
      <c r="D4" s="109">
        <v>24.147099999999998</v>
      </c>
      <c r="E4" s="109">
        <v>31994.424557999999</v>
      </c>
    </row>
    <row r="5" spans="1:5" x14ac:dyDescent="0.25">
      <c r="A5" s="105">
        <v>3</v>
      </c>
      <c r="B5" s="105" t="s">
        <v>443</v>
      </c>
      <c r="C5" s="105">
        <v>765</v>
      </c>
      <c r="D5" s="109">
        <v>16.395799999999998</v>
      </c>
      <c r="E5" s="109">
        <v>21724.107083999996</v>
      </c>
    </row>
    <row r="6" spans="1:5" x14ac:dyDescent="0.25">
      <c r="A6" s="105">
        <v>4</v>
      </c>
      <c r="B6" s="105" t="s">
        <v>9</v>
      </c>
      <c r="C6" s="105">
        <v>765</v>
      </c>
      <c r="D6" s="109">
        <v>30.3367</v>
      </c>
      <c r="E6" s="109">
        <v>40195.520766000001</v>
      </c>
    </row>
    <row r="7" spans="1:5" x14ac:dyDescent="0.25">
      <c r="A7" s="105">
        <v>5</v>
      </c>
      <c r="B7" s="105" t="s">
        <v>13</v>
      </c>
      <c r="C7" s="105">
        <v>765</v>
      </c>
      <c r="D7" s="109">
        <v>35.377099999999999</v>
      </c>
      <c r="E7" s="109">
        <v>46873.949957999997</v>
      </c>
    </row>
    <row r="8" spans="1:5" x14ac:dyDescent="0.25">
      <c r="A8" s="105">
        <v>6</v>
      </c>
      <c r="B8" s="105" t="s">
        <v>509</v>
      </c>
      <c r="C8" s="105">
        <v>765</v>
      </c>
      <c r="D8" s="109">
        <v>14.7255</v>
      </c>
      <c r="E8" s="109">
        <v>19510.992989999999</v>
      </c>
    </row>
    <row r="9" spans="1:5" x14ac:dyDescent="0.25">
      <c r="A9" s="105">
        <v>7</v>
      </c>
      <c r="B9" s="105" t="s">
        <v>12</v>
      </c>
      <c r="C9" s="105">
        <v>765</v>
      </c>
      <c r="D9" s="109">
        <v>30.3062</v>
      </c>
      <c r="E9" s="109">
        <v>40155.108875999998</v>
      </c>
    </row>
    <row r="10" spans="1:5" x14ac:dyDescent="0.25">
      <c r="A10" s="105">
        <v>8</v>
      </c>
      <c r="B10" s="105" t="s">
        <v>444</v>
      </c>
      <c r="C10" s="105">
        <v>765</v>
      </c>
      <c r="D10" s="109">
        <v>10.656000000000001</v>
      </c>
      <c r="E10" s="109">
        <v>14118.98688</v>
      </c>
    </row>
    <row r="11" spans="1:5" x14ac:dyDescent="0.25">
      <c r="A11" s="105">
        <v>9</v>
      </c>
      <c r="B11" s="105" t="s">
        <v>14</v>
      </c>
      <c r="C11" s="105">
        <v>765</v>
      </c>
      <c r="D11" s="109">
        <v>33.163800000000002</v>
      </c>
      <c r="E11" s="109">
        <v>43941.371724000004</v>
      </c>
    </row>
    <row r="12" spans="1:5" x14ac:dyDescent="0.25">
      <c r="A12" s="105">
        <v>10</v>
      </c>
      <c r="B12" s="105" t="s">
        <v>40</v>
      </c>
      <c r="C12" s="105">
        <v>765</v>
      </c>
      <c r="D12" s="109">
        <v>17.640900000000002</v>
      </c>
      <c r="E12" s="109">
        <v>23373.839682000002</v>
      </c>
    </row>
    <row r="13" spans="1:5" x14ac:dyDescent="0.25">
      <c r="A13" s="105">
        <v>11</v>
      </c>
      <c r="B13" s="105" t="s">
        <v>18</v>
      </c>
      <c r="C13" s="105">
        <v>765</v>
      </c>
      <c r="D13" s="109">
        <v>27.650099999999998</v>
      </c>
      <c r="E13" s="109">
        <v>36635.829497999999</v>
      </c>
    </row>
    <row r="14" spans="1:5" x14ac:dyDescent="0.25">
      <c r="A14" s="105">
        <v>12</v>
      </c>
      <c r="B14" s="105" t="s">
        <v>44</v>
      </c>
      <c r="C14" s="105">
        <v>765</v>
      </c>
      <c r="D14" s="109">
        <v>9.1460000000000008</v>
      </c>
      <c r="E14" s="109">
        <v>12118.267080000001</v>
      </c>
    </row>
    <row r="15" spans="1:5" x14ac:dyDescent="0.25">
      <c r="A15" s="105">
        <v>13</v>
      </c>
      <c r="B15" s="105" t="s">
        <v>446</v>
      </c>
      <c r="C15" s="105">
        <v>765</v>
      </c>
      <c r="D15" s="109">
        <v>9.0036000000000005</v>
      </c>
      <c r="E15" s="109">
        <v>11929.589928000001</v>
      </c>
    </row>
    <row r="16" spans="1:5" x14ac:dyDescent="0.25">
      <c r="A16" s="105">
        <v>14</v>
      </c>
      <c r="B16" s="105" t="s">
        <v>26</v>
      </c>
      <c r="C16" s="105">
        <v>765</v>
      </c>
      <c r="D16" s="109">
        <v>23.025500000000001</v>
      </c>
      <c r="E16" s="109">
        <v>30508.326990000001</v>
      </c>
    </row>
    <row r="17" spans="1:5" x14ac:dyDescent="0.25">
      <c r="A17" s="105">
        <v>15</v>
      </c>
      <c r="B17" s="105" t="s">
        <v>27</v>
      </c>
      <c r="C17" s="105">
        <v>765</v>
      </c>
      <c r="D17" s="109">
        <v>24.401599999999998</v>
      </c>
      <c r="E17" s="109">
        <v>32331.631967999998</v>
      </c>
    </row>
    <row r="18" spans="1:5" x14ac:dyDescent="0.25">
      <c r="A18" s="105">
        <v>16</v>
      </c>
      <c r="B18" s="105" t="s">
        <v>29</v>
      </c>
      <c r="C18" s="105">
        <v>765</v>
      </c>
      <c r="D18" s="109">
        <v>33.317399999999999</v>
      </c>
      <c r="E18" s="109">
        <v>44144.888652000001</v>
      </c>
    </row>
    <row r="19" spans="1:5" x14ac:dyDescent="0.25">
      <c r="A19" s="105">
        <v>17</v>
      </c>
      <c r="B19" s="105" t="s">
        <v>30</v>
      </c>
      <c r="C19" s="105">
        <v>765</v>
      </c>
      <c r="D19" s="109">
        <v>30.741</v>
      </c>
      <c r="E19" s="109">
        <v>40731.210180000002</v>
      </c>
    </row>
    <row r="20" spans="1:5" x14ac:dyDescent="0.25">
      <c r="A20" s="105">
        <v>18</v>
      </c>
      <c r="B20" s="105" t="s">
        <v>10</v>
      </c>
      <c r="C20" s="105">
        <v>765</v>
      </c>
      <c r="D20" s="109">
        <v>24.646900000000002</v>
      </c>
      <c r="E20" s="109">
        <v>32656.649562000002</v>
      </c>
    </row>
    <row r="21" spans="1:5" x14ac:dyDescent="0.25">
      <c r="A21" s="105">
        <v>19</v>
      </c>
      <c r="B21" s="105" t="s">
        <v>33</v>
      </c>
      <c r="C21" s="105">
        <v>765</v>
      </c>
      <c r="D21" s="109">
        <v>21.225900000000003</v>
      </c>
      <c r="E21" s="109">
        <v>28123.892982000005</v>
      </c>
    </row>
    <row r="22" spans="1:5" x14ac:dyDescent="0.25">
      <c r="A22" s="105">
        <v>20</v>
      </c>
      <c r="B22" s="105" t="s">
        <v>42</v>
      </c>
      <c r="C22" s="105">
        <v>765</v>
      </c>
      <c r="D22" s="109">
        <v>29.436299999999999</v>
      </c>
      <c r="E22" s="109">
        <v>39002.508774000002</v>
      </c>
    </row>
    <row r="23" spans="1:5" x14ac:dyDescent="0.25">
      <c r="A23" s="105">
        <v>21</v>
      </c>
      <c r="B23" s="105" t="s">
        <v>28</v>
      </c>
      <c r="C23" s="105">
        <v>765</v>
      </c>
      <c r="D23" s="109">
        <v>20.046200000000002</v>
      </c>
      <c r="E23" s="109">
        <v>26560.814076000002</v>
      </c>
    </row>
    <row r="24" spans="1:5" x14ac:dyDescent="0.25">
      <c r="A24" s="105">
        <v>22</v>
      </c>
      <c r="B24" s="105" t="s">
        <v>35</v>
      </c>
      <c r="C24" s="105">
        <v>765</v>
      </c>
      <c r="D24" s="109">
        <v>10.060600000000001</v>
      </c>
      <c r="E24" s="109">
        <v>13330.093788000002</v>
      </c>
    </row>
    <row r="25" spans="1:5" x14ac:dyDescent="0.25">
      <c r="A25" s="105">
        <v>23</v>
      </c>
      <c r="B25" s="105" t="s">
        <v>515</v>
      </c>
      <c r="C25" s="105">
        <v>765</v>
      </c>
      <c r="D25" s="109">
        <v>14.868600000000001</v>
      </c>
      <c r="E25" s="109">
        <v>19700.597628</v>
      </c>
    </row>
    <row r="26" spans="1:5" x14ac:dyDescent="0.25">
      <c r="A26" s="105">
        <v>24</v>
      </c>
      <c r="B26" s="105" t="s">
        <v>47</v>
      </c>
      <c r="C26" s="105">
        <v>765</v>
      </c>
      <c r="D26" s="109">
        <v>31.6647</v>
      </c>
      <c r="E26" s="109">
        <v>41955.094206000002</v>
      </c>
    </row>
    <row r="27" spans="1:5" x14ac:dyDescent="0.25">
      <c r="A27" s="105">
        <v>25</v>
      </c>
      <c r="B27" s="105" t="s">
        <v>31</v>
      </c>
      <c r="C27" s="105">
        <v>765</v>
      </c>
      <c r="D27" s="109">
        <v>30.033200000000001</v>
      </c>
      <c r="E27" s="109">
        <v>39793.389336</v>
      </c>
    </row>
  </sheetData>
  <mergeCells count="4">
    <mergeCell ref="A1:A2"/>
    <mergeCell ref="B1:B2"/>
    <mergeCell ref="C1:C2"/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11"/>
  <sheetViews>
    <sheetView workbookViewId="0">
      <selection sqref="A1:H11"/>
    </sheetView>
  </sheetViews>
  <sheetFormatPr defaultRowHeight="15" x14ac:dyDescent="0.25"/>
  <cols>
    <col min="2" max="2" width="17.5703125" bestFit="1" customWidth="1"/>
    <col min="6" max="6" width="24" bestFit="1" customWidth="1"/>
    <col min="7" max="7" width="10.28515625" customWidth="1"/>
  </cols>
  <sheetData>
    <row r="1" spans="1:8" ht="60" x14ac:dyDescent="0.25">
      <c r="A1" s="113" t="s">
        <v>0</v>
      </c>
      <c r="B1" s="112" t="s">
        <v>196</v>
      </c>
      <c r="C1" s="112" t="s">
        <v>615</v>
      </c>
      <c r="D1" s="112" t="s">
        <v>197</v>
      </c>
      <c r="E1" s="112" t="s">
        <v>198</v>
      </c>
      <c r="F1" s="112" t="s">
        <v>211</v>
      </c>
      <c r="G1" s="112" t="s">
        <v>616</v>
      </c>
      <c r="H1" s="112" t="s">
        <v>630</v>
      </c>
    </row>
    <row r="2" spans="1:8" x14ac:dyDescent="0.25">
      <c r="A2" s="95">
        <v>1</v>
      </c>
      <c r="B2" s="95" t="s">
        <v>304</v>
      </c>
      <c r="C2" s="95">
        <v>1</v>
      </c>
      <c r="D2" s="95">
        <v>160</v>
      </c>
      <c r="E2" s="95" t="s">
        <v>619</v>
      </c>
      <c r="F2" s="114" t="s">
        <v>620</v>
      </c>
      <c r="G2" s="99">
        <v>9</v>
      </c>
      <c r="H2" s="115">
        <v>9</v>
      </c>
    </row>
    <row r="3" spans="1:8" x14ac:dyDescent="0.25">
      <c r="A3" s="95">
        <v>2</v>
      </c>
      <c r="B3" s="95" t="s">
        <v>304</v>
      </c>
      <c r="C3" s="95">
        <v>2</v>
      </c>
      <c r="D3" s="95">
        <v>160</v>
      </c>
      <c r="E3" s="95" t="s">
        <v>619</v>
      </c>
      <c r="F3" s="114" t="s">
        <v>620</v>
      </c>
      <c r="G3" s="99">
        <v>9</v>
      </c>
      <c r="H3" s="115">
        <v>9</v>
      </c>
    </row>
    <row r="4" spans="1:8" x14ac:dyDescent="0.25">
      <c r="A4" s="95">
        <v>3</v>
      </c>
      <c r="B4" s="95" t="s">
        <v>302</v>
      </c>
      <c r="C4" s="95">
        <v>1</v>
      </c>
      <c r="D4" s="95">
        <v>100</v>
      </c>
      <c r="E4" s="95" t="s">
        <v>619</v>
      </c>
      <c r="F4" s="114" t="s">
        <v>620</v>
      </c>
      <c r="G4" s="99">
        <v>9</v>
      </c>
      <c r="H4" s="115">
        <v>9</v>
      </c>
    </row>
    <row r="5" spans="1:8" x14ac:dyDescent="0.25">
      <c r="A5" s="95">
        <v>4</v>
      </c>
      <c r="B5" s="95" t="s">
        <v>302</v>
      </c>
      <c r="C5" s="95">
        <v>2</v>
      </c>
      <c r="D5" s="95">
        <v>100</v>
      </c>
      <c r="E5" s="95" t="s">
        <v>619</v>
      </c>
      <c r="F5" s="114" t="s">
        <v>620</v>
      </c>
      <c r="G5" s="95">
        <v>9</v>
      </c>
      <c r="H5" s="115">
        <v>9</v>
      </c>
    </row>
    <row r="6" spans="1:8" x14ac:dyDescent="0.25">
      <c r="A6" s="95">
        <v>5</v>
      </c>
      <c r="B6" s="95" t="s">
        <v>302</v>
      </c>
      <c r="C6" s="95">
        <v>3</v>
      </c>
      <c r="D6" s="95">
        <v>100</v>
      </c>
      <c r="E6" s="95" t="s">
        <v>619</v>
      </c>
      <c r="F6" s="114" t="s">
        <v>620</v>
      </c>
      <c r="G6" s="95">
        <v>9</v>
      </c>
      <c r="H6" s="115">
        <v>9</v>
      </c>
    </row>
    <row r="7" spans="1:8" x14ac:dyDescent="0.25">
      <c r="A7" s="95">
        <v>6</v>
      </c>
      <c r="B7" s="95" t="s">
        <v>302</v>
      </c>
      <c r="C7" s="95">
        <v>4</v>
      </c>
      <c r="D7" s="95">
        <v>100</v>
      </c>
      <c r="E7" s="95" t="s">
        <v>619</v>
      </c>
      <c r="F7" s="114" t="s">
        <v>620</v>
      </c>
      <c r="G7" s="114">
        <v>9</v>
      </c>
      <c r="H7" s="115">
        <v>9</v>
      </c>
    </row>
    <row r="8" spans="1:8" x14ac:dyDescent="0.25">
      <c r="A8" s="95">
        <v>7</v>
      </c>
      <c r="B8" s="95" t="s">
        <v>621</v>
      </c>
      <c r="C8" s="95">
        <v>1</v>
      </c>
      <c r="D8" s="95">
        <v>50</v>
      </c>
      <c r="E8" s="95" t="s">
        <v>619</v>
      </c>
      <c r="F8" s="114" t="s">
        <v>622</v>
      </c>
      <c r="G8" s="99">
        <v>9</v>
      </c>
      <c r="H8" s="115">
        <v>9</v>
      </c>
    </row>
    <row r="9" spans="1:8" x14ac:dyDescent="0.25">
      <c r="A9" s="95">
        <v>8</v>
      </c>
      <c r="B9" s="95" t="s">
        <v>621</v>
      </c>
      <c r="C9" s="95">
        <v>2</v>
      </c>
      <c r="D9" s="95">
        <v>100</v>
      </c>
      <c r="E9" s="95" t="s">
        <v>619</v>
      </c>
      <c r="F9" s="114" t="s">
        <v>622</v>
      </c>
      <c r="G9" s="99">
        <v>9</v>
      </c>
      <c r="H9" s="115">
        <v>9</v>
      </c>
    </row>
    <row r="10" spans="1:8" x14ac:dyDescent="0.25">
      <c r="A10" s="95">
        <v>9</v>
      </c>
      <c r="B10" s="95" t="s">
        <v>621</v>
      </c>
      <c r="C10" s="95">
        <v>3</v>
      </c>
      <c r="D10" s="95">
        <v>100</v>
      </c>
      <c r="E10" s="95" t="s">
        <v>619</v>
      </c>
      <c r="F10" s="114" t="s">
        <v>622</v>
      </c>
      <c r="G10" s="99">
        <v>9</v>
      </c>
      <c r="H10" s="115">
        <v>9</v>
      </c>
    </row>
    <row r="11" spans="1:8" x14ac:dyDescent="0.25">
      <c r="A11" s="95">
        <v>10</v>
      </c>
      <c r="B11" s="95" t="s">
        <v>621</v>
      </c>
      <c r="C11" s="95">
        <v>4</v>
      </c>
      <c r="D11" s="95">
        <v>160</v>
      </c>
      <c r="E11" s="95" t="s">
        <v>619</v>
      </c>
      <c r="F11" s="114" t="s">
        <v>622</v>
      </c>
      <c r="G11" s="95">
        <v>9</v>
      </c>
      <c r="H11" s="115">
        <v>9</v>
      </c>
    </row>
  </sheetData>
  <sortState ref="A2:G11">
    <sortCondition ref="B2:B1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I134"/>
  <sheetViews>
    <sheetView topLeftCell="A133" workbookViewId="0">
      <selection sqref="A1:I134"/>
    </sheetView>
  </sheetViews>
  <sheetFormatPr defaultRowHeight="15" x14ac:dyDescent="0.25"/>
  <cols>
    <col min="2" max="3" width="20" bestFit="1" customWidth="1"/>
    <col min="6" max="6" width="13.140625" hidden="1" customWidth="1"/>
    <col min="7" max="7" width="9.5703125" hidden="1" customWidth="1"/>
    <col min="9" max="9" width="11.85546875" bestFit="1" customWidth="1"/>
  </cols>
  <sheetData>
    <row r="1" spans="1:9" ht="30" x14ac:dyDescent="0.25">
      <c r="A1" s="219" t="s">
        <v>0</v>
      </c>
      <c r="B1" s="220" t="s">
        <v>1</v>
      </c>
      <c r="C1" s="220" t="s">
        <v>2</v>
      </c>
      <c r="D1" s="220" t="s">
        <v>3</v>
      </c>
      <c r="E1" s="220" t="s">
        <v>48</v>
      </c>
      <c r="F1" s="220" t="s">
        <v>5</v>
      </c>
      <c r="G1" s="220" t="s">
        <v>6</v>
      </c>
      <c r="H1" s="220" t="s">
        <v>7</v>
      </c>
      <c r="I1" s="221" t="s">
        <v>312</v>
      </c>
    </row>
    <row r="2" spans="1:9" x14ac:dyDescent="0.25">
      <c r="A2" s="49">
        <v>1</v>
      </c>
      <c r="B2" s="49" t="s">
        <v>461</v>
      </c>
      <c r="C2" s="49" t="s">
        <v>238</v>
      </c>
      <c r="D2" s="49">
        <v>1</v>
      </c>
      <c r="E2" s="49" t="s">
        <v>24</v>
      </c>
      <c r="F2" s="49" t="s">
        <v>80</v>
      </c>
      <c r="G2" s="49" t="s">
        <v>24</v>
      </c>
      <c r="H2" s="49">
        <v>61</v>
      </c>
      <c r="I2" s="51" t="s">
        <v>324</v>
      </c>
    </row>
    <row r="3" spans="1:9" x14ac:dyDescent="0.25">
      <c r="A3" s="49">
        <v>2</v>
      </c>
      <c r="B3" s="49" t="s">
        <v>461</v>
      </c>
      <c r="C3" s="49" t="s">
        <v>238</v>
      </c>
      <c r="D3" s="49">
        <v>2</v>
      </c>
      <c r="E3" s="49" t="s">
        <v>24</v>
      </c>
      <c r="F3" s="49" t="s">
        <v>80</v>
      </c>
      <c r="G3" s="49" t="s">
        <v>24</v>
      </c>
      <c r="H3" s="49">
        <v>61</v>
      </c>
      <c r="I3" s="51" t="s">
        <v>324</v>
      </c>
    </row>
    <row r="4" spans="1:9" x14ac:dyDescent="0.25">
      <c r="A4" s="68">
        <v>3</v>
      </c>
      <c r="B4" s="49" t="s">
        <v>239</v>
      </c>
      <c r="C4" s="49" t="s">
        <v>240</v>
      </c>
      <c r="D4" s="49">
        <v>1</v>
      </c>
      <c r="E4" s="49" t="s">
        <v>24</v>
      </c>
      <c r="F4" s="49" t="s">
        <v>448</v>
      </c>
      <c r="G4" s="49" t="s">
        <v>24</v>
      </c>
      <c r="H4" s="49">
        <v>146</v>
      </c>
      <c r="I4" s="51" t="s">
        <v>324</v>
      </c>
    </row>
    <row r="5" spans="1:9" x14ac:dyDescent="0.25">
      <c r="A5" s="68">
        <v>4</v>
      </c>
      <c r="B5" s="49" t="s">
        <v>239</v>
      </c>
      <c r="C5" s="49" t="s">
        <v>241</v>
      </c>
      <c r="D5" s="49">
        <v>1</v>
      </c>
      <c r="E5" s="49" t="s">
        <v>24</v>
      </c>
      <c r="F5" s="49" t="s">
        <v>448</v>
      </c>
      <c r="G5" s="49" t="s">
        <v>24</v>
      </c>
      <c r="H5" s="49">
        <v>113</v>
      </c>
      <c r="I5" s="51" t="s">
        <v>324</v>
      </c>
    </row>
    <row r="6" spans="1:9" x14ac:dyDescent="0.25">
      <c r="A6" s="68">
        <v>5</v>
      </c>
      <c r="B6" s="49" t="s">
        <v>36</v>
      </c>
      <c r="C6" s="49" t="s">
        <v>829</v>
      </c>
      <c r="D6" s="49">
        <v>1</v>
      </c>
      <c r="E6" s="49" t="s">
        <v>52</v>
      </c>
      <c r="F6" s="49" t="s">
        <v>11</v>
      </c>
      <c r="G6" s="49" t="s">
        <v>52</v>
      </c>
      <c r="H6" s="49">
        <v>34</v>
      </c>
      <c r="I6" s="51" t="s">
        <v>324</v>
      </c>
    </row>
    <row r="7" spans="1:9" x14ac:dyDescent="0.25">
      <c r="A7" s="68">
        <v>6</v>
      </c>
      <c r="B7" s="49" t="s">
        <v>36</v>
      </c>
      <c r="C7" s="49" t="s">
        <v>829</v>
      </c>
      <c r="D7" s="49">
        <v>2</v>
      </c>
      <c r="E7" s="49" t="s">
        <v>52</v>
      </c>
      <c r="F7" s="49" t="s">
        <v>11</v>
      </c>
      <c r="G7" s="49" t="s">
        <v>52</v>
      </c>
      <c r="H7" s="49">
        <v>34</v>
      </c>
      <c r="I7" s="51" t="s">
        <v>324</v>
      </c>
    </row>
    <row r="8" spans="1:9" x14ac:dyDescent="0.25">
      <c r="A8" s="68">
        <v>7</v>
      </c>
      <c r="B8" s="49" t="s">
        <v>36</v>
      </c>
      <c r="C8" s="49" t="s">
        <v>830</v>
      </c>
      <c r="D8" s="49">
        <v>1</v>
      </c>
      <c r="E8" s="49" t="s">
        <v>52</v>
      </c>
      <c r="F8" s="49" t="s">
        <v>11</v>
      </c>
      <c r="G8" s="49" t="s">
        <v>52</v>
      </c>
      <c r="H8" s="49">
        <v>11</v>
      </c>
      <c r="I8" s="51" t="s">
        <v>324</v>
      </c>
    </row>
    <row r="9" spans="1:9" x14ac:dyDescent="0.25">
      <c r="A9" s="68">
        <v>8</v>
      </c>
      <c r="B9" s="49" t="s">
        <v>36</v>
      </c>
      <c r="C9" s="49" t="s">
        <v>830</v>
      </c>
      <c r="D9" s="49">
        <v>2</v>
      </c>
      <c r="E9" s="49" t="s">
        <v>52</v>
      </c>
      <c r="F9" s="49" t="s">
        <v>11</v>
      </c>
      <c r="G9" s="49" t="s">
        <v>52</v>
      </c>
      <c r="H9" s="49">
        <v>11</v>
      </c>
      <c r="I9" s="51" t="s">
        <v>324</v>
      </c>
    </row>
    <row r="10" spans="1:9" x14ac:dyDescent="0.25">
      <c r="A10" s="68">
        <v>9</v>
      </c>
      <c r="B10" s="49" t="s">
        <v>242</v>
      </c>
      <c r="C10" s="49" t="s">
        <v>505</v>
      </c>
      <c r="D10" s="49">
        <v>1</v>
      </c>
      <c r="E10" s="49" t="s">
        <v>24</v>
      </c>
      <c r="F10" s="49" t="s">
        <v>24</v>
      </c>
      <c r="G10" s="49" t="s">
        <v>449</v>
      </c>
      <c r="H10" s="49">
        <v>199</v>
      </c>
      <c r="I10" s="51" t="s">
        <v>324</v>
      </c>
    </row>
    <row r="11" spans="1:9" x14ac:dyDescent="0.25">
      <c r="A11" s="68">
        <v>10</v>
      </c>
      <c r="B11" s="49" t="s">
        <v>242</v>
      </c>
      <c r="C11" s="49" t="s">
        <v>833</v>
      </c>
      <c r="D11" s="49">
        <v>1</v>
      </c>
      <c r="E11" s="49" t="s">
        <v>24</v>
      </c>
      <c r="F11" s="49" t="s">
        <v>24</v>
      </c>
      <c r="G11" s="49" t="s">
        <v>449</v>
      </c>
      <c r="H11" s="49">
        <v>62</v>
      </c>
      <c r="I11" s="51" t="s">
        <v>324</v>
      </c>
    </row>
    <row r="12" spans="1:9" x14ac:dyDescent="0.25">
      <c r="A12" s="68">
        <v>11</v>
      </c>
      <c r="B12" s="49" t="s">
        <v>834</v>
      </c>
      <c r="C12" s="49" t="s">
        <v>243</v>
      </c>
      <c r="D12" s="49">
        <v>1</v>
      </c>
      <c r="E12" s="49" t="s">
        <v>24</v>
      </c>
      <c r="F12" s="49" t="s">
        <v>24</v>
      </c>
      <c r="G12" s="49" t="s">
        <v>24</v>
      </c>
      <c r="H12" s="49">
        <v>63</v>
      </c>
      <c r="I12" s="51" t="s">
        <v>324</v>
      </c>
    </row>
    <row r="13" spans="1:9" x14ac:dyDescent="0.25">
      <c r="A13" s="68">
        <v>12</v>
      </c>
      <c r="B13" s="49" t="s">
        <v>244</v>
      </c>
      <c r="C13" s="49" t="s">
        <v>245</v>
      </c>
      <c r="D13" s="49">
        <v>1</v>
      </c>
      <c r="E13" s="49" t="s">
        <v>80</v>
      </c>
      <c r="F13" s="49" t="s">
        <v>11</v>
      </c>
      <c r="G13" s="49" t="s">
        <v>80</v>
      </c>
      <c r="H13" s="49">
        <v>7</v>
      </c>
      <c r="I13" s="51" t="s">
        <v>324</v>
      </c>
    </row>
    <row r="14" spans="1:9" x14ac:dyDescent="0.25">
      <c r="A14" s="68">
        <v>13</v>
      </c>
      <c r="B14" s="49" t="s">
        <v>244</v>
      </c>
      <c r="C14" s="49" t="s">
        <v>246</v>
      </c>
      <c r="D14" s="49">
        <v>1</v>
      </c>
      <c r="E14" s="49" t="s">
        <v>80</v>
      </c>
      <c r="F14" s="49" t="s">
        <v>11</v>
      </c>
      <c r="G14" s="49" t="s">
        <v>80</v>
      </c>
      <c r="H14" s="49">
        <v>19</v>
      </c>
      <c r="I14" s="51" t="s">
        <v>324</v>
      </c>
    </row>
    <row r="15" spans="1:9" x14ac:dyDescent="0.25">
      <c r="A15" s="68">
        <v>14</v>
      </c>
      <c r="B15" s="49" t="s">
        <v>244</v>
      </c>
      <c r="C15" s="49" t="s">
        <v>246</v>
      </c>
      <c r="D15" s="49">
        <v>2</v>
      </c>
      <c r="E15" s="49" t="s">
        <v>80</v>
      </c>
      <c r="F15" s="49" t="s">
        <v>11</v>
      </c>
      <c r="G15" s="49" t="s">
        <v>80</v>
      </c>
      <c r="H15" s="49">
        <v>19</v>
      </c>
      <c r="I15" s="51" t="s">
        <v>324</v>
      </c>
    </row>
    <row r="16" spans="1:9" x14ac:dyDescent="0.25">
      <c r="A16" s="68">
        <v>15</v>
      </c>
      <c r="B16" s="49" t="s">
        <v>244</v>
      </c>
      <c r="C16" s="49" t="s">
        <v>246</v>
      </c>
      <c r="D16" s="49">
        <v>3</v>
      </c>
      <c r="E16" s="49" t="s">
        <v>80</v>
      </c>
      <c r="F16" s="49" t="s">
        <v>11</v>
      </c>
      <c r="G16" s="49" t="s">
        <v>80</v>
      </c>
      <c r="H16" s="49">
        <v>19</v>
      </c>
      <c r="I16" s="51" t="s">
        <v>324</v>
      </c>
    </row>
    <row r="17" spans="1:9" x14ac:dyDescent="0.25">
      <c r="A17" s="68">
        <v>16</v>
      </c>
      <c r="B17" s="49" t="s">
        <v>247</v>
      </c>
      <c r="C17" s="49" t="s">
        <v>248</v>
      </c>
      <c r="D17" s="49">
        <v>1</v>
      </c>
      <c r="E17" s="49" t="s">
        <v>25</v>
      </c>
      <c r="F17" s="49" t="s">
        <v>25</v>
      </c>
      <c r="G17" s="49" t="s">
        <v>15</v>
      </c>
      <c r="H17" s="49">
        <v>21</v>
      </c>
      <c r="I17" s="51" t="s">
        <v>324</v>
      </c>
    </row>
    <row r="18" spans="1:9" x14ac:dyDescent="0.25">
      <c r="A18" s="68">
        <v>17</v>
      </c>
      <c r="B18" s="49" t="s">
        <v>247</v>
      </c>
      <c r="C18" s="49" t="s">
        <v>248</v>
      </c>
      <c r="D18" s="49">
        <v>2</v>
      </c>
      <c r="E18" s="49" t="s">
        <v>25</v>
      </c>
      <c r="F18" s="49" t="s">
        <v>25</v>
      </c>
      <c r="G18" s="49" t="s">
        <v>15</v>
      </c>
      <c r="H18" s="49">
        <v>22</v>
      </c>
      <c r="I18" s="51" t="s">
        <v>324</v>
      </c>
    </row>
    <row r="19" spans="1:9" x14ac:dyDescent="0.25">
      <c r="A19" s="68">
        <v>18</v>
      </c>
      <c r="B19" s="49" t="s">
        <v>247</v>
      </c>
      <c r="C19" s="49" t="s">
        <v>248</v>
      </c>
      <c r="D19" s="49">
        <v>3</v>
      </c>
      <c r="E19" s="49" t="s">
        <v>25</v>
      </c>
      <c r="F19" s="49" t="s">
        <v>25</v>
      </c>
      <c r="G19" s="49" t="s">
        <v>15</v>
      </c>
      <c r="H19" s="49">
        <v>22</v>
      </c>
      <c r="I19" s="51" t="s">
        <v>324</v>
      </c>
    </row>
    <row r="20" spans="1:9" x14ac:dyDescent="0.25">
      <c r="A20" s="68">
        <v>19</v>
      </c>
      <c r="B20" s="49" t="s">
        <v>84</v>
      </c>
      <c r="C20" s="49" t="s">
        <v>13</v>
      </c>
      <c r="D20" s="49">
        <v>1</v>
      </c>
      <c r="E20" s="49" t="s">
        <v>24</v>
      </c>
      <c r="F20" s="49" t="s">
        <v>24</v>
      </c>
      <c r="G20" s="49" t="s">
        <v>15</v>
      </c>
      <c r="H20" s="49">
        <v>3</v>
      </c>
      <c r="I20" s="51" t="s">
        <v>324</v>
      </c>
    </row>
    <row r="21" spans="1:9" x14ac:dyDescent="0.25">
      <c r="A21" s="68">
        <v>20</v>
      </c>
      <c r="B21" s="49" t="s">
        <v>84</v>
      </c>
      <c r="C21" s="49" t="s">
        <v>249</v>
      </c>
      <c r="D21" s="49">
        <v>1</v>
      </c>
      <c r="E21" s="49" t="s">
        <v>24</v>
      </c>
      <c r="F21" s="49" t="s">
        <v>24</v>
      </c>
      <c r="G21" s="49" t="s">
        <v>24</v>
      </c>
      <c r="H21" s="49">
        <v>169</v>
      </c>
      <c r="I21" s="51" t="s">
        <v>324</v>
      </c>
    </row>
    <row r="22" spans="1:9" x14ac:dyDescent="0.25">
      <c r="A22" s="68">
        <v>21</v>
      </c>
      <c r="B22" s="49" t="s">
        <v>84</v>
      </c>
      <c r="C22" s="49" t="s">
        <v>250</v>
      </c>
      <c r="D22" s="49">
        <v>1</v>
      </c>
      <c r="E22" s="49" t="s">
        <v>24</v>
      </c>
      <c r="F22" s="49" t="s">
        <v>24</v>
      </c>
      <c r="G22" s="49" t="s">
        <v>24</v>
      </c>
      <c r="H22" s="49">
        <v>246</v>
      </c>
      <c r="I22" s="51" t="s">
        <v>324</v>
      </c>
    </row>
    <row r="23" spans="1:9" x14ac:dyDescent="0.25">
      <c r="A23" s="68">
        <v>22</v>
      </c>
      <c r="B23" s="49" t="s">
        <v>84</v>
      </c>
      <c r="C23" s="49" t="s">
        <v>250</v>
      </c>
      <c r="D23" s="49">
        <v>2</v>
      </c>
      <c r="E23" s="49" t="s">
        <v>24</v>
      </c>
      <c r="F23" s="49" t="s">
        <v>24</v>
      </c>
      <c r="G23" s="49" t="s">
        <v>24</v>
      </c>
      <c r="H23" s="49">
        <v>246</v>
      </c>
      <c r="I23" s="51" t="s">
        <v>324</v>
      </c>
    </row>
    <row r="24" spans="1:9" x14ac:dyDescent="0.25">
      <c r="A24" s="68">
        <v>23</v>
      </c>
      <c r="B24" s="49" t="s">
        <v>218</v>
      </c>
      <c r="C24" s="49" t="s">
        <v>251</v>
      </c>
      <c r="D24" s="49">
        <v>1</v>
      </c>
      <c r="E24" s="49" t="s">
        <v>52</v>
      </c>
      <c r="F24" s="49" t="s">
        <v>11</v>
      </c>
      <c r="G24" s="49" t="s">
        <v>52</v>
      </c>
      <c r="H24" s="49">
        <v>11</v>
      </c>
      <c r="I24" s="51" t="s">
        <v>324</v>
      </c>
    </row>
    <row r="25" spans="1:9" x14ac:dyDescent="0.25">
      <c r="A25" s="68">
        <v>24</v>
      </c>
      <c r="B25" s="49" t="s">
        <v>218</v>
      </c>
      <c r="C25" s="49" t="s">
        <v>252</v>
      </c>
      <c r="D25" s="49">
        <v>1</v>
      </c>
      <c r="E25" s="49" t="s">
        <v>52</v>
      </c>
      <c r="F25" s="49" t="s">
        <v>11</v>
      </c>
      <c r="G25" s="49" t="s">
        <v>52</v>
      </c>
      <c r="H25" s="49">
        <v>53</v>
      </c>
      <c r="I25" s="51" t="s">
        <v>324</v>
      </c>
    </row>
    <row r="26" spans="1:9" x14ac:dyDescent="0.25">
      <c r="A26" s="68">
        <v>25</v>
      </c>
      <c r="B26" s="49" t="s">
        <v>218</v>
      </c>
      <c r="C26" s="49" t="s">
        <v>252</v>
      </c>
      <c r="D26" s="49">
        <v>2</v>
      </c>
      <c r="E26" s="49" t="s">
        <v>52</v>
      </c>
      <c r="F26" s="49" t="s">
        <v>11</v>
      </c>
      <c r="G26" s="49" t="s">
        <v>52</v>
      </c>
      <c r="H26" s="49">
        <v>53</v>
      </c>
      <c r="I26" s="51" t="s">
        <v>324</v>
      </c>
    </row>
    <row r="27" spans="1:9" x14ac:dyDescent="0.25">
      <c r="A27" s="68">
        <v>26</v>
      </c>
      <c r="B27" s="49" t="s">
        <v>253</v>
      </c>
      <c r="C27" s="49" t="s">
        <v>254</v>
      </c>
      <c r="D27" s="49">
        <v>1</v>
      </c>
      <c r="E27" s="49" t="s">
        <v>24</v>
      </c>
      <c r="F27" s="49" t="s">
        <v>24</v>
      </c>
      <c r="G27" s="49" t="s">
        <v>15</v>
      </c>
      <c r="H27" s="49">
        <v>8</v>
      </c>
      <c r="I27" s="51" t="s">
        <v>324</v>
      </c>
    </row>
    <row r="28" spans="1:9" x14ac:dyDescent="0.25">
      <c r="A28" s="68">
        <v>27</v>
      </c>
      <c r="B28" s="49" t="s">
        <v>253</v>
      </c>
      <c r="C28" s="49" t="s">
        <v>254</v>
      </c>
      <c r="D28" s="49">
        <v>2</v>
      </c>
      <c r="E28" s="49" t="s">
        <v>24</v>
      </c>
      <c r="F28" s="49" t="s">
        <v>24</v>
      </c>
      <c r="G28" s="49" t="s">
        <v>15</v>
      </c>
      <c r="H28" s="49">
        <v>9</v>
      </c>
      <c r="I28" s="51" t="s">
        <v>324</v>
      </c>
    </row>
    <row r="29" spans="1:9" x14ac:dyDescent="0.25">
      <c r="A29" s="68">
        <v>28</v>
      </c>
      <c r="B29" s="49" t="s">
        <v>254</v>
      </c>
      <c r="C29" s="49" t="s">
        <v>255</v>
      </c>
      <c r="D29" s="49">
        <v>2</v>
      </c>
      <c r="E29" s="49" t="s">
        <v>24</v>
      </c>
      <c r="F29" s="49" t="s">
        <v>15</v>
      </c>
      <c r="G29" s="49" t="s">
        <v>24</v>
      </c>
      <c r="H29" s="49">
        <v>62</v>
      </c>
      <c r="I29" s="51" t="s">
        <v>324</v>
      </c>
    </row>
    <row r="30" spans="1:9" x14ac:dyDescent="0.25">
      <c r="A30" s="68">
        <v>29</v>
      </c>
      <c r="B30" s="49" t="s">
        <v>254</v>
      </c>
      <c r="C30" s="49" t="s">
        <v>256</v>
      </c>
      <c r="D30" s="49">
        <v>1</v>
      </c>
      <c r="E30" s="49" t="s">
        <v>24</v>
      </c>
      <c r="F30" s="49" t="s">
        <v>15</v>
      </c>
      <c r="G30" s="49" t="s">
        <v>24</v>
      </c>
      <c r="H30" s="49">
        <v>151</v>
      </c>
      <c r="I30" s="51" t="s">
        <v>324</v>
      </c>
    </row>
    <row r="31" spans="1:9" x14ac:dyDescent="0.25">
      <c r="A31" s="68">
        <v>30</v>
      </c>
      <c r="B31" s="49" t="s">
        <v>104</v>
      </c>
      <c r="C31" s="49" t="s">
        <v>257</v>
      </c>
      <c r="D31" s="49">
        <v>1</v>
      </c>
      <c r="E31" s="49" t="s">
        <v>25</v>
      </c>
      <c r="F31" s="49" t="s">
        <v>15</v>
      </c>
      <c r="G31" s="49" t="s">
        <v>25</v>
      </c>
      <c r="H31" s="49">
        <v>20</v>
      </c>
      <c r="I31" s="51" t="s">
        <v>324</v>
      </c>
    </row>
    <row r="32" spans="1:9" x14ac:dyDescent="0.25">
      <c r="A32" s="68">
        <v>31</v>
      </c>
      <c r="B32" s="49" t="s">
        <v>104</v>
      </c>
      <c r="C32" s="49" t="s">
        <v>257</v>
      </c>
      <c r="D32" s="49">
        <v>2</v>
      </c>
      <c r="E32" s="49" t="s">
        <v>25</v>
      </c>
      <c r="F32" s="49" t="s">
        <v>15</v>
      </c>
      <c r="G32" s="49" t="s">
        <v>25</v>
      </c>
      <c r="H32" s="49">
        <v>20</v>
      </c>
      <c r="I32" s="51" t="s">
        <v>324</v>
      </c>
    </row>
    <row r="33" spans="1:9" x14ac:dyDescent="0.25">
      <c r="A33" s="68">
        <v>32</v>
      </c>
      <c r="B33" s="49" t="s">
        <v>104</v>
      </c>
      <c r="C33" s="49" t="s">
        <v>273</v>
      </c>
      <c r="D33" s="49">
        <v>1</v>
      </c>
      <c r="E33" s="49" t="s">
        <v>25</v>
      </c>
      <c r="F33" s="49" t="s">
        <v>15</v>
      </c>
      <c r="G33" s="49" t="s">
        <v>25</v>
      </c>
      <c r="H33" s="49">
        <v>12</v>
      </c>
      <c r="I33" s="51" t="s">
        <v>324</v>
      </c>
    </row>
    <row r="34" spans="1:9" x14ac:dyDescent="0.25">
      <c r="A34" s="68">
        <v>33</v>
      </c>
      <c r="B34" s="49" t="s">
        <v>104</v>
      </c>
      <c r="C34" s="49" t="s">
        <v>273</v>
      </c>
      <c r="D34" s="49">
        <v>2</v>
      </c>
      <c r="E34" s="49" t="s">
        <v>25</v>
      </c>
      <c r="F34" s="49" t="s">
        <v>15</v>
      </c>
      <c r="G34" s="49" t="s">
        <v>25</v>
      </c>
      <c r="H34" s="49">
        <v>12</v>
      </c>
      <c r="I34" s="51" t="s">
        <v>324</v>
      </c>
    </row>
    <row r="35" spans="1:9" x14ac:dyDescent="0.25">
      <c r="A35" s="68">
        <v>34</v>
      </c>
      <c r="B35" s="49" t="s">
        <v>105</v>
      </c>
      <c r="C35" s="49" t="s">
        <v>258</v>
      </c>
      <c r="D35" s="49">
        <v>2</v>
      </c>
      <c r="E35" s="49" t="s">
        <v>25</v>
      </c>
      <c r="F35" s="49" t="s">
        <v>34</v>
      </c>
      <c r="G35" s="49" t="s">
        <v>25</v>
      </c>
      <c r="H35" s="49">
        <v>13</v>
      </c>
      <c r="I35" s="51" t="s">
        <v>324</v>
      </c>
    </row>
    <row r="36" spans="1:9" x14ac:dyDescent="0.25">
      <c r="A36" s="68">
        <v>35</v>
      </c>
      <c r="B36" s="49" t="s">
        <v>105</v>
      </c>
      <c r="C36" s="49" t="s">
        <v>258</v>
      </c>
      <c r="D36" s="49">
        <v>1</v>
      </c>
      <c r="E36" s="49" t="s">
        <v>25</v>
      </c>
      <c r="F36" s="49" t="s">
        <v>34</v>
      </c>
      <c r="G36" s="49" t="s">
        <v>25</v>
      </c>
      <c r="H36" s="49">
        <v>13</v>
      </c>
      <c r="I36" s="51" t="s">
        <v>324</v>
      </c>
    </row>
    <row r="37" spans="1:9" x14ac:dyDescent="0.25">
      <c r="A37" s="68">
        <v>36</v>
      </c>
      <c r="B37" s="49" t="s">
        <v>14</v>
      </c>
      <c r="C37" s="49" t="s">
        <v>240</v>
      </c>
      <c r="D37" s="49">
        <v>1</v>
      </c>
      <c r="E37" s="49" t="s">
        <v>24</v>
      </c>
      <c r="F37" s="49" t="s">
        <v>15</v>
      </c>
      <c r="G37" s="49" t="s">
        <v>24</v>
      </c>
      <c r="H37" s="49">
        <v>38</v>
      </c>
      <c r="I37" s="51" t="s">
        <v>324</v>
      </c>
    </row>
    <row r="38" spans="1:9" x14ac:dyDescent="0.25">
      <c r="A38" s="68">
        <v>37</v>
      </c>
      <c r="B38" s="49" t="s">
        <v>14</v>
      </c>
      <c r="C38" s="49" t="s">
        <v>240</v>
      </c>
      <c r="D38" s="49">
        <v>2</v>
      </c>
      <c r="E38" s="49" t="s">
        <v>24</v>
      </c>
      <c r="F38" s="49" t="s">
        <v>15</v>
      </c>
      <c r="G38" s="49" t="s">
        <v>24</v>
      </c>
      <c r="H38" s="49">
        <v>38</v>
      </c>
      <c r="I38" s="51" t="s">
        <v>324</v>
      </c>
    </row>
    <row r="39" spans="1:9" x14ac:dyDescent="0.25">
      <c r="A39" s="68">
        <v>38</v>
      </c>
      <c r="B39" s="49" t="s">
        <v>14</v>
      </c>
      <c r="C39" s="49" t="s">
        <v>250</v>
      </c>
      <c r="D39" s="49">
        <v>1</v>
      </c>
      <c r="E39" s="49" t="s">
        <v>24</v>
      </c>
      <c r="F39" s="49" t="s">
        <v>15</v>
      </c>
      <c r="G39" s="49" t="s">
        <v>24</v>
      </c>
      <c r="H39" s="49">
        <v>11</v>
      </c>
      <c r="I39" s="51" t="s">
        <v>324</v>
      </c>
    </row>
    <row r="40" spans="1:9" x14ac:dyDescent="0.25">
      <c r="A40" s="68">
        <v>39</v>
      </c>
      <c r="B40" s="49" t="s">
        <v>14</v>
      </c>
      <c r="C40" s="49" t="s">
        <v>250</v>
      </c>
      <c r="D40" s="49">
        <v>2</v>
      </c>
      <c r="E40" s="49" t="s">
        <v>24</v>
      </c>
      <c r="F40" s="49" t="s">
        <v>15</v>
      </c>
      <c r="G40" s="49" t="s">
        <v>24</v>
      </c>
      <c r="H40" s="49">
        <v>11</v>
      </c>
      <c r="I40" s="51" t="s">
        <v>324</v>
      </c>
    </row>
    <row r="41" spans="1:9" x14ac:dyDescent="0.25">
      <c r="A41" s="68">
        <v>40</v>
      </c>
      <c r="B41" s="68" t="s">
        <v>14</v>
      </c>
      <c r="C41" s="68" t="s">
        <v>881</v>
      </c>
      <c r="D41" s="68">
        <v>1</v>
      </c>
      <c r="E41" s="68" t="s">
        <v>24</v>
      </c>
      <c r="F41" s="68" t="s">
        <v>879</v>
      </c>
      <c r="G41" s="68" t="s">
        <v>24</v>
      </c>
      <c r="H41" s="68">
        <v>3</v>
      </c>
      <c r="I41" s="51" t="s">
        <v>324</v>
      </c>
    </row>
    <row r="42" spans="1:9" x14ac:dyDescent="0.25">
      <c r="A42" s="68">
        <v>41</v>
      </c>
      <c r="B42" s="68" t="s">
        <v>14</v>
      </c>
      <c r="C42" s="68" t="s">
        <v>881</v>
      </c>
      <c r="D42" s="68">
        <v>2</v>
      </c>
      <c r="E42" s="68" t="s">
        <v>24</v>
      </c>
      <c r="F42" s="68" t="s">
        <v>880</v>
      </c>
      <c r="G42" s="68" t="s">
        <v>24</v>
      </c>
      <c r="H42" s="68">
        <v>3</v>
      </c>
      <c r="I42" s="51" t="s">
        <v>324</v>
      </c>
    </row>
    <row r="43" spans="1:9" x14ac:dyDescent="0.25">
      <c r="A43" s="68">
        <v>42</v>
      </c>
      <c r="B43" s="68" t="s">
        <v>259</v>
      </c>
      <c r="C43" s="68" t="s">
        <v>260</v>
      </c>
      <c r="D43" s="68">
        <v>1</v>
      </c>
      <c r="E43" s="68" t="s">
        <v>52</v>
      </c>
      <c r="F43" s="68" t="s">
        <v>52</v>
      </c>
      <c r="G43" s="68" t="s">
        <v>52</v>
      </c>
      <c r="H43" s="68">
        <v>29</v>
      </c>
      <c r="I43" s="51" t="s">
        <v>324</v>
      </c>
    </row>
    <row r="44" spans="1:9" x14ac:dyDescent="0.25">
      <c r="A44" s="68">
        <v>43</v>
      </c>
      <c r="B44" s="68" t="s">
        <v>261</v>
      </c>
      <c r="C44" s="68" t="s">
        <v>262</v>
      </c>
      <c r="D44" s="68">
        <v>1</v>
      </c>
      <c r="E44" s="68" t="s">
        <v>25</v>
      </c>
      <c r="F44" s="68" t="s">
        <v>25</v>
      </c>
      <c r="G44" s="68" t="s">
        <v>25</v>
      </c>
      <c r="H44" s="68">
        <v>150</v>
      </c>
      <c r="I44" s="51" t="s">
        <v>324</v>
      </c>
    </row>
    <row r="45" spans="1:9" x14ac:dyDescent="0.25">
      <c r="A45" s="68">
        <v>44</v>
      </c>
      <c r="B45" s="49" t="s">
        <v>261</v>
      </c>
      <c r="C45" s="49" t="s">
        <v>262</v>
      </c>
      <c r="D45" s="49">
        <v>2</v>
      </c>
      <c r="E45" s="49" t="s">
        <v>25</v>
      </c>
      <c r="F45" s="49" t="s">
        <v>25</v>
      </c>
      <c r="G45" s="49" t="s">
        <v>25</v>
      </c>
      <c r="H45" s="49">
        <v>150</v>
      </c>
      <c r="I45" s="51" t="s">
        <v>324</v>
      </c>
    </row>
    <row r="46" spans="1:9" x14ac:dyDescent="0.25">
      <c r="A46" s="68">
        <v>45</v>
      </c>
      <c r="B46" s="49" t="s">
        <v>263</v>
      </c>
      <c r="C46" s="49" t="s">
        <v>264</v>
      </c>
      <c r="D46" s="49">
        <v>1</v>
      </c>
      <c r="E46" s="49" t="s">
        <v>24</v>
      </c>
      <c r="F46" s="49" t="s">
        <v>24</v>
      </c>
      <c r="G46" s="49" t="s">
        <v>15</v>
      </c>
      <c r="H46" s="49">
        <v>21</v>
      </c>
      <c r="I46" s="51" t="s">
        <v>324</v>
      </c>
    </row>
    <row r="47" spans="1:9" x14ac:dyDescent="0.25">
      <c r="A47" s="68">
        <v>46</v>
      </c>
      <c r="B47" s="49" t="s">
        <v>85</v>
      </c>
      <c r="C47" s="49" t="s">
        <v>264</v>
      </c>
      <c r="D47" s="49">
        <v>1</v>
      </c>
      <c r="E47" s="49" t="s">
        <v>24</v>
      </c>
      <c r="F47" s="49" t="s">
        <v>24</v>
      </c>
      <c r="G47" s="49" t="s">
        <v>15</v>
      </c>
      <c r="H47" s="49">
        <v>3</v>
      </c>
      <c r="I47" s="51" t="s">
        <v>324</v>
      </c>
    </row>
    <row r="48" spans="1:9" x14ac:dyDescent="0.25">
      <c r="A48" s="68">
        <v>47</v>
      </c>
      <c r="B48" s="49" t="s">
        <v>118</v>
      </c>
      <c r="C48" s="49" t="s">
        <v>266</v>
      </c>
      <c r="D48" s="49">
        <v>1</v>
      </c>
      <c r="E48" s="49" t="s">
        <v>24</v>
      </c>
      <c r="F48" s="49" t="s">
        <v>24</v>
      </c>
      <c r="G48" s="49" t="s">
        <v>15</v>
      </c>
      <c r="H48" s="49">
        <v>11</v>
      </c>
      <c r="I48" s="51" t="s">
        <v>324</v>
      </c>
    </row>
    <row r="49" spans="1:9" x14ac:dyDescent="0.25">
      <c r="A49" s="68">
        <v>48</v>
      </c>
      <c r="B49" s="49" t="s">
        <v>118</v>
      </c>
      <c r="C49" s="49" t="s">
        <v>266</v>
      </c>
      <c r="D49" s="49">
        <v>2</v>
      </c>
      <c r="E49" s="49" t="s">
        <v>24</v>
      </c>
      <c r="F49" s="49" t="s">
        <v>24</v>
      </c>
      <c r="G49" s="49" t="s">
        <v>15</v>
      </c>
      <c r="H49" s="49">
        <v>11</v>
      </c>
      <c r="I49" s="51" t="s">
        <v>324</v>
      </c>
    </row>
    <row r="50" spans="1:9" x14ac:dyDescent="0.25">
      <c r="A50" s="68">
        <v>49</v>
      </c>
      <c r="B50" s="49" t="s">
        <v>267</v>
      </c>
      <c r="C50" s="49" t="s">
        <v>258</v>
      </c>
      <c r="D50" s="49">
        <v>1</v>
      </c>
      <c r="E50" s="49" t="s">
        <v>25</v>
      </c>
      <c r="F50" s="49" t="s">
        <v>268</v>
      </c>
      <c r="G50" s="49" t="s">
        <v>25</v>
      </c>
      <c r="H50" s="49">
        <v>74</v>
      </c>
      <c r="I50" s="51" t="s">
        <v>324</v>
      </c>
    </row>
    <row r="51" spans="1:9" x14ac:dyDescent="0.25">
      <c r="A51" s="68">
        <v>50</v>
      </c>
      <c r="B51" s="49" t="s">
        <v>267</v>
      </c>
      <c r="C51" s="49" t="s">
        <v>258</v>
      </c>
      <c r="D51" s="49">
        <v>2</v>
      </c>
      <c r="E51" s="49" t="s">
        <v>25</v>
      </c>
      <c r="F51" s="49" t="s">
        <v>268</v>
      </c>
      <c r="G51" s="49" t="s">
        <v>25</v>
      </c>
      <c r="H51" s="49">
        <v>74</v>
      </c>
      <c r="I51" s="51" t="s">
        <v>324</v>
      </c>
    </row>
    <row r="52" spans="1:9" x14ac:dyDescent="0.25">
      <c r="A52" s="68">
        <v>51</v>
      </c>
      <c r="B52" s="49" t="s">
        <v>267</v>
      </c>
      <c r="C52" s="49" t="s">
        <v>265</v>
      </c>
      <c r="D52" s="49">
        <v>1</v>
      </c>
      <c r="E52" s="49" t="s">
        <v>25</v>
      </c>
      <c r="F52" s="49" t="s">
        <v>268</v>
      </c>
      <c r="G52" s="49" t="s">
        <v>25</v>
      </c>
      <c r="H52" s="49">
        <v>43</v>
      </c>
      <c r="I52" s="51" t="s">
        <v>324</v>
      </c>
    </row>
    <row r="53" spans="1:9" x14ac:dyDescent="0.25">
      <c r="A53" s="68">
        <v>52</v>
      </c>
      <c r="B53" s="49" t="s">
        <v>267</v>
      </c>
      <c r="C53" s="49" t="s">
        <v>265</v>
      </c>
      <c r="D53" s="49">
        <v>2</v>
      </c>
      <c r="E53" s="49" t="s">
        <v>25</v>
      </c>
      <c r="F53" s="49" t="s">
        <v>268</v>
      </c>
      <c r="G53" s="49" t="s">
        <v>25</v>
      </c>
      <c r="H53" s="49">
        <v>43</v>
      </c>
      <c r="I53" s="51" t="s">
        <v>324</v>
      </c>
    </row>
    <row r="54" spans="1:9" x14ac:dyDescent="0.25">
      <c r="A54" s="68">
        <v>53</v>
      </c>
      <c r="B54" s="49" t="s">
        <v>267</v>
      </c>
      <c r="C54" s="49" t="s">
        <v>248</v>
      </c>
      <c r="D54" s="49">
        <v>1</v>
      </c>
      <c r="E54" s="49" t="s">
        <v>268</v>
      </c>
      <c r="F54" s="49" t="s">
        <v>268</v>
      </c>
      <c r="G54" s="49" t="s">
        <v>15</v>
      </c>
      <c r="H54" s="49">
        <v>117</v>
      </c>
      <c r="I54" s="51" t="s">
        <v>324</v>
      </c>
    </row>
    <row r="55" spans="1:9" x14ac:dyDescent="0.25">
      <c r="A55" s="68">
        <v>54</v>
      </c>
      <c r="B55" s="49" t="s">
        <v>267</v>
      </c>
      <c r="C55" s="49" t="s">
        <v>248</v>
      </c>
      <c r="D55" s="49">
        <v>2</v>
      </c>
      <c r="E55" s="49" t="s">
        <v>268</v>
      </c>
      <c r="F55" s="49" t="s">
        <v>268</v>
      </c>
      <c r="G55" s="49" t="s">
        <v>15</v>
      </c>
      <c r="H55" s="49">
        <v>117</v>
      </c>
      <c r="I55" s="51" t="s">
        <v>324</v>
      </c>
    </row>
    <row r="56" spans="1:9" x14ac:dyDescent="0.25">
      <c r="A56" s="68">
        <v>55</v>
      </c>
      <c r="B56" s="49" t="s">
        <v>188</v>
      </c>
      <c r="C56" s="49" t="s">
        <v>876</v>
      </c>
      <c r="D56" s="49">
        <v>1</v>
      </c>
      <c r="E56" s="49" t="s">
        <v>303</v>
      </c>
      <c r="F56" s="49" t="s">
        <v>15</v>
      </c>
      <c r="G56" s="49" t="s">
        <v>303</v>
      </c>
      <c r="H56" s="49">
        <v>30</v>
      </c>
      <c r="I56" s="51" t="s">
        <v>324</v>
      </c>
    </row>
    <row r="57" spans="1:9" x14ac:dyDescent="0.25">
      <c r="A57" s="68">
        <v>56</v>
      </c>
      <c r="B57" s="49" t="s">
        <v>188</v>
      </c>
      <c r="C57" s="49" t="s">
        <v>876</v>
      </c>
      <c r="D57" s="49">
        <v>2</v>
      </c>
      <c r="E57" s="49" t="s">
        <v>303</v>
      </c>
      <c r="F57" s="49" t="s">
        <v>15</v>
      </c>
      <c r="G57" s="49" t="s">
        <v>303</v>
      </c>
      <c r="H57" s="49">
        <v>30</v>
      </c>
      <c r="I57" s="51" t="s">
        <v>324</v>
      </c>
    </row>
    <row r="58" spans="1:9" x14ac:dyDescent="0.25">
      <c r="A58" s="68">
        <v>57</v>
      </c>
      <c r="B58" s="49" t="s">
        <v>188</v>
      </c>
      <c r="C58" s="49" t="s">
        <v>304</v>
      </c>
      <c r="D58" s="49">
        <v>1</v>
      </c>
      <c r="E58" s="49" t="s">
        <v>303</v>
      </c>
      <c r="F58" s="49"/>
      <c r="G58" s="49"/>
      <c r="H58" s="49">
        <v>8</v>
      </c>
      <c r="I58" s="51" t="s">
        <v>324</v>
      </c>
    </row>
    <row r="59" spans="1:9" x14ac:dyDescent="0.25">
      <c r="A59" s="68">
        <v>58</v>
      </c>
      <c r="B59" s="49" t="s">
        <v>188</v>
      </c>
      <c r="C59" s="49" t="s">
        <v>304</v>
      </c>
      <c r="D59" s="49">
        <v>2</v>
      </c>
      <c r="E59" s="49" t="s">
        <v>303</v>
      </c>
      <c r="F59" s="49"/>
      <c r="G59" s="49"/>
      <c r="H59" s="49">
        <v>8</v>
      </c>
      <c r="I59" s="51" t="s">
        <v>324</v>
      </c>
    </row>
    <row r="60" spans="1:9" x14ac:dyDescent="0.25">
      <c r="A60" s="68">
        <v>59</v>
      </c>
      <c r="B60" s="68" t="s">
        <v>92</v>
      </c>
      <c r="C60" s="68" t="s">
        <v>223</v>
      </c>
      <c r="D60" s="68">
        <v>1</v>
      </c>
      <c r="E60" s="68" t="s">
        <v>24</v>
      </c>
      <c r="F60" s="68" t="s">
        <v>24</v>
      </c>
      <c r="G60" s="68" t="s">
        <v>15</v>
      </c>
      <c r="H60" s="68">
        <v>102</v>
      </c>
      <c r="I60" s="51" t="s">
        <v>324</v>
      </c>
    </row>
    <row r="61" spans="1:9" x14ac:dyDescent="0.25">
      <c r="A61" s="68">
        <v>60</v>
      </c>
      <c r="B61" s="68" t="s">
        <v>269</v>
      </c>
      <c r="C61" s="68" t="s">
        <v>258</v>
      </c>
      <c r="D61" s="68">
        <v>1</v>
      </c>
      <c r="E61" s="68" t="s">
        <v>15</v>
      </c>
      <c r="F61" s="68" t="s">
        <v>34</v>
      </c>
      <c r="G61" s="68" t="s">
        <v>25</v>
      </c>
      <c r="H61" s="68">
        <v>81</v>
      </c>
      <c r="I61" s="51" t="s">
        <v>324</v>
      </c>
    </row>
    <row r="62" spans="1:9" x14ac:dyDescent="0.25">
      <c r="A62" s="68">
        <v>61</v>
      </c>
      <c r="B62" s="68" t="s">
        <v>269</v>
      </c>
      <c r="C62" s="68" t="s">
        <v>258</v>
      </c>
      <c r="D62" s="68">
        <v>2</v>
      </c>
      <c r="E62" s="68" t="s">
        <v>15</v>
      </c>
      <c r="F62" s="68" t="s">
        <v>34</v>
      </c>
      <c r="G62" s="68" t="s">
        <v>25</v>
      </c>
      <c r="H62" s="68">
        <v>81</v>
      </c>
      <c r="I62" s="51" t="s">
        <v>324</v>
      </c>
    </row>
    <row r="63" spans="1:9" x14ac:dyDescent="0.25">
      <c r="A63" s="68">
        <v>62</v>
      </c>
      <c r="B63" s="68" t="s">
        <v>269</v>
      </c>
      <c r="C63" s="68" t="s">
        <v>270</v>
      </c>
      <c r="D63" s="68">
        <v>1</v>
      </c>
      <c r="E63" s="68" t="s">
        <v>15</v>
      </c>
      <c r="F63" s="68" t="s">
        <v>34</v>
      </c>
      <c r="G63" s="68" t="s">
        <v>15</v>
      </c>
      <c r="H63" s="68">
        <v>56</v>
      </c>
      <c r="I63" s="51" t="s">
        <v>324</v>
      </c>
    </row>
    <row r="64" spans="1:9" x14ac:dyDescent="0.25">
      <c r="A64" s="68">
        <v>63</v>
      </c>
      <c r="B64" s="49" t="s">
        <v>269</v>
      </c>
      <c r="C64" s="49" t="s">
        <v>270</v>
      </c>
      <c r="D64" s="49">
        <v>2</v>
      </c>
      <c r="E64" s="49" t="s">
        <v>15</v>
      </c>
      <c r="F64" s="49" t="s">
        <v>34</v>
      </c>
      <c r="G64" s="49" t="s">
        <v>15</v>
      </c>
      <c r="H64" s="49">
        <v>56</v>
      </c>
      <c r="I64" s="51" t="s">
        <v>324</v>
      </c>
    </row>
    <row r="65" spans="1:9" x14ac:dyDescent="0.25">
      <c r="A65" s="68">
        <v>64</v>
      </c>
      <c r="B65" s="49" t="s">
        <v>269</v>
      </c>
      <c r="C65" s="49" t="s">
        <v>265</v>
      </c>
      <c r="D65" s="49">
        <v>1</v>
      </c>
      <c r="E65" s="49" t="s">
        <v>25</v>
      </c>
      <c r="F65" s="49" t="s">
        <v>34</v>
      </c>
      <c r="G65" s="49" t="s">
        <v>25</v>
      </c>
      <c r="H65" s="49">
        <v>37</v>
      </c>
      <c r="I65" s="51" t="s">
        <v>324</v>
      </c>
    </row>
    <row r="66" spans="1:9" x14ac:dyDescent="0.25">
      <c r="A66" s="68">
        <v>65</v>
      </c>
      <c r="B66" s="49" t="s">
        <v>269</v>
      </c>
      <c r="C66" s="49" t="s">
        <v>265</v>
      </c>
      <c r="D66" s="49">
        <v>2</v>
      </c>
      <c r="E66" s="49" t="s">
        <v>25</v>
      </c>
      <c r="F66" s="49" t="s">
        <v>34</v>
      </c>
      <c r="G66" s="49" t="s">
        <v>25</v>
      </c>
      <c r="H66" s="49">
        <v>37</v>
      </c>
      <c r="I66" s="51" t="s">
        <v>324</v>
      </c>
    </row>
    <row r="67" spans="1:9" x14ac:dyDescent="0.25">
      <c r="A67" s="68">
        <v>66</v>
      </c>
      <c r="B67" s="49" t="s">
        <v>269</v>
      </c>
      <c r="C67" s="49" t="s">
        <v>271</v>
      </c>
      <c r="D67" s="49">
        <v>1</v>
      </c>
      <c r="E67" s="49" t="s">
        <v>25</v>
      </c>
      <c r="F67" s="49" t="s">
        <v>34</v>
      </c>
      <c r="G67" s="49" t="s">
        <v>25</v>
      </c>
      <c r="H67" s="49">
        <v>3</v>
      </c>
      <c r="I67" s="51" t="s">
        <v>324</v>
      </c>
    </row>
    <row r="68" spans="1:9" x14ac:dyDescent="0.25">
      <c r="A68" s="68">
        <v>67</v>
      </c>
      <c r="B68" s="49" t="s">
        <v>269</v>
      </c>
      <c r="C68" s="49" t="s">
        <v>271</v>
      </c>
      <c r="D68" s="49">
        <v>2</v>
      </c>
      <c r="E68" s="49" t="s">
        <v>25</v>
      </c>
      <c r="F68" s="49" t="s">
        <v>34</v>
      </c>
      <c r="G68" s="49" t="s">
        <v>25</v>
      </c>
      <c r="H68" s="49">
        <v>3</v>
      </c>
      <c r="I68" s="51" t="s">
        <v>324</v>
      </c>
    </row>
    <row r="69" spans="1:9" x14ac:dyDescent="0.25">
      <c r="A69" s="68">
        <v>68</v>
      </c>
      <c r="B69" s="49" t="s">
        <v>117</v>
      </c>
      <c r="C69" s="49" t="s">
        <v>272</v>
      </c>
      <c r="D69" s="49">
        <v>1</v>
      </c>
      <c r="E69" s="49" t="s">
        <v>24</v>
      </c>
      <c r="F69" s="49" t="s">
        <v>15</v>
      </c>
      <c r="G69" s="49" t="s">
        <v>24</v>
      </c>
      <c r="H69" s="49">
        <v>98</v>
      </c>
      <c r="I69" s="51" t="s">
        <v>324</v>
      </c>
    </row>
    <row r="70" spans="1:9" x14ac:dyDescent="0.25">
      <c r="A70" s="68">
        <v>69</v>
      </c>
      <c r="B70" s="49" t="s">
        <v>876</v>
      </c>
      <c r="C70" s="49" t="s">
        <v>877</v>
      </c>
      <c r="D70" s="49">
        <v>1</v>
      </c>
      <c r="E70" s="49" t="s">
        <v>303</v>
      </c>
      <c r="F70" s="49"/>
      <c r="G70" s="49"/>
      <c r="H70" s="49">
        <v>1</v>
      </c>
      <c r="I70" s="51" t="s">
        <v>324</v>
      </c>
    </row>
    <row r="71" spans="1:9" x14ac:dyDescent="0.25">
      <c r="A71" s="68">
        <v>70</v>
      </c>
      <c r="B71" s="54" t="s">
        <v>876</v>
      </c>
      <c r="C71" s="49" t="s">
        <v>877</v>
      </c>
      <c r="D71" s="49">
        <v>2</v>
      </c>
      <c r="E71" s="49" t="s">
        <v>303</v>
      </c>
      <c r="F71" s="49"/>
      <c r="G71" s="49"/>
      <c r="H71" s="49">
        <v>1</v>
      </c>
      <c r="I71" s="51" t="s">
        <v>324</v>
      </c>
    </row>
    <row r="72" spans="1:9" x14ac:dyDescent="0.25">
      <c r="A72" s="68">
        <v>71</v>
      </c>
      <c r="B72" s="49" t="s">
        <v>131</v>
      </c>
      <c r="C72" s="49" t="s">
        <v>462</v>
      </c>
      <c r="D72" s="49">
        <v>1</v>
      </c>
      <c r="E72" s="49" t="s">
        <v>52</v>
      </c>
      <c r="F72" s="49" t="s">
        <v>52</v>
      </c>
      <c r="G72" s="49" t="s">
        <v>52</v>
      </c>
      <c r="H72" s="49">
        <v>52</v>
      </c>
      <c r="I72" s="51" t="s">
        <v>324</v>
      </c>
    </row>
    <row r="73" spans="1:9" x14ac:dyDescent="0.25">
      <c r="A73" s="68">
        <v>72</v>
      </c>
      <c r="B73" s="49" t="s">
        <v>277</v>
      </c>
      <c r="C73" s="49" t="s">
        <v>274</v>
      </c>
      <c r="D73" s="49">
        <v>1</v>
      </c>
      <c r="E73" s="49" t="s">
        <v>275</v>
      </c>
      <c r="F73" s="49" t="s">
        <v>52</v>
      </c>
      <c r="G73" s="49" t="s">
        <v>276</v>
      </c>
      <c r="H73" s="49">
        <v>155</v>
      </c>
      <c r="I73" s="51" t="s">
        <v>324</v>
      </c>
    </row>
    <row r="74" spans="1:9" x14ac:dyDescent="0.25">
      <c r="A74" s="68">
        <v>73</v>
      </c>
      <c r="B74" s="55" t="s">
        <v>278</v>
      </c>
      <c r="C74" s="49" t="s">
        <v>277</v>
      </c>
      <c r="D74" s="49">
        <v>1</v>
      </c>
      <c r="E74" s="49" t="s">
        <v>52</v>
      </c>
      <c r="F74" s="49" t="s">
        <v>52</v>
      </c>
      <c r="G74" s="49" t="s">
        <v>52</v>
      </c>
      <c r="H74" s="49">
        <v>5</v>
      </c>
      <c r="I74" s="51" t="s">
        <v>324</v>
      </c>
    </row>
    <row r="75" spans="1:9" x14ac:dyDescent="0.25">
      <c r="A75" s="68">
        <v>74</v>
      </c>
      <c r="B75" s="55" t="s">
        <v>278</v>
      </c>
      <c r="C75" s="49" t="s">
        <v>277</v>
      </c>
      <c r="D75" s="49">
        <v>2</v>
      </c>
      <c r="E75" s="49" t="s">
        <v>52</v>
      </c>
      <c r="F75" s="49" t="s">
        <v>52</v>
      </c>
      <c r="G75" s="49" t="s">
        <v>52</v>
      </c>
      <c r="H75" s="49">
        <v>5</v>
      </c>
      <c r="I75" s="51" t="s">
        <v>324</v>
      </c>
    </row>
    <row r="76" spans="1:9" x14ac:dyDescent="0.25">
      <c r="A76" s="68">
        <v>75</v>
      </c>
      <c r="B76" s="49" t="s">
        <v>278</v>
      </c>
      <c r="C76" s="49" t="s">
        <v>274</v>
      </c>
      <c r="D76" s="49">
        <v>1</v>
      </c>
      <c r="E76" s="49" t="s">
        <v>275</v>
      </c>
      <c r="F76" s="49" t="s">
        <v>52</v>
      </c>
      <c r="G76" s="49" t="s">
        <v>276</v>
      </c>
      <c r="H76" s="49">
        <v>150</v>
      </c>
      <c r="I76" s="51" t="s">
        <v>324</v>
      </c>
    </row>
    <row r="77" spans="1:9" x14ac:dyDescent="0.25">
      <c r="A77" s="68">
        <v>76</v>
      </c>
      <c r="B77" s="49" t="s">
        <v>437</v>
      </c>
      <c r="C77" s="49" t="s">
        <v>279</v>
      </c>
      <c r="D77" s="49">
        <v>1</v>
      </c>
      <c r="E77" s="49" t="s">
        <v>52</v>
      </c>
      <c r="F77" s="49" t="s">
        <v>52</v>
      </c>
      <c r="G77" s="49" t="s">
        <v>436</v>
      </c>
      <c r="H77" s="49">
        <v>28</v>
      </c>
      <c r="I77" s="51" t="s">
        <v>324</v>
      </c>
    </row>
    <row r="78" spans="1:9" x14ac:dyDescent="0.25">
      <c r="A78" s="68">
        <v>77</v>
      </c>
      <c r="B78" s="49" t="s">
        <v>514</v>
      </c>
      <c r="C78" s="49" t="s">
        <v>281</v>
      </c>
      <c r="D78" s="49">
        <v>2</v>
      </c>
      <c r="E78" s="49" t="s">
        <v>282</v>
      </c>
      <c r="F78" s="49" t="s">
        <v>80</v>
      </c>
      <c r="G78" s="49" t="s">
        <v>282</v>
      </c>
      <c r="H78" s="49">
        <v>176</v>
      </c>
      <c r="I78" s="51" t="s">
        <v>324</v>
      </c>
    </row>
    <row r="79" spans="1:9" x14ac:dyDescent="0.25">
      <c r="A79" s="68">
        <v>78</v>
      </c>
      <c r="B79" s="49" t="s">
        <v>514</v>
      </c>
      <c r="C79" s="49" t="s">
        <v>281</v>
      </c>
      <c r="D79" s="49">
        <v>3</v>
      </c>
      <c r="E79" s="49" t="s">
        <v>282</v>
      </c>
      <c r="F79" s="49" t="s">
        <v>80</v>
      </c>
      <c r="G79" s="49" t="s">
        <v>282</v>
      </c>
      <c r="H79" s="49">
        <v>176</v>
      </c>
      <c r="I79" s="51" t="s">
        <v>324</v>
      </c>
    </row>
    <row r="80" spans="1:9" x14ac:dyDescent="0.25">
      <c r="A80" s="68">
        <v>79</v>
      </c>
      <c r="B80" s="49" t="s">
        <v>514</v>
      </c>
      <c r="C80" s="49" t="s">
        <v>160</v>
      </c>
      <c r="D80" s="49">
        <v>1</v>
      </c>
      <c r="E80" s="49" t="s">
        <v>11</v>
      </c>
      <c r="F80" s="49" t="s">
        <v>80</v>
      </c>
      <c r="G80" s="49" t="s">
        <v>80</v>
      </c>
      <c r="H80" s="49">
        <v>110</v>
      </c>
      <c r="I80" s="51" t="s">
        <v>324</v>
      </c>
    </row>
    <row r="81" spans="1:9" x14ac:dyDescent="0.25">
      <c r="A81" s="68">
        <v>80</v>
      </c>
      <c r="B81" s="49" t="s">
        <v>309</v>
      </c>
      <c r="C81" s="49" t="s">
        <v>310</v>
      </c>
      <c r="D81" s="49">
        <v>1</v>
      </c>
      <c r="E81" s="49" t="s">
        <v>301</v>
      </c>
      <c r="F81" s="49" t="s">
        <v>15</v>
      </c>
      <c r="G81" s="49" t="s">
        <v>301</v>
      </c>
      <c r="H81" s="49">
        <v>2</v>
      </c>
      <c r="I81" s="51" t="s">
        <v>324</v>
      </c>
    </row>
    <row r="82" spans="1:9" x14ac:dyDescent="0.25">
      <c r="A82" s="68">
        <v>81</v>
      </c>
      <c r="B82" s="49" t="s">
        <v>309</v>
      </c>
      <c r="C82" s="49" t="s">
        <v>310</v>
      </c>
      <c r="D82" s="49">
        <v>2</v>
      </c>
      <c r="E82" s="49" t="s">
        <v>301</v>
      </c>
      <c r="F82" s="49" t="s">
        <v>15</v>
      </c>
      <c r="G82" s="49" t="s">
        <v>301</v>
      </c>
      <c r="H82" s="49">
        <v>2</v>
      </c>
      <c r="I82" s="51" t="s">
        <v>324</v>
      </c>
    </row>
    <row r="83" spans="1:9" x14ac:dyDescent="0.25">
      <c r="A83" s="68">
        <v>82</v>
      </c>
      <c r="B83" s="49" t="s">
        <v>136</v>
      </c>
      <c r="C83" s="49" t="s">
        <v>279</v>
      </c>
      <c r="D83" s="49">
        <v>1</v>
      </c>
      <c r="E83" s="49" t="s">
        <v>11</v>
      </c>
      <c r="F83" s="49" t="s">
        <v>11</v>
      </c>
      <c r="G83" s="49" t="s">
        <v>436</v>
      </c>
      <c r="H83" s="49">
        <v>25</v>
      </c>
      <c r="I83" s="51" t="s">
        <v>324</v>
      </c>
    </row>
    <row r="84" spans="1:9" x14ac:dyDescent="0.25">
      <c r="A84" s="68">
        <v>83</v>
      </c>
      <c r="B84" s="49" t="s">
        <v>136</v>
      </c>
      <c r="C84" s="49" t="s">
        <v>438</v>
      </c>
      <c r="D84" s="49">
        <v>1</v>
      </c>
      <c r="E84" s="49" t="s">
        <v>11</v>
      </c>
      <c r="F84" s="49" t="s">
        <v>11</v>
      </c>
      <c r="G84" s="49" t="s">
        <v>436</v>
      </c>
      <c r="H84" s="49">
        <v>43</v>
      </c>
      <c r="I84" s="51" t="s">
        <v>324</v>
      </c>
    </row>
    <row r="85" spans="1:9" x14ac:dyDescent="0.25">
      <c r="A85" s="68">
        <v>84</v>
      </c>
      <c r="B85" s="49" t="s">
        <v>136</v>
      </c>
      <c r="C85" s="49" t="s">
        <v>439</v>
      </c>
      <c r="D85" s="49">
        <v>1</v>
      </c>
      <c r="E85" s="49" t="s">
        <v>11</v>
      </c>
      <c r="F85" s="49" t="s">
        <v>11</v>
      </c>
      <c r="G85" s="49" t="s">
        <v>436</v>
      </c>
      <c r="H85" s="49">
        <v>5</v>
      </c>
      <c r="I85" s="51" t="s">
        <v>324</v>
      </c>
    </row>
    <row r="86" spans="1:9" x14ac:dyDescent="0.25">
      <c r="A86" s="68">
        <v>85</v>
      </c>
      <c r="B86" s="49" t="s">
        <v>136</v>
      </c>
      <c r="C86" s="49" t="s">
        <v>439</v>
      </c>
      <c r="D86" s="49">
        <v>2</v>
      </c>
      <c r="E86" s="49" t="s">
        <v>11</v>
      </c>
      <c r="F86" s="49" t="s">
        <v>11</v>
      </c>
      <c r="G86" s="49" t="s">
        <v>436</v>
      </c>
      <c r="H86" s="49">
        <v>5</v>
      </c>
      <c r="I86" s="51" t="s">
        <v>324</v>
      </c>
    </row>
    <row r="87" spans="1:9" x14ac:dyDescent="0.25">
      <c r="A87" s="68">
        <v>86</v>
      </c>
      <c r="B87" s="49" t="s">
        <v>241</v>
      </c>
      <c r="C87" s="49" t="s">
        <v>240</v>
      </c>
      <c r="D87" s="49">
        <v>1</v>
      </c>
      <c r="E87" s="49" t="s">
        <v>24</v>
      </c>
      <c r="F87" s="49" t="s">
        <v>24</v>
      </c>
      <c r="G87" s="49" t="s">
        <v>24</v>
      </c>
      <c r="H87" s="49">
        <v>37</v>
      </c>
      <c r="I87" s="51" t="s">
        <v>324</v>
      </c>
    </row>
    <row r="88" spans="1:9" x14ac:dyDescent="0.25">
      <c r="A88" s="68">
        <v>87</v>
      </c>
      <c r="B88" s="49" t="s">
        <v>283</v>
      </c>
      <c r="C88" s="49" t="s">
        <v>60</v>
      </c>
      <c r="D88" s="49">
        <v>2</v>
      </c>
      <c r="E88" s="49" t="s">
        <v>25</v>
      </c>
      <c r="F88" s="49" t="s">
        <v>25</v>
      </c>
      <c r="G88" s="49" t="s">
        <v>25</v>
      </c>
      <c r="H88" s="49">
        <v>59</v>
      </c>
      <c r="I88" s="51" t="s">
        <v>324</v>
      </c>
    </row>
    <row r="89" spans="1:9" x14ac:dyDescent="0.25">
      <c r="A89" s="68">
        <v>88</v>
      </c>
      <c r="B89" s="49" t="s">
        <v>283</v>
      </c>
      <c r="C89" s="49" t="s">
        <v>261</v>
      </c>
      <c r="D89" s="49">
        <v>1</v>
      </c>
      <c r="E89" s="49" t="s">
        <v>25</v>
      </c>
      <c r="F89" s="49" t="s">
        <v>25</v>
      </c>
      <c r="G89" s="49" t="s">
        <v>25</v>
      </c>
      <c r="H89" s="49">
        <v>43</v>
      </c>
      <c r="I89" s="51" t="s">
        <v>324</v>
      </c>
    </row>
    <row r="90" spans="1:9" x14ac:dyDescent="0.25">
      <c r="A90" s="68">
        <v>89</v>
      </c>
      <c r="B90" s="49" t="s">
        <v>280</v>
      </c>
      <c r="C90" s="49" t="s">
        <v>259</v>
      </c>
      <c r="D90" s="49">
        <v>1</v>
      </c>
      <c r="E90" s="49" t="s">
        <v>52</v>
      </c>
      <c r="F90" s="49" t="s">
        <v>52</v>
      </c>
      <c r="G90" s="49" t="s">
        <v>52</v>
      </c>
      <c r="H90" s="49">
        <v>49</v>
      </c>
      <c r="I90" s="51" t="s">
        <v>324</v>
      </c>
    </row>
    <row r="91" spans="1:9" x14ac:dyDescent="0.25">
      <c r="A91" s="68">
        <v>90</v>
      </c>
      <c r="B91" s="49" t="s">
        <v>359</v>
      </c>
      <c r="C91" s="49" t="s">
        <v>108</v>
      </c>
      <c r="D91" s="49">
        <v>1</v>
      </c>
      <c r="E91" s="49" t="s">
        <v>52</v>
      </c>
      <c r="F91" s="49" t="s">
        <v>52</v>
      </c>
      <c r="G91" s="49" t="s">
        <v>25</v>
      </c>
      <c r="H91" s="49">
        <v>171</v>
      </c>
      <c r="I91" s="51" t="s">
        <v>324</v>
      </c>
    </row>
    <row r="92" spans="1:9" x14ac:dyDescent="0.25">
      <c r="A92" s="68">
        <v>91</v>
      </c>
      <c r="B92" s="49" t="s">
        <v>359</v>
      </c>
      <c r="C92" s="49" t="s">
        <v>108</v>
      </c>
      <c r="D92" s="49">
        <v>2</v>
      </c>
      <c r="E92" s="49" t="s">
        <v>52</v>
      </c>
      <c r="F92" s="49" t="s">
        <v>52</v>
      </c>
      <c r="G92" s="49" t="s">
        <v>25</v>
      </c>
      <c r="H92" s="49">
        <v>171</v>
      </c>
      <c r="I92" s="51" t="s">
        <v>324</v>
      </c>
    </row>
    <row r="93" spans="1:9" x14ac:dyDescent="0.25">
      <c r="A93" s="68">
        <v>92</v>
      </c>
      <c r="B93" s="49" t="s">
        <v>270</v>
      </c>
      <c r="C93" s="49" t="s">
        <v>108</v>
      </c>
      <c r="D93" s="49">
        <v>1</v>
      </c>
      <c r="E93" s="49" t="s">
        <v>15</v>
      </c>
      <c r="F93" s="49" t="s">
        <v>15</v>
      </c>
      <c r="G93" s="49" t="s">
        <v>15</v>
      </c>
      <c r="H93" s="49">
        <v>10</v>
      </c>
      <c r="I93" s="51" t="s">
        <v>324</v>
      </c>
    </row>
    <row r="94" spans="1:9" x14ac:dyDescent="0.25">
      <c r="A94" s="68">
        <v>93</v>
      </c>
      <c r="B94" s="49" t="s">
        <v>270</v>
      </c>
      <c r="C94" s="49" t="s">
        <v>108</v>
      </c>
      <c r="D94" s="49">
        <v>2</v>
      </c>
      <c r="E94" s="49" t="s">
        <v>25</v>
      </c>
      <c r="F94" s="49" t="s">
        <v>15</v>
      </c>
      <c r="G94" s="49" t="s">
        <v>25</v>
      </c>
      <c r="H94" s="49">
        <v>10</v>
      </c>
      <c r="I94" s="51" t="s">
        <v>324</v>
      </c>
    </row>
    <row r="95" spans="1:9" x14ac:dyDescent="0.25">
      <c r="A95" s="68">
        <v>94</v>
      </c>
      <c r="B95" s="49" t="s">
        <v>833</v>
      </c>
      <c r="C95" s="49" t="s">
        <v>834</v>
      </c>
      <c r="D95" s="49">
        <v>1</v>
      </c>
      <c r="E95" s="49" t="s">
        <v>24</v>
      </c>
      <c r="F95" s="49" t="s">
        <v>24</v>
      </c>
      <c r="G95" s="49" t="s">
        <v>24</v>
      </c>
      <c r="H95" s="49">
        <v>51</v>
      </c>
      <c r="I95" s="51" t="s">
        <v>324</v>
      </c>
    </row>
    <row r="96" spans="1:9" x14ac:dyDescent="0.25">
      <c r="A96" s="68">
        <v>95</v>
      </c>
      <c r="B96" s="49" t="s">
        <v>284</v>
      </c>
      <c r="C96" s="49" t="s">
        <v>285</v>
      </c>
      <c r="D96" s="49">
        <v>1</v>
      </c>
      <c r="E96" s="49" t="s">
        <v>286</v>
      </c>
      <c r="F96" s="49" t="s">
        <v>24</v>
      </c>
      <c r="G96" s="49" t="s">
        <v>52</v>
      </c>
      <c r="H96" s="49">
        <v>68</v>
      </c>
      <c r="I96" s="51" t="s">
        <v>324</v>
      </c>
    </row>
    <row r="97" spans="1:9" x14ac:dyDescent="0.25">
      <c r="A97" s="68">
        <v>96</v>
      </c>
      <c r="B97" s="49" t="s">
        <v>287</v>
      </c>
      <c r="C97" s="49" t="s">
        <v>288</v>
      </c>
      <c r="D97" s="49">
        <v>1</v>
      </c>
      <c r="E97" s="49" t="s">
        <v>24</v>
      </c>
      <c r="F97" s="49" t="s">
        <v>24</v>
      </c>
      <c r="G97" s="49" t="s">
        <v>11</v>
      </c>
      <c r="H97" s="49">
        <v>79</v>
      </c>
      <c r="I97" s="51" t="s">
        <v>324</v>
      </c>
    </row>
    <row r="98" spans="1:9" x14ac:dyDescent="0.25">
      <c r="A98" s="68">
        <v>97</v>
      </c>
      <c r="B98" s="49" t="s">
        <v>287</v>
      </c>
      <c r="C98" s="49" t="s">
        <v>288</v>
      </c>
      <c r="D98" s="49">
        <v>2</v>
      </c>
      <c r="E98" s="49" t="s">
        <v>24</v>
      </c>
      <c r="F98" s="49" t="s">
        <v>24</v>
      </c>
      <c r="G98" s="49" t="s">
        <v>11</v>
      </c>
      <c r="H98" s="49">
        <v>78</v>
      </c>
      <c r="I98" s="51" t="s">
        <v>324</v>
      </c>
    </row>
    <row r="99" spans="1:9" x14ac:dyDescent="0.25">
      <c r="A99" s="68">
        <v>98</v>
      </c>
      <c r="B99" s="49" t="s">
        <v>438</v>
      </c>
      <c r="C99" s="49" t="s">
        <v>440</v>
      </c>
      <c r="D99" s="49">
        <v>1</v>
      </c>
      <c r="E99" s="49" t="s">
        <v>441</v>
      </c>
      <c r="F99" s="49" t="s">
        <v>436</v>
      </c>
      <c r="G99" s="49" t="s">
        <v>276</v>
      </c>
      <c r="H99" s="49">
        <v>120</v>
      </c>
      <c r="I99" s="51" t="s">
        <v>324</v>
      </c>
    </row>
    <row r="100" spans="1:9" x14ac:dyDescent="0.25">
      <c r="A100" s="68">
        <v>99</v>
      </c>
      <c r="B100" s="49" t="s">
        <v>289</v>
      </c>
      <c r="C100" s="49" t="s">
        <v>290</v>
      </c>
      <c r="D100" s="49">
        <v>1</v>
      </c>
      <c r="E100" s="49" t="s">
        <v>11</v>
      </c>
      <c r="F100" s="49" t="s">
        <v>80</v>
      </c>
      <c r="G100" s="49" t="s">
        <v>282</v>
      </c>
      <c r="H100" s="49">
        <v>105</v>
      </c>
      <c r="I100" s="51" t="s">
        <v>324</v>
      </c>
    </row>
    <row r="101" spans="1:9" x14ac:dyDescent="0.25">
      <c r="A101" s="68">
        <v>100</v>
      </c>
      <c r="B101" s="49" t="s">
        <v>291</v>
      </c>
      <c r="C101" s="49" t="s">
        <v>289</v>
      </c>
      <c r="D101" s="49">
        <v>1</v>
      </c>
      <c r="E101" s="49" t="s">
        <v>80</v>
      </c>
      <c r="F101" s="49" t="s">
        <v>11</v>
      </c>
      <c r="G101" s="49" t="s">
        <v>80</v>
      </c>
      <c r="H101" s="49">
        <v>15</v>
      </c>
      <c r="I101" s="51" t="s">
        <v>324</v>
      </c>
    </row>
    <row r="102" spans="1:9" x14ac:dyDescent="0.25">
      <c r="A102" s="68">
        <v>101</v>
      </c>
      <c r="B102" s="49" t="s">
        <v>291</v>
      </c>
      <c r="C102" s="49" t="s">
        <v>289</v>
      </c>
      <c r="D102" s="49">
        <v>2</v>
      </c>
      <c r="E102" s="49" t="s">
        <v>80</v>
      </c>
      <c r="F102" s="49" t="s">
        <v>11</v>
      </c>
      <c r="G102" s="49" t="s">
        <v>80</v>
      </c>
      <c r="H102" s="49">
        <v>15</v>
      </c>
      <c r="I102" s="51" t="s">
        <v>324</v>
      </c>
    </row>
    <row r="103" spans="1:9" x14ac:dyDescent="0.25">
      <c r="A103" s="68">
        <v>102</v>
      </c>
      <c r="B103" s="49" t="s">
        <v>288</v>
      </c>
      <c r="C103" s="49" t="s">
        <v>292</v>
      </c>
      <c r="D103" s="49">
        <v>1</v>
      </c>
      <c r="E103" s="49" t="s">
        <v>24</v>
      </c>
      <c r="F103" s="49" t="s">
        <v>15</v>
      </c>
      <c r="G103" s="49" t="s">
        <v>24</v>
      </c>
      <c r="H103" s="49">
        <v>13</v>
      </c>
      <c r="I103" s="51" t="s">
        <v>324</v>
      </c>
    </row>
    <row r="104" spans="1:9" x14ac:dyDescent="0.25">
      <c r="A104" s="68">
        <v>103</v>
      </c>
      <c r="B104" s="49" t="s">
        <v>288</v>
      </c>
      <c r="C104" s="49" t="s">
        <v>878</v>
      </c>
      <c r="D104" s="49">
        <v>1</v>
      </c>
      <c r="E104" s="49" t="s">
        <v>24</v>
      </c>
      <c r="F104" s="49" t="s">
        <v>15</v>
      </c>
      <c r="G104" s="49" t="s">
        <v>24</v>
      </c>
      <c r="H104" s="49">
        <v>12</v>
      </c>
      <c r="I104" s="51" t="s">
        <v>324</v>
      </c>
    </row>
    <row r="105" spans="1:9" x14ac:dyDescent="0.25">
      <c r="A105" s="68">
        <v>104</v>
      </c>
      <c r="B105" s="49" t="s">
        <v>293</v>
      </c>
      <c r="C105" s="49" t="s">
        <v>223</v>
      </c>
      <c r="D105" s="49">
        <v>1</v>
      </c>
      <c r="E105" s="49" t="s">
        <v>24</v>
      </c>
      <c r="F105" s="49" t="s">
        <v>24</v>
      </c>
      <c r="G105" s="49" t="s">
        <v>15</v>
      </c>
      <c r="H105" s="49">
        <v>1</v>
      </c>
      <c r="I105" s="51" t="s">
        <v>324</v>
      </c>
    </row>
    <row r="106" spans="1:9" x14ac:dyDescent="0.25">
      <c r="A106" s="68">
        <v>105</v>
      </c>
      <c r="B106" s="49" t="s">
        <v>293</v>
      </c>
      <c r="C106" s="49" t="s">
        <v>223</v>
      </c>
      <c r="D106" s="49">
        <v>2</v>
      </c>
      <c r="E106" s="49" t="s">
        <v>24</v>
      </c>
      <c r="F106" s="49" t="s">
        <v>24</v>
      </c>
      <c r="G106" s="49" t="s">
        <v>15</v>
      </c>
      <c r="H106" s="49">
        <v>1</v>
      </c>
      <c r="I106" s="51" t="s">
        <v>324</v>
      </c>
    </row>
    <row r="107" spans="1:9" x14ac:dyDescent="0.25">
      <c r="A107" s="68">
        <v>106</v>
      </c>
      <c r="B107" s="49" t="s">
        <v>223</v>
      </c>
      <c r="C107" s="49" t="s">
        <v>294</v>
      </c>
      <c r="D107" s="49">
        <v>2</v>
      </c>
      <c r="E107" s="49" t="s">
        <v>24</v>
      </c>
      <c r="F107" s="49" t="s">
        <v>15</v>
      </c>
      <c r="G107" s="49" t="s">
        <v>24</v>
      </c>
      <c r="H107" s="49">
        <v>42</v>
      </c>
      <c r="I107" s="51" t="s">
        <v>324</v>
      </c>
    </row>
    <row r="108" spans="1:9" x14ac:dyDescent="0.25">
      <c r="A108" s="68">
        <v>107</v>
      </c>
      <c r="B108" s="49" t="s">
        <v>295</v>
      </c>
      <c r="C108" s="49" t="s">
        <v>296</v>
      </c>
      <c r="D108" s="49">
        <v>1</v>
      </c>
      <c r="E108" s="49" t="s">
        <v>24</v>
      </c>
      <c r="F108" s="49" t="s">
        <v>11</v>
      </c>
      <c r="G108" s="49" t="s">
        <v>24</v>
      </c>
      <c r="H108" s="49">
        <v>4</v>
      </c>
      <c r="I108" s="51" t="s">
        <v>324</v>
      </c>
    </row>
    <row r="109" spans="1:9" x14ac:dyDescent="0.25">
      <c r="A109" s="68">
        <v>108</v>
      </c>
      <c r="B109" s="49" t="s">
        <v>295</v>
      </c>
      <c r="C109" s="49" t="s">
        <v>296</v>
      </c>
      <c r="D109" s="49">
        <v>2</v>
      </c>
      <c r="E109" s="49" t="s">
        <v>24</v>
      </c>
      <c r="F109" s="49" t="s">
        <v>11</v>
      </c>
      <c r="G109" s="49" t="s">
        <v>24</v>
      </c>
      <c r="H109" s="49">
        <v>4</v>
      </c>
      <c r="I109" s="51" t="s">
        <v>324</v>
      </c>
    </row>
    <row r="110" spans="1:9" x14ac:dyDescent="0.25">
      <c r="A110" s="68">
        <v>109</v>
      </c>
      <c r="B110" s="49" t="s">
        <v>295</v>
      </c>
      <c r="C110" s="49" t="s">
        <v>297</v>
      </c>
      <c r="D110" s="49">
        <v>1</v>
      </c>
      <c r="E110" s="49" t="s">
        <v>24</v>
      </c>
      <c r="F110" s="49" t="s">
        <v>11</v>
      </c>
      <c r="G110" s="49" t="s">
        <v>24</v>
      </c>
      <c r="H110" s="49">
        <v>67</v>
      </c>
      <c r="I110" s="51" t="s">
        <v>324</v>
      </c>
    </row>
    <row r="111" spans="1:9" x14ac:dyDescent="0.25">
      <c r="A111" s="68">
        <v>110</v>
      </c>
      <c r="B111" s="49" t="s">
        <v>295</v>
      </c>
      <c r="C111" s="49" t="s">
        <v>297</v>
      </c>
      <c r="D111" s="49">
        <v>2</v>
      </c>
      <c r="E111" s="49" t="s">
        <v>24</v>
      </c>
      <c r="F111" s="49" t="s">
        <v>11</v>
      </c>
      <c r="G111" s="49" t="s">
        <v>24</v>
      </c>
      <c r="H111" s="49">
        <v>67</v>
      </c>
      <c r="I111" s="51" t="s">
        <v>324</v>
      </c>
    </row>
    <row r="112" spans="1:9" x14ac:dyDescent="0.25">
      <c r="A112" s="68">
        <v>111</v>
      </c>
      <c r="B112" s="49" t="s">
        <v>133</v>
      </c>
      <c r="C112" s="49" t="s">
        <v>465</v>
      </c>
      <c r="D112" s="49">
        <v>1</v>
      </c>
      <c r="E112" s="49" t="s">
        <v>11</v>
      </c>
      <c r="F112" s="49" t="s">
        <v>11</v>
      </c>
      <c r="G112" s="49" t="s">
        <v>52</v>
      </c>
      <c r="H112" s="49">
        <v>7</v>
      </c>
      <c r="I112" s="51" t="s">
        <v>324</v>
      </c>
    </row>
    <row r="113" spans="1:9" x14ac:dyDescent="0.25">
      <c r="A113" s="68">
        <v>112</v>
      </c>
      <c r="B113" s="49" t="s">
        <v>133</v>
      </c>
      <c r="C113" s="49" t="s">
        <v>465</v>
      </c>
      <c r="D113" s="49">
        <v>2</v>
      </c>
      <c r="E113" s="49" t="s">
        <v>11</v>
      </c>
      <c r="F113" s="49" t="s">
        <v>11</v>
      </c>
      <c r="G113" s="49" t="s">
        <v>52</v>
      </c>
      <c r="H113" s="49">
        <v>7</v>
      </c>
      <c r="I113" s="51" t="s">
        <v>324</v>
      </c>
    </row>
    <row r="114" spans="1:9" x14ac:dyDescent="0.25">
      <c r="A114" s="68">
        <v>113</v>
      </c>
      <c r="B114" s="49" t="s">
        <v>90</v>
      </c>
      <c r="C114" s="49" t="s">
        <v>882</v>
      </c>
      <c r="D114" s="49">
        <v>1</v>
      </c>
      <c r="E114" s="49" t="s">
        <v>24</v>
      </c>
      <c r="F114" s="49"/>
      <c r="G114" s="49"/>
      <c r="H114" s="49">
        <v>4</v>
      </c>
      <c r="I114" s="51" t="s">
        <v>324</v>
      </c>
    </row>
    <row r="115" spans="1:9" x14ac:dyDescent="0.25">
      <c r="A115" s="68">
        <v>114</v>
      </c>
      <c r="B115" s="49" t="s">
        <v>90</v>
      </c>
      <c r="C115" s="49" t="s">
        <v>882</v>
      </c>
      <c r="D115" s="49">
        <v>2</v>
      </c>
      <c r="E115" s="49" t="s">
        <v>24</v>
      </c>
      <c r="F115" s="49"/>
      <c r="G115" s="49"/>
      <c r="H115" s="49">
        <v>4</v>
      </c>
      <c r="I115" s="51" t="s">
        <v>324</v>
      </c>
    </row>
    <row r="116" spans="1:9" x14ac:dyDescent="0.25">
      <c r="A116" s="68">
        <v>115</v>
      </c>
      <c r="B116" s="49" t="s">
        <v>298</v>
      </c>
      <c r="C116" s="49" t="s">
        <v>66</v>
      </c>
      <c r="D116" s="49">
        <v>1</v>
      </c>
      <c r="E116" s="49" t="s">
        <v>52</v>
      </c>
      <c r="F116" s="49" t="s">
        <v>52</v>
      </c>
      <c r="G116" s="49" t="s">
        <v>11</v>
      </c>
      <c r="H116" s="49">
        <v>4</v>
      </c>
      <c r="I116" s="51" t="s">
        <v>324</v>
      </c>
    </row>
    <row r="117" spans="1:9" x14ac:dyDescent="0.25">
      <c r="A117" s="68">
        <v>116</v>
      </c>
      <c r="B117" s="49" t="s">
        <v>298</v>
      </c>
      <c r="C117" s="49" t="s">
        <v>66</v>
      </c>
      <c r="D117" s="49">
        <v>2</v>
      </c>
      <c r="E117" s="49" t="s">
        <v>52</v>
      </c>
      <c r="F117" s="49" t="s">
        <v>52</v>
      </c>
      <c r="G117" s="49" t="s">
        <v>11</v>
      </c>
      <c r="H117" s="49">
        <v>4</v>
      </c>
      <c r="I117" s="51" t="s">
        <v>324</v>
      </c>
    </row>
    <row r="118" spans="1:9" x14ac:dyDescent="0.25">
      <c r="A118" s="68">
        <v>117</v>
      </c>
      <c r="B118" s="49" t="s">
        <v>299</v>
      </c>
      <c r="C118" s="49" t="s">
        <v>225</v>
      </c>
      <c r="D118" s="49">
        <v>1</v>
      </c>
      <c r="E118" s="49" t="s">
        <v>11</v>
      </c>
      <c r="F118" s="49" t="s">
        <v>268</v>
      </c>
      <c r="G118" s="49" t="s">
        <v>25</v>
      </c>
      <c r="H118" s="49">
        <v>117</v>
      </c>
      <c r="I118" s="51" t="s">
        <v>324</v>
      </c>
    </row>
    <row r="119" spans="1:9" x14ac:dyDescent="0.25">
      <c r="A119" s="68">
        <v>118</v>
      </c>
      <c r="B119" s="49" t="s">
        <v>299</v>
      </c>
      <c r="C119" s="49" t="s">
        <v>247</v>
      </c>
      <c r="D119" s="49">
        <v>1</v>
      </c>
      <c r="E119" s="49" t="s">
        <v>11</v>
      </c>
      <c r="F119" s="49" t="s">
        <v>268</v>
      </c>
      <c r="G119" s="49" t="s">
        <v>25</v>
      </c>
      <c r="H119" s="49">
        <v>62</v>
      </c>
      <c r="I119" s="51" t="s">
        <v>324</v>
      </c>
    </row>
    <row r="120" spans="1:9" x14ac:dyDescent="0.25">
      <c r="A120" s="68">
        <v>119</v>
      </c>
      <c r="B120" s="49" t="s">
        <v>299</v>
      </c>
      <c r="C120" s="49" t="s">
        <v>252</v>
      </c>
      <c r="D120" s="49">
        <v>1</v>
      </c>
      <c r="E120" s="49" t="s">
        <v>11</v>
      </c>
      <c r="F120" s="49" t="s">
        <v>268</v>
      </c>
      <c r="G120" s="49" t="s">
        <v>52</v>
      </c>
      <c r="H120" s="49">
        <v>20</v>
      </c>
      <c r="I120" s="51" t="s">
        <v>324</v>
      </c>
    </row>
    <row r="121" spans="1:9" x14ac:dyDescent="0.25">
      <c r="A121" s="68">
        <v>120</v>
      </c>
      <c r="B121" s="49" t="s">
        <v>299</v>
      </c>
      <c r="C121" s="49" t="s">
        <v>300</v>
      </c>
      <c r="D121" s="49">
        <v>1</v>
      </c>
      <c r="E121" s="49" t="s">
        <v>11</v>
      </c>
      <c r="F121" s="49" t="s">
        <v>268</v>
      </c>
      <c r="G121" s="49" t="s">
        <v>52</v>
      </c>
      <c r="H121" s="49">
        <v>96</v>
      </c>
      <c r="I121" s="51" t="s">
        <v>324</v>
      </c>
    </row>
    <row r="122" spans="1:9" x14ac:dyDescent="0.25">
      <c r="A122" s="68">
        <v>121</v>
      </c>
      <c r="B122" s="49" t="s">
        <v>176</v>
      </c>
      <c r="C122" s="49" t="s">
        <v>218</v>
      </c>
      <c r="D122" s="49">
        <v>1</v>
      </c>
      <c r="E122" s="49" t="s">
        <v>11</v>
      </c>
      <c r="F122" s="49" t="s">
        <v>268</v>
      </c>
      <c r="G122" s="49" t="s">
        <v>52</v>
      </c>
      <c r="H122" s="49">
        <v>21</v>
      </c>
      <c r="I122" s="51" t="s">
        <v>324</v>
      </c>
    </row>
    <row r="123" spans="1:9" x14ac:dyDescent="0.25">
      <c r="A123" s="68">
        <v>122</v>
      </c>
      <c r="B123" s="49" t="s">
        <v>176</v>
      </c>
      <c r="C123" s="49" t="s">
        <v>299</v>
      </c>
      <c r="D123" s="49">
        <v>1</v>
      </c>
      <c r="E123" s="49" t="s">
        <v>11</v>
      </c>
      <c r="F123" s="49" t="s">
        <v>268</v>
      </c>
      <c r="G123" s="49" t="s">
        <v>268</v>
      </c>
      <c r="H123" s="49">
        <v>1</v>
      </c>
      <c r="I123" s="51" t="s">
        <v>324</v>
      </c>
    </row>
    <row r="124" spans="1:9" x14ac:dyDescent="0.25">
      <c r="A124" s="68">
        <v>123</v>
      </c>
      <c r="B124" s="49" t="s">
        <v>260</v>
      </c>
      <c r="C124" s="49" t="s">
        <v>279</v>
      </c>
      <c r="D124" s="49">
        <v>1</v>
      </c>
      <c r="E124" s="49" t="s">
        <v>52</v>
      </c>
      <c r="F124" s="49" t="s">
        <v>52</v>
      </c>
      <c r="G124" s="49" t="s">
        <v>436</v>
      </c>
      <c r="H124" s="49">
        <v>37</v>
      </c>
      <c r="I124" s="51" t="s">
        <v>324</v>
      </c>
    </row>
    <row r="125" spans="1:9" x14ac:dyDescent="0.25">
      <c r="A125" s="68">
        <v>124</v>
      </c>
      <c r="B125" s="49" t="s">
        <v>248</v>
      </c>
      <c r="C125" s="49" t="s">
        <v>226</v>
      </c>
      <c r="D125" s="49">
        <v>1</v>
      </c>
      <c r="E125" s="49" t="s">
        <v>15</v>
      </c>
      <c r="F125" s="49" t="s">
        <v>15</v>
      </c>
      <c r="G125" s="49" t="s">
        <v>301</v>
      </c>
      <c r="H125" s="49">
        <v>26</v>
      </c>
      <c r="I125" s="51" t="s">
        <v>324</v>
      </c>
    </row>
    <row r="126" spans="1:9" x14ac:dyDescent="0.25">
      <c r="A126" s="68">
        <v>125</v>
      </c>
      <c r="B126" s="68" t="s">
        <v>248</v>
      </c>
      <c r="C126" s="68" t="s">
        <v>226</v>
      </c>
      <c r="D126" s="68">
        <v>2</v>
      </c>
      <c r="E126" s="68" t="s">
        <v>15</v>
      </c>
      <c r="F126" s="68" t="s">
        <v>15</v>
      </c>
      <c r="G126" s="68" t="s">
        <v>301</v>
      </c>
      <c r="H126" s="68">
        <v>26</v>
      </c>
      <c r="I126" s="51" t="s">
        <v>324</v>
      </c>
    </row>
    <row r="127" spans="1:9" x14ac:dyDescent="0.25">
      <c r="A127" s="68">
        <v>126</v>
      </c>
      <c r="B127" s="68" t="s">
        <v>248</v>
      </c>
      <c r="C127" s="68" t="s">
        <v>877</v>
      </c>
      <c r="D127" s="68">
        <v>1</v>
      </c>
      <c r="E127" s="68" t="s">
        <v>15</v>
      </c>
      <c r="F127" s="68" t="s">
        <v>15</v>
      </c>
      <c r="G127" s="68" t="s">
        <v>303</v>
      </c>
      <c r="H127" s="68">
        <v>30</v>
      </c>
      <c r="I127" s="51" t="s">
        <v>324</v>
      </c>
    </row>
    <row r="128" spans="1:9" x14ac:dyDescent="0.25">
      <c r="A128" s="68">
        <v>127</v>
      </c>
      <c r="B128" s="68" t="s">
        <v>248</v>
      </c>
      <c r="C128" s="68" t="s">
        <v>877</v>
      </c>
      <c r="D128" s="68">
        <v>2</v>
      </c>
      <c r="E128" s="68" t="s">
        <v>15</v>
      </c>
      <c r="F128" s="68" t="s">
        <v>15</v>
      </c>
      <c r="G128" s="68" t="s">
        <v>303</v>
      </c>
      <c r="H128" s="68">
        <v>30</v>
      </c>
      <c r="I128" s="51" t="s">
        <v>324</v>
      </c>
    </row>
    <row r="129" spans="1:9" x14ac:dyDescent="0.25">
      <c r="A129" s="68">
        <v>128</v>
      </c>
      <c r="B129" s="68" t="s">
        <v>248</v>
      </c>
      <c r="C129" s="68" t="s">
        <v>304</v>
      </c>
      <c r="D129" s="68">
        <v>1</v>
      </c>
      <c r="E129" s="68" t="s">
        <v>15</v>
      </c>
      <c r="F129" s="68" t="s">
        <v>15</v>
      </c>
      <c r="G129" s="68" t="s">
        <v>303</v>
      </c>
      <c r="H129" s="68">
        <v>28</v>
      </c>
      <c r="I129" s="51" t="s">
        <v>324</v>
      </c>
    </row>
    <row r="130" spans="1:9" x14ac:dyDescent="0.25">
      <c r="A130" s="68">
        <v>129</v>
      </c>
      <c r="B130" s="68" t="s">
        <v>248</v>
      </c>
      <c r="C130" s="68" t="s">
        <v>305</v>
      </c>
      <c r="D130" s="68">
        <v>1</v>
      </c>
      <c r="E130" s="68" t="s">
        <v>15</v>
      </c>
      <c r="F130" s="68" t="s">
        <v>15</v>
      </c>
      <c r="G130" s="68" t="s">
        <v>303</v>
      </c>
      <c r="H130" s="68">
        <v>19</v>
      </c>
      <c r="I130" s="51" t="s">
        <v>324</v>
      </c>
    </row>
    <row r="131" spans="1:9" x14ac:dyDescent="0.25">
      <c r="A131" s="68">
        <v>130</v>
      </c>
      <c r="B131" s="68" t="s">
        <v>306</v>
      </c>
      <c r="C131" s="68" t="s">
        <v>307</v>
      </c>
      <c r="D131" s="68">
        <v>1</v>
      </c>
      <c r="E131" s="68" t="s">
        <v>52</v>
      </c>
      <c r="F131" s="68" t="s">
        <v>11</v>
      </c>
      <c r="G131" s="68" t="s">
        <v>52</v>
      </c>
      <c r="H131" s="68">
        <v>25</v>
      </c>
      <c r="I131" s="51" t="s">
        <v>324</v>
      </c>
    </row>
    <row r="132" spans="1:9" x14ac:dyDescent="0.25">
      <c r="A132" s="68">
        <v>131</v>
      </c>
      <c r="B132" s="68" t="s">
        <v>306</v>
      </c>
      <c r="C132" s="68" t="s">
        <v>308</v>
      </c>
      <c r="D132" s="68">
        <v>1</v>
      </c>
      <c r="E132" s="68" t="s">
        <v>52</v>
      </c>
      <c r="F132" s="68" t="s">
        <v>11</v>
      </c>
      <c r="G132" s="68" t="s">
        <v>52</v>
      </c>
      <c r="H132" s="68">
        <v>95</v>
      </c>
      <c r="I132" s="51" t="s">
        <v>324</v>
      </c>
    </row>
    <row r="133" spans="1:9" x14ac:dyDescent="0.25">
      <c r="A133" s="68">
        <v>132</v>
      </c>
      <c r="B133" s="68" t="s">
        <v>442</v>
      </c>
      <c r="C133" s="68" t="s">
        <v>440</v>
      </c>
      <c r="D133" s="68">
        <v>1</v>
      </c>
      <c r="E133" s="68" t="s">
        <v>441</v>
      </c>
      <c r="F133" s="68" t="s">
        <v>436</v>
      </c>
      <c r="G133" s="68" t="s">
        <v>276</v>
      </c>
      <c r="H133" s="68">
        <v>120</v>
      </c>
      <c r="I133" s="51" t="s">
        <v>324</v>
      </c>
    </row>
    <row r="134" spans="1:9" x14ac:dyDescent="0.25">
      <c r="A134" s="42"/>
      <c r="B134" s="42"/>
      <c r="C134" s="42"/>
      <c r="D134" s="42"/>
      <c r="E134" s="2" t="s">
        <v>524</v>
      </c>
      <c r="F134" s="42"/>
      <c r="G134" s="43" t="s">
        <v>378</v>
      </c>
      <c r="H134" s="2">
        <f>SUM(H2:H133)</f>
        <v>6618</v>
      </c>
      <c r="I134" s="42"/>
    </row>
  </sheetData>
  <sortState ref="B2:I133">
    <sortCondition ref="B2:B133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O232"/>
  <sheetViews>
    <sheetView topLeftCell="A215" workbookViewId="0">
      <selection activeCell="A220" sqref="A220:F220"/>
    </sheetView>
  </sheetViews>
  <sheetFormatPr defaultRowHeight="15" x14ac:dyDescent="0.25"/>
  <cols>
    <col min="2" max="2" width="17.140625" style="39" customWidth="1"/>
    <col min="5" max="5" width="15.42578125" customWidth="1"/>
    <col min="10" max="10" width="14.140625" customWidth="1"/>
    <col min="17" max="17" width="20.28515625" customWidth="1"/>
    <col min="69" max="69" width="11.42578125" customWidth="1"/>
  </cols>
  <sheetData>
    <row r="1" spans="1:9" ht="23.25" x14ac:dyDescent="0.35">
      <c r="A1" s="299" t="s">
        <v>327</v>
      </c>
      <c r="B1" s="299"/>
      <c r="C1" s="299"/>
      <c r="D1" s="299"/>
      <c r="E1" s="299"/>
      <c r="F1" s="299"/>
      <c r="G1" s="299"/>
      <c r="H1" s="299"/>
      <c r="I1" s="299"/>
    </row>
    <row r="2" spans="1:9" ht="24" thickBot="1" x14ac:dyDescent="0.3">
      <c r="A2" s="300" t="s">
        <v>328</v>
      </c>
      <c r="B2" s="300"/>
    </row>
    <row r="3" spans="1:9" ht="39" thickBot="1" x14ac:dyDescent="0.3">
      <c r="A3" s="249" t="s">
        <v>329</v>
      </c>
      <c r="B3" s="250" t="s">
        <v>330</v>
      </c>
      <c r="C3" s="250" t="s">
        <v>331</v>
      </c>
      <c r="D3" s="250" t="s">
        <v>332</v>
      </c>
      <c r="E3" s="250" t="s">
        <v>333</v>
      </c>
      <c r="F3" s="250" t="s">
        <v>334</v>
      </c>
    </row>
    <row r="4" spans="1:9" ht="15.75" thickBot="1" x14ac:dyDescent="0.3">
      <c r="A4" s="29">
        <v>1</v>
      </c>
      <c r="B4" s="32" t="s">
        <v>435</v>
      </c>
      <c r="C4" s="31">
        <v>1</v>
      </c>
      <c r="D4" s="32">
        <v>660</v>
      </c>
      <c r="E4" s="32" t="s">
        <v>335</v>
      </c>
      <c r="F4" s="32" t="s">
        <v>336</v>
      </c>
    </row>
    <row r="5" spans="1:9" ht="15.75" thickBot="1" x14ac:dyDescent="0.3">
      <c r="A5" s="29">
        <v>2</v>
      </c>
      <c r="B5" s="32" t="s">
        <v>435</v>
      </c>
      <c r="C5" s="31">
        <v>2</v>
      </c>
      <c r="D5" s="32">
        <v>660</v>
      </c>
      <c r="E5" s="32" t="s">
        <v>335</v>
      </c>
      <c r="F5" s="32" t="s">
        <v>336</v>
      </c>
    </row>
    <row r="6" spans="1:9" ht="15.75" thickBot="1" x14ac:dyDescent="0.3">
      <c r="A6" s="29">
        <v>3</v>
      </c>
      <c r="B6" s="32" t="s">
        <v>435</v>
      </c>
      <c r="C6" s="31">
        <v>3</v>
      </c>
      <c r="D6" s="32">
        <v>660</v>
      </c>
      <c r="E6" s="32" t="s">
        <v>335</v>
      </c>
      <c r="F6" s="32" t="s">
        <v>336</v>
      </c>
    </row>
    <row r="7" spans="1:9" ht="15.75" thickBot="1" x14ac:dyDescent="0.3">
      <c r="A7" s="29">
        <v>4</v>
      </c>
      <c r="B7" s="32" t="s">
        <v>435</v>
      </c>
      <c r="C7" s="31">
        <v>4</v>
      </c>
      <c r="D7" s="32">
        <v>660</v>
      </c>
      <c r="E7" s="32" t="s">
        <v>335</v>
      </c>
      <c r="F7" s="32" t="s">
        <v>336</v>
      </c>
    </row>
    <row r="8" spans="1:9" ht="15.75" thickBot="1" x14ac:dyDescent="0.3">
      <c r="A8" s="29">
        <v>5</v>
      </c>
      <c r="B8" s="32" t="s">
        <v>435</v>
      </c>
      <c r="C8" s="31">
        <v>5</v>
      </c>
      <c r="D8" s="32">
        <v>660</v>
      </c>
      <c r="E8" s="32" t="s">
        <v>335</v>
      </c>
      <c r="F8" s="32" t="s">
        <v>336</v>
      </c>
    </row>
    <row r="9" spans="1:9" ht="15.75" thickBot="1" x14ac:dyDescent="0.3">
      <c r="A9" s="29">
        <v>6</v>
      </c>
      <c r="B9" s="32" t="s">
        <v>337</v>
      </c>
      <c r="C9" s="31">
        <v>1</v>
      </c>
      <c r="D9" s="32">
        <v>23</v>
      </c>
      <c r="E9" s="32" t="s">
        <v>338</v>
      </c>
      <c r="F9" s="32" t="s">
        <v>336</v>
      </c>
    </row>
    <row r="10" spans="1:9" ht="15.75" thickBot="1" x14ac:dyDescent="0.3">
      <c r="A10" s="29">
        <v>7</v>
      </c>
      <c r="B10" s="32" t="s">
        <v>337</v>
      </c>
      <c r="C10" s="31">
        <v>2</v>
      </c>
      <c r="D10" s="32">
        <v>23</v>
      </c>
      <c r="E10" s="32" t="s">
        <v>338</v>
      </c>
      <c r="F10" s="32" t="s">
        <v>336</v>
      </c>
    </row>
    <row r="11" spans="1:9" ht="15.75" thickBot="1" x14ac:dyDescent="0.3">
      <c r="A11" s="29">
        <v>8</v>
      </c>
      <c r="B11" s="32" t="s">
        <v>339</v>
      </c>
      <c r="C11" s="31">
        <v>1</v>
      </c>
      <c r="D11" s="32">
        <v>16</v>
      </c>
      <c r="E11" s="32" t="s">
        <v>338</v>
      </c>
      <c r="F11" s="32" t="s">
        <v>336</v>
      </c>
    </row>
    <row r="12" spans="1:9" ht="15.75" thickBot="1" x14ac:dyDescent="0.3">
      <c r="A12" s="29">
        <v>9</v>
      </c>
      <c r="B12" s="32" t="s">
        <v>340</v>
      </c>
      <c r="C12" s="31">
        <v>1</v>
      </c>
      <c r="D12" s="32">
        <v>15</v>
      </c>
      <c r="E12" s="32" t="s">
        <v>338</v>
      </c>
      <c r="F12" s="32" t="s">
        <v>336</v>
      </c>
    </row>
    <row r="13" spans="1:9" ht="15.75" thickBot="1" x14ac:dyDescent="0.3">
      <c r="A13" s="29">
        <v>10</v>
      </c>
      <c r="B13" s="32" t="s">
        <v>341</v>
      </c>
      <c r="C13" s="31">
        <v>1</v>
      </c>
      <c r="D13" s="32">
        <v>25</v>
      </c>
      <c r="E13" s="32" t="s">
        <v>338</v>
      </c>
      <c r="F13" s="32" t="s">
        <v>336</v>
      </c>
    </row>
    <row r="14" spans="1:9" ht="15.75" thickBot="1" x14ac:dyDescent="0.3">
      <c r="A14" s="29">
        <v>11</v>
      </c>
      <c r="B14" s="32" t="s">
        <v>341</v>
      </c>
      <c r="C14" s="31">
        <v>2</v>
      </c>
      <c r="D14" s="32">
        <v>25</v>
      </c>
      <c r="E14" s="32" t="s">
        <v>338</v>
      </c>
      <c r="F14" s="32" t="s">
        <v>336</v>
      </c>
    </row>
    <row r="15" spans="1:9" ht="15.75" thickBot="1" x14ac:dyDescent="0.3">
      <c r="A15" s="29">
        <v>12</v>
      </c>
      <c r="B15" s="32" t="s">
        <v>341</v>
      </c>
      <c r="C15" s="31">
        <v>3</v>
      </c>
      <c r="D15" s="32">
        <v>25</v>
      </c>
      <c r="E15" s="32" t="s">
        <v>338</v>
      </c>
      <c r="F15" s="32" t="s">
        <v>336</v>
      </c>
    </row>
    <row r="16" spans="1:9" ht="15.75" thickBot="1" x14ac:dyDescent="0.3">
      <c r="A16" s="29">
        <v>13</v>
      </c>
      <c r="B16" s="32" t="s">
        <v>341</v>
      </c>
      <c r="C16" s="31">
        <v>4</v>
      </c>
      <c r="D16" s="32">
        <v>25</v>
      </c>
      <c r="E16" s="32" t="s">
        <v>338</v>
      </c>
      <c r="F16" s="32" t="s">
        <v>336</v>
      </c>
    </row>
    <row r="17" spans="1:6" ht="15.75" thickBot="1" x14ac:dyDescent="0.3">
      <c r="A17" s="29">
        <v>14</v>
      </c>
      <c r="B17" s="32" t="s">
        <v>341</v>
      </c>
      <c r="C17" s="31">
        <v>5</v>
      </c>
      <c r="D17" s="32">
        <v>25</v>
      </c>
      <c r="E17" s="32" t="s">
        <v>338</v>
      </c>
      <c r="F17" s="32" t="s">
        <v>336</v>
      </c>
    </row>
    <row r="18" spans="1:6" ht="15.75" thickBot="1" x14ac:dyDescent="0.3">
      <c r="A18" s="29">
        <v>15</v>
      </c>
      <c r="B18" s="32" t="s">
        <v>341</v>
      </c>
      <c r="C18" s="31">
        <v>6</v>
      </c>
      <c r="D18" s="32">
        <v>25</v>
      </c>
      <c r="E18" s="32" t="s">
        <v>338</v>
      </c>
      <c r="F18" s="32" t="s">
        <v>336</v>
      </c>
    </row>
    <row r="19" spans="1:6" ht="15.75" thickBot="1" x14ac:dyDescent="0.3">
      <c r="A19" s="29">
        <v>16</v>
      </c>
      <c r="B19" s="32" t="s">
        <v>342</v>
      </c>
      <c r="C19" s="31">
        <v>1</v>
      </c>
      <c r="D19" s="32">
        <v>150</v>
      </c>
      <c r="E19" s="32" t="s">
        <v>338</v>
      </c>
      <c r="F19" s="32" t="s">
        <v>336</v>
      </c>
    </row>
    <row r="20" spans="1:6" ht="15.75" thickBot="1" x14ac:dyDescent="0.3">
      <c r="A20" s="29">
        <v>17</v>
      </c>
      <c r="B20" s="32" t="s">
        <v>343</v>
      </c>
      <c r="C20" s="31">
        <v>1</v>
      </c>
      <c r="D20" s="32">
        <v>40</v>
      </c>
      <c r="E20" s="32" t="s">
        <v>338</v>
      </c>
      <c r="F20" s="32" t="s">
        <v>336</v>
      </c>
    </row>
    <row r="21" spans="1:6" ht="15.75" thickBot="1" x14ac:dyDescent="0.3">
      <c r="A21" s="29">
        <v>18</v>
      </c>
      <c r="B21" s="32" t="s">
        <v>343</v>
      </c>
      <c r="C21" s="31">
        <v>2</v>
      </c>
      <c r="D21" s="32">
        <v>40</v>
      </c>
      <c r="E21" s="32" t="s">
        <v>338</v>
      </c>
      <c r="F21" s="32" t="s">
        <v>336</v>
      </c>
    </row>
    <row r="22" spans="1:6" ht="15.75" thickBot="1" x14ac:dyDescent="0.3">
      <c r="A22" s="29">
        <v>19</v>
      </c>
      <c r="B22" s="32" t="s">
        <v>344</v>
      </c>
      <c r="C22" s="31">
        <v>4</v>
      </c>
      <c r="D22" s="32">
        <v>12</v>
      </c>
      <c r="E22" s="32" t="s">
        <v>338</v>
      </c>
      <c r="F22" s="32" t="s">
        <v>336</v>
      </c>
    </row>
    <row r="23" spans="1:6" ht="15.75" thickBot="1" x14ac:dyDescent="0.3">
      <c r="A23" s="29">
        <v>20</v>
      </c>
      <c r="B23" s="32" t="s">
        <v>344</v>
      </c>
      <c r="C23" s="31">
        <v>5</v>
      </c>
      <c r="D23" s="32">
        <v>12</v>
      </c>
      <c r="E23" s="32" t="s">
        <v>338</v>
      </c>
      <c r="F23" s="32" t="s">
        <v>336</v>
      </c>
    </row>
    <row r="24" spans="1:6" ht="15.75" thickBot="1" x14ac:dyDescent="0.3">
      <c r="A24" s="29">
        <v>21</v>
      </c>
      <c r="B24" s="32" t="s">
        <v>344</v>
      </c>
      <c r="C24" s="31">
        <v>1</v>
      </c>
      <c r="D24" s="32">
        <v>24</v>
      </c>
      <c r="E24" s="32" t="s">
        <v>338</v>
      </c>
      <c r="F24" s="32" t="s">
        <v>336</v>
      </c>
    </row>
    <row r="25" spans="1:6" ht="15.75" thickBot="1" x14ac:dyDescent="0.3">
      <c r="A25" s="29">
        <v>22</v>
      </c>
      <c r="B25" s="32" t="s">
        <v>344</v>
      </c>
      <c r="C25" s="31">
        <v>2</v>
      </c>
      <c r="D25" s="32">
        <v>24</v>
      </c>
      <c r="E25" s="32" t="s">
        <v>338</v>
      </c>
      <c r="F25" s="32" t="s">
        <v>336</v>
      </c>
    </row>
    <row r="26" spans="1:6" ht="15.75" thickBot="1" x14ac:dyDescent="0.3">
      <c r="A26" s="29">
        <v>23</v>
      </c>
      <c r="B26" s="32" t="s">
        <v>344</v>
      </c>
      <c r="C26" s="31">
        <v>3</v>
      </c>
      <c r="D26" s="32">
        <v>24</v>
      </c>
      <c r="E26" s="32" t="s">
        <v>338</v>
      </c>
      <c r="F26" s="32" t="s">
        <v>336</v>
      </c>
    </row>
    <row r="27" spans="1:6" ht="15.75" thickBot="1" x14ac:dyDescent="0.3">
      <c r="A27" s="29">
        <v>24</v>
      </c>
      <c r="B27" s="32" t="s">
        <v>88</v>
      </c>
      <c r="C27" s="31">
        <v>2</v>
      </c>
      <c r="D27" s="32">
        <v>210</v>
      </c>
      <c r="E27" s="32" t="s">
        <v>345</v>
      </c>
      <c r="F27" s="32" t="s">
        <v>346</v>
      </c>
    </row>
    <row r="28" spans="1:6" ht="15.75" thickBot="1" x14ac:dyDescent="0.3">
      <c r="A28" s="29">
        <v>25</v>
      </c>
      <c r="B28" s="32" t="s">
        <v>88</v>
      </c>
      <c r="C28" s="31">
        <v>3</v>
      </c>
      <c r="D28" s="32">
        <v>210</v>
      </c>
      <c r="E28" s="32" t="s">
        <v>345</v>
      </c>
      <c r="F28" s="32" t="s">
        <v>346</v>
      </c>
    </row>
    <row r="29" spans="1:6" ht="15.75" thickBot="1" x14ac:dyDescent="0.3">
      <c r="A29" s="29">
        <v>26</v>
      </c>
      <c r="B29" s="32" t="s">
        <v>88</v>
      </c>
      <c r="C29" s="31">
        <v>4</v>
      </c>
      <c r="D29" s="32">
        <v>500</v>
      </c>
      <c r="E29" s="32" t="s">
        <v>345</v>
      </c>
      <c r="F29" s="32" t="s">
        <v>346</v>
      </c>
    </row>
    <row r="30" spans="1:6" ht="15.75" thickBot="1" x14ac:dyDescent="0.3">
      <c r="A30" s="29">
        <v>27</v>
      </c>
      <c r="B30" s="32" t="s">
        <v>88</v>
      </c>
      <c r="C30" s="31">
        <v>5</v>
      </c>
      <c r="D30" s="32">
        <v>500</v>
      </c>
      <c r="E30" s="32" t="s">
        <v>345</v>
      </c>
      <c r="F30" s="32" t="s">
        <v>346</v>
      </c>
    </row>
    <row r="31" spans="1:6" ht="15.75" thickBot="1" x14ac:dyDescent="0.3">
      <c r="A31" s="29">
        <v>28</v>
      </c>
      <c r="B31" s="32" t="s">
        <v>347</v>
      </c>
      <c r="C31" s="31">
        <v>1</v>
      </c>
      <c r="D31" s="32">
        <v>210</v>
      </c>
      <c r="E31" s="32" t="s">
        <v>345</v>
      </c>
      <c r="F31" s="32" t="s">
        <v>346</v>
      </c>
    </row>
    <row r="32" spans="1:6" ht="15.75" thickBot="1" x14ac:dyDescent="0.3">
      <c r="A32" s="29">
        <v>29</v>
      </c>
      <c r="B32" s="32" t="s">
        <v>347</v>
      </c>
      <c r="C32" s="31">
        <v>2</v>
      </c>
      <c r="D32" s="32">
        <v>210</v>
      </c>
      <c r="E32" s="32" t="s">
        <v>345</v>
      </c>
      <c r="F32" s="32" t="s">
        <v>346</v>
      </c>
    </row>
    <row r="33" spans="1:6" ht="15.75" thickBot="1" x14ac:dyDescent="0.3">
      <c r="A33" s="29">
        <v>30</v>
      </c>
      <c r="B33" s="32" t="s">
        <v>347</v>
      </c>
      <c r="C33" s="31">
        <v>3</v>
      </c>
      <c r="D33" s="32">
        <v>210</v>
      </c>
      <c r="E33" s="32" t="s">
        <v>345</v>
      </c>
      <c r="F33" s="32" t="s">
        <v>346</v>
      </c>
    </row>
    <row r="34" spans="1:6" ht="15.75" thickBot="1" x14ac:dyDescent="0.3">
      <c r="A34" s="29">
        <v>31</v>
      </c>
      <c r="B34" s="32" t="s">
        <v>347</v>
      </c>
      <c r="C34" s="31">
        <v>4</v>
      </c>
      <c r="D34" s="32">
        <v>210</v>
      </c>
      <c r="E34" s="32" t="s">
        <v>345</v>
      </c>
      <c r="F34" s="32" t="s">
        <v>346</v>
      </c>
    </row>
    <row r="35" spans="1:6" ht="15.75" thickBot="1" x14ac:dyDescent="0.3">
      <c r="A35" s="29">
        <v>32</v>
      </c>
      <c r="B35" s="32" t="s">
        <v>347</v>
      </c>
      <c r="C35" s="31">
        <v>5</v>
      </c>
      <c r="D35" s="32">
        <v>500</v>
      </c>
      <c r="E35" s="32" t="s">
        <v>345</v>
      </c>
      <c r="F35" s="32" t="s">
        <v>346</v>
      </c>
    </row>
    <row r="36" spans="1:6" ht="15.75" thickBot="1" x14ac:dyDescent="0.3">
      <c r="A36" s="29">
        <v>33</v>
      </c>
      <c r="B36" s="32" t="s">
        <v>347</v>
      </c>
      <c r="C36" s="31">
        <v>6</v>
      </c>
      <c r="D36" s="32">
        <v>500</v>
      </c>
      <c r="E36" s="32" t="s">
        <v>345</v>
      </c>
      <c r="F36" s="32" t="s">
        <v>346</v>
      </c>
    </row>
    <row r="37" spans="1:6" ht="15.75" thickBot="1" x14ac:dyDescent="0.3">
      <c r="A37" s="29">
        <v>34</v>
      </c>
      <c r="B37" s="32" t="s">
        <v>347</v>
      </c>
      <c r="C37" s="31">
        <v>7</v>
      </c>
      <c r="D37" s="32">
        <v>500</v>
      </c>
      <c r="E37" s="32" t="s">
        <v>345</v>
      </c>
      <c r="F37" s="32" t="s">
        <v>346</v>
      </c>
    </row>
    <row r="38" spans="1:6" ht="15.75" thickBot="1" x14ac:dyDescent="0.3">
      <c r="A38" s="29">
        <v>35</v>
      </c>
      <c r="B38" s="32" t="s">
        <v>884</v>
      </c>
      <c r="C38" s="31">
        <v>1</v>
      </c>
      <c r="D38" s="32">
        <v>500</v>
      </c>
      <c r="E38" s="32" t="s">
        <v>345</v>
      </c>
      <c r="F38" s="32" t="s">
        <v>346</v>
      </c>
    </row>
    <row r="39" spans="1:6" ht="15.75" thickBot="1" x14ac:dyDescent="0.3">
      <c r="A39" s="29">
        <v>36</v>
      </c>
      <c r="B39" s="32" t="s">
        <v>348</v>
      </c>
      <c r="C39" s="31">
        <v>1</v>
      </c>
      <c r="D39" s="32">
        <v>250</v>
      </c>
      <c r="E39" s="32" t="s">
        <v>349</v>
      </c>
      <c r="F39" s="32" t="s">
        <v>336</v>
      </c>
    </row>
    <row r="40" spans="1:6" ht="15.75" thickBot="1" x14ac:dyDescent="0.3">
      <c r="A40" s="29">
        <v>37</v>
      </c>
      <c r="B40" s="32" t="s">
        <v>348</v>
      </c>
      <c r="C40" s="31">
        <v>2</v>
      </c>
      <c r="D40" s="32">
        <v>250</v>
      </c>
      <c r="E40" s="32" t="s">
        <v>349</v>
      </c>
      <c r="F40" s="32" t="s">
        <v>336</v>
      </c>
    </row>
    <row r="41" spans="1:6" ht="15.75" thickBot="1" x14ac:dyDescent="0.3">
      <c r="A41" s="29">
        <v>38</v>
      </c>
      <c r="B41" s="32" t="s">
        <v>79</v>
      </c>
      <c r="C41" s="31">
        <v>1</v>
      </c>
      <c r="D41" s="32">
        <v>300</v>
      </c>
      <c r="E41" s="32" t="s">
        <v>350</v>
      </c>
      <c r="F41" s="32" t="s">
        <v>336</v>
      </c>
    </row>
    <row r="42" spans="1:6" ht="15.75" thickBot="1" x14ac:dyDescent="0.3">
      <c r="A42" s="29">
        <v>39</v>
      </c>
      <c r="B42" s="32" t="s">
        <v>351</v>
      </c>
      <c r="C42" s="31">
        <v>1</v>
      </c>
      <c r="D42" s="32">
        <v>12</v>
      </c>
      <c r="E42" s="32" t="s">
        <v>338</v>
      </c>
      <c r="F42" s="32" t="s">
        <v>336</v>
      </c>
    </row>
    <row r="43" spans="1:6" ht="15.75" thickBot="1" x14ac:dyDescent="0.3">
      <c r="A43" s="29">
        <v>40</v>
      </c>
      <c r="B43" s="32" t="s">
        <v>351</v>
      </c>
      <c r="C43" s="31">
        <v>2</v>
      </c>
      <c r="D43" s="32">
        <v>12</v>
      </c>
      <c r="E43" s="32" t="s">
        <v>338</v>
      </c>
      <c r="F43" s="32" t="s">
        <v>336</v>
      </c>
    </row>
    <row r="44" spans="1:6" ht="15.75" thickBot="1" x14ac:dyDescent="0.3">
      <c r="A44" s="29">
        <v>41</v>
      </c>
      <c r="B44" s="32" t="s">
        <v>352</v>
      </c>
      <c r="C44" s="31">
        <v>1</v>
      </c>
      <c r="D44" s="32">
        <v>125</v>
      </c>
      <c r="E44" s="32" t="s">
        <v>338</v>
      </c>
      <c r="F44" s="32" t="s">
        <v>336</v>
      </c>
    </row>
    <row r="45" spans="1:6" ht="15.75" thickBot="1" x14ac:dyDescent="0.3">
      <c r="A45" s="29">
        <v>42</v>
      </c>
      <c r="B45" s="32" t="s">
        <v>352</v>
      </c>
      <c r="C45" s="31">
        <v>2</v>
      </c>
      <c r="D45" s="32">
        <v>125</v>
      </c>
      <c r="E45" s="32" t="s">
        <v>338</v>
      </c>
      <c r="F45" s="32" t="s">
        <v>336</v>
      </c>
    </row>
    <row r="46" spans="1:6" ht="15.75" thickBot="1" x14ac:dyDescent="0.3">
      <c r="A46" s="29">
        <v>43</v>
      </c>
      <c r="B46" s="32" t="s">
        <v>153</v>
      </c>
      <c r="C46" s="31">
        <v>1</v>
      </c>
      <c r="D46" s="32">
        <v>270</v>
      </c>
      <c r="E46" s="32" t="s">
        <v>153</v>
      </c>
      <c r="F46" s="32" t="s">
        <v>336</v>
      </c>
    </row>
    <row r="47" spans="1:6" ht="15.75" thickBot="1" x14ac:dyDescent="0.3">
      <c r="A47" s="29">
        <v>44</v>
      </c>
      <c r="B47" s="31" t="s">
        <v>53</v>
      </c>
      <c r="C47" s="31">
        <v>1</v>
      </c>
      <c r="D47" s="32">
        <v>270</v>
      </c>
      <c r="E47" s="32" t="s">
        <v>427</v>
      </c>
      <c r="F47" s="32" t="s">
        <v>336</v>
      </c>
    </row>
    <row r="48" spans="1:6" ht="15.75" thickBot="1" x14ac:dyDescent="0.3">
      <c r="A48" s="29">
        <v>45</v>
      </c>
      <c r="B48" s="31" t="s">
        <v>53</v>
      </c>
      <c r="C48" s="31">
        <v>2</v>
      </c>
      <c r="D48" s="32">
        <v>270</v>
      </c>
      <c r="E48" s="32" t="s">
        <v>427</v>
      </c>
      <c r="F48" s="32" t="s">
        <v>336</v>
      </c>
    </row>
    <row r="49" spans="1:6" ht="15.75" thickBot="1" x14ac:dyDescent="0.3">
      <c r="A49" s="29">
        <v>46</v>
      </c>
      <c r="B49" s="31" t="s">
        <v>53</v>
      </c>
      <c r="C49" s="31">
        <v>3</v>
      </c>
      <c r="D49" s="32">
        <v>270</v>
      </c>
      <c r="E49" s="32" t="s">
        <v>427</v>
      </c>
      <c r="F49" s="32" t="s">
        <v>336</v>
      </c>
    </row>
    <row r="50" spans="1:6" ht="15.75" thickBot="1" x14ac:dyDescent="0.3">
      <c r="A50" s="29">
        <v>47</v>
      </c>
      <c r="B50" s="31" t="s">
        <v>53</v>
      </c>
      <c r="C50" s="31">
        <v>4</v>
      </c>
      <c r="D50" s="32">
        <v>270</v>
      </c>
      <c r="E50" s="32" t="s">
        <v>427</v>
      </c>
      <c r="F50" s="32" t="s">
        <v>336</v>
      </c>
    </row>
    <row r="51" spans="1:6" ht="15.75" thickBot="1" x14ac:dyDescent="0.3">
      <c r="A51" s="29">
        <v>48</v>
      </c>
      <c r="B51" s="31" t="s">
        <v>53</v>
      </c>
      <c r="C51" s="31">
        <v>5</v>
      </c>
      <c r="D51" s="32">
        <v>270</v>
      </c>
      <c r="E51" s="32" t="s">
        <v>427</v>
      </c>
      <c r="F51" s="32" t="s">
        <v>336</v>
      </c>
    </row>
    <row r="52" spans="1:6" ht="15.75" thickBot="1" x14ac:dyDescent="0.3">
      <c r="A52" s="29">
        <v>49</v>
      </c>
      <c r="B52" s="32" t="s">
        <v>353</v>
      </c>
      <c r="C52" s="31">
        <v>1</v>
      </c>
      <c r="D52" s="32">
        <v>300</v>
      </c>
      <c r="E52" s="32" t="s">
        <v>354</v>
      </c>
      <c r="F52" s="32" t="s">
        <v>336</v>
      </c>
    </row>
    <row r="53" spans="1:6" ht="15.75" thickBot="1" x14ac:dyDescent="0.3">
      <c r="A53" s="29">
        <v>50</v>
      </c>
      <c r="B53" s="32" t="s">
        <v>353</v>
      </c>
      <c r="C53" s="31">
        <v>2</v>
      </c>
      <c r="D53" s="32">
        <v>300</v>
      </c>
      <c r="E53" s="32" t="s">
        <v>354</v>
      </c>
      <c r="F53" s="32" t="s">
        <v>336</v>
      </c>
    </row>
    <row r="54" spans="1:6" ht="15.75" thickBot="1" x14ac:dyDescent="0.3">
      <c r="A54" s="29">
        <v>51</v>
      </c>
      <c r="B54" s="32" t="s">
        <v>353</v>
      </c>
      <c r="C54" s="31">
        <v>3</v>
      </c>
      <c r="D54" s="32">
        <v>300</v>
      </c>
      <c r="E54" s="32" t="s">
        <v>354</v>
      </c>
      <c r="F54" s="32" t="s">
        <v>336</v>
      </c>
    </row>
    <row r="55" spans="1:6" ht="15.75" thickBot="1" x14ac:dyDescent="0.3">
      <c r="A55" s="29">
        <v>52</v>
      </c>
      <c r="B55" s="32" t="s">
        <v>353</v>
      </c>
      <c r="C55" s="31">
        <v>4</v>
      </c>
      <c r="D55" s="32">
        <v>300</v>
      </c>
      <c r="E55" s="32" t="s">
        <v>354</v>
      </c>
      <c r="F55" s="32" t="s">
        <v>336</v>
      </c>
    </row>
    <row r="56" spans="1:6" ht="15.75" thickBot="1" x14ac:dyDescent="0.3">
      <c r="A56" s="29">
        <v>53</v>
      </c>
      <c r="B56" s="32" t="s">
        <v>100</v>
      </c>
      <c r="C56" s="31">
        <v>1</v>
      </c>
      <c r="D56" s="32">
        <v>210</v>
      </c>
      <c r="E56" s="32" t="s">
        <v>345</v>
      </c>
      <c r="F56" s="32" t="s">
        <v>346</v>
      </c>
    </row>
    <row r="57" spans="1:6" ht="15.75" thickBot="1" x14ac:dyDescent="0.3">
      <c r="A57" s="29">
        <v>54</v>
      </c>
      <c r="B57" s="32" t="s">
        <v>100</v>
      </c>
      <c r="C57" s="31">
        <v>2</v>
      </c>
      <c r="D57" s="32">
        <v>210</v>
      </c>
      <c r="E57" s="32" t="s">
        <v>345</v>
      </c>
      <c r="F57" s="32" t="s">
        <v>346</v>
      </c>
    </row>
    <row r="58" spans="1:6" ht="15.75" thickBot="1" x14ac:dyDescent="0.3">
      <c r="A58" s="29">
        <v>55</v>
      </c>
      <c r="B58" s="32" t="s">
        <v>100</v>
      </c>
      <c r="C58" s="31">
        <v>3</v>
      </c>
      <c r="D58" s="32">
        <v>210</v>
      </c>
      <c r="E58" s="32" t="s">
        <v>345</v>
      </c>
      <c r="F58" s="32" t="s">
        <v>346</v>
      </c>
    </row>
    <row r="59" spans="1:6" ht="15.75" thickBot="1" x14ac:dyDescent="0.3">
      <c r="A59" s="29">
        <v>56</v>
      </c>
      <c r="B59" s="32" t="s">
        <v>100</v>
      </c>
      <c r="C59" s="31">
        <v>4</v>
      </c>
      <c r="D59" s="32">
        <v>210</v>
      </c>
      <c r="E59" s="32" t="s">
        <v>345</v>
      </c>
      <c r="F59" s="32" t="s">
        <v>346</v>
      </c>
    </row>
    <row r="60" spans="1:6" ht="15.75" thickBot="1" x14ac:dyDescent="0.3">
      <c r="A60" s="29">
        <v>57</v>
      </c>
      <c r="B60" s="32" t="s">
        <v>100</v>
      </c>
      <c r="C60" s="31">
        <v>5</v>
      </c>
      <c r="D60" s="32">
        <v>500</v>
      </c>
      <c r="E60" s="32" t="s">
        <v>345</v>
      </c>
      <c r="F60" s="32" t="s">
        <v>346</v>
      </c>
    </row>
    <row r="61" spans="1:6" ht="15.75" thickBot="1" x14ac:dyDescent="0.3">
      <c r="A61" s="29">
        <v>58</v>
      </c>
      <c r="B61" s="32" t="s">
        <v>137</v>
      </c>
      <c r="C61" s="31">
        <v>5</v>
      </c>
      <c r="D61" s="32">
        <v>200</v>
      </c>
      <c r="E61" s="32" t="s">
        <v>345</v>
      </c>
      <c r="F61" s="32" t="s">
        <v>346</v>
      </c>
    </row>
    <row r="62" spans="1:6" ht="15.75" thickBot="1" x14ac:dyDescent="0.3">
      <c r="A62" s="29">
        <v>59</v>
      </c>
      <c r="B62" s="32" t="s">
        <v>137</v>
      </c>
      <c r="C62" s="31">
        <v>6</v>
      </c>
      <c r="D62" s="32">
        <v>210</v>
      </c>
      <c r="E62" s="32" t="s">
        <v>345</v>
      </c>
      <c r="F62" s="32" t="s">
        <v>346</v>
      </c>
    </row>
    <row r="63" spans="1:6" ht="15.75" thickBot="1" x14ac:dyDescent="0.3">
      <c r="A63" s="29">
        <v>60</v>
      </c>
      <c r="B63" s="32" t="s">
        <v>137</v>
      </c>
      <c r="C63" s="31">
        <v>7</v>
      </c>
      <c r="D63" s="32">
        <v>210</v>
      </c>
      <c r="E63" s="32" t="s">
        <v>345</v>
      </c>
      <c r="F63" s="32" t="s">
        <v>346</v>
      </c>
    </row>
    <row r="64" spans="1:6" ht="15.75" thickBot="1" x14ac:dyDescent="0.3">
      <c r="A64" s="29">
        <v>61</v>
      </c>
      <c r="B64" s="32" t="s">
        <v>139</v>
      </c>
      <c r="C64" s="31">
        <v>8</v>
      </c>
      <c r="D64" s="32">
        <v>660</v>
      </c>
      <c r="E64" s="32" t="s">
        <v>345</v>
      </c>
      <c r="F64" s="32" t="s">
        <v>346</v>
      </c>
    </row>
    <row r="65" spans="1:6" ht="15.75" thickBot="1" x14ac:dyDescent="0.3">
      <c r="A65" s="29">
        <v>62</v>
      </c>
      <c r="B65" s="32" t="s">
        <v>139</v>
      </c>
      <c r="C65" s="31">
        <v>9</v>
      </c>
      <c r="D65" s="32">
        <v>660</v>
      </c>
      <c r="E65" s="32" t="s">
        <v>345</v>
      </c>
      <c r="F65" s="32" t="s">
        <v>346</v>
      </c>
    </row>
    <row r="66" spans="1:6" ht="15.75" thickBot="1" x14ac:dyDescent="0.3">
      <c r="A66" s="29">
        <v>63</v>
      </c>
      <c r="B66" s="32" t="s">
        <v>355</v>
      </c>
      <c r="C66" s="31">
        <v>1</v>
      </c>
      <c r="D66" s="32">
        <v>20</v>
      </c>
      <c r="E66" s="32" t="s">
        <v>345</v>
      </c>
      <c r="F66" s="32" t="s">
        <v>346</v>
      </c>
    </row>
    <row r="67" spans="1:6" ht="15.75" thickBot="1" x14ac:dyDescent="0.3">
      <c r="A67" s="29">
        <v>64</v>
      </c>
      <c r="B67" s="32" t="s">
        <v>355</v>
      </c>
      <c r="C67" s="31">
        <v>2</v>
      </c>
      <c r="D67" s="32">
        <v>20</v>
      </c>
      <c r="E67" s="32" t="s">
        <v>345</v>
      </c>
      <c r="F67" s="32" t="s">
        <v>346</v>
      </c>
    </row>
    <row r="68" spans="1:6" ht="15.75" thickBot="1" x14ac:dyDescent="0.3">
      <c r="A68" s="29">
        <v>65</v>
      </c>
      <c r="B68" s="32" t="s">
        <v>356</v>
      </c>
      <c r="C68" s="31">
        <v>1</v>
      </c>
      <c r="D68" s="32">
        <v>70</v>
      </c>
      <c r="E68" s="32" t="s">
        <v>345</v>
      </c>
      <c r="F68" s="32" t="s">
        <v>346</v>
      </c>
    </row>
    <row r="69" spans="1:6" ht="15.75" thickBot="1" x14ac:dyDescent="0.3">
      <c r="A69" s="29">
        <v>66</v>
      </c>
      <c r="B69" s="32" t="s">
        <v>356</v>
      </c>
      <c r="C69" s="31">
        <v>2</v>
      </c>
      <c r="D69" s="32">
        <v>70</v>
      </c>
      <c r="E69" s="32" t="s">
        <v>345</v>
      </c>
      <c r="F69" s="32" t="s">
        <v>346</v>
      </c>
    </row>
    <row r="70" spans="1:6" ht="15.75" thickBot="1" x14ac:dyDescent="0.3">
      <c r="A70" s="29">
        <v>67</v>
      </c>
      <c r="B70" s="32" t="s">
        <v>356</v>
      </c>
      <c r="C70" s="31">
        <v>3</v>
      </c>
      <c r="D70" s="32">
        <v>70</v>
      </c>
      <c r="E70" s="32" t="s">
        <v>345</v>
      </c>
      <c r="F70" s="32" t="s">
        <v>346</v>
      </c>
    </row>
    <row r="71" spans="1:6" ht="15.75" thickBot="1" x14ac:dyDescent="0.3">
      <c r="A71" s="29">
        <v>68</v>
      </c>
      <c r="B71" s="32" t="s">
        <v>356</v>
      </c>
      <c r="C71" s="31">
        <v>4</v>
      </c>
      <c r="D71" s="32">
        <v>70</v>
      </c>
      <c r="E71" s="32" t="s">
        <v>345</v>
      </c>
      <c r="F71" s="32" t="s">
        <v>346</v>
      </c>
    </row>
    <row r="72" spans="1:6" ht="15.75" thickBot="1" x14ac:dyDescent="0.3">
      <c r="A72" s="29">
        <v>69</v>
      </c>
      <c r="B72" s="32" t="s">
        <v>356</v>
      </c>
      <c r="C72" s="31">
        <v>5</v>
      </c>
      <c r="D72" s="32">
        <v>80</v>
      </c>
      <c r="E72" s="32" t="s">
        <v>345</v>
      </c>
      <c r="F72" s="32" t="s">
        <v>346</v>
      </c>
    </row>
    <row r="73" spans="1:6" ht="15.75" thickBot="1" x14ac:dyDescent="0.3">
      <c r="A73" s="29">
        <v>70</v>
      </c>
      <c r="B73" s="32" t="s">
        <v>356</v>
      </c>
      <c r="C73" s="31">
        <v>6</v>
      </c>
      <c r="D73" s="32">
        <v>80</v>
      </c>
      <c r="E73" s="32" t="s">
        <v>345</v>
      </c>
      <c r="F73" s="32" t="s">
        <v>346</v>
      </c>
    </row>
    <row r="74" spans="1:6" ht="15.75" thickBot="1" x14ac:dyDescent="0.3">
      <c r="A74" s="29">
        <v>71</v>
      </c>
      <c r="B74" s="32" t="s">
        <v>356</v>
      </c>
      <c r="C74" s="31">
        <v>7</v>
      </c>
      <c r="D74" s="32">
        <v>80</v>
      </c>
      <c r="E74" s="32" t="s">
        <v>345</v>
      </c>
      <c r="F74" s="32" t="s">
        <v>346</v>
      </c>
    </row>
    <row r="75" spans="1:6" ht="15.75" thickBot="1" x14ac:dyDescent="0.3">
      <c r="A75" s="29">
        <v>72</v>
      </c>
      <c r="B75" s="32" t="s">
        <v>356</v>
      </c>
      <c r="C75" s="31">
        <v>8</v>
      </c>
      <c r="D75" s="32">
        <v>80</v>
      </c>
      <c r="E75" s="32" t="s">
        <v>345</v>
      </c>
      <c r="F75" s="32" t="s">
        <v>346</v>
      </c>
    </row>
    <row r="76" spans="1:6" ht="15.75" thickBot="1" x14ac:dyDescent="0.3">
      <c r="A76" s="29">
        <v>73</v>
      </c>
      <c r="B76" s="32" t="s">
        <v>357</v>
      </c>
      <c r="C76" s="31">
        <v>9</v>
      </c>
      <c r="D76" s="32">
        <v>80</v>
      </c>
      <c r="E76" s="32" t="s">
        <v>345</v>
      </c>
      <c r="F76" s="32" t="s">
        <v>346</v>
      </c>
    </row>
    <row r="77" spans="1:6" ht="15.75" thickBot="1" x14ac:dyDescent="0.3">
      <c r="A77" s="29">
        <v>74</v>
      </c>
      <c r="B77" s="32" t="s">
        <v>357</v>
      </c>
      <c r="C77" s="31">
        <v>10</v>
      </c>
      <c r="D77" s="32">
        <v>80</v>
      </c>
      <c r="E77" s="32" t="s">
        <v>345</v>
      </c>
      <c r="F77" s="32" t="s">
        <v>346</v>
      </c>
    </row>
    <row r="78" spans="1:6" ht="15.75" thickBot="1" x14ac:dyDescent="0.3">
      <c r="A78" s="29">
        <v>75</v>
      </c>
      <c r="B78" s="32" t="s">
        <v>357</v>
      </c>
      <c r="C78" s="31">
        <v>11</v>
      </c>
      <c r="D78" s="32">
        <v>80</v>
      </c>
      <c r="E78" s="32" t="s">
        <v>345</v>
      </c>
      <c r="F78" s="32" t="s">
        <v>346</v>
      </c>
    </row>
    <row r="79" spans="1:6" ht="15.75" thickBot="1" x14ac:dyDescent="0.3">
      <c r="A79" s="29">
        <v>76</v>
      </c>
      <c r="B79" s="32" t="s">
        <v>357</v>
      </c>
      <c r="C79" s="31">
        <v>12</v>
      </c>
      <c r="D79" s="32">
        <v>80</v>
      </c>
      <c r="E79" s="32" t="s">
        <v>345</v>
      </c>
      <c r="F79" s="32" t="s">
        <v>346</v>
      </c>
    </row>
    <row r="80" spans="1:6" ht="15.75" thickBot="1" x14ac:dyDescent="0.3">
      <c r="A80" s="29">
        <v>77</v>
      </c>
      <c r="B80" s="32" t="s">
        <v>358</v>
      </c>
      <c r="C80" s="31">
        <v>1</v>
      </c>
      <c r="D80" s="32">
        <v>250</v>
      </c>
      <c r="E80" s="32" t="s">
        <v>345</v>
      </c>
      <c r="F80" s="32" t="s">
        <v>346</v>
      </c>
    </row>
    <row r="81" spans="1:6" ht="15.75" thickBot="1" x14ac:dyDescent="0.3">
      <c r="A81" s="29">
        <v>78</v>
      </c>
      <c r="B81" s="32" t="s">
        <v>358</v>
      </c>
      <c r="C81" s="31">
        <v>2</v>
      </c>
      <c r="D81" s="32">
        <v>250</v>
      </c>
      <c r="E81" s="32" t="s">
        <v>345</v>
      </c>
      <c r="F81" s="32" t="s">
        <v>346</v>
      </c>
    </row>
    <row r="82" spans="1:6" ht="15.75" thickBot="1" x14ac:dyDescent="0.3">
      <c r="A82" s="29">
        <v>79</v>
      </c>
      <c r="B82" s="32" t="s">
        <v>358</v>
      </c>
      <c r="C82" s="31">
        <v>3</v>
      </c>
      <c r="D82" s="32">
        <v>250</v>
      </c>
      <c r="E82" s="32" t="s">
        <v>345</v>
      </c>
      <c r="F82" s="32" t="s">
        <v>346</v>
      </c>
    </row>
    <row r="83" spans="1:6" ht="15.75" thickBot="1" x14ac:dyDescent="0.3">
      <c r="A83" s="29">
        <v>80</v>
      </c>
      <c r="B83" s="32" t="s">
        <v>358</v>
      </c>
      <c r="C83" s="31">
        <v>4</v>
      </c>
      <c r="D83" s="32">
        <v>250</v>
      </c>
      <c r="E83" s="32" t="s">
        <v>345</v>
      </c>
      <c r="F83" s="32" t="s">
        <v>346</v>
      </c>
    </row>
    <row r="84" spans="1:6" ht="15.75" thickBot="1" x14ac:dyDescent="0.3">
      <c r="A84" s="29">
        <v>81</v>
      </c>
      <c r="B84" s="32" t="s">
        <v>359</v>
      </c>
      <c r="C84" s="31">
        <v>3</v>
      </c>
      <c r="D84" s="32">
        <v>210</v>
      </c>
      <c r="E84" s="32" t="s">
        <v>345</v>
      </c>
      <c r="F84" s="32" t="s">
        <v>346</v>
      </c>
    </row>
    <row r="85" spans="1:6" ht="15.75" thickBot="1" x14ac:dyDescent="0.3">
      <c r="A85" s="29">
        <v>82</v>
      </c>
      <c r="B85" s="32" t="s">
        <v>359</v>
      </c>
      <c r="C85" s="31">
        <v>4</v>
      </c>
      <c r="D85" s="32">
        <v>210</v>
      </c>
      <c r="E85" s="32" t="s">
        <v>345</v>
      </c>
      <c r="F85" s="32" t="s">
        <v>346</v>
      </c>
    </row>
    <row r="86" spans="1:6" ht="15.75" thickBot="1" x14ac:dyDescent="0.3">
      <c r="A86" s="29">
        <v>83</v>
      </c>
      <c r="B86" s="32" t="s">
        <v>359</v>
      </c>
      <c r="C86" s="31">
        <v>5</v>
      </c>
      <c r="D86" s="32">
        <v>210</v>
      </c>
      <c r="E86" s="32" t="s">
        <v>345</v>
      </c>
      <c r="F86" s="32" t="s">
        <v>346</v>
      </c>
    </row>
    <row r="87" spans="1:6" ht="15.75" thickBot="1" x14ac:dyDescent="0.3">
      <c r="A87" s="29">
        <v>84</v>
      </c>
      <c r="B87" s="32" t="s">
        <v>510</v>
      </c>
      <c r="C87" s="31">
        <v>1</v>
      </c>
      <c r="D87" s="32">
        <v>270</v>
      </c>
      <c r="E87" s="32" t="s">
        <v>427</v>
      </c>
      <c r="F87" s="32" t="s">
        <v>336</v>
      </c>
    </row>
    <row r="88" spans="1:6" ht="15.75" thickBot="1" x14ac:dyDescent="0.3">
      <c r="A88" s="29">
        <v>85</v>
      </c>
      <c r="B88" s="32" t="s">
        <v>360</v>
      </c>
      <c r="C88" s="31">
        <v>1</v>
      </c>
      <c r="D88" s="32">
        <v>12</v>
      </c>
      <c r="E88" s="32" t="s">
        <v>345</v>
      </c>
      <c r="F88" s="32" t="s">
        <v>346</v>
      </c>
    </row>
    <row r="89" spans="1:6" ht="15.75" thickBot="1" x14ac:dyDescent="0.3">
      <c r="A89" s="29">
        <v>86</v>
      </c>
      <c r="B89" s="32" t="s">
        <v>361</v>
      </c>
      <c r="C89" s="31">
        <v>3</v>
      </c>
      <c r="D89" s="32">
        <v>250</v>
      </c>
      <c r="E89" s="32" t="s">
        <v>345</v>
      </c>
      <c r="F89" s="32" t="s">
        <v>346</v>
      </c>
    </row>
    <row r="90" spans="1:6" ht="15.75" thickBot="1" x14ac:dyDescent="0.3">
      <c r="A90" s="29">
        <v>87</v>
      </c>
      <c r="B90" s="32" t="s">
        <v>361</v>
      </c>
      <c r="C90" s="31">
        <v>4</v>
      </c>
      <c r="D90" s="32">
        <v>250</v>
      </c>
      <c r="E90" s="32" t="s">
        <v>345</v>
      </c>
      <c r="F90" s="32" t="s">
        <v>346</v>
      </c>
    </row>
    <row r="91" spans="1:6" ht="15.75" thickBot="1" x14ac:dyDescent="0.3">
      <c r="A91" s="29">
        <v>88</v>
      </c>
      <c r="B91" s="32" t="s">
        <v>214</v>
      </c>
      <c r="C91" s="31">
        <v>3</v>
      </c>
      <c r="D91" s="32">
        <v>210</v>
      </c>
      <c r="E91" s="32" t="s">
        <v>345</v>
      </c>
      <c r="F91" s="32" t="s">
        <v>346</v>
      </c>
    </row>
    <row r="92" spans="1:6" ht="15.75" thickBot="1" x14ac:dyDescent="0.3">
      <c r="A92" s="29">
        <v>89</v>
      </c>
      <c r="B92" s="32" t="s">
        <v>214</v>
      </c>
      <c r="C92" s="31">
        <v>4</v>
      </c>
      <c r="D92" s="32">
        <v>210</v>
      </c>
      <c r="E92" s="32" t="s">
        <v>345</v>
      </c>
      <c r="F92" s="32" t="s">
        <v>346</v>
      </c>
    </row>
    <row r="93" spans="1:6" ht="15.75" thickBot="1" x14ac:dyDescent="0.3">
      <c r="A93" s="29">
        <v>90</v>
      </c>
      <c r="B93" s="32" t="s">
        <v>214</v>
      </c>
      <c r="C93" s="31">
        <v>5</v>
      </c>
      <c r="D93" s="32">
        <v>210</v>
      </c>
      <c r="E93" s="32" t="s">
        <v>345</v>
      </c>
      <c r="F93" s="32" t="s">
        <v>346</v>
      </c>
    </row>
    <row r="94" spans="1:6" ht="15.75" thickBot="1" x14ac:dyDescent="0.3">
      <c r="A94" s="29">
        <v>91</v>
      </c>
      <c r="B94" s="32" t="s">
        <v>214</v>
      </c>
      <c r="C94" s="31">
        <v>6</v>
      </c>
      <c r="D94" s="32">
        <v>250</v>
      </c>
      <c r="E94" s="32" t="s">
        <v>345</v>
      </c>
      <c r="F94" s="32" t="s">
        <v>346</v>
      </c>
    </row>
    <row r="95" spans="1:6" ht="15.75" thickBot="1" x14ac:dyDescent="0.3">
      <c r="A95" s="29">
        <v>92</v>
      </c>
      <c r="B95" s="32" t="s">
        <v>214</v>
      </c>
      <c r="C95" s="31">
        <v>7</v>
      </c>
      <c r="D95" s="32">
        <v>250</v>
      </c>
      <c r="E95" s="32" t="s">
        <v>345</v>
      </c>
      <c r="F95" s="32" t="s">
        <v>346</v>
      </c>
    </row>
    <row r="96" spans="1:6" ht="15.75" thickBot="1" x14ac:dyDescent="0.3">
      <c r="A96" s="29">
        <v>93</v>
      </c>
      <c r="B96" s="32" t="s">
        <v>362</v>
      </c>
      <c r="C96" s="31">
        <v>1</v>
      </c>
      <c r="D96" s="32">
        <v>10</v>
      </c>
      <c r="E96" s="32" t="s">
        <v>338</v>
      </c>
      <c r="F96" s="32" t="s">
        <v>336</v>
      </c>
    </row>
    <row r="97" spans="1:10" ht="15.75" thickBot="1" x14ac:dyDescent="0.3">
      <c r="A97" s="29">
        <v>94</v>
      </c>
      <c r="B97" s="32" t="s">
        <v>363</v>
      </c>
      <c r="C97" s="31">
        <v>1</v>
      </c>
      <c r="D97" s="32">
        <v>60</v>
      </c>
      <c r="E97" s="32" t="s">
        <v>345</v>
      </c>
      <c r="F97" s="32" t="s">
        <v>346</v>
      </c>
    </row>
    <row r="98" spans="1:10" ht="15.75" thickBot="1" x14ac:dyDescent="0.3">
      <c r="A98" s="29">
        <v>95</v>
      </c>
      <c r="B98" s="32" t="s">
        <v>364</v>
      </c>
      <c r="C98" s="31">
        <v>8</v>
      </c>
      <c r="D98" s="32">
        <v>250</v>
      </c>
      <c r="E98" s="32" t="s">
        <v>345</v>
      </c>
      <c r="F98" s="32" t="s">
        <v>346</v>
      </c>
    </row>
    <row r="99" spans="1:10" ht="15.75" thickBot="1" x14ac:dyDescent="0.3">
      <c r="A99" s="29">
        <v>96</v>
      </c>
      <c r="B99" s="32" t="s">
        <v>364</v>
      </c>
      <c r="C99" s="31">
        <v>5</v>
      </c>
      <c r="D99" s="32">
        <v>500</v>
      </c>
      <c r="E99" s="32" t="s">
        <v>345</v>
      </c>
      <c r="F99" s="32" t="s">
        <v>346</v>
      </c>
    </row>
    <row r="100" spans="1:10" ht="15.75" thickBot="1" x14ac:dyDescent="0.3">
      <c r="A100" s="29">
        <v>97</v>
      </c>
      <c r="B100" s="32" t="s">
        <v>364</v>
      </c>
      <c r="C100" s="31">
        <v>6</v>
      </c>
      <c r="D100" s="32">
        <v>500</v>
      </c>
      <c r="E100" s="32" t="s">
        <v>345</v>
      </c>
      <c r="F100" s="32" t="s">
        <v>346</v>
      </c>
    </row>
    <row r="101" spans="1:10" ht="15.75" thickBot="1" x14ac:dyDescent="0.3">
      <c r="A101" s="29">
        <v>98</v>
      </c>
      <c r="B101" s="32" t="s">
        <v>365</v>
      </c>
      <c r="C101" s="31">
        <v>1</v>
      </c>
      <c r="D101" s="32">
        <v>12</v>
      </c>
      <c r="E101" s="32" t="s">
        <v>345</v>
      </c>
      <c r="F101" s="32" t="s">
        <v>346</v>
      </c>
    </row>
    <row r="102" spans="1:10" ht="15.75" thickBot="1" x14ac:dyDescent="0.3">
      <c r="A102" s="29">
        <v>99</v>
      </c>
      <c r="B102" s="32" t="s">
        <v>366</v>
      </c>
      <c r="C102" s="31">
        <v>1</v>
      </c>
      <c r="D102" s="32">
        <v>60</v>
      </c>
      <c r="E102" s="32" t="s">
        <v>345</v>
      </c>
      <c r="F102" s="32" t="s">
        <v>346</v>
      </c>
    </row>
    <row r="103" spans="1:10" ht="15.75" thickBot="1" x14ac:dyDescent="0.3">
      <c r="A103" s="29">
        <v>100</v>
      </c>
      <c r="B103" s="32" t="s">
        <v>367</v>
      </c>
      <c r="C103" s="31">
        <v>1</v>
      </c>
      <c r="D103" s="32">
        <v>300</v>
      </c>
      <c r="E103" s="32" t="s">
        <v>368</v>
      </c>
      <c r="F103" s="32" t="s">
        <v>336</v>
      </c>
    </row>
    <row r="104" spans="1:10" ht="15.75" thickBot="1" x14ac:dyDescent="0.3">
      <c r="A104" s="29">
        <v>101</v>
      </c>
      <c r="B104" s="32" t="s">
        <v>367</v>
      </c>
      <c r="C104" s="31">
        <v>2</v>
      </c>
      <c r="D104" s="32">
        <v>300</v>
      </c>
      <c r="E104" s="32" t="s">
        <v>368</v>
      </c>
      <c r="F104" s="32" t="s">
        <v>336</v>
      </c>
    </row>
    <row r="105" spans="1:10" ht="15.75" thickBot="1" x14ac:dyDescent="0.3">
      <c r="A105" s="29"/>
      <c r="B105" s="53"/>
      <c r="C105" s="32" t="s">
        <v>524</v>
      </c>
      <c r="D105" s="32">
        <f>SUM(D4:D104)</f>
        <v>21781</v>
      </c>
      <c r="E105" s="32"/>
      <c r="F105" s="32"/>
      <c r="J105">
        <f>41+44+101+35+58+11</f>
        <v>290</v>
      </c>
    </row>
    <row r="111" spans="1:10" ht="24" thickBot="1" x14ac:dyDescent="0.3">
      <c r="A111" s="300" t="s">
        <v>370</v>
      </c>
      <c r="B111" s="300"/>
    </row>
    <row r="112" spans="1:10" ht="39" thickBot="1" x14ac:dyDescent="0.3">
      <c r="A112" s="249" t="s">
        <v>329</v>
      </c>
      <c r="B112" s="250" t="s">
        <v>330</v>
      </c>
      <c r="C112" s="250" t="s">
        <v>331</v>
      </c>
      <c r="D112" s="250" t="s">
        <v>332</v>
      </c>
      <c r="E112" s="250" t="s">
        <v>333</v>
      </c>
      <c r="F112" s="250" t="s">
        <v>334</v>
      </c>
    </row>
    <row r="113" spans="1:6" ht="15.75" thickBot="1" x14ac:dyDescent="0.3">
      <c r="A113" s="29">
        <v>1</v>
      </c>
      <c r="B113" s="32" t="s">
        <v>371</v>
      </c>
      <c r="C113" s="31">
        <v>1</v>
      </c>
      <c r="D113" s="31">
        <v>330</v>
      </c>
      <c r="E113" s="32" t="s">
        <v>59</v>
      </c>
      <c r="F113" s="32" t="s">
        <v>336</v>
      </c>
    </row>
    <row r="114" spans="1:6" ht="15.75" thickBot="1" x14ac:dyDescent="0.3">
      <c r="A114" s="29">
        <v>2</v>
      </c>
      <c r="B114" s="32" t="s">
        <v>371</v>
      </c>
      <c r="C114" s="31">
        <v>2</v>
      </c>
      <c r="D114" s="31">
        <v>330</v>
      </c>
      <c r="E114" s="32" t="s">
        <v>59</v>
      </c>
      <c r="F114" s="32" t="s">
        <v>336</v>
      </c>
    </row>
    <row r="115" spans="1:6" ht="15.75" thickBot="1" x14ac:dyDescent="0.3">
      <c r="A115" s="29">
        <v>3</v>
      </c>
      <c r="B115" s="32" t="s">
        <v>371</v>
      </c>
      <c r="C115" s="31">
        <v>3</v>
      </c>
      <c r="D115" s="31">
        <v>330</v>
      </c>
      <c r="E115" s="32" t="s">
        <v>59</v>
      </c>
      <c r="F115" s="32" t="s">
        <v>336</v>
      </c>
    </row>
    <row r="116" spans="1:6" ht="15.75" thickBot="1" x14ac:dyDescent="0.3">
      <c r="A116" s="29">
        <v>4</v>
      </c>
      <c r="B116" s="32" t="s">
        <v>371</v>
      </c>
      <c r="C116" s="31">
        <v>4</v>
      </c>
      <c r="D116" s="31">
        <v>330</v>
      </c>
      <c r="E116" s="32" t="s">
        <v>59</v>
      </c>
      <c r="F116" s="32" t="s">
        <v>336</v>
      </c>
    </row>
    <row r="117" spans="1:6" ht="15.75" thickBot="1" x14ac:dyDescent="0.3">
      <c r="A117" s="29">
        <v>5</v>
      </c>
      <c r="B117" s="32" t="s">
        <v>371</v>
      </c>
      <c r="C117" s="31">
        <v>5</v>
      </c>
      <c r="D117" s="31">
        <v>660</v>
      </c>
      <c r="E117" s="32" t="s">
        <v>59</v>
      </c>
      <c r="F117" s="32" t="s">
        <v>336</v>
      </c>
    </row>
    <row r="118" spans="1:6" ht="15.75" thickBot="1" x14ac:dyDescent="0.3">
      <c r="A118" s="29">
        <v>6</v>
      </c>
      <c r="B118" s="32" t="s">
        <v>371</v>
      </c>
      <c r="C118" s="31">
        <v>6</v>
      </c>
      <c r="D118" s="31">
        <v>660</v>
      </c>
      <c r="E118" s="32" t="s">
        <v>59</v>
      </c>
      <c r="F118" s="32" t="s">
        <v>336</v>
      </c>
    </row>
    <row r="119" spans="1:6" ht="15.75" thickBot="1" x14ac:dyDescent="0.3">
      <c r="A119" s="29">
        <v>7</v>
      </c>
      <c r="B119" s="32" t="s">
        <v>371</v>
      </c>
      <c r="C119" s="31">
        <v>7</v>
      </c>
      <c r="D119" s="31">
        <v>660</v>
      </c>
      <c r="E119" s="32" t="s">
        <v>59</v>
      </c>
      <c r="F119" s="32" t="s">
        <v>336</v>
      </c>
    </row>
    <row r="120" spans="1:6" ht="15.75" thickBot="1" x14ac:dyDescent="0.3">
      <c r="A120" s="29">
        <v>8</v>
      </c>
      <c r="B120" s="32" t="s">
        <v>371</v>
      </c>
      <c r="C120" s="31">
        <v>8</v>
      </c>
      <c r="D120" s="31">
        <v>660</v>
      </c>
      <c r="E120" s="32" t="s">
        <v>59</v>
      </c>
      <c r="F120" s="32" t="s">
        <v>336</v>
      </c>
    </row>
    <row r="121" spans="1:6" ht="15.75" thickBot="1" x14ac:dyDescent="0.3">
      <c r="A121" s="29">
        <v>9</v>
      </c>
      <c r="B121" s="32" t="s">
        <v>371</v>
      </c>
      <c r="C121" s="31">
        <v>9</v>
      </c>
      <c r="D121" s="31">
        <v>660</v>
      </c>
      <c r="E121" s="32" t="s">
        <v>59</v>
      </c>
      <c r="F121" s="32" t="s">
        <v>336</v>
      </c>
    </row>
    <row r="122" spans="1:6" ht="15.75" thickBot="1" x14ac:dyDescent="0.3">
      <c r="A122" s="29">
        <v>10</v>
      </c>
      <c r="B122" s="32" t="s">
        <v>885</v>
      </c>
      <c r="C122" s="31">
        <v>3</v>
      </c>
      <c r="D122" s="31">
        <v>376</v>
      </c>
      <c r="E122" s="32" t="s">
        <v>373</v>
      </c>
      <c r="F122" s="32" t="s">
        <v>346</v>
      </c>
    </row>
    <row r="123" spans="1:6" ht="15.75" thickBot="1" x14ac:dyDescent="0.3">
      <c r="A123" s="29">
        <v>11</v>
      </c>
      <c r="B123" s="32" t="s">
        <v>372</v>
      </c>
      <c r="C123" s="31">
        <v>3</v>
      </c>
      <c r="D123" s="31">
        <v>210</v>
      </c>
      <c r="E123" s="32" t="s">
        <v>373</v>
      </c>
      <c r="F123" s="32" t="s">
        <v>346</v>
      </c>
    </row>
    <row r="124" spans="1:6" ht="15.75" thickBot="1" x14ac:dyDescent="0.3">
      <c r="A124" s="29">
        <v>12</v>
      </c>
      <c r="B124" s="32" t="s">
        <v>372</v>
      </c>
      <c r="C124" s="31">
        <v>4</v>
      </c>
      <c r="D124" s="31">
        <v>210</v>
      </c>
      <c r="E124" s="32" t="s">
        <v>373</v>
      </c>
      <c r="F124" s="32" t="s">
        <v>346</v>
      </c>
    </row>
    <row r="125" spans="1:6" ht="15.75" thickBot="1" x14ac:dyDescent="0.3">
      <c r="A125" s="29">
        <v>13</v>
      </c>
      <c r="B125" s="32" t="s">
        <v>372</v>
      </c>
      <c r="C125" s="31">
        <v>5</v>
      </c>
      <c r="D125" s="31">
        <v>210</v>
      </c>
      <c r="E125" s="32" t="s">
        <v>373</v>
      </c>
      <c r="F125" s="32" t="s">
        <v>346</v>
      </c>
    </row>
    <row r="126" spans="1:6" ht="15.75" thickBot="1" x14ac:dyDescent="0.3">
      <c r="A126" s="29">
        <v>14</v>
      </c>
      <c r="B126" s="32" t="s">
        <v>374</v>
      </c>
      <c r="C126" s="31">
        <v>1</v>
      </c>
      <c r="D126" s="31">
        <v>60</v>
      </c>
      <c r="E126" s="32" t="s">
        <v>373</v>
      </c>
      <c r="F126" s="32" t="s">
        <v>346</v>
      </c>
    </row>
    <row r="127" spans="1:6" ht="15.75" thickBot="1" x14ac:dyDescent="0.3">
      <c r="A127" s="29">
        <v>15</v>
      </c>
      <c r="B127" s="32" t="s">
        <v>374</v>
      </c>
      <c r="C127" s="31">
        <v>2</v>
      </c>
      <c r="D127" s="31">
        <v>60</v>
      </c>
      <c r="E127" s="32" t="s">
        <v>373</v>
      </c>
      <c r="F127" s="32" t="s">
        <v>346</v>
      </c>
    </row>
    <row r="128" spans="1:6" ht="15.75" thickBot="1" x14ac:dyDescent="0.3">
      <c r="A128" s="29">
        <v>16</v>
      </c>
      <c r="B128" s="32" t="s">
        <v>374</v>
      </c>
      <c r="C128" s="31">
        <v>3</v>
      </c>
      <c r="D128" s="31">
        <v>60</v>
      </c>
      <c r="E128" s="32" t="s">
        <v>373</v>
      </c>
      <c r="F128" s="32" t="s">
        <v>346</v>
      </c>
    </row>
    <row r="129" spans="1:6" ht="15.75" thickBot="1" x14ac:dyDescent="0.3">
      <c r="A129" s="29">
        <v>17</v>
      </c>
      <c r="B129" s="32" t="s">
        <v>374</v>
      </c>
      <c r="C129" s="31">
        <v>4</v>
      </c>
      <c r="D129" s="31">
        <v>60</v>
      </c>
      <c r="E129" s="32" t="s">
        <v>373</v>
      </c>
      <c r="F129" s="32" t="s">
        <v>346</v>
      </c>
    </row>
    <row r="130" spans="1:6" ht="15.75" thickBot="1" x14ac:dyDescent="0.3">
      <c r="A130" s="29">
        <v>18</v>
      </c>
      <c r="B130" s="32" t="s">
        <v>843</v>
      </c>
      <c r="C130" s="31">
        <v>4</v>
      </c>
      <c r="D130" s="31">
        <v>250</v>
      </c>
      <c r="E130" s="32" t="s">
        <v>373</v>
      </c>
      <c r="F130" s="32" t="s">
        <v>346</v>
      </c>
    </row>
    <row r="131" spans="1:6" ht="15.75" thickBot="1" x14ac:dyDescent="0.3">
      <c r="A131" s="29">
        <v>19</v>
      </c>
      <c r="B131" s="32" t="s">
        <v>375</v>
      </c>
      <c r="C131" s="32">
        <v>1</v>
      </c>
      <c r="D131" s="32">
        <v>75</v>
      </c>
      <c r="E131" s="32" t="s">
        <v>373</v>
      </c>
      <c r="F131" s="32" t="s">
        <v>346</v>
      </c>
    </row>
    <row r="132" spans="1:6" ht="15.75" thickBot="1" x14ac:dyDescent="0.3">
      <c r="A132" s="29">
        <v>20</v>
      </c>
      <c r="B132" s="32" t="s">
        <v>375</v>
      </c>
      <c r="C132" s="31">
        <v>2</v>
      </c>
      <c r="D132" s="31">
        <v>75</v>
      </c>
      <c r="E132" s="32" t="s">
        <v>373</v>
      </c>
      <c r="F132" s="32" t="s">
        <v>346</v>
      </c>
    </row>
    <row r="133" spans="1:6" ht="15.75" thickBot="1" x14ac:dyDescent="0.3">
      <c r="A133" s="29">
        <v>21</v>
      </c>
      <c r="B133" s="32" t="s">
        <v>375</v>
      </c>
      <c r="C133" s="31">
        <v>3</v>
      </c>
      <c r="D133" s="31">
        <v>75</v>
      </c>
      <c r="E133" s="32" t="s">
        <v>373</v>
      </c>
      <c r="F133" s="32" t="s">
        <v>346</v>
      </c>
    </row>
    <row r="134" spans="1:6" ht="15.75" thickBot="1" x14ac:dyDescent="0.3">
      <c r="A134" s="29">
        <v>22</v>
      </c>
      <c r="B134" s="32" t="s">
        <v>375</v>
      </c>
      <c r="C134" s="31">
        <v>4</v>
      </c>
      <c r="D134" s="31">
        <v>75</v>
      </c>
      <c r="E134" s="32" t="s">
        <v>373</v>
      </c>
      <c r="F134" s="32" t="s">
        <v>346</v>
      </c>
    </row>
    <row r="135" spans="1:6" ht="15.75" thickBot="1" x14ac:dyDescent="0.3">
      <c r="A135" s="29">
        <v>23</v>
      </c>
      <c r="B135" s="32" t="s">
        <v>376</v>
      </c>
      <c r="C135" s="31">
        <v>3</v>
      </c>
      <c r="D135" s="31">
        <v>200</v>
      </c>
      <c r="E135" s="32" t="s">
        <v>373</v>
      </c>
      <c r="F135" s="32" t="s">
        <v>346</v>
      </c>
    </row>
    <row r="136" spans="1:6" ht="15.75" thickBot="1" x14ac:dyDescent="0.3">
      <c r="A136" s="29">
        <v>24</v>
      </c>
      <c r="B136" s="32" t="s">
        <v>376</v>
      </c>
      <c r="C136" s="31">
        <v>4</v>
      </c>
      <c r="D136" s="31">
        <v>200</v>
      </c>
      <c r="E136" s="32" t="s">
        <v>373</v>
      </c>
      <c r="F136" s="32" t="s">
        <v>346</v>
      </c>
    </row>
    <row r="137" spans="1:6" ht="15.75" thickBot="1" x14ac:dyDescent="0.3">
      <c r="A137" s="29">
        <v>25</v>
      </c>
      <c r="B137" s="32" t="s">
        <v>376</v>
      </c>
      <c r="C137" s="31">
        <v>5</v>
      </c>
      <c r="D137" s="31">
        <v>210</v>
      </c>
      <c r="E137" s="32" t="s">
        <v>373</v>
      </c>
      <c r="F137" s="32" t="s">
        <v>346</v>
      </c>
    </row>
    <row r="138" spans="1:6" ht="15.75" thickBot="1" x14ac:dyDescent="0.3">
      <c r="A138" s="29">
        <v>26</v>
      </c>
      <c r="B138" s="32" t="s">
        <v>376</v>
      </c>
      <c r="C138" s="31">
        <v>6</v>
      </c>
      <c r="D138" s="31">
        <v>500</v>
      </c>
      <c r="E138" s="32" t="s">
        <v>373</v>
      </c>
      <c r="F138" s="32" t="s">
        <v>346</v>
      </c>
    </row>
    <row r="139" spans="1:6" ht="15.75" thickBot="1" x14ac:dyDescent="0.3">
      <c r="A139" s="29">
        <v>27</v>
      </c>
      <c r="B139" s="32" t="s">
        <v>113</v>
      </c>
      <c r="C139" s="31">
        <v>1</v>
      </c>
      <c r="D139" s="31">
        <v>600</v>
      </c>
      <c r="E139" s="32" t="s">
        <v>377</v>
      </c>
      <c r="F139" s="32" t="s">
        <v>336</v>
      </c>
    </row>
    <row r="140" spans="1:6" ht="15.75" thickBot="1" x14ac:dyDescent="0.3">
      <c r="A140" s="29">
        <v>28</v>
      </c>
      <c r="B140" s="32" t="s">
        <v>113</v>
      </c>
      <c r="C140" s="31">
        <v>2</v>
      </c>
      <c r="D140" s="31">
        <v>600</v>
      </c>
      <c r="E140" s="32" t="s">
        <v>377</v>
      </c>
      <c r="F140" s="32" t="s">
        <v>336</v>
      </c>
    </row>
    <row r="141" spans="1:6" ht="15.75" thickBot="1" x14ac:dyDescent="0.3">
      <c r="A141" s="29">
        <v>29</v>
      </c>
      <c r="B141" s="32" t="s">
        <v>64</v>
      </c>
      <c r="C141" s="31">
        <v>1</v>
      </c>
      <c r="D141" s="31">
        <v>210</v>
      </c>
      <c r="E141" s="32" t="s">
        <v>373</v>
      </c>
      <c r="F141" s="32" t="s">
        <v>346</v>
      </c>
    </row>
    <row r="142" spans="1:6" ht="15.75" thickBot="1" x14ac:dyDescent="0.3">
      <c r="A142" s="29">
        <v>30</v>
      </c>
      <c r="B142" s="32" t="s">
        <v>64</v>
      </c>
      <c r="C142" s="31">
        <v>2</v>
      </c>
      <c r="D142" s="31">
        <v>210</v>
      </c>
      <c r="E142" s="32" t="s">
        <v>373</v>
      </c>
      <c r="F142" s="32" t="s">
        <v>346</v>
      </c>
    </row>
    <row r="143" spans="1:6" ht="15.75" thickBot="1" x14ac:dyDescent="0.3">
      <c r="A143" s="29">
        <v>31</v>
      </c>
      <c r="B143" s="32" t="s">
        <v>64</v>
      </c>
      <c r="C143" s="31">
        <v>3</v>
      </c>
      <c r="D143" s="31">
        <v>210</v>
      </c>
      <c r="E143" s="32" t="s">
        <v>373</v>
      </c>
      <c r="F143" s="32" t="s">
        <v>346</v>
      </c>
    </row>
    <row r="144" spans="1:6" ht="15.75" thickBot="1" x14ac:dyDescent="0.3">
      <c r="A144" s="29">
        <v>32</v>
      </c>
      <c r="B144" s="32" t="s">
        <v>64</v>
      </c>
      <c r="C144" s="31">
        <v>4</v>
      </c>
      <c r="D144" s="31">
        <v>210</v>
      </c>
      <c r="E144" s="32" t="s">
        <v>373</v>
      </c>
      <c r="F144" s="32" t="s">
        <v>346</v>
      </c>
    </row>
    <row r="145" spans="1:6" ht="15.75" thickBot="1" x14ac:dyDescent="0.3">
      <c r="A145" s="29">
        <v>33</v>
      </c>
      <c r="B145" s="32" t="s">
        <v>64</v>
      </c>
      <c r="C145" s="31">
        <v>5</v>
      </c>
      <c r="D145" s="31">
        <v>210</v>
      </c>
      <c r="E145" s="32" t="s">
        <v>373</v>
      </c>
      <c r="F145" s="32" t="s">
        <v>346</v>
      </c>
    </row>
    <row r="146" spans="1:6" ht="15.75" thickBot="1" x14ac:dyDescent="0.3">
      <c r="A146" s="29">
        <v>34</v>
      </c>
      <c r="B146" s="32" t="s">
        <v>64</v>
      </c>
      <c r="C146" s="31">
        <v>6</v>
      </c>
      <c r="D146" s="31">
        <v>210</v>
      </c>
      <c r="E146" s="32" t="s">
        <v>373</v>
      </c>
      <c r="F146" s="32" t="s">
        <v>346</v>
      </c>
    </row>
    <row r="147" spans="1:6" ht="15.75" thickBot="1" x14ac:dyDescent="0.3">
      <c r="A147" s="29">
        <v>35</v>
      </c>
      <c r="B147" s="32" t="s">
        <v>64</v>
      </c>
      <c r="C147" s="31">
        <v>7</v>
      </c>
      <c r="D147" s="31">
        <v>210</v>
      </c>
      <c r="E147" s="32" t="s">
        <v>373</v>
      </c>
      <c r="F147" s="32" t="s">
        <v>346</v>
      </c>
    </row>
    <row r="148" spans="1:6" ht="15.75" thickBot="1" x14ac:dyDescent="0.3">
      <c r="A148" s="29"/>
      <c r="B148" s="32"/>
      <c r="C148" s="32" t="s">
        <v>524</v>
      </c>
      <c r="D148" s="31">
        <f>SUM(D113:D147)</f>
        <v>10196</v>
      </c>
      <c r="E148" s="32"/>
      <c r="F148" s="32"/>
    </row>
    <row r="153" spans="1:6" ht="24" thickBot="1" x14ac:dyDescent="0.3">
      <c r="A153" s="300" t="s">
        <v>379</v>
      </c>
      <c r="B153" s="300"/>
      <c r="C153" s="300"/>
    </row>
    <row r="154" spans="1:6" ht="39" thickBot="1" x14ac:dyDescent="0.3">
      <c r="A154" s="249" t="s">
        <v>329</v>
      </c>
      <c r="B154" s="250" t="s">
        <v>330</v>
      </c>
      <c r="C154" s="250" t="s">
        <v>331</v>
      </c>
      <c r="D154" s="250" t="s">
        <v>332</v>
      </c>
      <c r="E154" s="250" t="s">
        <v>333</v>
      </c>
      <c r="F154" s="250" t="s">
        <v>334</v>
      </c>
    </row>
    <row r="155" spans="1:6" ht="15.75" thickBot="1" x14ac:dyDescent="0.3">
      <c r="A155" s="29">
        <v>1</v>
      </c>
      <c r="B155" s="32" t="s">
        <v>380</v>
      </c>
      <c r="C155" s="31">
        <v>5</v>
      </c>
      <c r="D155" s="32">
        <v>210</v>
      </c>
      <c r="E155" s="32" t="s">
        <v>381</v>
      </c>
      <c r="F155" s="32" t="s">
        <v>346</v>
      </c>
    </row>
    <row r="156" spans="1:6" ht="15.75" thickBot="1" x14ac:dyDescent="0.3">
      <c r="A156" s="29">
        <v>2</v>
      </c>
      <c r="B156" s="32" t="s">
        <v>382</v>
      </c>
      <c r="C156" s="31">
        <v>1</v>
      </c>
      <c r="D156" s="31">
        <v>105</v>
      </c>
      <c r="E156" s="32" t="s">
        <v>381</v>
      </c>
      <c r="F156" s="32" t="s">
        <v>346</v>
      </c>
    </row>
    <row r="157" spans="1:6" ht="15.75" thickBot="1" x14ac:dyDescent="0.3">
      <c r="A157" s="29">
        <v>3</v>
      </c>
      <c r="B157" s="32" t="s">
        <v>382</v>
      </c>
      <c r="C157" s="31">
        <v>2</v>
      </c>
      <c r="D157" s="31">
        <v>105</v>
      </c>
      <c r="E157" s="32" t="s">
        <v>381</v>
      </c>
      <c r="F157" s="32" t="s">
        <v>346</v>
      </c>
    </row>
    <row r="158" spans="1:6" ht="15.75" thickBot="1" x14ac:dyDescent="0.3">
      <c r="A158" s="29">
        <v>4</v>
      </c>
      <c r="B158" s="32" t="s">
        <v>382</v>
      </c>
      <c r="C158" s="31">
        <v>3</v>
      </c>
      <c r="D158" s="31">
        <v>105</v>
      </c>
      <c r="E158" s="32" t="s">
        <v>381</v>
      </c>
      <c r="F158" s="32" t="s">
        <v>346</v>
      </c>
    </row>
    <row r="159" spans="1:6" ht="15.75" thickBot="1" x14ac:dyDescent="0.3">
      <c r="A159" s="29">
        <v>5</v>
      </c>
      <c r="B159" s="32" t="s">
        <v>383</v>
      </c>
      <c r="C159" s="31">
        <v>1</v>
      </c>
      <c r="D159" s="31">
        <v>20</v>
      </c>
      <c r="E159" s="32" t="s">
        <v>381</v>
      </c>
      <c r="F159" s="32" t="s">
        <v>346</v>
      </c>
    </row>
    <row r="160" spans="1:6" ht="15.75" thickBot="1" x14ac:dyDescent="0.3">
      <c r="A160" s="29">
        <v>6</v>
      </c>
      <c r="B160" s="32" t="s">
        <v>383</v>
      </c>
      <c r="C160" s="31">
        <v>3</v>
      </c>
      <c r="D160" s="31">
        <v>20</v>
      </c>
      <c r="E160" s="32" t="s">
        <v>381</v>
      </c>
      <c r="F160" s="32" t="s">
        <v>346</v>
      </c>
    </row>
    <row r="161" spans="1:6" ht="15.75" thickBot="1" x14ac:dyDescent="0.3">
      <c r="A161" s="29">
        <v>7</v>
      </c>
      <c r="B161" s="32" t="s">
        <v>383</v>
      </c>
      <c r="C161" s="31">
        <v>2</v>
      </c>
      <c r="D161" s="31">
        <v>20</v>
      </c>
      <c r="E161" s="32" t="s">
        <v>381</v>
      </c>
      <c r="F161" s="32" t="s">
        <v>346</v>
      </c>
    </row>
    <row r="162" spans="1:6" ht="15.75" thickBot="1" x14ac:dyDescent="0.3">
      <c r="A162" s="29">
        <v>8</v>
      </c>
      <c r="B162" s="32" t="s">
        <v>384</v>
      </c>
      <c r="C162" s="31">
        <v>1</v>
      </c>
      <c r="D162" s="31">
        <v>10</v>
      </c>
      <c r="E162" s="32" t="s">
        <v>381</v>
      </c>
      <c r="F162" s="32" t="s">
        <v>346</v>
      </c>
    </row>
    <row r="163" spans="1:6" ht="15.75" thickBot="1" x14ac:dyDescent="0.3">
      <c r="A163" s="29">
        <v>9</v>
      </c>
      <c r="B163" s="32" t="s">
        <v>384</v>
      </c>
      <c r="C163" s="31">
        <v>2</v>
      </c>
      <c r="D163" s="31">
        <v>10</v>
      </c>
      <c r="E163" s="32" t="s">
        <v>381</v>
      </c>
      <c r="F163" s="32" t="s">
        <v>346</v>
      </c>
    </row>
    <row r="164" spans="1:6" ht="15.75" thickBot="1" x14ac:dyDescent="0.3">
      <c r="A164" s="29">
        <v>10</v>
      </c>
      <c r="B164" s="32" t="s">
        <v>385</v>
      </c>
      <c r="C164" s="31">
        <v>1</v>
      </c>
      <c r="D164" s="31">
        <v>15</v>
      </c>
      <c r="E164" s="32" t="s">
        <v>381</v>
      </c>
      <c r="F164" s="32" t="s">
        <v>346</v>
      </c>
    </row>
    <row r="165" spans="1:6" ht="15.75" thickBot="1" x14ac:dyDescent="0.3">
      <c r="A165" s="29">
        <v>11</v>
      </c>
      <c r="B165" s="32" t="s">
        <v>385</v>
      </c>
      <c r="C165" s="31">
        <v>2</v>
      </c>
      <c r="D165" s="31">
        <v>15</v>
      </c>
      <c r="E165" s="32" t="s">
        <v>381</v>
      </c>
      <c r="F165" s="32" t="s">
        <v>346</v>
      </c>
    </row>
    <row r="166" spans="1:6" ht="15.75" thickBot="1" x14ac:dyDescent="0.3">
      <c r="A166" s="29">
        <v>12</v>
      </c>
      <c r="B166" s="32" t="s">
        <v>386</v>
      </c>
      <c r="C166" s="31">
        <v>1</v>
      </c>
      <c r="D166" s="31">
        <v>50</v>
      </c>
      <c r="E166" s="32" t="s">
        <v>381</v>
      </c>
      <c r="F166" s="32" t="s">
        <v>346</v>
      </c>
    </row>
    <row r="167" spans="1:6" ht="15.75" thickBot="1" x14ac:dyDescent="0.3">
      <c r="A167" s="29">
        <v>13</v>
      </c>
      <c r="B167" s="32" t="s">
        <v>386</v>
      </c>
      <c r="C167" s="31">
        <v>2</v>
      </c>
      <c r="D167" s="31">
        <v>50</v>
      </c>
      <c r="E167" s="32" t="s">
        <v>381</v>
      </c>
      <c r="F167" s="32" t="s">
        <v>346</v>
      </c>
    </row>
    <row r="168" spans="1:6" ht="15.75" thickBot="1" x14ac:dyDescent="0.3">
      <c r="A168" s="29">
        <v>14</v>
      </c>
      <c r="B168" s="32" t="s">
        <v>387</v>
      </c>
      <c r="C168" s="31">
        <v>1</v>
      </c>
      <c r="D168" s="31">
        <v>20</v>
      </c>
      <c r="E168" s="32" t="s">
        <v>381</v>
      </c>
      <c r="F168" s="32" t="s">
        <v>346</v>
      </c>
    </row>
    <row r="169" spans="1:6" ht="15.75" thickBot="1" x14ac:dyDescent="0.3">
      <c r="A169" s="29">
        <v>15</v>
      </c>
      <c r="B169" s="32" t="s">
        <v>388</v>
      </c>
      <c r="C169" s="31">
        <v>1</v>
      </c>
      <c r="D169" s="32">
        <v>23</v>
      </c>
      <c r="E169" s="32" t="s">
        <v>381</v>
      </c>
      <c r="F169" s="32" t="s">
        <v>346</v>
      </c>
    </row>
    <row r="170" spans="1:6" ht="15.75" thickBot="1" x14ac:dyDescent="0.3">
      <c r="A170" s="29">
        <v>16</v>
      </c>
      <c r="B170" s="32" t="s">
        <v>388</v>
      </c>
      <c r="C170" s="31">
        <v>2</v>
      </c>
      <c r="D170" s="32">
        <v>23</v>
      </c>
      <c r="E170" s="32" t="s">
        <v>381</v>
      </c>
      <c r="F170" s="32" t="s">
        <v>346</v>
      </c>
    </row>
    <row r="171" spans="1:6" ht="15.75" thickBot="1" x14ac:dyDescent="0.3">
      <c r="A171" s="29">
        <v>17</v>
      </c>
      <c r="B171" s="32" t="s">
        <v>388</v>
      </c>
      <c r="C171" s="31">
        <v>3</v>
      </c>
      <c r="D171" s="32">
        <v>23</v>
      </c>
      <c r="E171" s="32" t="s">
        <v>381</v>
      </c>
      <c r="F171" s="32" t="s">
        <v>346</v>
      </c>
    </row>
    <row r="172" spans="1:6" ht="15.75" thickBot="1" x14ac:dyDescent="0.3">
      <c r="A172" s="29">
        <v>18</v>
      </c>
      <c r="B172" s="32" t="s">
        <v>388</v>
      </c>
      <c r="C172" s="31">
        <v>4</v>
      </c>
      <c r="D172" s="32">
        <v>23</v>
      </c>
      <c r="E172" s="32" t="s">
        <v>381</v>
      </c>
      <c r="F172" s="32" t="s">
        <v>346</v>
      </c>
    </row>
    <row r="173" spans="1:6" ht="15.75" thickBot="1" x14ac:dyDescent="0.3">
      <c r="A173" s="29">
        <v>19</v>
      </c>
      <c r="B173" s="32" t="s">
        <v>388</v>
      </c>
      <c r="C173" s="31">
        <v>5</v>
      </c>
      <c r="D173" s="32">
        <v>23</v>
      </c>
      <c r="E173" s="32" t="s">
        <v>381</v>
      </c>
      <c r="F173" s="32" t="s">
        <v>346</v>
      </c>
    </row>
    <row r="174" spans="1:6" ht="15.75" thickBot="1" x14ac:dyDescent="0.3">
      <c r="A174" s="29">
        <v>20</v>
      </c>
      <c r="B174" s="32" t="s">
        <v>389</v>
      </c>
      <c r="C174" s="31">
        <v>1</v>
      </c>
      <c r="D174" s="31">
        <v>125</v>
      </c>
      <c r="E174" s="32" t="s">
        <v>381</v>
      </c>
      <c r="F174" s="32" t="s">
        <v>346</v>
      </c>
    </row>
    <row r="175" spans="1:6" ht="15.75" thickBot="1" x14ac:dyDescent="0.3">
      <c r="A175" s="29">
        <v>21</v>
      </c>
      <c r="B175" s="32" t="s">
        <v>389</v>
      </c>
      <c r="C175" s="31">
        <v>2</v>
      </c>
      <c r="D175" s="31">
        <v>125</v>
      </c>
      <c r="E175" s="32" t="s">
        <v>381</v>
      </c>
      <c r="F175" s="32" t="s">
        <v>346</v>
      </c>
    </row>
    <row r="176" spans="1:6" ht="15.75" thickBot="1" x14ac:dyDescent="0.3">
      <c r="A176" s="29">
        <v>22</v>
      </c>
      <c r="B176" s="32" t="s">
        <v>389</v>
      </c>
      <c r="C176" s="31">
        <v>3</v>
      </c>
      <c r="D176" s="31">
        <v>125</v>
      </c>
      <c r="E176" s="32" t="s">
        <v>381</v>
      </c>
      <c r="F176" s="32" t="s">
        <v>346</v>
      </c>
    </row>
    <row r="177" spans="1:6" ht="15.75" thickBot="1" x14ac:dyDescent="0.3">
      <c r="A177" s="29">
        <v>23</v>
      </c>
      <c r="B177" s="32" t="s">
        <v>389</v>
      </c>
      <c r="C177" s="31">
        <v>4</v>
      </c>
      <c r="D177" s="31">
        <v>125</v>
      </c>
      <c r="E177" s="32" t="s">
        <v>381</v>
      </c>
      <c r="F177" s="32" t="s">
        <v>346</v>
      </c>
    </row>
    <row r="178" spans="1:6" ht="15.75" thickBot="1" x14ac:dyDescent="0.3">
      <c r="A178" s="29">
        <v>24</v>
      </c>
      <c r="B178" s="32" t="s">
        <v>389</v>
      </c>
      <c r="C178" s="31">
        <v>5</v>
      </c>
      <c r="D178" s="31">
        <v>125</v>
      </c>
      <c r="E178" s="32" t="s">
        <v>381</v>
      </c>
      <c r="F178" s="32" t="s">
        <v>346</v>
      </c>
    </row>
    <row r="179" spans="1:6" ht="15.75" thickBot="1" x14ac:dyDescent="0.3">
      <c r="A179" s="29">
        <v>25</v>
      </c>
      <c r="B179" s="32" t="s">
        <v>389</v>
      </c>
      <c r="C179" s="31">
        <v>6</v>
      </c>
      <c r="D179" s="31">
        <v>125</v>
      </c>
      <c r="E179" s="32" t="s">
        <v>381</v>
      </c>
      <c r="F179" s="32" t="s">
        <v>346</v>
      </c>
    </row>
    <row r="180" spans="1:6" ht="15.75" thickBot="1" x14ac:dyDescent="0.3">
      <c r="A180" s="29">
        <v>26</v>
      </c>
      <c r="B180" s="32" t="s">
        <v>389</v>
      </c>
      <c r="C180" s="31">
        <v>7</v>
      </c>
      <c r="D180" s="31">
        <v>125</v>
      </c>
      <c r="E180" s="32" t="s">
        <v>381</v>
      </c>
      <c r="F180" s="32" t="s">
        <v>346</v>
      </c>
    </row>
    <row r="181" spans="1:6" ht="15.75" thickBot="1" x14ac:dyDescent="0.3">
      <c r="A181" s="29">
        <v>27</v>
      </c>
      <c r="B181" s="32" t="s">
        <v>389</v>
      </c>
      <c r="C181" s="31">
        <v>8</v>
      </c>
      <c r="D181" s="31">
        <v>125</v>
      </c>
      <c r="E181" s="32" t="s">
        <v>381</v>
      </c>
      <c r="F181" s="32" t="s">
        <v>346</v>
      </c>
    </row>
    <row r="182" spans="1:6" ht="15.75" thickBot="1" x14ac:dyDescent="0.3">
      <c r="A182" s="29">
        <v>28</v>
      </c>
      <c r="B182" s="32" t="s">
        <v>390</v>
      </c>
      <c r="C182" s="31">
        <v>1</v>
      </c>
      <c r="D182" s="32">
        <v>250</v>
      </c>
      <c r="E182" s="32" t="s">
        <v>391</v>
      </c>
      <c r="F182" s="32" t="s">
        <v>336</v>
      </c>
    </row>
    <row r="183" spans="1:6" ht="15.75" thickBot="1" x14ac:dyDescent="0.3">
      <c r="A183" s="29">
        <v>29</v>
      </c>
      <c r="B183" s="32" t="s">
        <v>390</v>
      </c>
      <c r="C183" s="31">
        <v>2</v>
      </c>
      <c r="D183" s="32">
        <v>250</v>
      </c>
      <c r="E183" s="32" t="s">
        <v>391</v>
      </c>
      <c r="F183" s="32" t="s">
        <v>336</v>
      </c>
    </row>
    <row r="184" spans="1:6" ht="15.75" thickBot="1" x14ac:dyDescent="0.3">
      <c r="A184" s="29">
        <v>30</v>
      </c>
      <c r="B184" s="32" t="s">
        <v>392</v>
      </c>
      <c r="C184" s="31">
        <v>1</v>
      </c>
      <c r="D184" s="31">
        <v>20</v>
      </c>
      <c r="E184" s="32" t="s">
        <v>381</v>
      </c>
      <c r="F184" s="32" t="s">
        <v>346</v>
      </c>
    </row>
    <row r="185" spans="1:6" ht="15.75" thickBot="1" x14ac:dyDescent="0.3">
      <c r="A185" s="29">
        <v>31</v>
      </c>
      <c r="B185" s="32" t="s">
        <v>392</v>
      </c>
      <c r="C185" s="31">
        <v>2</v>
      </c>
      <c r="D185" s="31">
        <v>20</v>
      </c>
      <c r="E185" s="32" t="s">
        <v>381</v>
      </c>
      <c r="F185" s="32" t="s">
        <v>346</v>
      </c>
    </row>
    <row r="186" spans="1:6" ht="15.75" thickBot="1" x14ac:dyDescent="0.3">
      <c r="A186" s="29">
        <v>32</v>
      </c>
      <c r="B186" s="32" t="s">
        <v>392</v>
      </c>
      <c r="C186" s="31">
        <v>3</v>
      </c>
      <c r="D186" s="32">
        <v>20</v>
      </c>
      <c r="E186" s="32" t="s">
        <v>381</v>
      </c>
      <c r="F186" s="32" t="s">
        <v>346</v>
      </c>
    </row>
    <row r="187" spans="1:6" ht="15.75" thickBot="1" x14ac:dyDescent="0.3">
      <c r="A187" s="29">
        <v>33</v>
      </c>
      <c r="B187" s="32" t="s">
        <v>393</v>
      </c>
      <c r="C187" s="31">
        <v>1</v>
      </c>
      <c r="D187" s="31">
        <v>65</v>
      </c>
      <c r="E187" s="32" t="s">
        <v>381</v>
      </c>
      <c r="F187" s="32" t="s">
        <v>346</v>
      </c>
    </row>
    <row r="188" spans="1:6" ht="15.75" thickBot="1" x14ac:dyDescent="0.3">
      <c r="A188" s="29">
        <v>34</v>
      </c>
      <c r="B188" s="32" t="s">
        <v>393</v>
      </c>
      <c r="C188" s="31">
        <v>2</v>
      </c>
      <c r="D188" s="31">
        <v>65</v>
      </c>
      <c r="E188" s="32" t="s">
        <v>381</v>
      </c>
      <c r="F188" s="32" t="s">
        <v>346</v>
      </c>
    </row>
    <row r="189" spans="1:6" ht="15.75" thickBot="1" x14ac:dyDescent="0.3">
      <c r="A189" s="29">
        <v>35</v>
      </c>
      <c r="B189" s="32" t="s">
        <v>393</v>
      </c>
      <c r="C189" s="31">
        <v>3</v>
      </c>
      <c r="D189" s="31">
        <v>65</v>
      </c>
      <c r="E189" s="32" t="s">
        <v>381</v>
      </c>
      <c r="F189" s="32" t="s">
        <v>346</v>
      </c>
    </row>
    <row r="190" spans="1:6" ht="15.75" thickBot="1" x14ac:dyDescent="0.3">
      <c r="A190" s="29">
        <v>36</v>
      </c>
      <c r="B190" s="32" t="s">
        <v>393</v>
      </c>
      <c r="C190" s="32">
        <v>4</v>
      </c>
      <c r="D190" s="32">
        <v>65</v>
      </c>
      <c r="E190" s="32" t="s">
        <v>381</v>
      </c>
      <c r="F190" s="32" t="s">
        <v>346</v>
      </c>
    </row>
    <row r="191" spans="1:6" ht="15.75" thickBot="1" x14ac:dyDescent="0.3">
      <c r="A191" s="29">
        <v>37</v>
      </c>
      <c r="B191" s="32" t="s">
        <v>393</v>
      </c>
      <c r="C191" s="31">
        <v>5</v>
      </c>
      <c r="D191" s="32">
        <v>65</v>
      </c>
      <c r="E191" s="32" t="s">
        <v>381</v>
      </c>
      <c r="F191" s="32" t="s">
        <v>346</v>
      </c>
    </row>
    <row r="192" spans="1:6" ht="15.75" thickBot="1" x14ac:dyDescent="0.3">
      <c r="A192" s="29">
        <v>38</v>
      </c>
      <c r="B192" s="32" t="s">
        <v>393</v>
      </c>
      <c r="C192" s="31">
        <v>6</v>
      </c>
      <c r="D192" s="32">
        <v>65</v>
      </c>
      <c r="E192" s="32" t="s">
        <v>381</v>
      </c>
      <c r="F192" s="32" t="s">
        <v>346</v>
      </c>
    </row>
    <row r="193" spans="1:6" ht="15.75" thickBot="1" x14ac:dyDescent="0.3">
      <c r="A193" s="29">
        <v>39</v>
      </c>
      <c r="B193" s="32" t="s">
        <v>393</v>
      </c>
      <c r="C193" s="31">
        <v>7</v>
      </c>
      <c r="D193" s="32">
        <v>65</v>
      </c>
      <c r="E193" s="32" t="s">
        <v>381</v>
      </c>
      <c r="F193" s="32" t="s">
        <v>346</v>
      </c>
    </row>
    <row r="194" spans="1:6" ht="15.75" thickBot="1" x14ac:dyDescent="0.3">
      <c r="A194" s="29">
        <v>40</v>
      </c>
      <c r="B194" s="32" t="s">
        <v>393</v>
      </c>
      <c r="C194" s="31">
        <v>8</v>
      </c>
      <c r="D194" s="32">
        <v>65</v>
      </c>
      <c r="E194" s="32" t="s">
        <v>381</v>
      </c>
      <c r="F194" s="32" t="s">
        <v>346</v>
      </c>
    </row>
    <row r="195" spans="1:6" ht="15.75" thickBot="1" x14ac:dyDescent="0.3">
      <c r="A195" s="29">
        <v>41</v>
      </c>
      <c r="B195" s="32" t="s">
        <v>394</v>
      </c>
      <c r="C195" s="31">
        <v>1</v>
      </c>
      <c r="D195" s="31">
        <v>80</v>
      </c>
      <c r="E195" s="32" t="s">
        <v>381</v>
      </c>
      <c r="F195" s="32" t="s">
        <v>346</v>
      </c>
    </row>
    <row r="196" spans="1:6" ht="15.75" thickBot="1" x14ac:dyDescent="0.3">
      <c r="A196" s="29">
        <v>42</v>
      </c>
      <c r="B196" s="32" t="s">
        <v>394</v>
      </c>
      <c r="C196" s="31">
        <v>2</v>
      </c>
      <c r="D196" s="31">
        <v>80</v>
      </c>
      <c r="E196" s="32" t="s">
        <v>381</v>
      </c>
      <c r="F196" s="32" t="s">
        <v>346</v>
      </c>
    </row>
    <row r="197" spans="1:6" ht="15.75" thickBot="1" x14ac:dyDescent="0.3">
      <c r="A197" s="29">
        <v>43</v>
      </c>
      <c r="B197" s="32" t="s">
        <v>395</v>
      </c>
      <c r="C197" s="31">
        <v>1</v>
      </c>
      <c r="D197" s="31">
        <v>15</v>
      </c>
      <c r="E197" s="32" t="s">
        <v>381</v>
      </c>
      <c r="F197" s="32" t="s">
        <v>346</v>
      </c>
    </row>
    <row r="198" spans="1:6" ht="15.75" thickBot="1" x14ac:dyDescent="0.3">
      <c r="A198" s="29">
        <v>44</v>
      </c>
      <c r="B198" s="32" t="s">
        <v>395</v>
      </c>
      <c r="C198" s="31">
        <v>2</v>
      </c>
      <c r="D198" s="31">
        <v>15</v>
      </c>
      <c r="E198" s="32" t="s">
        <v>381</v>
      </c>
      <c r="F198" s="32" t="s">
        <v>346</v>
      </c>
    </row>
    <row r="199" spans="1:6" ht="15.75" thickBot="1" x14ac:dyDescent="0.3">
      <c r="A199" s="29">
        <v>45</v>
      </c>
      <c r="B199" s="32" t="s">
        <v>395</v>
      </c>
      <c r="C199" s="31">
        <v>3</v>
      </c>
      <c r="D199" s="31">
        <v>15</v>
      </c>
      <c r="E199" s="32" t="s">
        <v>381</v>
      </c>
      <c r="F199" s="32" t="s">
        <v>346</v>
      </c>
    </row>
    <row r="200" spans="1:6" ht="15.75" thickBot="1" x14ac:dyDescent="0.3">
      <c r="A200" s="29">
        <v>46</v>
      </c>
      <c r="B200" s="32" t="s">
        <v>396</v>
      </c>
      <c r="C200" s="31">
        <v>1</v>
      </c>
      <c r="D200" s="32">
        <v>210</v>
      </c>
      <c r="E200" s="32" t="s">
        <v>381</v>
      </c>
      <c r="F200" s="32" t="s">
        <v>346</v>
      </c>
    </row>
    <row r="201" spans="1:6" ht="15.75" thickBot="1" x14ac:dyDescent="0.3">
      <c r="A201" s="29">
        <v>47</v>
      </c>
      <c r="B201" s="32" t="s">
        <v>396</v>
      </c>
      <c r="C201" s="31">
        <v>2</v>
      </c>
      <c r="D201" s="32">
        <v>210</v>
      </c>
      <c r="E201" s="32" t="s">
        <v>381</v>
      </c>
      <c r="F201" s="32" t="s">
        <v>346</v>
      </c>
    </row>
    <row r="202" spans="1:6" ht="15.75" thickBot="1" x14ac:dyDescent="0.3">
      <c r="A202" s="29">
        <v>48</v>
      </c>
      <c r="B202" s="32" t="s">
        <v>396</v>
      </c>
      <c r="C202" s="31">
        <v>3</v>
      </c>
      <c r="D202" s="32">
        <v>210</v>
      </c>
      <c r="E202" s="32" t="s">
        <v>381</v>
      </c>
      <c r="F202" s="32" t="s">
        <v>346</v>
      </c>
    </row>
    <row r="203" spans="1:6" ht="15.75" thickBot="1" x14ac:dyDescent="0.3">
      <c r="A203" s="29">
        <v>49</v>
      </c>
      <c r="B203" s="32" t="s">
        <v>396</v>
      </c>
      <c r="C203" s="31">
        <v>4</v>
      </c>
      <c r="D203" s="32">
        <v>210</v>
      </c>
      <c r="E203" s="32" t="s">
        <v>381</v>
      </c>
      <c r="F203" s="32" t="s">
        <v>346</v>
      </c>
    </row>
    <row r="204" spans="1:6" ht="15.75" thickBot="1" x14ac:dyDescent="0.3">
      <c r="A204" s="29">
        <v>50</v>
      </c>
      <c r="B204" s="32" t="s">
        <v>397</v>
      </c>
      <c r="C204" s="31">
        <v>5</v>
      </c>
      <c r="D204" s="32">
        <v>500</v>
      </c>
      <c r="E204" s="32" t="s">
        <v>381</v>
      </c>
      <c r="F204" s="32" t="s">
        <v>346</v>
      </c>
    </row>
    <row r="205" spans="1:6" ht="15.75" thickBot="1" x14ac:dyDescent="0.3">
      <c r="A205" s="29">
        <v>51</v>
      </c>
      <c r="B205" s="32" t="s">
        <v>398</v>
      </c>
      <c r="C205" s="31">
        <v>6</v>
      </c>
      <c r="D205" s="32">
        <v>200</v>
      </c>
      <c r="E205" s="32" t="s">
        <v>381</v>
      </c>
      <c r="F205" s="32" t="s">
        <v>346</v>
      </c>
    </row>
    <row r="206" spans="1:6" ht="15.75" thickBot="1" x14ac:dyDescent="0.3">
      <c r="A206" s="29">
        <v>52</v>
      </c>
      <c r="B206" s="32" t="s">
        <v>398</v>
      </c>
      <c r="C206" s="31">
        <v>7</v>
      </c>
      <c r="D206" s="32">
        <v>210</v>
      </c>
      <c r="E206" s="32" t="s">
        <v>381</v>
      </c>
      <c r="F206" s="32" t="s">
        <v>346</v>
      </c>
    </row>
    <row r="207" spans="1:6" ht="15.75" thickBot="1" x14ac:dyDescent="0.3">
      <c r="A207" s="29">
        <v>53</v>
      </c>
      <c r="B207" s="32" t="s">
        <v>399</v>
      </c>
      <c r="C207" s="31">
        <v>8</v>
      </c>
      <c r="D207" s="32">
        <v>210</v>
      </c>
      <c r="E207" s="32" t="s">
        <v>381</v>
      </c>
      <c r="F207" s="32" t="s">
        <v>346</v>
      </c>
    </row>
    <row r="208" spans="1:6" ht="15.75" thickBot="1" x14ac:dyDescent="0.3">
      <c r="A208" s="29">
        <v>54</v>
      </c>
      <c r="B208" s="32" t="s">
        <v>399</v>
      </c>
      <c r="C208" s="31">
        <v>9</v>
      </c>
      <c r="D208" s="32">
        <v>210</v>
      </c>
      <c r="E208" s="32" t="s">
        <v>381</v>
      </c>
      <c r="F208" s="32" t="s">
        <v>346</v>
      </c>
    </row>
    <row r="209" spans="1:6" ht="15.75" thickBot="1" x14ac:dyDescent="0.3">
      <c r="A209" s="29">
        <v>55</v>
      </c>
      <c r="B209" s="32" t="s">
        <v>400</v>
      </c>
      <c r="C209" s="31">
        <v>10</v>
      </c>
      <c r="D209" s="32">
        <v>250</v>
      </c>
      <c r="E209" s="32" t="s">
        <v>381</v>
      </c>
      <c r="F209" s="32" t="s">
        <v>346</v>
      </c>
    </row>
    <row r="210" spans="1:6" ht="15.75" thickBot="1" x14ac:dyDescent="0.3">
      <c r="A210" s="29">
        <v>56</v>
      </c>
      <c r="B210" s="32" t="s">
        <v>400</v>
      </c>
      <c r="C210" s="31">
        <v>11</v>
      </c>
      <c r="D210" s="32">
        <v>250</v>
      </c>
      <c r="E210" s="32" t="s">
        <v>381</v>
      </c>
      <c r="F210" s="32" t="s">
        <v>346</v>
      </c>
    </row>
    <row r="211" spans="1:6" ht="15.75" thickBot="1" x14ac:dyDescent="0.3">
      <c r="A211" s="29">
        <v>57</v>
      </c>
      <c r="B211" s="32" t="s">
        <v>428</v>
      </c>
      <c r="C211" s="31">
        <v>1</v>
      </c>
      <c r="D211" s="32">
        <v>600</v>
      </c>
      <c r="E211" s="32" t="s">
        <v>381</v>
      </c>
      <c r="F211" s="32" t="s">
        <v>346</v>
      </c>
    </row>
    <row r="212" spans="1:6" ht="15.75" thickBot="1" x14ac:dyDescent="0.3">
      <c r="A212" s="29">
        <v>58</v>
      </c>
      <c r="B212" s="32" t="s">
        <v>428</v>
      </c>
      <c r="C212" s="31">
        <v>2</v>
      </c>
      <c r="D212" s="32">
        <v>600</v>
      </c>
      <c r="E212" s="32" t="s">
        <v>381</v>
      </c>
      <c r="F212" s="32" t="s">
        <v>346</v>
      </c>
    </row>
    <row r="213" spans="1:6" ht="15.75" thickBot="1" x14ac:dyDescent="0.3">
      <c r="A213" s="29"/>
      <c r="B213" s="32"/>
      <c r="C213" s="32" t="s">
        <v>524</v>
      </c>
      <c r="D213" s="32">
        <f>SUM(D155:D212)</f>
        <v>7025</v>
      </c>
      <c r="E213" s="32"/>
      <c r="F213" s="32"/>
    </row>
    <row r="219" spans="1:6" ht="24" thickBot="1" x14ac:dyDescent="0.3">
      <c r="A219" s="300" t="s">
        <v>401</v>
      </c>
      <c r="B219" s="300"/>
    </row>
    <row r="220" spans="1:6" ht="39" thickBot="1" x14ac:dyDescent="0.3">
      <c r="A220" s="249" t="s">
        <v>329</v>
      </c>
      <c r="B220" s="251" t="s">
        <v>330</v>
      </c>
      <c r="C220" s="252" t="s">
        <v>331</v>
      </c>
      <c r="D220" s="250" t="s">
        <v>332</v>
      </c>
      <c r="E220" s="252" t="s">
        <v>333</v>
      </c>
      <c r="F220" s="252" t="s">
        <v>334</v>
      </c>
    </row>
    <row r="221" spans="1:6" ht="15.75" thickBot="1" x14ac:dyDescent="0.3">
      <c r="A221" s="29">
        <v>1</v>
      </c>
      <c r="B221" s="38" t="s">
        <v>402</v>
      </c>
      <c r="C221" s="31">
        <v>1</v>
      </c>
      <c r="D221" s="32">
        <v>40</v>
      </c>
      <c r="E221" s="30" t="s">
        <v>403</v>
      </c>
      <c r="F221" s="30" t="s">
        <v>346</v>
      </c>
    </row>
    <row r="222" spans="1:6" ht="15.75" thickBot="1" x14ac:dyDescent="0.3">
      <c r="A222" s="29">
        <v>2</v>
      </c>
      <c r="B222" s="38" t="s">
        <v>402</v>
      </c>
      <c r="C222" s="31">
        <v>2</v>
      </c>
      <c r="D222" s="32">
        <v>40</v>
      </c>
      <c r="E222" s="30" t="s">
        <v>403</v>
      </c>
      <c r="F222" s="30" t="s">
        <v>346</v>
      </c>
    </row>
    <row r="223" spans="1:6" ht="15.75" thickBot="1" x14ac:dyDescent="0.3">
      <c r="A223" s="29">
        <v>3</v>
      </c>
      <c r="B223" s="38" t="s">
        <v>402</v>
      </c>
      <c r="C223" s="31">
        <v>3</v>
      </c>
      <c r="D223" s="32">
        <v>40</v>
      </c>
      <c r="E223" s="30" t="s">
        <v>403</v>
      </c>
      <c r="F223" s="30" t="s">
        <v>346</v>
      </c>
    </row>
    <row r="224" spans="1:6" ht="15.75" thickBot="1" x14ac:dyDescent="0.3">
      <c r="A224" s="29">
        <v>4</v>
      </c>
      <c r="B224" s="38" t="s">
        <v>404</v>
      </c>
      <c r="C224" s="31">
        <v>1</v>
      </c>
      <c r="D224" s="32">
        <v>250</v>
      </c>
      <c r="E224" s="30" t="s">
        <v>403</v>
      </c>
      <c r="F224" s="30" t="s">
        <v>346</v>
      </c>
    </row>
    <row r="225" spans="1:15" ht="15.75" thickBot="1" x14ac:dyDescent="0.3">
      <c r="A225" s="29">
        <v>5</v>
      </c>
      <c r="B225" s="38" t="s">
        <v>404</v>
      </c>
      <c r="C225" s="31">
        <v>2</v>
      </c>
      <c r="D225" s="32">
        <v>250</v>
      </c>
      <c r="E225" s="30" t="s">
        <v>403</v>
      </c>
      <c r="F225" s="30" t="s">
        <v>346</v>
      </c>
    </row>
    <row r="226" spans="1:15" ht="15.75" thickBot="1" x14ac:dyDescent="0.3">
      <c r="A226" s="29">
        <v>6</v>
      </c>
      <c r="B226" s="38" t="s">
        <v>405</v>
      </c>
      <c r="C226" s="31">
        <v>1</v>
      </c>
      <c r="D226" s="34">
        <v>210</v>
      </c>
      <c r="E226" s="30" t="s">
        <v>403</v>
      </c>
      <c r="F226" s="30" t="s">
        <v>346</v>
      </c>
    </row>
    <row r="227" spans="1:15" ht="15.75" thickBot="1" x14ac:dyDescent="0.3">
      <c r="A227" s="29">
        <v>7</v>
      </c>
      <c r="B227" s="38" t="s">
        <v>405</v>
      </c>
      <c r="C227" s="31">
        <v>2</v>
      </c>
      <c r="D227" s="35">
        <v>210</v>
      </c>
      <c r="E227" s="30" t="s">
        <v>403</v>
      </c>
      <c r="F227" s="30" t="s">
        <v>346</v>
      </c>
    </row>
    <row r="228" spans="1:15" ht="15.75" thickBot="1" x14ac:dyDescent="0.3">
      <c r="A228" s="29">
        <v>8</v>
      </c>
      <c r="B228" s="38" t="s">
        <v>405</v>
      </c>
      <c r="C228" s="31">
        <v>3</v>
      </c>
      <c r="D228" s="32">
        <v>210</v>
      </c>
      <c r="E228" s="30" t="s">
        <v>403</v>
      </c>
      <c r="F228" s="30" t="s">
        <v>346</v>
      </c>
    </row>
    <row r="229" spans="1:15" ht="15.75" thickBot="1" x14ac:dyDescent="0.3">
      <c r="A229" s="29">
        <v>9</v>
      </c>
      <c r="B229" s="38" t="s">
        <v>405</v>
      </c>
      <c r="C229" s="31">
        <v>4</v>
      </c>
      <c r="D229" s="32">
        <v>210</v>
      </c>
      <c r="E229" s="30" t="s">
        <v>403</v>
      </c>
      <c r="F229" s="30" t="s">
        <v>346</v>
      </c>
      <c r="O229">
        <f>98+36+56+10</f>
        <v>200</v>
      </c>
    </row>
    <row r="230" spans="1:15" ht="15.75" thickBot="1" x14ac:dyDescent="0.3">
      <c r="A230" s="29">
        <v>10</v>
      </c>
      <c r="B230" s="38" t="s">
        <v>405</v>
      </c>
      <c r="C230" s="31">
        <v>5</v>
      </c>
      <c r="D230" s="32">
        <v>500</v>
      </c>
      <c r="E230" s="30" t="s">
        <v>403</v>
      </c>
      <c r="F230" s="30" t="s">
        <v>346</v>
      </c>
    </row>
    <row r="231" spans="1:15" ht="15.75" thickBot="1" x14ac:dyDescent="0.3">
      <c r="A231" s="29">
        <v>11</v>
      </c>
      <c r="B231" s="38" t="s">
        <v>165</v>
      </c>
      <c r="C231" s="31">
        <v>1</v>
      </c>
      <c r="D231" s="32">
        <v>500</v>
      </c>
      <c r="E231" s="30" t="s">
        <v>403</v>
      </c>
      <c r="F231" s="30" t="s">
        <v>346</v>
      </c>
    </row>
    <row r="232" spans="1:15" ht="15.75" thickBot="1" x14ac:dyDescent="0.3">
      <c r="A232" s="29"/>
      <c r="B232" s="38"/>
      <c r="C232" s="36" t="s">
        <v>406</v>
      </c>
      <c r="D232" s="32">
        <f>SUM(D221:D231)</f>
        <v>2460</v>
      </c>
      <c r="E232" s="30"/>
      <c r="F232" s="30"/>
    </row>
  </sheetData>
  <sortState ref="B111:F144">
    <sortCondition ref="B111:B144"/>
  </sortState>
  <mergeCells count="5">
    <mergeCell ref="A1:I1"/>
    <mergeCell ref="A2:B2"/>
    <mergeCell ref="A111:B111"/>
    <mergeCell ref="A153:C153"/>
    <mergeCell ref="A219:B219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F93"/>
  <sheetViews>
    <sheetView topLeftCell="A22" workbookViewId="0">
      <selection activeCell="A47" sqref="A47:F92"/>
    </sheetView>
  </sheetViews>
  <sheetFormatPr defaultRowHeight="15" x14ac:dyDescent="0.25"/>
  <cols>
    <col min="1" max="1" width="8.28515625" customWidth="1"/>
    <col min="2" max="2" width="18.5703125" bestFit="1" customWidth="1"/>
    <col min="5" max="5" width="18.5703125" bestFit="1" customWidth="1"/>
  </cols>
  <sheetData>
    <row r="1" spans="1:6" ht="23.25" x14ac:dyDescent="0.25">
      <c r="A1" s="258" t="s">
        <v>847</v>
      </c>
      <c r="B1" s="258"/>
    </row>
    <row r="2" spans="1:6" ht="38.25" x14ac:dyDescent="0.25">
      <c r="A2" s="259" t="s">
        <v>329</v>
      </c>
      <c r="B2" s="260" t="s">
        <v>330</v>
      </c>
      <c r="C2" s="260" t="s">
        <v>331</v>
      </c>
      <c r="D2" s="260" t="s">
        <v>332</v>
      </c>
      <c r="E2" s="260" t="s">
        <v>333</v>
      </c>
      <c r="F2" s="260" t="s">
        <v>334</v>
      </c>
    </row>
    <row r="3" spans="1:6" x14ac:dyDescent="0.25">
      <c r="A3" s="191">
        <v>1</v>
      </c>
      <c r="B3" s="191" t="s">
        <v>407</v>
      </c>
      <c r="C3" s="257">
        <v>1</v>
      </c>
      <c r="D3" s="191">
        <v>200</v>
      </c>
      <c r="E3" s="191" t="s">
        <v>408</v>
      </c>
      <c r="F3" s="191" t="s">
        <v>409</v>
      </c>
    </row>
    <row r="4" spans="1:6" x14ac:dyDescent="0.25">
      <c r="A4" s="191">
        <v>2</v>
      </c>
      <c r="B4" s="191" t="s">
        <v>407</v>
      </c>
      <c r="C4" s="257">
        <v>2</v>
      </c>
      <c r="D4" s="191">
        <v>200</v>
      </c>
      <c r="E4" s="191" t="s">
        <v>408</v>
      </c>
      <c r="F4" s="191" t="s">
        <v>409</v>
      </c>
    </row>
    <row r="5" spans="1:6" x14ac:dyDescent="0.25">
      <c r="A5" s="191">
        <v>3</v>
      </c>
      <c r="B5" s="191" t="s">
        <v>407</v>
      </c>
      <c r="C5" s="257">
        <v>3</v>
      </c>
      <c r="D5" s="191">
        <v>200</v>
      </c>
      <c r="E5" s="191" t="s">
        <v>408</v>
      </c>
      <c r="F5" s="191" t="s">
        <v>409</v>
      </c>
    </row>
    <row r="6" spans="1:6" x14ac:dyDescent="0.25">
      <c r="A6" s="191">
        <v>4</v>
      </c>
      <c r="B6" s="191" t="s">
        <v>407</v>
      </c>
      <c r="C6" s="257">
        <v>4</v>
      </c>
      <c r="D6" s="191">
        <v>500</v>
      </c>
      <c r="E6" s="191" t="s">
        <v>408</v>
      </c>
      <c r="F6" s="191" t="s">
        <v>409</v>
      </c>
    </row>
    <row r="7" spans="1:6" x14ac:dyDescent="0.25">
      <c r="A7" s="191">
        <v>5</v>
      </c>
      <c r="B7" s="191" t="s">
        <v>407</v>
      </c>
      <c r="C7" s="257">
        <v>5</v>
      </c>
      <c r="D7" s="191">
        <v>500</v>
      </c>
      <c r="E7" s="191" t="s">
        <v>408</v>
      </c>
      <c r="F7" s="191" t="s">
        <v>409</v>
      </c>
    </row>
    <row r="8" spans="1:6" x14ac:dyDescent="0.25">
      <c r="A8" s="191">
        <v>6</v>
      </c>
      <c r="B8" s="191" t="s">
        <v>407</v>
      </c>
      <c r="C8" s="257">
        <v>6</v>
      </c>
      <c r="D8" s="191">
        <v>500</v>
      </c>
      <c r="E8" s="191" t="s">
        <v>408</v>
      </c>
      <c r="F8" s="191" t="s">
        <v>409</v>
      </c>
    </row>
    <row r="9" spans="1:6" x14ac:dyDescent="0.25">
      <c r="A9" s="191">
        <v>7</v>
      </c>
      <c r="B9" s="191" t="s">
        <v>407</v>
      </c>
      <c r="C9" s="257">
        <v>7</v>
      </c>
      <c r="D9" s="191">
        <v>500</v>
      </c>
      <c r="E9" s="191" t="s">
        <v>408</v>
      </c>
      <c r="F9" s="191" t="s">
        <v>409</v>
      </c>
    </row>
    <row r="10" spans="1:6" x14ac:dyDescent="0.25">
      <c r="A10" s="191">
        <v>8</v>
      </c>
      <c r="B10" s="191" t="s">
        <v>152</v>
      </c>
      <c r="C10" s="257">
        <v>1</v>
      </c>
      <c r="D10" s="191">
        <v>500</v>
      </c>
      <c r="E10" s="191" t="s">
        <v>408</v>
      </c>
      <c r="F10" s="191" t="s">
        <v>409</v>
      </c>
    </row>
    <row r="11" spans="1:6" x14ac:dyDescent="0.25">
      <c r="A11" s="191">
        <v>9</v>
      </c>
      <c r="B11" s="191" t="s">
        <v>152</v>
      </c>
      <c r="C11" s="257">
        <v>2</v>
      </c>
      <c r="D11" s="191">
        <v>500</v>
      </c>
      <c r="E11" s="191" t="s">
        <v>408</v>
      </c>
      <c r="F11" s="191" t="s">
        <v>409</v>
      </c>
    </row>
    <row r="12" spans="1:6" x14ac:dyDescent="0.25">
      <c r="A12" s="191">
        <v>10</v>
      </c>
      <c r="B12" s="191" t="s">
        <v>152</v>
      </c>
      <c r="C12" s="257">
        <v>3</v>
      </c>
      <c r="D12" s="191">
        <v>660</v>
      </c>
      <c r="E12" s="191" t="s">
        <v>408</v>
      </c>
      <c r="F12" s="191" t="s">
        <v>409</v>
      </c>
    </row>
    <row r="13" spans="1:6" x14ac:dyDescent="0.25">
      <c r="A13" s="191">
        <v>11</v>
      </c>
      <c r="B13" s="191" t="s">
        <v>155</v>
      </c>
      <c r="C13" s="257">
        <v>1</v>
      </c>
      <c r="D13" s="191">
        <v>250</v>
      </c>
      <c r="E13" s="191" t="s">
        <v>155</v>
      </c>
      <c r="F13" s="191" t="s">
        <v>409</v>
      </c>
    </row>
    <row r="14" spans="1:6" x14ac:dyDescent="0.25">
      <c r="A14" s="191">
        <v>12</v>
      </c>
      <c r="B14" s="191" t="s">
        <v>155</v>
      </c>
      <c r="C14" s="257">
        <v>2</v>
      </c>
      <c r="D14" s="191">
        <v>250</v>
      </c>
      <c r="E14" s="191" t="s">
        <v>155</v>
      </c>
      <c r="F14" s="191" t="s">
        <v>409</v>
      </c>
    </row>
    <row r="15" spans="1:6" x14ac:dyDescent="0.25">
      <c r="A15" s="191">
        <v>13</v>
      </c>
      <c r="B15" s="191" t="s">
        <v>410</v>
      </c>
      <c r="C15" s="257">
        <v>1</v>
      </c>
      <c r="D15" s="191">
        <v>660</v>
      </c>
      <c r="E15" s="191" t="s">
        <v>408</v>
      </c>
      <c r="F15" s="191" t="s">
        <v>409</v>
      </c>
    </row>
    <row r="16" spans="1:6" x14ac:dyDescent="0.25">
      <c r="A16" s="191">
        <v>14</v>
      </c>
      <c r="B16" s="191" t="s">
        <v>410</v>
      </c>
      <c r="C16" s="257">
        <v>2</v>
      </c>
      <c r="D16" s="191">
        <v>660</v>
      </c>
      <c r="E16" s="191" t="s">
        <v>408</v>
      </c>
      <c r="F16" s="191" t="s">
        <v>409</v>
      </c>
    </row>
    <row r="17" spans="1:6" x14ac:dyDescent="0.25">
      <c r="A17" s="191">
        <v>15</v>
      </c>
      <c r="B17" s="191" t="s">
        <v>410</v>
      </c>
      <c r="C17" s="257">
        <v>3</v>
      </c>
      <c r="D17" s="191">
        <v>660</v>
      </c>
      <c r="E17" s="191" t="s">
        <v>408</v>
      </c>
      <c r="F17" s="191" t="s">
        <v>409</v>
      </c>
    </row>
    <row r="18" spans="1:6" x14ac:dyDescent="0.25">
      <c r="A18" s="191">
        <v>16</v>
      </c>
      <c r="B18" s="191" t="s">
        <v>411</v>
      </c>
      <c r="C18" s="257">
        <v>4</v>
      </c>
      <c r="D18" s="191">
        <v>500</v>
      </c>
      <c r="E18" s="191" t="s">
        <v>408</v>
      </c>
      <c r="F18" s="191" t="s">
        <v>409</v>
      </c>
    </row>
    <row r="19" spans="1:6" x14ac:dyDescent="0.25">
      <c r="A19" s="191">
        <v>17</v>
      </c>
      <c r="B19" s="191" t="s">
        <v>411</v>
      </c>
      <c r="C19" s="257">
        <v>5</v>
      </c>
      <c r="D19" s="191">
        <v>500</v>
      </c>
      <c r="E19" s="191" t="s">
        <v>408</v>
      </c>
      <c r="F19" s="191" t="s">
        <v>409</v>
      </c>
    </row>
    <row r="20" spans="1:6" x14ac:dyDescent="0.25">
      <c r="A20" s="191">
        <v>18</v>
      </c>
      <c r="B20" s="191" t="s">
        <v>414</v>
      </c>
      <c r="C20" s="257">
        <v>1</v>
      </c>
      <c r="D20" s="191">
        <v>50</v>
      </c>
      <c r="E20" s="191" t="s">
        <v>413</v>
      </c>
      <c r="F20" s="191" t="s">
        <v>409</v>
      </c>
    </row>
    <row r="21" spans="1:6" x14ac:dyDescent="0.25">
      <c r="A21" s="191">
        <v>19</v>
      </c>
      <c r="B21" s="191" t="s">
        <v>414</v>
      </c>
      <c r="C21" s="257">
        <v>2</v>
      </c>
      <c r="D21" s="191">
        <v>50</v>
      </c>
      <c r="E21" s="191" t="s">
        <v>413</v>
      </c>
      <c r="F21" s="191" t="s">
        <v>409</v>
      </c>
    </row>
    <row r="22" spans="1:6" x14ac:dyDescent="0.25">
      <c r="A22" s="191">
        <v>20</v>
      </c>
      <c r="B22" s="191" t="s">
        <v>414</v>
      </c>
      <c r="C22" s="257">
        <v>3</v>
      </c>
      <c r="D22" s="191">
        <v>50</v>
      </c>
      <c r="E22" s="191" t="s">
        <v>413</v>
      </c>
      <c r="F22" s="191" t="s">
        <v>409</v>
      </c>
    </row>
    <row r="23" spans="1:6" x14ac:dyDescent="0.25">
      <c r="A23" s="191">
        <v>21</v>
      </c>
      <c r="B23" s="191" t="s">
        <v>414</v>
      </c>
      <c r="C23" s="257">
        <v>4</v>
      </c>
      <c r="D23" s="191">
        <v>50</v>
      </c>
      <c r="E23" s="191" t="s">
        <v>413</v>
      </c>
      <c r="F23" s="191" t="s">
        <v>409</v>
      </c>
    </row>
    <row r="24" spans="1:6" x14ac:dyDescent="0.25">
      <c r="A24" s="191">
        <v>22</v>
      </c>
      <c r="B24" s="191" t="s">
        <v>414</v>
      </c>
      <c r="C24" s="257">
        <v>5</v>
      </c>
      <c r="D24" s="191">
        <v>50</v>
      </c>
      <c r="E24" s="191" t="s">
        <v>413</v>
      </c>
      <c r="F24" s="191" t="s">
        <v>409</v>
      </c>
    </row>
    <row r="25" spans="1:6" x14ac:dyDescent="0.25">
      <c r="A25" s="191">
        <v>23</v>
      </c>
      <c r="B25" s="191" t="s">
        <v>415</v>
      </c>
      <c r="C25" s="257">
        <v>1</v>
      </c>
      <c r="D25" s="191">
        <v>200</v>
      </c>
      <c r="E25" s="191" t="s">
        <v>413</v>
      </c>
      <c r="F25" s="191" t="s">
        <v>409</v>
      </c>
    </row>
    <row r="26" spans="1:6" x14ac:dyDescent="0.25">
      <c r="A26" s="191">
        <v>24</v>
      </c>
      <c r="B26" s="191" t="s">
        <v>415</v>
      </c>
      <c r="C26" s="257">
        <v>2</v>
      </c>
      <c r="D26" s="191">
        <v>200</v>
      </c>
      <c r="E26" s="191" t="s">
        <v>413</v>
      </c>
      <c r="F26" s="191" t="s">
        <v>409</v>
      </c>
    </row>
    <row r="27" spans="1:6" x14ac:dyDescent="0.25">
      <c r="A27" s="191">
        <v>25</v>
      </c>
      <c r="B27" s="191" t="s">
        <v>415</v>
      </c>
      <c r="C27" s="257">
        <v>3</v>
      </c>
      <c r="D27" s="191">
        <v>200</v>
      </c>
      <c r="E27" s="191" t="s">
        <v>413</v>
      </c>
      <c r="F27" s="191" t="s">
        <v>409</v>
      </c>
    </row>
    <row r="28" spans="1:6" x14ac:dyDescent="0.25">
      <c r="A28" s="191">
        <v>26</v>
      </c>
      <c r="B28" s="191" t="s">
        <v>415</v>
      </c>
      <c r="C28" s="257">
        <v>4</v>
      </c>
      <c r="D28" s="191">
        <v>200</v>
      </c>
      <c r="E28" s="191" t="s">
        <v>413</v>
      </c>
      <c r="F28" s="191" t="s">
        <v>409</v>
      </c>
    </row>
    <row r="29" spans="1:6" x14ac:dyDescent="0.25">
      <c r="A29" s="191">
        <v>27</v>
      </c>
      <c r="B29" s="191" t="s">
        <v>415</v>
      </c>
      <c r="C29" s="257">
        <v>5</v>
      </c>
      <c r="D29" s="191">
        <v>200</v>
      </c>
      <c r="E29" s="191" t="s">
        <v>413</v>
      </c>
      <c r="F29" s="191" t="s">
        <v>409</v>
      </c>
    </row>
    <row r="30" spans="1:6" x14ac:dyDescent="0.25">
      <c r="A30" s="191">
        <v>28</v>
      </c>
      <c r="B30" s="191" t="s">
        <v>415</v>
      </c>
      <c r="C30" s="257">
        <v>6</v>
      </c>
      <c r="D30" s="191">
        <v>200</v>
      </c>
      <c r="E30" s="191" t="s">
        <v>413</v>
      </c>
      <c r="F30" s="191" t="s">
        <v>409</v>
      </c>
    </row>
    <row r="31" spans="1:6" x14ac:dyDescent="0.25">
      <c r="A31" s="191">
        <v>29</v>
      </c>
      <c r="B31" s="191" t="s">
        <v>506</v>
      </c>
      <c r="C31" s="257">
        <v>1</v>
      </c>
      <c r="D31" s="191">
        <v>210</v>
      </c>
      <c r="E31" s="191" t="s">
        <v>408</v>
      </c>
      <c r="F31" s="191" t="s">
        <v>409</v>
      </c>
    </row>
    <row r="32" spans="1:6" x14ac:dyDescent="0.25">
      <c r="A32" s="191">
        <v>30</v>
      </c>
      <c r="B32" s="191" t="s">
        <v>506</v>
      </c>
      <c r="C32" s="257">
        <v>2</v>
      </c>
      <c r="D32" s="191">
        <v>210</v>
      </c>
      <c r="E32" s="191" t="s">
        <v>408</v>
      </c>
      <c r="F32" s="191" t="s">
        <v>409</v>
      </c>
    </row>
    <row r="33" spans="1:6" x14ac:dyDescent="0.25">
      <c r="A33" s="191">
        <v>31</v>
      </c>
      <c r="B33" s="191" t="s">
        <v>506</v>
      </c>
      <c r="C33" s="257">
        <v>3</v>
      </c>
      <c r="D33" s="191">
        <v>210</v>
      </c>
      <c r="E33" s="191" t="s">
        <v>408</v>
      </c>
      <c r="F33" s="191" t="s">
        <v>409</v>
      </c>
    </row>
    <row r="34" spans="1:6" x14ac:dyDescent="0.25">
      <c r="A34" s="191">
        <v>32</v>
      </c>
      <c r="B34" s="191" t="s">
        <v>506</v>
      </c>
      <c r="C34" s="257">
        <v>4</v>
      </c>
      <c r="D34" s="191">
        <v>210</v>
      </c>
      <c r="E34" s="191" t="s">
        <v>408</v>
      </c>
      <c r="F34" s="191" t="s">
        <v>409</v>
      </c>
    </row>
    <row r="35" spans="1:6" x14ac:dyDescent="0.25">
      <c r="A35" s="191">
        <v>33</v>
      </c>
      <c r="B35" s="191" t="s">
        <v>506</v>
      </c>
      <c r="C35" s="257">
        <v>5</v>
      </c>
      <c r="D35" s="191">
        <v>210</v>
      </c>
      <c r="E35" s="191" t="s">
        <v>408</v>
      </c>
      <c r="F35" s="191" t="s">
        <v>409</v>
      </c>
    </row>
    <row r="36" spans="1:6" x14ac:dyDescent="0.25">
      <c r="A36" s="191">
        <v>34</v>
      </c>
      <c r="B36" s="191" t="s">
        <v>506</v>
      </c>
      <c r="C36" s="257">
        <v>6</v>
      </c>
      <c r="D36" s="191">
        <v>210</v>
      </c>
      <c r="E36" s="191" t="s">
        <v>408</v>
      </c>
      <c r="F36" s="191" t="s">
        <v>409</v>
      </c>
    </row>
    <row r="37" spans="1:6" x14ac:dyDescent="0.25">
      <c r="A37" s="191">
        <v>35</v>
      </c>
      <c r="B37" s="191" t="s">
        <v>507</v>
      </c>
      <c r="C37" s="257">
        <v>7</v>
      </c>
      <c r="D37" s="191">
        <v>500</v>
      </c>
      <c r="E37" s="191" t="s">
        <v>408</v>
      </c>
      <c r="F37" s="191" t="s">
        <v>409</v>
      </c>
    </row>
    <row r="38" spans="1:6" x14ac:dyDescent="0.25">
      <c r="A38" s="191">
        <v>36</v>
      </c>
      <c r="B38" s="191" t="s">
        <v>507</v>
      </c>
      <c r="C38" s="257">
        <v>8</v>
      </c>
      <c r="D38" s="191">
        <v>500</v>
      </c>
      <c r="E38" s="191" t="s">
        <v>408</v>
      </c>
      <c r="F38" s="191" t="s">
        <v>409</v>
      </c>
    </row>
    <row r="39" spans="1:6" x14ac:dyDescent="0.25">
      <c r="A39" s="191">
        <v>37</v>
      </c>
      <c r="B39" s="191" t="s">
        <v>463</v>
      </c>
      <c r="C39" s="257">
        <v>9</v>
      </c>
      <c r="D39" s="191">
        <v>500</v>
      </c>
      <c r="E39" s="191" t="s">
        <v>408</v>
      </c>
      <c r="F39" s="191" t="s">
        <v>409</v>
      </c>
    </row>
    <row r="40" spans="1:6" x14ac:dyDescent="0.25">
      <c r="A40" s="191">
        <v>38</v>
      </c>
      <c r="B40" s="191" t="s">
        <v>463</v>
      </c>
      <c r="C40" s="257">
        <v>10</v>
      </c>
      <c r="D40" s="191">
        <v>500</v>
      </c>
      <c r="E40" s="191" t="s">
        <v>408</v>
      </c>
      <c r="F40" s="191" t="s">
        <v>409</v>
      </c>
    </row>
    <row r="41" spans="1:6" x14ac:dyDescent="0.25">
      <c r="A41" s="191">
        <v>39</v>
      </c>
      <c r="B41" s="191" t="s">
        <v>179</v>
      </c>
      <c r="C41" s="257">
        <v>11</v>
      </c>
      <c r="D41" s="191">
        <v>500</v>
      </c>
      <c r="E41" s="191" t="s">
        <v>408</v>
      </c>
      <c r="F41" s="191" t="s">
        <v>409</v>
      </c>
    </row>
    <row r="42" spans="1:6" x14ac:dyDescent="0.25">
      <c r="A42" s="191">
        <v>40</v>
      </c>
      <c r="B42" s="191" t="s">
        <v>179</v>
      </c>
      <c r="C42" s="257">
        <v>12</v>
      </c>
      <c r="D42" s="191">
        <v>500</v>
      </c>
      <c r="E42" s="191" t="s">
        <v>408</v>
      </c>
      <c r="F42" s="191" t="s">
        <v>409</v>
      </c>
    </row>
    <row r="43" spans="1:6" x14ac:dyDescent="0.25">
      <c r="A43" s="191">
        <v>41</v>
      </c>
      <c r="B43" s="191" t="s">
        <v>464</v>
      </c>
      <c r="C43" s="257">
        <v>13</v>
      </c>
      <c r="D43" s="191">
        <v>500</v>
      </c>
      <c r="E43" s="191" t="s">
        <v>408</v>
      </c>
      <c r="F43" s="191" t="s">
        <v>409</v>
      </c>
    </row>
    <row r="44" spans="1:6" x14ac:dyDescent="0.25">
      <c r="A44" s="256"/>
      <c r="B44" s="256"/>
      <c r="C44" s="191" t="s">
        <v>524</v>
      </c>
      <c r="D44" s="191">
        <f>SUM(D3:D43)</f>
        <v>13950</v>
      </c>
      <c r="E44" s="256"/>
      <c r="F44" s="256"/>
    </row>
    <row r="46" spans="1:6" ht="23.25" x14ac:dyDescent="0.25">
      <c r="A46" s="211" t="s">
        <v>845</v>
      </c>
      <c r="B46" s="211"/>
    </row>
    <row r="47" spans="1:6" ht="38.25" x14ac:dyDescent="0.25">
      <c r="A47" s="253" t="s">
        <v>329</v>
      </c>
      <c r="B47" s="255" t="s">
        <v>330</v>
      </c>
      <c r="C47" s="255" t="s">
        <v>331</v>
      </c>
      <c r="D47" s="255" t="s">
        <v>332</v>
      </c>
      <c r="E47" s="255" t="s">
        <v>333</v>
      </c>
      <c r="F47" s="254" t="s">
        <v>334</v>
      </c>
    </row>
    <row r="48" spans="1:6" x14ac:dyDescent="0.25">
      <c r="A48" s="191">
        <v>1</v>
      </c>
      <c r="B48" s="191" t="s">
        <v>93</v>
      </c>
      <c r="C48" s="257">
        <v>1</v>
      </c>
      <c r="D48" s="257">
        <v>300</v>
      </c>
      <c r="E48" s="191" t="s">
        <v>93</v>
      </c>
      <c r="F48" s="256" t="s">
        <v>336</v>
      </c>
    </row>
    <row r="49" spans="1:6" x14ac:dyDescent="0.25">
      <c r="A49" s="191">
        <v>2</v>
      </c>
      <c r="B49" s="191" t="s">
        <v>93</v>
      </c>
      <c r="C49" s="257">
        <v>2</v>
      </c>
      <c r="D49" s="257">
        <v>300</v>
      </c>
      <c r="E49" s="191" t="s">
        <v>93</v>
      </c>
      <c r="F49" s="256" t="s">
        <v>336</v>
      </c>
    </row>
    <row r="50" spans="1:6" x14ac:dyDescent="0.25">
      <c r="A50" s="191">
        <v>3</v>
      </c>
      <c r="B50" s="191" t="s">
        <v>93</v>
      </c>
      <c r="C50" s="257">
        <v>4</v>
      </c>
      <c r="D50" s="257">
        <v>300</v>
      </c>
      <c r="E50" s="191" t="s">
        <v>93</v>
      </c>
      <c r="F50" s="256" t="s">
        <v>336</v>
      </c>
    </row>
    <row r="51" spans="1:6" x14ac:dyDescent="0.25">
      <c r="A51" s="191">
        <v>4</v>
      </c>
      <c r="B51" s="191" t="s">
        <v>97</v>
      </c>
      <c r="C51" s="257">
        <v>10</v>
      </c>
      <c r="D51" s="257">
        <v>830</v>
      </c>
      <c r="E51" s="191" t="s">
        <v>416</v>
      </c>
      <c r="F51" s="256" t="s">
        <v>336</v>
      </c>
    </row>
    <row r="52" spans="1:6" x14ac:dyDescent="0.25">
      <c r="A52" s="191">
        <v>5</v>
      </c>
      <c r="B52" s="191" t="s">
        <v>97</v>
      </c>
      <c r="C52" s="257">
        <v>20</v>
      </c>
      <c r="D52" s="257">
        <v>830</v>
      </c>
      <c r="E52" s="191" t="s">
        <v>416</v>
      </c>
      <c r="F52" s="256" t="s">
        <v>336</v>
      </c>
    </row>
    <row r="53" spans="1:6" x14ac:dyDescent="0.25">
      <c r="A53" s="191">
        <v>6</v>
      </c>
      <c r="B53" s="191" t="s">
        <v>97</v>
      </c>
      <c r="C53" s="257">
        <v>30</v>
      </c>
      <c r="D53" s="257">
        <v>830</v>
      </c>
      <c r="E53" s="191" t="s">
        <v>416</v>
      </c>
      <c r="F53" s="256" t="s">
        <v>336</v>
      </c>
    </row>
    <row r="54" spans="1:6" x14ac:dyDescent="0.25">
      <c r="A54" s="191">
        <v>7</v>
      </c>
      <c r="B54" s="191" t="s">
        <v>97</v>
      </c>
      <c r="C54" s="257">
        <v>40</v>
      </c>
      <c r="D54" s="257">
        <v>830</v>
      </c>
      <c r="E54" s="191" t="s">
        <v>416</v>
      </c>
      <c r="F54" s="256" t="s">
        <v>336</v>
      </c>
    </row>
    <row r="55" spans="1:6" x14ac:dyDescent="0.25">
      <c r="A55" s="191">
        <v>8</v>
      </c>
      <c r="B55" s="191" t="s">
        <v>97</v>
      </c>
      <c r="C55" s="257">
        <v>50</v>
      </c>
      <c r="D55" s="257">
        <v>830</v>
      </c>
      <c r="E55" s="191" t="s">
        <v>416</v>
      </c>
      <c r="F55" s="256" t="s">
        <v>336</v>
      </c>
    </row>
    <row r="56" spans="1:6" x14ac:dyDescent="0.25">
      <c r="A56" s="191">
        <v>9</v>
      </c>
      <c r="B56" s="191" t="s">
        <v>418</v>
      </c>
      <c r="C56" s="257">
        <v>1</v>
      </c>
      <c r="D56" s="257">
        <v>600</v>
      </c>
      <c r="E56" s="191" t="s">
        <v>419</v>
      </c>
      <c r="F56" s="256" t="s">
        <v>336</v>
      </c>
    </row>
    <row r="57" spans="1:6" x14ac:dyDescent="0.25">
      <c r="A57" s="191">
        <v>10</v>
      </c>
      <c r="B57" s="191" t="s">
        <v>418</v>
      </c>
      <c r="C57" s="257">
        <v>2</v>
      </c>
      <c r="D57" s="257">
        <v>600</v>
      </c>
      <c r="E57" s="191" t="s">
        <v>419</v>
      </c>
      <c r="F57" s="256" t="s">
        <v>336</v>
      </c>
    </row>
    <row r="58" spans="1:6" x14ac:dyDescent="0.25">
      <c r="A58" s="191">
        <v>11</v>
      </c>
      <c r="B58" s="191" t="s">
        <v>79</v>
      </c>
      <c r="C58" s="257">
        <v>2</v>
      </c>
      <c r="D58" s="257">
        <v>300</v>
      </c>
      <c r="E58" s="191" t="s">
        <v>517</v>
      </c>
      <c r="F58" s="256" t="s">
        <v>336</v>
      </c>
    </row>
    <row r="59" spans="1:6" x14ac:dyDescent="0.25">
      <c r="A59" s="191">
        <v>12</v>
      </c>
      <c r="B59" s="191" t="s">
        <v>76</v>
      </c>
      <c r="C59" s="257">
        <v>1</v>
      </c>
      <c r="D59" s="257">
        <v>300</v>
      </c>
      <c r="E59" s="191" t="s">
        <v>76</v>
      </c>
      <c r="F59" s="256" t="s">
        <v>336</v>
      </c>
    </row>
    <row r="60" spans="1:6" x14ac:dyDescent="0.25">
      <c r="A60" s="191">
        <v>13</v>
      </c>
      <c r="B60" s="191" t="s">
        <v>76</v>
      </c>
      <c r="C60" s="257">
        <v>2</v>
      </c>
      <c r="D60" s="257">
        <v>300</v>
      </c>
      <c r="E60" s="191" t="s">
        <v>76</v>
      </c>
      <c r="F60" s="256" t="s">
        <v>336</v>
      </c>
    </row>
    <row r="61" spans="1:6" x14ac:dyDescent="0.25">
      <c r="A61" s="191">
        <v>14</v>
      </c>
      <c r="B61" s="191" t="s">
        <v>423</v>
      </c>
      <c r="C61" s="257">
        <v>1</v>
      </c>
      <c r="D61" s="257">
        <v>600</v>
      </c>
      <c r="E61" s="191" t="s">
        <v>423</v>
      </c>
      <c r="F61" s="256" t="s">
        <v>336</v>
      </c>
    </row>
    <row r="62" spans="1:6" x14ac:dyDescent="0.25">
      <c r="A62" s="191">
        <v>15</v>
      </c>
      <c r="B62" s="191" t="s">
        <v>508</v>
      </c>
      <c r="C62" s="257">
        <v>1</v>
      </c>
      <c r="D62" s="257">
        <v>685</v>
      </c>
      <c r="E62" s="191" t="s">
        <v>430</v>
      </c>
      <c r="F62" s="256" t="s">
        <v>336</v>
      </c>
    </row>
    <row r="63" spans="1:6" x14ac:dyDescent="0.25">
      <c r="A63" s="191">
        <v>16</v>
      </c>
      <c r="B63" s="191" t="s">
        <v>508</v>
      </c>
      <c r="C63" s="257">
        <v>2</v>
      </c>
      <c r="D63" s="257">
        <v>685</v>
      </c>
      <c r="E63" s="191" t="s">
        <v>430</v>
      </c>
      <c r="F63" s="256" t="s">
        <v>336</v>
      </c>
    </row>
    <row r="64" spans="1:6" x14ac:dyDescent="0.25">
      <c r="A64" s="191">
        <v>17</v>
      </c>
      <c r="B64" s="191" t="s">
        <v>844</v>
      </c>
      <c r="C64" s="257">
        <v>1</v>
      </c>
      <c r="D64" s="257">
        <v>600</v>
      </c>
      <c r="E64" s="191" t="s">
        <v>326</v>
      </c>
      <c r="F64" s="256" t="s">
        <v>336</v>
      </c>
    </row>
    <row r="65" spans="1:6" x14ac:dyDescent="0.25">
      <c r="A65" s="191">
        <v>18</v>
      </c>
      <c r="B65" s="191" t="s">
        <v>424</v>
      </c>
      <c r="C65" s="257">
        <v>1</v>
      </c>
      <c r="D65" s="257">
        <v>250</v>
      </c>
      <c r="E65" s="191" t="s">
        <v>425</v>
      </c>
      <c r="F65" s="256" t="s">
        <v>336</v>
      </c>
    </row>
    <row r="66" spans="1:6" x14ac:dyDescent="0.25">
      <c r="A66" s="191">
        <v>19</v>
      </c>
      <c r="B66" s="191" t="s">
        <v>424</v>
      </c>
      <c r="C66" s="257">
        <v>2</v>
      </c>
      <c r="D66" s="257">
        <v>250</v>
      </c>
      <c r="E66" s="191" t="s">
        <v>425</v>
      </c>
      <c r="F66" s="256" t="s">
        <v>336</v>
      </c>
    </row>
    <row r="67" spans="1:6" x14ac:dyDescent="0.25">
      <c r="A67" s="191">
        <v>20</v>
      </c>
      <c r="B67" s="191" t="s">
        <v>424</v>
      </c>
      <c r="C67" s="257">
        <v>3</v>
      </c>
      <c r="D67" s="257">
        <v>250</v>
      </c>
      <c r="E67" s="191" t="s">
        <v>425</v>
      </c>
      <c r="F67" s="256" t="s">
        <v>336</v>
      </c>
    </row>
    <row r="68" spans="1:6" x14ac:dyDescent="0.25">
      <c r="A68" s="191">
        <v>21</v>
      </c>
      <c r="B68" s="191" t="s">
        <v>424</v>
      </c>
      <c r="C68" s="257">
        <v>4</v>
      </c>
      <c r="D68" s="257">
        <v>250</v>
      </c>
      <c r="E68" s="191" t="s">
        <v>425</v>
      </c>
      <c r="F68" s="256" t="s">
        <v>336</v>
      </c>
    </row>
    <row r="69" spans="1:6" x14ac:dyDescent="0.25">
      <c r="A69" s="191">
        <v>22</v>
      </c>
      <c r="B69" s="191" t="s">
        <v>426</v>
      </c>
      <c r="C69" s="257">
        <v>1</v>
      </c>
      <c r="D69" s="257">
        <v>600</v>
      </c>
      <c r="E69" s="191" t="s">
        <v>425</v>
      </c>
      <c r="F69" s="256" t="s">
        <v>336</v>
      </c>
    </row>
    <row r="70" spans="1:6" x14ac:dyDescent="0.25">
      <c r="A70" s="191">
        <v>23</v>
      </c>
      <c r="B70" s="191" t="s">
        <v>426</v>
      </c>
      <c r="C70" s="257">
        <v>2</v>
      </c>
      <c r="D70" s="257">
        <v>600</v>
      </c>
      <c r="E70" s="191" t="s">
        <v>425</v>
      </c>
      <c r="F70" s="256" t="s">
        <v>336</v>
      </c>
    </row>
    <row r="71" spans="1:6" x14ac:dyDescent="0.25">
      <c r="A71" s="191">
        <v>24</v>
      </c>
      <c r="B71" s="191" t="s">
        <v>426</v>
      </c>
      <c r="C71" s="257">
        <v>3</v>
      </c>
      <c r="D71" s="257">
        <v>600</v>
      </c>
      <c r="E71" s="191" t="s">
        <v>425</v>
      </c>
      <c r="F71" s="256" t="s">
        <v>336</v>
      </c>
    </row>
    <row r="72" spans="1:6" x14ac:dyDescent="0.25">
      <c r="A72" s="191">
        <v>25</v>
      </c>
      <c r="B72" s="191" t="s">
        <v>426</v>
      </c>
      <c r="C72" s="257">
        <v>4</v>
      </c>
      <c r="D72" s="257">
        <v>600</v>
      </c>
      <c r="E72" s="191" t="s">
        <v>425</v>
      </c>
      <c r="F72" s="256" t="s">
        <v>336</v>
      </c>
    </row>
    <row r="73" spans="1:6" x14ac:dyDescent="0.25">
      <c r="A73" s="191">
        <v>26</v>
      </c>
      <c r="B73" s="191" t="s">
        <v>231</v>
      </c>
      <c r="C73" s="257">
        <v>1</v>
      </c>
      <c r="D73" s="257">
        <v>660</v>
      </c>
      <c r="E73" s="191" t="s">
        <v>193</v>
      </c>
      <c r="F73" s="256" t="s">
        <v>336</v>
      </c>
    </row>
    <row r="74" spans="1:6" x14ac:dyDescent="0.25">
      <c r="A74" s="191">
        <v>27</v>
      </c>
      <c r="B74" s="191" t="s">
        <v>231</v>
      </c>
      <c r="C74" s="257">
        <v>2</v>
      </c>
      <c r="D74" s="257">
        <v>660</v>
      </c>
      <c r="E74" s="191" t="s">
        <v>193</v>
      </c>
      <c r="F74" s="256" t="s">
        <v>336</v>
      </c>
    </row>
    <row r="75" spans="1:6" x14ac:dyDescent="0.25">
      <c r="A75" s="191">
        <v>28</v>
      </c>
      <c r="B75" s="191" t="s">
        <v>145</v>
      </c>
      <c r="C75" s="257">
        <v>1</v>
      </c>
      <c r="D75" s="257">
        <v>600</v>
      </c>
      <c r="E75" s="191" t="s">
        <v>145</v>
      </c>
      <c r="F75" s="256" t="s">
        <v>336</v>
      </c>
    </row>
    <row r="76" spans="1:6" x14ac:dyDescent="0.25">
      <c r="A76" s="191">
        <v>29</v>
      </c>
      <c r="B76" s="191" t="s">
        <v>145</v>
      </c>
      <c r="C76" s="257">
        <v>2</v>
      </c>
      <c r="D76" s="257">
        <v>600</v>
      </c>
      <c r="E76" s="191" t="s">
        <v>145</v>
      </c>
      <c r="F76" s="256" t="s">
        <v>336</v>
      </c>
    </row>
    <row r="77" spans="1:6" x14ac:dyDescent="0.25">
      <c r="A77" s="191">
        <v>30</v>
      </c>
      <c r="B77" s="191" t="s">
        <v>147</v>
      </c>
      <c r="C77" s="257">
        <v>1</v>
      </c>
      <c r="D77" s="257">
        <v>600</v>
      </c>
      <c r="E77" s="191" t="s">
        <v>147</v>
      </c>
      <c r="F77" s="256" t="s">
        <v>336</v>
      </c>
    </row>
    <row r="78" spans="1:6" x14ac:dyDescent="0.25">
      <c r="A78" s="191">
        <v>31</v>
      </c>
      <c r="B78" s="191" t="s">
        <v>420</v>
      </c>
      <c r="C78" s="257">
        <v>1</v>
      </c>
      <c r="D78" s="257">
        <v>300</v>
      </c>
      <c r="E78" s="191" t="s">
        <v>421</v>
      </c>
      <c r="F78" s="256" t="s">
        <v>336</v>
      </c>
    </row>
    <row r="79" spans="1:6" x14ac:dyDescent="0.25">
      <c r="A79" s="191">
        <v>32</v>
      </c>
      <c r="B79" s="191" t="s">
        <v>420</v>
      </c>
      <c r="C79" s="257">
        <v>2</v>
      </c>
      <c r="D79" s="257">
        <v>300</v>
      </c>
      <c r="E79" s="191" t="s">
        <v>421</v>
      </c>
      <c r="F79" s="256" t="s">
        <v>336</v>
      </c>
    </row>
    <row r="80" spans="1:6" x14ac:dyDescent="0.25">
      <c r="A80" s="191">
        <v>33</v>
      </c>
      <c r="B80" s="191" t="s">
        <v>236</v>
      </c>
      <c r="C80" s="257">
        <v>1</v>
      </c>
      <c r="D80" s="257">
        <v>600</v>
      </c>
      <c r="E80" s="191" t="s">
        <v>429</v>
      </c>
      <c r="F80" s="256" t="s">
        <v>336</v>
      </c>
    </row>
    <row r="81" spans="1:6" x14ac:dyDescent="0.25">
      <c r="A81" s="191">
        <v>34</v>
      </c>
      <c r="B81" s="191" t="s">
        <v>236</v>
      </c>
      <c r="C81" s="257">
        <v>2</v>
      </c>
      <c r="D81" s="257">
        <v>600</v>
      </c>
      <c r="E81" s="191" t="s">
        <v>429</v>
      </c>
      <c r="F81" s="256" t="s">
        <v>336</v>
      </c>
    </row>
    <row r="82" spans="1:6" x14ac:dyDescent="0.25">
      <c r="A82" s="191">
        <v>35</v>
      </c>
      <c r="B82" s="191" t="s">
        <v>229</v>
      </c>
      <c r="C82" s="257">
        <v>1</v>
      </c>
      <c r="D82" s="257">
        <v>300</v>
      </c>
      <c r="E82" s="191" t="s">
        <v>49</v>
      </c>
      <c r="F82" s="256" t="s">
        <v>336</v>
      </c>
    </row>
    <row r="83" spans="1:6" x14ac:dyDescent="0.25">
      <c r="A83" s="191">
        <v>36</v>
      </c>
      <c r="B83" s="191" t="s">
        <v>183</v>
      </c>
      <c r="C83" s="257">
        <v>1</v>
      </c>
      <c r="D83" s="257">
        <v>360</v>
      </c>
      <c r="E83" s="191" t="s">
        <v>183</v>
      </c>
      <c r="F83" s="256" t="s">
        <v>336</v>
      </c>
    </row>
    <row r="84" spans="1:6" x14ac:dyDescent="0.25">
      <c r="A84" s="191">
        <v>37</v>
      </c>
      <c r="B84" s="191" t="s">
        <v>183</v>
      </c>
      <c r="C84" s="257">
        <v>2</v>
      </c>
      <c r="D84" s="257">
        <v>360</v>
      </c>
      <c r="E84" s="191" t="s">
        <v>183</v>
      </c>
      <c r="F84" s="256" t="s">
        <v>336</v>
      </c>
    </row>
    <row r="85" spans="1:6" x14ac:dyDescent="0.25">
      <c r="A85" s="191">
        <v>38</v>
      </c>
      <c r="B85" s="191" t="s">
        <v>417</v>
      </c>
      <c r="C85" s="257">
        <v>1</v>
      </c>
      <c r="D85" s="257">
        <v>660</v>
      </c>
      <c r="E85" s="191" t="s">
        <v>349</v>
      </c>
      <c r="F85" s="256" t="s">
        <v>336</v>
      </c>
    </row>
    <row r="86" spans="1:6" x14ac:dyDescent="0.25">
      <c r="A86" s="191">
        <v>39</v>
      </c>
      <c r="B86" s="191" t="s">
        <v>417</v>
      </c>
      <c r="C86" s="257">
        <v>2</v>
      </c>
      <c r="D86" s="257">
        <v>660</v>
      </c>
      <c r="E86" s="191" t="s">
        <v>349</v>
      </c>
      <c r="F86" s="256" t="s">
        <v>336</v>
      </c>
    </row>
    <row r="87" spans="1:6" x14ac:dyDescent="0.25">
      <c r="A87" s="191">
        <v>40</v>
      </c>
      <c r="B87" s="191" t="s">
        <v>417</v>
      </c>
      <c r="C87" s="257">
        <v>3</v>
      </c>
      <c r="D87" s="257">
        <v>660</v>
      </c>
      <c r="E87" s="191" t="s">
        <v>349</v>
      </c>
      <c r="F87" s="256" t="s">
        <v>336</v>
      </c>
    </row>
    <row r="88" spans="1:6" x14ac:dyDescent="0.25">
      <c r="A88" s="191">
        <v>41</v>
      </c>
      <c r="B88" s="191" t="s">
        <v>417</v>
      </c>
      <c r="C88" s="257">
        <v>4</v>
      </c>
      <c r="D88" s="257">
        <v>660</v>
      </c>
      <c r="E88" s="191" t="s">
        <v>349</v>
      </c>
      <c r="F88" s="256" t="s">
        <v>336</v>
      </c>
    </row>
    <row r="89" spans="1:6" x14ac:dyDescent="0.25">
      <c r="A89" s="191">
        <v>42</v>
      </c>
      <c r="B89" s="191" t="s">
        <v>417</v>
      </c>
      <c r="C89" s="257">
        <v>5</v>
      </c>
      <c r="D89" s="257">
        <v>660</v>
      </c>
      <c r="E89" s="191" t="s">
        <v>349</v>
      </c>
      <c r="F89" s="256" t="s">
        <v>336</v>
      </c>
    </row>
    <row r="90" spans="1:6" x14ac:dyDescent="0.25">
      <c r="A90" s="191">
        <v>43</v>
      </c>
      <c r="B90" s="191" t="s">
        <v>417</v>
      </c>
      <c r="C90" s="257">
        <v>6</v>
      </c>
      <c r="D90" s="257">
        <v>660</v>
      </c>
      <c r="E90" s="191" t="s">
        <v>349</v>
      </c>
      <c r="F90" s="256" t="s">
        <v>336</v>
      </c>
    </row>
    <row r="91" spans="1:6" x14ac:dyDescent="0.25">
      <c r="A91" s="191">
        <v>44</v>
      </c>
      <c r="B91" s="191" t="s">
        <v>610</v>
      </c>
      <c r="C91" s="257">
        <v>1</v>
      </c>
      <c r="D91" s="257">
        <v>300</v>
      </c>
      <c r="E91" s="191" t="s">
        <v>610</v>
      </c>
      <c r="F91" s="256" t="s">
        <v>336</v>
      </c>
    </row>
    <row r="92" spans="1:6" x14ac:dyDescent="0.25">
      <c r="A92" s="191"/>
      <c r="B92" s="191"/>
      <c r="C92" s="191" t="s">
        <v>524</v>
      </c>
      <c r="D92" s="191">
        <f>SUM(D48:D91)</f>
        <v>23320</v>
      </c>
      <c r="E92" s="191"/>
      <c r="F92" s="191"/>
    </row>
    <row r="93" spans="1:6" x14ac:dyDescent="0.25">
      <c r="A93" s="203"/>
      <c r="B93" s="203"/>
      <c r="C93" s="203"/>
      <c r="D93" s="203"/>
      <c r="E93" s="203"/>
      <c r="F93" s="203"/>
    </row>
  </sheetData>
  <sortState ref="B3:F43">
    <sortCondition ref="B3:B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160"/>
  <sheetViews>
    <sheetView workbookViewId="0">
      <pane ySplit="3" topLeftCell="A151" activePane="bottomLeft" state="frozen"/>
      <selection pane="bottomLeft" activeCell="A4" sqref="A4:A159"/>
    </sheetView>
  </sheetViews>
  <sheetFormatPr defaultRowHeight="15" x14ac:dyDescent="0.25"/>
  <cols>
    <col min="2" max="2" width="19" bestFit="1" customWidth="1"/>
    <col min="3" max="3" width="5.140625" bestFit="1" customWidth="1"/>
    <col min="4" max="4" width="9.42578125" bestFit="1" customWidth="1"/>
    <col min="5" max="5" width="5.140625" bestFit="1" customWidth="1"/>
    <col min="6" max="6" width="9.42578125" bestFit="1" customWidth="1"/>
    <col min="7" max="7" width="5.140625" bestFit="1" customWidth="1"/>
    <col min="8" max="8" width="9.42578125" customWidth="1"/>
    <col min="9" max="11" width="9.5703125" bestFit="1" customWidth="1"/>
    <col min="12" max="12" width="10.7109375" bestFit="1" customWidth="1"/>
    <col min="13" max="13" width="7.7109375" customWidth="1"/>
    <col min="14" max="14" width="9.5703125" customWidth="1"/>
    <col min="15" max="15" width="11.140625" customWidth="1"/>
    <col min="16" max="16" width="12.28515625" customWidth="1"/>
  </cols>
  <sheetData>
    <row r="1" spans="1:19" x14ac:dyDescent="0.25">
      <c r="A1" s="264" t="s">
        <v>526</v>
      </c>
      <c r="B1" s="264" t="s">
        <v>726</v>
      </c>
      <c r="C1" s="264" t="s">
        <v>732</v>
      </c>
      <c r="D1" s="264"/>
      <c r="E1" s="264"/>
      <c r="F1" s="264"/>
      <c r="G1" s="264"/>
      <c r="H1" s="264"/>
      <c r="I1" s="264" t="s">
        <v>729</v>
      </c>
      <c r="J1" s="264"/>
      <c r="K1" s="264"/>
      <c r="L1" s="264"/>
      <c r="M1" s="265" t="s">
        <v>727</v>
      </c>
      <c r="N1" s="265" t="s">
        <v>728</v>
      </c>
      <c r="O1" s="266" t="s">
        <v>751</v>
      </c>
      <c r="P1" s="265" t="s">
        <v>737</v>
      </c>
    </row>
    <row r="2" spans="1:19" x14ac:dyDescent="0.25">
      <c r="A2" s="264"/>
      <c r="B2" s="264"/>
      <c r="C2" s="264" t="s">
        <v>673</v>
      </c>
      <c r="D2" s="264"/>
      <c r="E2" s="264" t="s">
        <v>676</v>
      </c>
      <c r="F2" s="264"/>
      <c r="G2" s="264" t="s">
        <v>674</v>
      </c>
      <c r="H2" s="264"/>
      <c r="I2" s="264" t="s">
        <v>673</v>
      </c>
      <c r="J2" s="264" t="s">
        <v>676</v>
      </c>
      <c r="K2" s="264" t="s">
        <v>674</v>
      </c>
      <c r="L2" s="264" t="s">
        <v>675</v>
      </c>
      <c r="M2" s="265"/>
      <c r="N2" s="265"/>
      <c r="O2" s="266"/>
      <c r="P2" s="265"/>
    </row>
    <row r="3" spans="1:19" x14ac:dyDescent="0.25">
      <c r="A3" s="264"/>
      <c r="B3" s="264"/>
      <c r="C3" s="183" t="s">
        <v>678</v>
      </c>
      <c r="D3" s="183" t="s">
        <v>733</v>
      </c>
      <c r="E3" s="183" t="s">
        <v>678</v>
      </c>
      <c r="F3" s="183" t="s">
        <v>733</v>
      </c>
      <c r="G3" s="183" t="s">
        <v>678</v>
      </c>
      <c r="H3" s="183" t="s">
        <v>733</v>
      </c>
      <c r="I3" s="264"/>
      <c r="J3" s="264"/>
      <c r="K3" s="264"/>
      <c r="L3" s="264"/>
      <c r="M3" s="265"/>
      <c r="N3" s="265"/>
      <c r="O3" s="266"/>
      <c r="P3" s="265"/>
    </row>
    <row r="4" spans="1:19" x14ac:dyDescent="0.25">
      <c r="A4" s="190">
        <v>1</v>
      </c>
      <c r="B4" s="190" t="s">
        <v>49</v>
      </c>
      <c r="C4" s="183">
        <v>0</v>
      </c>
      <c r="D4" s="183">
        <v>0</v>
      </c>
      <c r="E4" s="183">
        <v>0</v>
      </c>
      <c r="F4" s="183">
        <v>0</v>
      </c>
      <c r="G4" s="183">
        <v>0</v>
      </c>
      <c r="H4" s="183">
        <v>0</v>
      </c>
      <c r="I4" s="183">
        <f>IF(ISERROR(VLOOKUP(B4,'400 kV BRs'!$B$2:$K$90,7,FALSE)),0,VLOOKUP(B4,'400 kV BRs'!$B$2:$K$90,7,FALSE))</f>
        <v>0</v>
      </c>
      <c r="J4" s="183">
        <f>IF(ISERROR(VLOOKUP(B4,'400 kV BRs'!$B$2:$K$90,8,FALSE)),0,VLOOKUP(B4,'400 kV BRs'!$B$2:$K$90,8,FALSE))</f>
        <v>0</v>
      </c>
      <c r="K4" s="183">
        <f>IF(ISERROR(VLOOKUP(B4,'400 kV BRs'!$B$2:$K$90,9,FALSE)),0,VLOOKUP(B4,'400 kV BRs'!$B$2:$K$90,9,FALSE))</f>
        <v>0</v>
      </c>
      <c r="L4" s="183">
        <f>IF(ISERROR(VLOOKUP(B4,'400 kV BRs'!$B$2:$K$90,10,FALSE)),0,VLOOKUP(B4,'400 kV BRs'!$B$2:$K$90,10,FALSE))</f>
        <v>0</v>
      </c>
      <c r="M4" s="183">
        <f>C4*50+D4*50+E4*63+F4*63+G4*80+H4*80</f>
        <v>0</v>
      </c>
      <c r="N4" s="183">
        <f>I4*50+J4*63+K4*80+L4*125</f>
        <v>0</v>
      </c>
      <c r="O4" s="183">
        <f>C4*50+E4*63+G4*80+I4*50+J4*63+K4*80+L4*125</f>
        <v>0</v>
      </c>
      <c r="P4" s="183">
        <f>M4+N4</f>
        <v>0</v>
      </c>
    </row>
    <row r="5" spans="1:19" x14ac:dyDescent="0.25">
      <c r="A5" s="190">
        <v>2</v>
      </c>
      <c r="B5" s="190" t="s">
        <v>51</v>
      </c>
      <c r="C5" s="183">
        <v>0</v>
      </c>
      <c r="D5" s="183">
        <v>2</v>
      </c>
      <c r="E5" s="183">
        <v>0</v>
      </c>
      <c r="F5" s="183">
        <v>0</v>
      </c>
      <c r="G5" s="183">
        <v>0</v>
      </c>
      <c r="H5" s="183">
        <v>0</v>
      </c>
      <c r="I5" s="226">
        <f>IF(ISERROR(VLOOKUP(B5,'400 kV BRs'!$B$2:$K$90,7,FALSE)),0,VLOOKUP(B5,'400 kV BRs'!$B$2:$K$90,7,FALSE))</f>
        <v>0</v>
      </c>
      <c r="J5" s="226">
        <f>IF(ISERROR(VLOOKUP(B5,'400 kV BRs'!$B$2:$K$90,8,FALSE)),0,VLOOKUP(B5,'400 kV BRs'!$B$2:$K$90,8,FALSE))</f>
        <v>0</v>
      </c>
      <c r="K5" s="226">
        <f>IF(ISERROR(VLOOKUP(B5,'400 kV BRs'!$B$2:$K$90,9,FALSE)),0,VLOOKUP(B5,'400 kV BRs'!$B$2:$K$90,9,FALSE))</f>
        <v>0</v>
      </c>
      <c r="L5" s="226">
        <f>IF(ISERROR(VLOOKUP(B5,'400 kV BRs'!$B$2:$K$90,10,FALSE)),0,VLOOKUP(B5,'400 kV BRs'!$B$2:$K$90,10,FALSE))</f>
        <v>0</v>
      </c>
      <c r="M5" s="183">
        <f t="shared" ref="M5:M69" si="0">C5*50+D5*50+E5*63+F5*63+G5*80+H5*80</f>
        <v>100</v>
      </c>
      <c r="N5" s="183">
        <f t="shared" ref="N5:N69" si="1">I5*50+J5*63+K5*80+L5*125</f>
        <v>0</v>
      </c>
      <c r="O5" s="183">
        <f t="shared" ref="O5:O69" si="2">C5*50+E5*63+G5*80+I5*50+J5*63+K5*80+L5*125</f>
        <v>0</v>
      </c>
      <c r="P5" s="183">
        <f t="shared" ref="P5:P69" si="3">M5+N5</f>
        <v>100</v>
      </c>
    </row>
    <row r="6" spans="1:19" x14ac:dyDescent="0.25">
      <c r="A6" s="190">
        <v>3</v>
      </c>
      <c r="B6" s="190" t="s">
        <v>46</v>
      </c>
      <c r="C6" s="183">
        <v>0</v>
      </c>
      <c r="D6" s="183">
        <v>0</v>
      </c>
      <c r="E6" s="183">
        <v>0</v>
      </c>
      <c r="F6" s="183">
        <v>0</v>
      </c>
      <c r="G6" s="183">
        <v>0</v>
      </c>
      <c r="H6" s="183">
        <v>0</v>
      </c>
      <c r="I6" s="226">
        <f>IF(ISERROR(VLOOKUP(B6,'400 kV BRs'!$B$2:$K$90,7,FALSE)),0,VLOOKUP(B6,'400 kV BRs'!$B$2:$K$90,7,FALSE))</f>
        <v>0</v>
      </c>
      <c r="J6" s="226">
        <f>IF(ISERROR(VLOOKUP(B6,'400 kV BRs'!$B$2:$K$90,8,FALSE)),0,VLOOKUP(B6,'400 kV BRs'!$B$2:$K$90,8,FALSE))</f>
        <v>0</v>
      </c>
      <c r="K6" s="226">
        <f>IF(ISERROR(VLOOKUP(B6,'400 kV BRs'!$B$2:$K$90,9,FALSE)),0,VLOOKUP(B6,'400 kV BRs'!$B$2:$K$90,9,FALSE))</f>
        <v>0</v>
      </c>
      <c r="L6" s="226">
        <f>IF(ISERROR(VLOOKUP(B6,'400 kV BRs'!$B$2:$K$90,10,FALSE)),0,VLOOKUP(B6,'400 kV BRs'!$B$2:$K$90,10,FALSE))</f>
        <v>0</v>
      </c>
      <c r="M6" s="183">
        <f t="shared" si="0"/>
        <v>0</v>
      </c>
      <c r="N6" s="183">
        <f t="shared" si="1"/>
        <v>0</v>
      </c>
      <c r="O6" s="183">
        <f t="shared" si="2"/>
        <v>0</v>
      </c>
      <c r="P6" s="183">
        <f t="shared" si="3"/>
        <v>0</v>
      </c>
    </row>
    <row r="7" spans="1:19" x14ac:dyDescent="0.25">
      <c r="A7" s="190">
        <v>4</v>
      </c>
      <c r="B7" s="190" t="s">
        <v>54</v>
      </c>
      <c r="C7" s="183">
        <v>0</v>
      </c>
      <c r="D7" s="183">
        <v>0</v>
      </c>
      <c r="E7" s="183">
        <v>0</v>
      </c>
      <c r="F7" s="183">
        <v>0</v>
      </c>
      <c r="G7" s="183">
        <v>0</v>
      </c>
      <c r="H7" s="183">
        <v>0</v>
      </c>
      <c r="I7" s="226">
        <f>IF(ISERROR(VLOOKUP(B7,'400 kV BRs'!$B$2:$K$90,7,FALSE)),0,VLOOKUP(B7,'400 kV BRs'!$B$2:$K$90,7,FALSE))</f>
        <v>1</v>
      </c>
      <c r="J7" s="226">
        <f>IF(ISERROR(VLOOKUP(B7,'400 kV BRs'!$B$2:$K$90,8,FALSE)),0,VLOOKUP(B7,'400 kV BRs'!$B$2:$K$90,8,FALSE))</f>
        <v>0</v>
      </c>
      <c r="K7" s="226">
        <f>IF(ISERROR(VLOOKUP(B7,'400 kV BRs'!$B$2:$K$90,9,FALSE)),0,VLOOKUP(B7,'400 kV BRs'!$B$2:$K$90,9,FALSE))</f>
        <v>0</v>
      </c>
      <c r="L7" s="226">
        <f>IF(ISERROR(VLOOKUP(B7,'400 kV BRs'!$B$2:$K$90,10,FALSE)),0,VLOOKUP(B7,'400 kV BRs'!$B$2:$K$90,10,FALSE))</f>
        <v>1</v>
      </c>
      <c r="M7" s="183">
        <f t="shared" si="0"/>
        <v>0</v>
      </c>
      <c r="N7" s="183">
        <f t="shared" si="1"/>
        <v>175</v>
      </c>
      <c r="O7" s="183">
        <f t="shared" si="2"/>
        <v>175</v>
      </c>
      <c r="P7" s="183">
        <f t="shared" si="3"/>
        <v>175</v>
      </c>
    </row>
    <row r="8" spans="1:19" x14ac:dyDescent="0.25">
      <c r="A8" s="190">
        <v>5</v>
      </c>
      <c r="B8" s="190" t="s">
        <v>57</v>
      </c>
      <c r="C8" s="183">
        <v>0</v>
      </c>
      <c r="D8" s="183">
        <v>0</v>
      </c>
      <c r="E8" s="183">
        <v>0</v>
      </c>
      <c r="F8" s="183">
        <v>0</v>
      </c>
      <c r="G8" s="183">
        <v>0</v>
      </c>
      <c r="H8" s="183">
        <v>0</v>
      </c>
      <c r="I8" s="226">
        <f>IF(ISERROR(VLOOKUP(B8,'400 kV BRs'!$B$2:$K$90,7,FALSE)),0,VLOOKUP(B8,'400 kV BRs'!$B$2:$K$90,7,FALSE))</f>
        <v>0</v>
      </c>
      <c r="J8" s="226">
        <f>IF(ISERROR(VLOOKUP(B8,'400 kV BRs'!$B$2:$K$90,8,FALSE)),0,VLOOKUP(B8,'400 kV BRs'!$B$2:$K$90,8,FALSE))</f>
        <v>0</v>
      </c>
      <c r="K8" s="226">
        <f>IF(ISERROR(VLOOKUP(B8,'400 kV BRs'!$B$2:$K$90,9,FALSE)),0,VLOOKUP(B8,'400 kV BRs'!$B$2:$K$90,9,FALSE))</f>
        <v>2</v>
      </c>
      <c r="L8" s="226">
        <f>IF(ISERROR(VLOOKUP(B8,'400 kV BRs'!$B$2:$K$90,10,FALSE)),0,VLOOKUP(B8,'400 kV BRs'!$B$2:$K$90,10,FALSE))</f>
        <v>1</v>
      </c>
      <c r="M8" s="183">
        <f t="shared" si="0"/>
        <v>0</v>
      </c>
      <c r="N8" s="183">
        <f t="shared" si="1"/>
        <v>285</v>
      </c>
      <c r="O8" s="183">
        <f t="shared" si="2"/>
        <v>285</v>
      </c>
      <c r="P8" s="183">
        <f t="shared" si="3"/>
        <v>285</v>
      </c>
    </row>
    <row r="9" spans="1:19" x14ac:dyDescent="0.25">
      <c r="A9" s="190">
        <v>6</v>
      </c>
      <c r="B9" s="190" t="s">
        <v>62</v>
      </c>
      <c r="C9" s="183">
        <v>0</v>
      </c>
      <c r="D9" s="183">
        <v>3</v>
      </c>
      <c r="E9" s="183">
        <v>0</v>
      </c>
      <c r="F9" s="183">
        <v>0</v>
      </c>
      <c r="G9" s="183">
        <v>0</v>
      </c>
      <c r="H9" s="183">
        <v>0</v>
      </c>
      <c r="I9" s="226">
        <f>IF(ISERROR(VLOOKUP(B9,'400 kV BRs'!$B$2:$K$90,7,FALSE)),0,VLOOKUP(B9,'400 kV BRs'!$B$2:$K$90,7,FALSE))</f>
        <v>1</v>
      </c>
      <c r="J9" s="226">
        <f>IF(ISERROR(VLOOKUP(B9,'400 kV BRs'!$B$2:$K$90,8,FALSE)),0,VLOOKUP(B9,'400 kV BRs'!$B$2:$K$90,8,FALSE))</f>
        <v>0</v>
      </c>
      <c r="K9" s="226">
        <f>IF(ISERROR(VLOOKUP(B9,'400 kV BRs'!$B$2:$K$90,9,FALSE)),0,VLOOKUP(B9,'400 kV BRs'!$B$2:$K$90,9,FALSE))</f>
        <v>0</v>
      </c>
      <c r="L9" s="226">
        <f>IF(ISERROR(VLOOKUP(B9,'400 kV BRs'!$B$2:$K$90,10,FALSE)),0,VLOOKUP(B9,'400 kV BRs'!$B$2:$K$90,10,FALSE))</f>
        <v>0</v>
      </c>
      <c r="M9" s="183">
        <f t="shared" si="0"/>
        <v>150</v>
      </c>
      <c r="N9" s="183">
        <f t="shared" si="1"/>
        <v>50</v>
      </c>
      <c r="O9" s="183">
        <f t="shared" si="2"/>
        <v>50</v>
      </c>
      <c r="P9" s="183">
        <f t="shared" si="3"/>
        <v>200</v>
      </c>
    </row>
    <row r="10" spans="1:19" x14ac:dyDescent="0.25">
      <c r="A10" s="190">
        <v>7</v>
      </c>
      <c r="B10" s="190" t="s">
        <v>511</v>
      </c>
      <c r="C10" s="183">
        <v>0</v>
      </c>
      <c r="D10" s="183">
        <v>0</v>
      </c>
      <c r="E10" s="183">
        <v>0</v>
      </c>
      <c r="F10" s="183">
        <v>0</v>
      </c>
      <c r="G10" s="183">
        <v>0</v>
      </c>
      <c r="H10" s="183">
        <v>0</v>
      </c>
      <c r="I10" s="226">
        <f>IF(ISERROR(VLOOKUP(B10,'400 kV BRs'!$B$2:$K$90,7,FALSE)),0,VLOOKUP(B10,'400 kV BRs'!$B$2:$K$90,7,FALSE))</f>
        <v>1</v>
      </c>
      <c r="J10" s="226">
        <f>IF(ISERROR(VLOOKUP(B10,'400 kV BRs'!$B$2:$K$90,8,FALSE)),0,VLOOKUP(B10,'400 kV BRs'!$B$2:$K$90,8,FALSE))</f>
        <v>0</v>
      </c>
      <c r="K10" s="226">
        <f>IF(ISERROR(VLOOKUP(B10,'400 kV BRs'!$B$2:$K$90,9,FALSE)),0,VLOOKUP(B10,'400 kV BRs'!$B$2:$K$90,9,FALSE))</f>
        <v>0</v>
      </c>
      <c r="L10" s="226">
        <f>IF(ISERROR(VLOOKUP(B10,'400 kV BRs'!$B$2:$K$90,10,FALSE)),0,VLOOKUP(B10,'400 kV BRs'!$B$2:$K$90,10,FALSE))</f>
        <v>0</v>
      </c>
      <c r="M10" s="183">
        <f t="shared" si="0"/>
        <v>0</v>
      </c>
      <c r="N10" s="183">
        <f t="shared" si="1"/>
        <v>50</v>
      </c>
      <c r="O10" s="183">
        <f t="shared" si="2"/>
        <v>50</v>
      </c>
      <c r="P10" s="183">
        <f t="shared" si="3"/>
        <v>50</v>
      </c>
      <c r="Q10" t="s">
        <v>804</v>
      </c>
    </row>
    <row r="11" spans="1:19" x14ac:dyDescent="0.25">
      <c r="A11" s="190">
        <v>8</v>
      </c>
      <c r="B11" s="190" t="s">
        <v>836</v>
      </c>
      <c r="C11" s="183">
        <v>0</v>
      </c>
      <c r="D11" s="183">
        <v>0</v>
      </c>
      <c r="E11" s="183">
        <v>0</v>
      </c>
      <c r="F11" s="183">
        <v>0</v>
      </c>
      <c r="G11" s="183">
        <v>0</v>
      </c>
      <c r="H11" s="183">
        <v>0</v>
      </c>
      <c r="I11" s="226">
        <f>IF(ISERROR(VLOOKUP(B11,'400 kV BRs'!$B$2:$K$90,7,FALSE)),0,VLOOKUP(B11,'400 kV BRs'!$B$2:$K$90,7,FALSE))</f>
        <v>0</v>
      </c>
      <c r="J11" s="226">
        <f>IF(ISERROR(VLOOKUP(B11,'400 kV BRs'!$B$2:$K$90,8,FALSE)),0,VLOOKUP(B11,'400 kV BRs'!$B$2:$K$90,8,FALSE))</f>
        <v>0</v>
      </c>
      <c r="K11" s="226">
        <f>IF(ISERROR(VLOOKUP(B11,'400 kV BRs'!$B$2:$K$90,9,FALSE)),0,VLOOKUP(B11,'400 kV BRs'!$B$2:$K$90,9,FALSE))</f>
        <v>0</v>
      </c>
      <c r="L11" s="226">
        <f>IF(ISERROR(VLOOKUP(B11,'400 kV BRs'!$B$2:$K$90,10,FALSE)),0,VLOOKUP(B11,'400 kV BRs'!$B$2:$K$90,10,FALSE))</f>
        <v>0</v>
      </c>
      <c r="M11" s="183">
        <f t="shared" si="0"/>
        <v>0</v>
      </c>
      <c r="N11" s="183">
        <f t="shared" si="1"/>
        <v>0</v>
      </c>
      <c r="O11" s="183">
        <f t="shared" si="2"/>
        <v>0</v>
      </c>
      <c r="P11" s="183">
        <f t="shared" si="3"/>
        <v>0</v>
      </c>
    </row>
    <row r="12" spans="1:19" x14ac:dyDescent="0.25">
      <c r="A12" s="190">
        <v>9</v>
      </c>
      <c r="B12" s="190" t="s">
        <v>65</v>
      </c>
      <c r="C12" s="183">
        <v>0</v>
      </c>
      <c r="D12" s="183">
        <v>3</v>
      </c>
      <c r="E12" s="183">
        <v>0</v>
      </c>
      <c r="F12" s="183">
        <v>0</v>
      </c>
      <c r="G12" s="183">
        <v>0</v>
      </c>
      <c r="H12" s="183">
        <v>0</v>
      </c>
      <c r="I12" s="226">
        <f>IF(ISERROR(VLOOKUP(B12,'400 kV BRs'!$B$2:$K$90,7,FALSE)),0,VLOOKUP(B12,'400 kV BRs'!$B$2:$K$90,7,FALSE))</f>
        <v>0</v>
      </c>
      <c r="J12" s="226">
        <f>IF(ISERROR(VLOOKUP(B12,'400 kV BRs'!$B$2:$K$90,8,FALSE)),0,VLOOKUP(B12,'400 kV BRs'!$B$2:$K$90,8,FALSE))</f>
        <v>0</v>
      </c>
      <c r="K12" s="226">
        <f>IF(ISERROR(VLOOKUP(B12,'400 kV BRs'!$B$2:$K$90,9,FALSE)),0,VLOOKUP(B12,'400 kV BRs'!$B$2:$K$90,9,FALSE))</f>
        <v>0</v>
      </c>
      <c r="L12" s="226">
        <f>IF(ISERROR(VLOOKUP(B12,'400 kV BRs'!$B$2:$K$90,10,FALSE)),0,VLOOKUP(B12,'400 kV BRs'!$B$2:$K$90,10,FALSE))</f>
        <v>0</v>
      </c>
      <c r="M12" s="183">
        <f t="shared" si="0"/>
        <v>150</v>
      </c>
      <c r="N12" s="183">
        <f t="shared" si="1"/>
        <v>0</v>
      </c>
      <c r="O12" s="183">
        <f t="shared" si="2"/>
        <v>0</v>
      </c>
      <c r="P12" s="183">
        <f t="shared" si="3"/>
        <v>150</v>
      </c>
    </row>
    <row r="13" spans="1:19" x14ac:dyDescent="0.25">
      <c r="A13" s="190">
        <v>10</v>
      </c>
      <c r="B13" s="190" t="s">
        <v>36</v>
      </c>
      <c r="C13" s="183">
        <v>0</v>
      </c>
      <c r="D13" s="183">
        <v>2</v>
      </c>
      <c r="E13" s="183">
        <v>0</v>
      </c>
      <c r="F13" s="183">
        <v>0</v>
      </c>
      <c r="G13" s="183">
        <v>2</v>
      </c>
      <c r="H13" s="183">
        <v>0</v>
      </c>
      <c r="I13" s="226">
        <f>IF(ISERROR(VLOOKUP(B13,'400 kV BRs'!$B$2:$K$90,7,FALSE)),0,VLOOKUP(B13,'400 kV BRs'!$B$2:$K$90,7,FALSE))</f>
        <v>0</v>
      </c>
      <c r="J13" s="226">
        <f>IF(ISERROR(VLOOKUP(B13,'400 kV BRs'!$B$2:$K$90,8,FALSE)),0,VLOOKUP(B13,'400 kV BRs'!$B$2:$K$90,8,FALSE))</f>
        <v>0</v>
      </c>
      <c r="K13" s="226">
        <f>IF(ISERROR(VLOOKUP(B13,'400 kV BRs'!$B$2:$K$90,9,FALSE)),0,VLOOKUP(B13,'400 kV BRs'!$B$2:$K$90,9,FALSE))</f>
        <v>0</v>
      </c>
      <c r="L13" s="226">
        <f>IF(ISERROR(VLOOKUP(B13,'400 kV BRs'!$B$2:$K$90,10,FALSE)),0,VLOOKUP(B13,'400 kV BRs'!$B$2:$K$90,10,FALSE))</f>
        <v>1</v>
      </c>
      <c r="M13" s="183">
        <f t="shared" si="0"/>
        <v>260</v>
      </c>
      <c r="N13" s="183">
        <f t="shared" si="1"/>
        <v>125</v>
      </c>
      <c r="O13" s="183">
        <f t="shared" si="2"/>
        <v>285</v>
      </c>
      <c r="P13" s="183">
        <f t="shared" si="3"/>
        <v>385</v>
      </c>
    </row>
    <row r="14" spans="1:19" x14ac:dyDescent="0.25">
      <c r="A14" s="190">
        <v>11</v>
      </c>
      <c r="B14" s="191" t="s">
        <v>69</v>
      </c>
      <c r="C14" s="183">
        <v>0</v>
      </c>
      <c r="D14" s="183">
        <v>0</v>
      </c>
      <c r="E14" s="183">
        <v>0</v>
      </c>
      <c r="F14" s="183">
        <v>0</v>
      </c>
      <c r="G14" s="183">
        <v>0</v>
      </c>
      <c r="H14" s="183">
        <v>0</v>
      </c>
      <c r="I14" s="226">
        <f>IF(ISERROR(VLOOKUP(B14,'400 kV BRs'!$B$2:$K$90,7,FALSE)),0,VLOOKUP(B14,'400 kV BRs'!$B$2:$K$90,7,FALSE))</f>
        <v>0</v>
      </c>
      <c r="J14" s="226">
        <f>IF(ISERROR(VLOOKUP(B14,'400 kV BRs'!$B$2:$K$90,8,FALSE)),0,VLOOKUP(B14,'400 kV BRs'!$B$2:$K$90,8,FALSE))</f>
        <v>0</v>
      </c>
      <c r="K14" s="226">
        <f>IF(ISERROR(VLOOKUP(B14,'400 kV BRs'!$B$2:$K$90,9,FALSE)),0,VLOOKUP(B14,'400 kV BRs'!$B$2:$K$90,9,FALSE))</f>
        <v>2</v>
      </c>
      <c r="L14" s="226">
        <f>IF(ISERROR(VLOOKUP(B14,'400 kV BRs'!$B$2:$K$90,10,FALSE)),0,VLOOKUP(B14,'400 kV BRs'!$B$2:$K$90,10,FALSE))</f>
        <v>0</v>
      </c>
      <c r="M14" s="183">
        <f t="shared" si="0"/>
        <v>0</v>
      </c>
      <c r="N14" s="183">
        <f t="shared" si="1"/>
        <v>160</v>
      </c>
      <c r="O14" s="183">
        <f t="shared" si="2"/>
        <v>160</v>
      </c>
      <c r="P14" s="183">
        <f t="shared" si="3"/>
        <v>160</v>
      </c>
      <c r="S14">
        <v>6480</v>
      </c>
    </row>
    <row r="15" spans="1:19" x14ac:dyDescent="0.25">
      <c r="A15" s="190">
        <v>12</v>
      </c>
      <c r="B15" s="190" t="s">
        <v>71</v>
      </c>
      <c r="C15" s="183">
        <v>0</v>
      </c>
      <c r="D15" s="183">
        <v>0</v>
      </c>
      <c r="E15" s="183">
        <v>0</v>
      </c>
      <c r="F15" s="183">
        <v>2</v>
      </c>
      <c r="G15" s="183">
        <v>0</v>
      </c>
      <c r="H15" s="183">
        <v>0</v>
      </c>
      <c r="I15" s="226">
        <f>IF(ISERROR(VLOOKUP(B15,'400 kV BRs'!$B$2:$K$90,7,FALSE)),0,VLOOKUP(B15,'400 kV BRs'!$B$2:$K$90,7,FALSE))</f>
        <v>0</v>
      </c>
      <c r="J15" s="226">
        <f>IF(ISERROR(VLOOKUP(B15,'400 kV BRs'!$B$2:$K$90,8,FALSE)),0,VLOOKUP(B15,'400 kV BRs'!$B$2:$K$90,8,FALSE))</f>
        <v>1</v>
      </c>
      <c r="K15" s="226">
        <f>IF(ISERROR(VLOOKUP(B15,'400 kV BRs'!$B$2:$K$90,9,FALSE)),0,VLOOKUP(B15,'400 kV BRs'!$B$2:$K$90,9,FALSE))</f>
        <v>0</v>
      </c>
      <c r="L15" s="226">
        <f>IF(ISERROR(VLOOKUP(B15,'400 kV BRs'!$B$2:$K$90,10,FALSE)),0,VLOOKUP(B15,'400 kV BRs'!$B$2:$K$90,10,FALSE))</f>
        <v>1</v>
      </c>
      <c r="M15" s="183">
        <f t="shared" si="0"/>
        <v>126</v>
      </c>
      <c r="N15" s="183">
        <f t="shared" si="1"/>
        <v>188</v>
      </c>
      <c r="O15" s="183">
        <f t="shared" si="2"/>
        <v>188</v>
      </c>
      <c r="P15" s="183">
        <f t="shared" si="3"/>
        <v>314</v>
      </c>
      <c r="S15">
        <v>3314</v>
      </c>
    </row>
    <row r="16" spans="1:19" x14ac:dyDescent="0.25">
      <c r="A16" s="190">
        <v>13</v>
      </c>
      <c r="B16" s="190" t="s">
        <v>93</v>
      </c>
      <c r="C16" s="183">
        <v>0</v>
      </c>
      <c r="D16" s="183">
        <v>0</v>
      </c>
      <c r="E16" s="183">
        <v>0</v>
      </c>
      <c r="F16" s="183">
        <v>0</v>
      </c>
      <c r="G16" s="183">
        <v>0</v>
      </c>
      <c r="H16" s="183">
        <v>0</v>
      </c>
      <c r="I16" s="226">
        <f>IF(ISERROR(VLOOKUP(B16,'400 kV BRs'!$B$2:$K$90,7,FALSE)),0,VLOOKUP(B16,'400 kV BRs'!$B$2:$K$90,7,FALSE))</f>
        <v>0</v>
      </c>
      <c r="J16" s="226">
        <f>IF(ISERROR(VLOOKUP(B16,'400 kV BRs'!$B$2:$K$90,8,FALSE)),0,VLOOKUP(B16,'400 kV BRs'!$B$2:$K$90,8,FALSE))</f>
        <v>0</v>
      </c>
      <c r="K16" s="226">
        <f>IF(ISERROR(VLOOKUP(B16,'400 kV BRs'!$B$2:$K$90,9,FALSE)),0,VLOOKUP(B16,'400 kV BRs'!$B$2:$K$90,9,FALSE))</f>
        <v>0</v>
      </c>
      <c r="L16" s="226">
        <f>IF(ISERROR(VLOOKUP(B16,'400 kV BRs'!$B$2:$K$90,10,FALSE)),0,VLOOKUP(B16,'400 kV BRs'!$B$2:$K$90,10,FALSE))</f>
        <v>0</v>
      </c>
      <c r="M16" s="183">
        <f t="shared" si="0"/>
        <v>0</v>
      </c>
      <c r="N16" s="183">
        <f t="shared" si="1"/>
        <v>0</v>
      </c>
      <c r="O16" s="183">
        <f t="shared" si="2"/>
        <v>0</v>
      </c>
      <c r="P16" s="183">
        <f t="shared" si="3"/>
        <v>0</v>
      </c>
    </row>
    <row r="17" spans="1:17" x14ac:dyDescent="0.25">
      <c r="A17" s="190">
        <v>14</v>
      </c>
      <c r="B17" s="190" t="s">
        <v>73</v>
      </c>
      <c r="C17" s="183">
        <v>0</v>
      </c>
      <c r="D17" s="183">
        <v>4</v>
      </c>
      <c r="E17" s="183">
        <v>0</v>
      </c>
      <c r="F17" s="183">
        <v>4</v>
      </c>
      <c r="G17" s="183">
        <v>0</v>
      </c>
      <c r="H17" s="183">
        <v>0</v>
      </c>
      <c r="I17" s="226">
        <f>IF(ISERROR(VLOOKUP(B17,'400 kV BRs'!$B$2:$K$90,7,FALSE)),0,VLOOKUP(B17,'400 kV BRs'!$B$2:$K$90,7,FALSE))</f>
        <v>1</v>
      </c>
      <c r="J17" s="226">
        <f>IF(ISERROR(VLOOKUP(B17,'400 kV BRs'!$B$2:$K$90,8,FALSE)),0,VLOOKUP(B17,'400 kV BRs'!$B$2:$K$90,8,FALSE))</f>
        <v>0</v>
      </c>
      <c r="K17" s="226">
        <f>IF(ISERROR(VLOOKUP(B17,'400 kV BRs'!$B$2:$K$90,9,FALSE)),0,VLOOKUP(B17,'400 kV BRs'!$B$2:$K$90,9,FALSE))</f>
        <v>0</v>
      </c>
      <c r="L17" s="226">
        <f>IF(ISERROR(VLOOKUP(B17,'400 kV BRs'!$B$2:$K$90,10,FALSE)),0,VLOOKUP(B17,'400 kV BRs'!$B$2:$K$90,10,FALSE))</f>
        <v>0</v>
      </c>
      <c r="M17" s="183">
        <f t="shared" si="0"/>
        <v>452</v>
      </c>
      <c r="N17" s="183">
        <f t="shared" si="1"/>
        <v>50</v>
      </c>
      <c r="O17" s="183">
        <f t="shared" si="2"/>
        <v>50</v>
      </c>
      <c r="P17" s="183">
        <f t="shared" si="3"/>
        <v>502</v>
      </c>
    </row>
    <row r="18" spans="1:17" x14ac:dyDescent="0.25">
      <c r="A18" s="190">
        <v>15</v>
      </c>
      <c r="B18" s="190" t="s">
        <v>81</v>
      </c>
      <c r="C18" s="183">
        <v>0</v>
      </c>
      <c r="D18" s="183">
        <v>1</v>
      </c>
      <c r="E18" s="183">
        <v>0</v>
      </c>
      <c r="F18" s="183">
        <v>0</v>
      </c>
      <c r="G18" s="183">
        <v>0</v>
      </c>
      <c r="H18" s="183">
        <v>0</v>
      </c>
      <c r="I18" s="226">
        <f>IF(ISERROR(VLOOKUP(B18,'400 kV BRs'!$B$2:$K$90,7,FALSE)),0,VLOOKUP(B18,'400 kV BRs'!$B$2:$K$90,7,FALSE))</f>
        <v>0</v>
      </c>
      <c r="J18" s="226">
        <f>IF(ISERROR(VLOOKUP(B18,'400 kV BRs'!$B$2:$K$90,8,FALSE)),0,VLOOKUP(B18,'400 kV BRs'!$B$2:$K$90,8,FALSE))</f>
        <v>0</v>
      </c>
      <c r="K18" s="226">
        <f>IF(ISERROR(VLOOKUP(B18,'400 kV BRs'!$B$2:$K$90,9,FALSE)),0,VLOOKUP(B18,'400 kV BRs'!$B$2:$K$90,9,FALSE))</f>
        <v>0</v>
      </c>
      <c r="L18" s="226">
        <f>IF(ISERROR(VLOOKUP(B18,'400 kV BRs'!$B$2:$K$90,10,FALSE)),0,VLOOKUP(B18,'400 kV BRs'!$B$2:$K$90,10,FALSE))</f>
        <v>1</v>
      </c>
      <c r="M18" s="183">
        <f t="shared" si="0"/>
        <v>50</v>
      </c>
      <c r="N18" s="183">
        <f t="shared" si="1"/>
        <v>125</v>
      </c>
      <c r="O18" s="183">
        <f t="shared" si="2"/>
        <v>125</v>
      </c>
      <c r="P18" s="183">
        <f t="shared" si="3"/>
        <v>175</v>
      </c>
    </row>
    <row r="19" spans="1:17" x14ac:dyDescent="0.25">
      <c r="A19" s="190">
        <v>16</v>
      </c>
      <c r="B19" s="192" t="s">
        <v>74</v>
      </c>
      <c r="C19" s="183">
        <v>0</v>
      </c>
      <c r="D19" s="183">
        <v>5</v>
      </c>
      <c r="E19" s="183">
        <v>0</v>
      </c>
      <c r="F19" s="183">
        <v>0</v>
      </c>
      <c r="G19" s="183">
        <v>0</v>
      </c>
      <c r="H19" s="183">
        <v>1</v>
      </c>
      <c r="I19" s="226">
        <f>IF(ISERROR(VLOOKUP(B19,'400 kV BRs'!$B$2:$K$90,7,FALSE)),0,VLOOKUP(B19,'400 kV BRs'!$B$2:$K$90,7,FALSE))</f>
        <v>0</v>
      </c>
      <c r="J19" s="226">
        <f>IF(ISERROR(VLOOKUP(B19,'400 kV BRs'!$B$2:$K$90,8,FALSE)),0,VLOOKUP(B19,'400 kV BRs'!$B$2:$K$90,8,FALSE))</f>
        <v>0</v>
      </c>
      <c r="K19" s="226">
        <f>IF(ISERROR(VLOOKUP(B19,'400 kV BRs'!$B$2:$K$90,9,FALSE)),0,VLOOKUP(B19,'400 kV BRs'!$B$2:$K$90,9,FALSE))</f>
        <v>0</v>
      </c>
      <c r="L19" s="226">
        <f>IF(ISERROR(VLOOKUP(B19,'400 kV BRs'!$B$2:$K$90,10,FALSE)),0,VLOOKUP(B19,'400 kV BRs'!$B$2:$K$90,10,FALSE))</f>
        <v>0</v>
      </c>
      <c r="M19" s="183">
        <f t="shared" si="0"/>
        <v>330</v>
      </c>
      <c r="N19" s="183">
        <f t="shared" si="1"/>
        <v>0</v>
      </c>
      <c r="O19" s="183">
        <f t="shared" si="2"/>
        <v>0</v>
      </c>
      <c r="P19" s="183">
        <f t="shared" si="3"/>
        <v>330</v>
      </c>
      <c r="Q19" t="s">
        <v>804</v>
      </c>
    </row>
    <row r="20" spans="1:17" x14ac:dyDescent="0.25">
      <c r="A20" s="190">
        <v>17</v>
      </c>
      <c r="B20" s="192" t="s">
        <v>443</v>
      </c>
      <c r="C20" s="183">
        <v>0</v>
      </c>
      <c r="D20" s="183">
        <v>0</v>
      </c>
      <c r="E20" s="183">
        <v>0</v>
      </c>
      <c r="F20" s="183">
        <v>0</v>
      </c>
      <c r="G20" s="183">
        <v>0</v>
      </c>
      <c r="H20" s="183">
        <v>0</v>
      </c>
      <c r="I20" s="226">
        <f>IF(ISERROR(VLOOKUP(B20,'400 kV BRs'!$B$2:$K$90,7,FALSE)),0,VLOOKUP(B20,'400 kV BRs'!$B$2:$K$90,7,FALSE))</f>
        <v>0</v>
      </c>
      <c r="J20" s="226">
        <f>IF(ISERROR(VLOOKUP(B20,'400 kV BRs'!$B$2:$K$90,8,FALSE)),0,VLOOKUP(B20,'400 kV BRs'!$B$2:$K$90,8,FALSE))</f>
        <v>0</v>
      </c>
      <c r="K20" s="226">
        <f>IF(ISERROR(VLOOKUP(B20,'400 kV BRs'!$B$2:$K$90,9,FALSE)),0,VLOOKUP(B20,'400 kV BRs'!$B$2:$K$90,9,FALSE))</f>
        <v>0</v>
      </c>
      <c r="L20" s="226">
        <f>IF(ISERROR(VLOOKUP(B20,'400 kV BRs'!$B$2:$K$90,10,FALSE)),0,VLOOKUP(B20,'400 kV BRs'!$B$2:$K$90,10,FALSE))</f>
        <v>1</v>
      </c>
      <c r="M20" s="183">
        <f t="shared" si="0"/>
        <v>0</v>
      </c>
      <c r="N20" s="183">
        <f t="shared" si="1"/>
        <v>125</v>
      </c>
      <c r="O20" s="183">
        <f t="shared" si="2"/>
        <v>125</v>
      </c>
      <c r="P20" s="183">
        <f t="shared" si="3"/>
        <v>125</v>
      </c>
      <c r="Q20" t="s">
        <v>804</v>
      </c>
    </row>
    <row r="21" spans="1:17" x14ac:dyDescent="0.25">
      <c r="A21" s="190">
        <v>18</v>
      </c>
      <c r="B21" s="190" t="s">
        <v>580</v>
      </c>
      <c r="C21" s="183">
        <v>0</v>
      </c>
      <c r="D21" s="183">
        <v>2</v>
      </c>
      <c r="E21" s="183">
        <v>0</v>
      </c>
      <c r="F21" s="183">
        <v>0</v>
      </c>
      <c r="G21" s="183">
        <v>0</v>
      </c>
      <c r="H21" s="183">
        <v>0</v>
      </c>
      <c r="I21" s="226">
        <f>IF(ISERROR(VLOOKUP(B21,'400 kV BRs'!$B$2:$K$90,7,FALSE)),0,VLOOKUP(B21,'400 kV BRs'!$B$2:$K$90,7,FALSE))</f>
        <v>0</v>
      </c>
      <c r="J21" s="226">
        <f>IF(ISERROR(VLOOKUP(B21,'400 kV BRs'!$B$2:$K$90,8,FALSE)),0,VLOOKUP(B21,'400 kV BRs'!$B$2:$K$90,8,FALSE))</f>
        <v>0</v>
      </c>
      <c r="K21" s="226">
        <f>IF(ISERROR(VLOOKUP(B21,'400 kV BRs'!$B$2:$K$90,9,FALSE)),0,VLOOKUP(B21,'400 kV BRs'!$B$2:$K$90,9,FALSE))</f>
        <v>1</v>
      </c>
      <c r="L21" s="226">
        <f>IF(ISERROR(VLOOKUP(B21,'400 kV BRs'!$B$2:$K$90,10,FALSE)),0,VLOOKUP(B21,'400 kV BRs'!$B$2:$K$90,10,FALSE))</f>
        <v>1</v>
      </c>
      <c r="M21" s="183">
        <f t="shared" si="0"/>
        <v>100</v>
      </c>
      <c r="N21" s="183">
        <f t="shared" si="1"/>
        <v>205</v>
      </c>
      <c r="O21" s="183">
        <f t="shared" si="2"/>
        <v>205</v>
      </c>
      <c r="P21" s="183">
        <f t="shared" si="3"/>
        <v>305</v>
      </c>
    </row>
    <row r="22" spans="1:17" x14ac:dyDescent="0.25">
      <c r="A22" s="190">
        <v>19</v>
      </c>
      <c r="B22" s="190" t="s">
        <v>504</v>
      </c>
      <c r="C22" s="183">
        <v>0</v>
      </c>
      <c r="D22" s="183">
        <v>2</v>
      </c>
      <c r="E22" s="183">
        <v>0</v>
      </c>
      <c r="F22" s="183">
        <v>0</v>
      </c>
      <c r="G22" s="183">
        <v>0</v>
      </c>
      <c r="H22" s="183">
        <v>0</v>
      </c>
      <c r="I22" s="226">
        <f>IF(ISERROR(VLOOKUP(B22,'400 kV BRs'!$B$2:$K$90,7,FALSE)),0,VLOOKUP(B22,'400 kV BRs'!$B$2:$K$90,7,FALSE))</f>
        <v>1</v>
      </c>
      <c r="J22" s="226">
        <f>IF(ISERROR(VLOOKUP(B22,'400 kV BRs'!$B$2:$K$90,8,FALSE)),0,VLOOKUP(B22,'400 kV BRs'!$B$2:$K$90,8,FALSE))</f>
        <v>0</v>
      </c>
      <c r="K22" s="226">
        <f>IF(ISERROR(VLOOKUP(B22,'400 kV BRs'!$B$2:$K$90,9,FALSE)),0,VLOOKUP(B22,'400 kV BRs'!$B$2:$K$90,9,FALSE))</f>
        <v>0</v>
      </c>
      <c r="L22" s="226">
        <f>IF(ISERROR(VLOOKUP(B22,'400 kV BRs'!$B$2:$K$90,10,FALSE)),0,VLOOKUP(B22,'400 kV BRs'!$B$2:$K$90,10,FALSE))</f>
        <v>0</v>
      </c>
      <c r="M22" s="183">
        <f t="shared" si="0"/>
        <v>100</v>
      </c>
      <c r="N22" s="183">
        <f t="shared" si="1"/>
        <v>50</v>
      </c>
      <c r="O22" s="183">
        <f t="shared" si="2"/>
        <v>50</v>
      </c>
      <c r="P22" s="183">
        <f t="shared" si="3"/>
        <v>150</v>
      </c>
    </row>
    <row r="23" spans="1:17" x14ac:dyDescent="0.25">
      <c r="A23" s="190">
        <v>20</v>
      </c>
      <c r="B23" s="190" t="s">
        <v>50</v>
      </c>
      <c r="C23" s="183">
        <v>0</v>
      </c>
      <c r="D23" s="183">
        <v>0</v>
      </c>
      <c r="E23" s="183">
        <v>0</v>
      </c>
      <c r="F23" s="183">
        <v>0</v>
      </c>
      <c r="G23" s="183">
        <v>0</v>
      </c>
      <c r="H23" s="183">
        <v>0</v>
      </c>
      <c r="I23" s="226">
        <f>IF(ISERROR(VLOOKUP(B23,'400 kV BRs'!$B$2:$K$90,7,FALSE)),0,VLOOKUP(B23,'400 kV BRs'!$B$2:$K$90,7,FALSE))</f>
        <v>0</v>
      </c>
      <c r="J23" s="226">
        <f>IF(ISERROR(VLOOKUP(B23,'400 kV BRs'!$B$2:$K$90,8,FALSE)),0,VLOOKUP(B23,'400 kV BRs'!$B$2:$K$90,8,FALSE))</f>
        <v>0</v>
      </c>
      <c r="K23" s="226">
        <f>IF(ISERROR(VLOOKUP(B23,'400 kV BRs'!$B$2:$K$90,9,FALSE)),0,VLOOKUP(B23,'400 kV BRs'!$B$2:$K$90,9,FALSE))</f>
        <v>0</v>
      </c>
      <c r="L23" s="226">
        <f>IF(ISERROR(VLOOKUP(B23,'400 kV BRs'!$B$2:$K$90,10,FALSE)),0,VLOOKUP(B23,'400 kV BRs'!$B$2:$K$90,10,FALSE))</f>
        <v>0</v>
      </c>
      <c r="M23" s="183">
        <f t="shared" si="0"/>
        <v>0</v>
      </c>
      <c r="N23" s="183">
        <f t="shared" si="1"/>
        <v>0</v>
      </c>
      <c r="O23" s="183">
        <f t="shared" si="2"/>
        <v>0</v>
      </c>
      <c r="P23" s="183">
        <f t="shared" si="3"/>
        <v>0</v>
      </c>
      <c r="Q23" t="s">
        <v>804</v>
      </c>
    </row>
    <row r="24" spans="1:17" x14ac:dyDescent="0.25">
      <c r="A24" s="190">
        <v>21</v>
      </c>
      <c r="B24" s="190" t="s">
        <v>84</v>
      </c>
      <c r="C24" s="183">
        <v>0</v>
      </c>
      <c r="D24" s="183">
        <v>2</v>
      </c>
      <c r="E24" s="183">
        <v>0</v>
      </c>
      <c r="F24" s="183">
        <v>0</v>
      </c>
      <c r="G24" s="183">
        <v>0</v>
      </c>
      <c r="H24" s="183">
        <v>0</v>
      </c>
      <c r="I24" s="226">
        <f>IF(ISERROR(VLOOKUP(B24,'400 kV BRs'!$B$2:$K$90,7,FALSE)),0,VLOOKUP(B24,'400 kV BRs'!$B$2:$K$90,7,FALSE))</f>
        <v>1</v>
      </c>
      <c r="J24" s="226">
        <f>IF(ISERROR(VLOOKUP(B24,'400 kV BRs'!$B$2:$K$90,8,FALSE)),0,VLOOKUP(B24,'400 kV BRs'!$B$2:$K$90,8,FALSE))</f>
        <v>0</v>
      </c>
      <c r="K24" s="226">
        <f>IF(ISERROR(VLOOKUP(B24,'400 kV BRs'!$B$2:$K$90,9,FALSE)),0,VLOOKUP(B24,'400 kV BRs'!$B$2:$K$90,9,FALSE))</f>
        <v>0</v>
      </c>
      <c r="L24" s="226">
        <f>IF(ISERROR(VLOOKUP(B24,'400 kV BRs'!$B$2:$K$90,10,FALSE)),0,VLOOKUP(B24,'400 kV BRs'!$B$2:$K$90,10,FALSE))</f>
        <v>0</v>
      </c>
      <c r="M24" s="183">
        <f t="shared" si="0"/>
        <v>100</v>
      </c>
      <c r="N24" s="183">
        <f t="shared" si="1"/>
        <v>50</v>
      </c>
      <c r="O24" s="183">
        <f t="shared" si="2"/>
        <v>50</v>
      </c>
      <c r="P24" s="183">
        <f t="shared" si="3"/>
        <v>150</v>
      </c>
      <c r="Q24" t="s">
        <v>804</v>
      </c>
    </row>
    <row r="25" spans="1:17" x14ac:dyDescent="0.25">
      <c r="A25" s="190">
        <v>22</v>
      </c>
      <c r="B25" s="190" t="s">
        <v>886</v>
      </c>
      <c r="C25" s="242">
        <v>0</v>
      </c>
      <c r="D25" s="242">
        <v>0</v>
      </c>
      <c r="E25" s="242">
        <v>0</v>
      </c>
      <c r="F25" s="242">
        <v>0</v>
      </c>
      <c r="G25" s="242">
        <v>0</v>
      </c>
      <c r="H25" s="242">
        <v>0</v>
      </c>
      <c r="I25" s="242">
        <f>IF(ISERROR(VLOOKUP(B25,'400 kV BRs'!$B$2:$K$90,7,FALSE)),0,VLOOKUP(B25,'400 kV BRs'!$B$2:$K$90,7,FALSE))</f>
        <v>0</v>
      </c>
      <c r="J25" s="242">
        <f>IF(ISERROR(VLOOKUP(B25,'400 kV BRs'!$B$2:$K$90,8,FALSE)),0,VLOOKUP(B25,'400 kV BRs'!$B$2:$K$90,8,FALSE))</f>
        <v>0</v>
      </c>
      <c r="K25" s="242">
        <f>IF(ISERROR(VLOOKUP(B25,'400 kV BRs'!$B$2:$K$90,9,FALSE)),0,VLOOKUP(B25,'400 kV BRs'!$B$2:$K$90,9,FALSE))</f>
        <v>0</v>
      </c>
      <c r="L25" s="242">
        <f>IF(ISERROR(VLOOKUP(B25,'400 kV BRs'!$B$2:$K$90,10,FALSE)),0,VLOOKUP(B25,'400 kV BRs'!$B$2:$K$90,10,FALSE))</f>
        <v>0</v>
      </c>
      <c r="M25" s="242">
        <f t="shared" ref="M25" si="4">C25*50+D25*50+E25*63+F25*63+G25*80+H25*80</f>
        <v>0</v>
      </c>
      <c r="N25" s="242">
        <f t="shared" ref="N25" si="5">I25*50+J25*63+K25*80+L25*125</f>
        <v>0</v>
      </c>
      <c r="O25" s="242">
        <f t="shared" ref="O25" si="6">C25*50+E25*63+G25*80+I25*50+J25*63+K25*80+L25*125</f>
        <v>0</v>
      </c>
      <c r="P25" s="242">
        <f t="shared" ref="P25" si="7">M25+N25</f>
        <v>0</v>
      </c>
    </row>
    <row r="26" spans="1:17" x14ac:dyDescent="0.25">
      <c r="A26" s="190">
        <v>23</v>
      </c>
      <c r="B26" s="190" t="s">
        <v>849</v>
      </c>
      <c r="C26" s="183">
        <v>0</v>
      </c>
      <c r="D26" s="183">
        <v>0</v>
      </c>
      <c r="E26" s="183">
        <v>0</v>
      </c>
      <c r="F26" s="183">
        <v>0</v>
      </c>
      <c r="G26" s="183">
        <v>0</v>
      </c>
      <c r="H26" s="183">
        <v>0</v>
      </c>
      <c r="I26" s="226">
        <f>IF(ISERROR(VLOOKUP(B26,'400 kV BRs'!$B$2:$K$90,7,FALSE)),0,VLOOKUP(B26,'400 kV BRs'!$B$2:$K$90,7,FALSE))</f>
        <v>0</v>
      </c>
      <c r="J26" s="226">
        <f>IF(ISERROR(VLOOKUP(B26,'400 kV BRs'!$B$2:$K$90,8,FALSE)),0,VLOOKUP(B26,'400 kV BRs'!$B$2:$K$90,8,FALSE))</f>
        <v>0</v>
      </c>
      <c r="K26" s="226">
        <f>IF(ISERROR(VLOOKUP(B26,'400 kV BRs'!$B$2:$K$90,9,FALSE)),0,VLOOKUP(B26,'400 kV BRs'!$B$2:$K$90,9,FALSE))</f>
        <v>0</v>
      </c>
      <c r="L26" s="226">
        <f>IF(ISERROR(VLOOKUP(B26,'400 kV BRs'!$B$2:$K$90,10,FALSE)),0,VLOOKUP(B26,'400 kV BRs'!$B$2:$K$90,10,FALSE))</f>
        <v>0</v>
      </c>
      <c r="M26" s="183">
        <f t="shared" si="0"/>
        <v>0</v>
      </c>
      <c r="N26" s="183">
        <f t="shared" si="1"/>
        <v>0</v>
      </c>
      <c r="O26" s="183">
        <f t="shared" si="2"/>
        <v>0</v>
      </c>
      <c r="P26" s="183">
        <f t="shared" si="3"/>
        <v>0</v>
      </c>
      <c r="Q26" t="s">
        <v>804</v>
      </c>
    </row>
    <row r="27" spans="1:17" x14ac:dyDescent="0.25">
      <c r="A27" s="190">
        <v>24</v>
      </c>
      <c r="B27" s="190" t="s">
        <v>13</v>
      </c>
      <c r="C27" s="183">
        <v>0</v>
      </c>
      <c r="D27" s="183">
        <v>4</v>
      </c>
      <c r="E27" s="183">
        <v>2</v>
      </c>
      <c r="F27" s="183">
        <v>0</v>
      </c>
      <c r="G27" s="183">
        <v>0</v>
      </c>
      <c r="H27" s="183">
        <v>0</v>
      </c>
      <c r="I27" s="226">
        <f>IF(ISERROR(VLOOKUP(B27,'400 kV BRs'!$B$2:$K$90,7,FALSE)),0,VLOOKUP(B27,'400 kV BRs'!$B$2:$K$90,7,FALSE))</f>
        <v>0</v>
      </c>
      <c r="J27" s="226">
        <f>IF(ISERROR(VLOOKUP(B27,'400 kV BRs'!$B$2:$K$90,8,FALSE)),0,VLOOKUP(B27,'400 kV BRs'!$B$2:$K$90,8,FALSE))</f>
        <v>0</v>
      </c>
      <c r="K27" s="226">
        <f>IF(ISERROR(VLOOKUP(B27,'400 kV BRs'!$B$2:$K$90,9,FALSE)),0,VLOOKUP(B27,'400 kV BRs'!$B$2:$K$90,9,FALSE))</f>
        <v>0</v>
      </c>
      <c r="L27" s="226">
        <f>IF(ISERROR(VLOOKUP(B27,'400 kV BRs'!$B$2:$K$90,10,FALSE)),0,VLOOKUP(B27,'400 kV BRs'!$B$2:$K$90,10,FALSE))</f>
        <v>1</v>
      </c>
      <c r="M27" s="183">
        <f t="shared" si="0"/>
        <v>326</v>
      </c>
      <c r="N27" s="183">
        <f t="shared" si="1"/>
        <v>125</v>
      </c>
      <c r="O27" s="183">
        <f t="shared" si="2"/>
        <v>251</v>
      </c>
      <c r="P27" s="183">
        <f t="shared" si="3"/>
        <v>451</v>
      </c>
    </row>
    <row r="28" spans="1:17" x14ac:dyDescent="0.25">
      <c r="A28" s="190">
        <v>25</v>
      </c>
      <c r="B28" s="191" t="s">
        <v>91</v>
      </c>
      <c r="C28" s="183">
        <v>0</v>
      </c>
      <c r="D28" s="183">
        <v>1</v>
      </c>
      <c r="E28" s="183">
        <v>0</v>
      </c>
      <c r="F28" s="183">
        <v>1</v>
      </c>
      <c r="G28" s="183">
        <v>0</v>
      </c>
      <c r="H28" s="183">
        <v>0</v>
      </c>
      <c r="I28" s="226">
        <f>IF(ISERROR(VLOOKUP(B28,'400 kV BRs'!$B$2:$K$90,7,FALSE)),0,VLOOKUP(B28,'400 kV BRs'!$B$2:$K$90,7,FALSE))</f>
        <v>1</v>
      </c>
      <c r="J28" s="226">
        <f>IF(ISERROR(VLOOKUP(B28,'400 kV BRs'!$B$2:$K$90,8,FALSE)),0,VLOOKUP(B28,'400 kV BRs'!$B$2:$K$90,8,FALSE))</f>
        <v>0</v>
      </c>
      <c r="K28" s="226">
        <f>IF(ISERROR(VLOOKUP(B28,'400 kV BRs'!$B$2:$K$90,9,FALSE)),0,VLOOKUP(B28,'400 kV BRs'!$B$2:$K$90,9,FALSE))</f>
        <v>0</v>
      </c>
      <c r="L28" s="226">
        <f>IF(ISERROR(VLOOKUP(B28,'400 kV BRs'!$B$2:$K$90,10,FALSE)),0,VLOOKUP(B28,'400 kV BRs'!$B$2:$K$90,10,FALSE))</f>
        <v>0</v>
      </c>
      <c r="M28" s="183">
        <f t="shared" si="0"/>
        <v>113</v>
      </c>
      <c r="N28" s="183">
        <f t="shared" si="1"/>
        <v>50</v>
      </c>
      <c r="O28" s="183">
        <f t="shared" si="2"/>
        <v>50</v>
      </c>
      <c r="P28" s="183">
        <f t="shared" si="3"/>
        <v>163</v>
      </c>
    </row>
    <row r="29" spans="1:17" x14ac:dyDescent="0.25">
      <c r="A29" s="190">
        <v>26</v>
      </c>
      <c r="B29" s="190" t="s">
        <v>156</v>
      </c>
      <c r="C29" s="183">
        <v>0</v>
      </c>
      <c r="D29" s="183">
        <v>0</v>
      </c>
      <c r="E29" s="183">
        <v>0</v>
      </c>
      <c r="F29" s="183">
        <v>0</v>
      </c>
      <c r="G29" s="183">
        <v>0</v>
      </c>
      <c r="H29" s="183">
        <v>2</v>
      </c>
      <c r="I29" s="226">
        <f>IF(ISERROR(VLOOKUP(B29,'400 kV BRs'!$B$2:$K$90,7,FALSE)),0,VLOOKUP(B29,'400 kV BRs'!$B$2:$K$90,7,FALSE))</f>
        <v>0</v>
      </c>
      <c r="J29" s="226">
        <f>IF(ISERROR(VLOOKUP(B29,'400 kV BRs'!$B$2:$K$90,8,FALSE)),0,VLOOKUP(B29,'400 kV BRs'!$B$2:$K$90,8,FALSE))</f>
        <v>0</v>
      </c>
      <c r="K29" s="226">
        <f>IF(ISERROR(VLOOKUP(B29,'400 kV BRs'!$B$2:$K$90,9,FALSE)),0,VLOOKUP(B29,'400 kV BRs'!$B$2:$K$90,9,FALSE))</f>
        <v>0</v>
      </c>
      <c r="L29" s="226">
        <f>IF(ISERROR(VLOOKUP(B29,'400 kV BRs'!$B$2:$K$90,10,FALSE)),0,VLOOKUP(B29,'400 kV BRs'!$B$2:$K$90,10,FALSE))</f>
        <v>0</v>
      </c>
      <c r="M29" s="183">
        <f t="shared" si="0"/>
        <v>160</v>
      </c>
      <c r="N29" s="183">
        <f t="shared" si="1"/>
        <v>0</v>
      </c>
      <c r="O29" s="183">
        <f t="shared" si="2"/>
        <v>0</v>
      </c>
      <c r="P29" s="183">
        <f t="shared" si="3"/>
        <v>160</v>
      </c>
    </row>
    <row r="30" spans="1:17" x14ac:dyDescent="0.25">
      <c r="A30" s="190">
        <v>27</v>
      </c>
      <c r="B30" s="190" t="s">
        <v>97</v>
      </c>
      <c r="C30" s="183">
        <v>0</v>
      </c>
      <c r="D30" s="183">
        <v>0</v>
      </c>
      <c r="E30" s="183">
        <v>4</v>
      </c>
      <c r="F30" s="183">
        <v>0</v>
      </c>
      <c r="G30" s="183">
        <v>0</v>
      </c>
      <c r="H30" s="183">
        <v>0</v>
      </c>
      <c r="I30" s="226">
        <f>IF(ISERROR(VLOOKUP(B30,'400 kV BRs'!$B$2:$K$90,7,FALSE)),0,VLOOKUP(B30,'400 kV BRs'!$B$2:$K$90,7,FALSE))</f>
        <v>0</v>
      </c>
      <c r="J30" s="226">
        <f>IF(ISERROR(VLOOKUP(B30,'400 kV BRs'!$B$2:$K$90,8,FALSE)),0,VLOOKUP(B30,'400 kV BRs'!$B$2:$K$90,8,FALSE))</f>
        <v>1</v>
      </c>
      <c r="K30" s="226">
        <f>IF(ISERROR(VLOOKUP(B30,'400 kV BRs'!$B$2:$K$90,9,FALSE)),0,VLOOKUP(B30,'400 kV BRs'!$B$2:$K$90,9,FALSE))</f>
        <v>0</v>
      </c>
      <c r="L30" s="226">
        <f>IF(ISERROR(VLOOKUP(B30,'400 kV BRs'!$B$2:$K$90,10,FALSE)),0,VLOOKUP(B30,'400 kV BRs'!$B$2:$K$90,10,FALSE))</f>
        <v>0</v>
      </c>
      <c r="M30" s="183">
        <f t="shared" si="0"/>
        <v>252</v>
      </c>
      <c r="N30" s="183">
        <f t="shared" si="1"/>
        <v>63</v>
      </c>
      <c r="O30" s="183">
        <f t="shared" si="2"/>
        <v>315</v>
      </c>
      <c r="P30" s="183">
        <f t="shared" si="3"/>
        <v>315</v>
      </c>
    </row>
    <row r="31" spans="1:17" x14ac:dyDescent="0.25">
      <c r="A31" s="190">
        <v>28</v>
      </c>
      <c r="B31" s="190" t="s">
        <v>98</v>
      </c>
      <c r="C31" s="183">
        <v>0</v>
      </c>
      <c r="D31" s="183">
        <v>0</v>
      </c>
      <c r="E31" s="183">
        <v>0</v>
      </c>
      <c r="F31" s="183">
        <v>0</v>
      </c>
      <c r="G31" s="183">
        <v>0</v>
      </c>
      <c r="H31" s="183">
        <v>0</v>
      </c>
      <c r="I31" s="226">
        <f>IF(ISERROR(VLOOKUP(B31,'400 kV BRs'!$B$2:$K$90,7,FALSE)),0,VLOOKUP(B31,'400 kV BRs'!$B$2:$K$90,7,FALSE))</f>
        <v>0</v>
      </c>
      <c r="J31" s="226">
        <f>IF(ISERROR(VLOOKUP(B31,'400 kV BRs'!$B$2:$K$90,8,FALSE)),0,VLOOKUP(B31,'400 kV BRs'!$B$2:$K$90,8,FALSE))</f>
        <v>0</v>
      </c>
      <c r="K31" s="226">
        <f>IF(ISERROR(VLOOKUP(B31,'400 kV BRs'!$B$2:$K$90,9,FALSE)),0,VLOOKUP(B31,'400 kV BRs'!$B$2:$K$90,9,FALSE))</f>
        <v>0</v>
      </c>
      <c r="L31" s="226">
        <f>IF(ISERROR(VLOOKUP(B31,'400 kV BRs'!$B$2:$K$90,10,FALSE)),0,VLOOKUP(B31,'400 kV BRs'!$B$2:$K$90,10,FALSE))</f>
        <v>0</v>
      </c>
      <c r="M31" s="183">
        <f t="shared" si="0"/>
        <v>0</v>
      </c>
      <c r="N31" s="183">
        <f t="shared" si="1"/>
        <v>0</v>
      </c>
      <c r="O31" s="183">
        <f t="shared" si="2"/>
        <v>0</v>
      </c>
      <c r="P31" s="183">
        <f t="shared" si="3"/>
        <v>0</v>
      </c>
    </row>
    <row r="32" spans="1:17" x14ac:dyDescent="0.25">
      <c r="A32" s="190">
        <v>29</v>
      </c>
      <c r="B32" s="191" t="s">
        <v>509</v>
      </c>
      <c r="C32" s="183">
        <v>0</v>
      </c>
      <c r="D32" s="183">
        <v>0</v>
      </c>
      <c r="E32" s="183">
        <v>0</v>
      </c>
      <c r="F32" s="183">
        <v>0</v>
      </c>
      <c r="G32" s="183">
        <v>0</v>
      </c>
      <c r="H32" s="183">
        <v>0</v>
      </c>
      <c r="I32" s="226">
        <f>IF(ISERROR(VLOOKUP(B32,'400 kV BRs'!$B$2:$K$90,7,FALSE)),0,VLOOKUP(B32,'400 kV BRs'!$B$2:$K$90,7,FALSE))</f>
        <v>0</v>
      </c>
      <c r="J32" s="226">
        <f>IF(ISERROR(VLOOKUP(B32,'400 kV BRs'!$B$2:$K$90,8,FALSE)),0,VLOOKUP(B32,'400 kV BRs'!$B$2:$K$90,8,FALSE))</f>
        <v>0</v>
      </c>
      <c r="K32" s="226">
        <f>IF(ISERROR(VLOOKUP(B32,'400 kV BRs'!$B$2:$K$90,9,FALSE)),0,VLOOKUP(B32,'400 kV BRs'!$B$2:$K$90,9,FALSE))</f>
        <v>1</v>
      </c>
      <c r="L32" s="226">
        <f>IF(ISERROR(VLOOKUP(B32,'400 kV BRs'!$B$2:$K$90,10,FALSE)),0,VLOOKUP(B32,'400 kV BRs'!$B$2:$K$90,10,FALSE))</f>
        <v>0</v>
      </c>
      <c r="M32" s="183">
        <f t="shared" si="0"/>
        <v>0</v>
      </c>
      <c r="N32" s="183">
        <f t="shared" si="1"/>
        <v>80</v>
      </c>
      <c r="O32" s="183">
        <f t="shared" si="2"/>
        <v>80</v>
      </c>
      <c r="P32" s="183">
        <f t="shared" si="3"/>
        <v>80</v>
      </c>
      <c r="Q32" t="s">
        <v>804</v>
      </c>
    </row>
    <row r="33" spans="1:17" x14ac:dyDescent="0.25">
      <c r="A33" s="190">
        <v>30</v>
      </c>
      <c r="B33" s="190" t="s">
        <v>99</v>
      </c>
      <c r="C33" s="183">
        <v>0</v>
      </c>
      <c r="D33" s="183">
        <v>3</v>
      </c>
      <c r="E33" s="183">
        <v>0</v>
      </c>
      <c r="F33" s="183">
        <v>0</v>
      </c>
      <c r="G33" s="183">
        <v>0</v>
      </c>
      <c r="H33" s="183">
        <v>0</v>
      </c>
      <c r="I33" s="226">
        <f>IF(ISERROR(VLOOKUP(B33,'400 kV BRs'!$B$2:$K$90,7,FALSE)),0,VLOOKUP(B33,'400 kV BRs'!$B$2:$K$90,7,FALSE))</f>
        <v>0</v>
      </c>
      <c r="J33" s="226">
        <f>IF(ISERROR(VLOOKUP(B33,'400 kV BRs'!$B$2:$K$90,8,FALSE)),0,VLOOKUP(B33,'400 kV BRs'!$B$2:$K$90,8,FALSE))</f>
        <v>0</v>
      </c>
      <c r="K33" s="226">
        <f>IF(ISERROR(VLOOKUP(B33,'400 kV BRs'!$B$2:$K$90,9,FALSE)),0,VLOOKUP(B33,'400 kV BRs'!$B$2:$K$90,9,FALSE))</f>
        <v>0</v>
      </c>
      <c r="L33" s="226">
        <f>IF(ISERROR(VLOOKUP(B33,'400 kV BRs'!$B$2:$K$90,10,FALSE)),0,VLOOKUP(B33,'400 kV BRs'!$B$2:$K$90,10,FALSE))</f>
        <v>0</v>
      </c>
      <c r="M33" s="183">
        <f t="shared" si="0"/>
        <v>150</v>
      </c>
      <c r="N33" s="183">
        <f t="shared" si="1"/>
        <v>0</v>
      </c>
      <c r="O33" s="183">
        <f t="shared" si="2"/>
        <v>0</v>
      </c>
      <c r="P33" s="183">
        <f t="shared" si="3"/>
        <v>150</v>
      </c>
    </row>
    <row r="34" spans="1:17" x14ac:dyDescent="0.25">
      <c r="A34" s="190">
        <v>31</v>
      </c>
      <c r="B34" s="191" t="s">
        <v>101</v>
      </c>
      <c r="C34" s="183">
        <v>0</v>
      </c>
      <c r="D34" s="183">
        <v>0</v>
      </c>
      <c r="E34" s="183">
        <v>0</v>
      </c>
      <c r="F34" s="183">
        <v>0</v>
      </c>
      <c r="G34" s="183">
        <v>0</v>
      </c>
      <c r="H34" s="183">
        <v>0</v>
      </c>
      <c r="I34" s="226">
        <f>IF(ISERROR(VLOOKUP(B34,'400 kV BRs'!$B$2:$K$90,7,FALSE)),0,VLOOKUP(B34,'400 kV BRs'!$B$2:$K$90,7,FALSE))</f>
        <v>0</v>
      </c>
      <c r="J34" s="226">
        <f>IF(ISERROR(VLOOKUP(B34,'400 kV BRs'!$B$2:$K$90,8,FALSE)),0,VLOOKUP(B34,'400 kV BRs'!$B$2:$K$90,8,FALSE))</f>
        <v>0</v>
      </c>
      <c r="K34" s="226">
        <f>IF(ISERROR(VLOOKUP(B34,'400 kV BRs'!$B$2:$K$90,9,FALSE)),0,VLOOKUP(B34,'400 kV BRs'!$B$2:$K$90,9,FALSE))</f>
        <v>0</v>
      </c>
      <c r="L34" s="226">
        <f>IF(ISERROR(VLOOKUP(B34,'400 kV BRs'!$B$2:$K$90,10,FALSE)),0,VLOOKUP(B34,'400 kV BRs'!$B$2:$K$90,10,FALSE))</f>
        <v>0</v>
      </c>
      <c r="M34" s="183">
        <f t="shared" si="0"/>
        <v>0</v>
      </c>
      <c r="N34" s="183">
        <f t="shared" si="1"/>
        <v>0</v>
      </c>
      <c r="O34" s="183">
        <f t="shared" si="2"/>
        <v>0</v>
      </c>
      <c r="P34" s="183">
        <f t="shared" si="3"/>
        <v>0</v>
      </c>
      <c r="Q34" t="s">
        <v>804</v>
      </c>
    </row>
    <row r="35" spans="1:17" x14ac:dyDescent="0.25">
      <c r="A35" s="190">
        <v>32</v>
      </c>
      <c r="B35" s="191" t="s">
        <v>150</v>
      </c>
      <c r="C35" s="183">
        <v>0</v>
      </c>
      <c r="D35" s="183">
        <v>0</v>
      </c>
      <c r="E35" s="183">
        <v>0</v>
      </c>
      <c r="F35" s="183">
        <v>0</v>
      </c>
      <c r="G35" s="183">
        <v>0</v>
      </c>
      <c r="H35" s="183">
        <v>0</v>
      </c>
      <c r="I35" s="226">
        <f>IF(ISERROR(VLOOKUP(B35,'400 kV BRs'!$B$2:$K$90,7,FALSE)),0,VLOOKUP(B35,'400 kV BRs'!$B$2:$K$90,7,FALSE))</f>
        <v>1</v>
      </c>
      <c r="J35" s="226">
        <f>IF(ISERROR(VLOOKUP(B35,'400 kV BRs'!$B$2:$K$90,8,FALSE)),0,VLOOKUP(B35,'400 kV BRs'!$B$2:$K$90,8,FALSE))</f>
        <v>0</v>
      </c>
      <c r="K35" s="226">
        <f>IF(ISERROR(VLOOKUP(B35,'400 kV BRs'!$B$2:$K$90,9,FALSE)),0,VLOOKUP(B35,'400 kV BRs'!$B$2:$K$90,9,FALSE))</f>
        <v>0</v>
      </c>
      <c r="L35" s="226">
        <f>IF(ISERROR(VLOOKUP(B35,'400 kV BRs'!$B$2:$K$90,10,FALSE)),0,VLOOKUP(B35,'400 kV BRs'!$B$2:$K$90,10,FALSE))</f>
        <v>0</v>
      </c>
      <c r="M35" s="183">
        <f t="shared" si="0"/>
        <v>0</v>
      </c>
      <c r="N35" s="183">
        <f t="shared" si="1"/>
        <v>50</v>
      </c>
      <c r="O35" s="183">
        <f t="shared" si="2"/>
        <v>50</v>
      </c>
      <c r="P35" s="183">
        <f t="shared" si="3"/>
        <v>50</v>
      </c>
    </row>
    <row r="36" spans="1:17" x14ac:dyDescent="0.25">
      <c r="A36" s="190">
        <v>33</v>
      </c>
      <c r="B36" s="190" t="s">
        <v>55</v>
      </c>
      <c r="C36" s="183">
        <v>0</v>
      </c>
      <c r="D36" s="183">
        <v>2</v>
      </c>
      <c r="E36" s="183">
        <v>0</v>
      </c>
      <c r="F36" s="183">
        <v>2</v>
      </c>
      <c r="G36" s="183">
        <v>0</v>
      </c>
      <c r="H36" s="183">
        <v>0</v>
      </c>
      <c r="I36" s="226">
        <f>IF(ISERROR(VLOOKUP(B36,'400 kV BRs'!$B$2:$K$90,7,FALSE)),0,VLOOKUP(B36,'400 kV BRs'!$B$2:$K$90,7,FALSE))</f>
        <v>1</v>
      </c>
      <c r="J36" s="226">
        <f>IF(ISERROR(VLOOKUP(B36,'400 kV BRs'!$B$2:$K$90,8,FALSE)),0,VLOOKUP(B36,'400 kV BRs'!$B$2:$K$90,8,FALSE))</f>
        <v>0</v>
      </c>
      <c r="K36" s="226">
        <f>IF(ISERROR(VLOOKUP(B36,'400 kV BRs'!$B$2:$K$90,9,FALSE)),0,VLOOKUP(B36,'400 kV BRs'!$B$2:$K$90,9,FALSE))</f>
        <v>0</v>
      </c>
      <c r="L36" s="226">
        <f>IF(ISERROR(VLOOKUP(B36,'400 kV BRs'!$B$2:$K$90,10,FALSE)),0,VLOOKUP(B36,'400 kV BRs'!$B$2:$K$90,10,FALSE))</f>
        <v>1</v>
      </c>
      <c r="M36" s="183">
        <f t="shared" si="0"/>
        <v>226</v>
      </c>
      <c r="N36" s="183">
        <f t="shared" si="1"/>
        <v>175</v>
      </c>
      <c r="O36" s="183">
        <f t="shared" si="2"/>
        <v>175</v>
      </c>
      <c r="P36" s="183">
        <f t="shared" si="3"/>
        <v>401</v>
      </c>
    </row>
    <row r="37" spans="1:17" x14ac:dyDescent="0.25">
      <c r="A37" s="190">
        <v>34</v>
      </c>
      <c r="B37" s="191" t="s">
        <v>87</v>
      </c>
      <c r="C37" s="183">
        <v>0</v>
      </c>
      <c r="D37" s="183">
        <v>3</v>
      </c>
      <c r="E37" s="183">
        <v>0</v>
      </c>
      <c r="F37" s="183">
        <v>0</v>
      </c>
      <c r="G37" s="183">
        <v>0</v>
      </c>
      <c r="H37" s="183">
        <v>0</v>
      </c>
      <c r="I37" s="226">
        <f>IF(ISERROR(VLOOKUP(B37,'400 kV BRs'!$B$2:$K$90,7,FALSE)),0,VLOOKUP(B37,'400 kV BRs'!$B$2:$K$90,7,FALSE))</f>
        <v>0</v>
      </c>
      <c r="J37" s="226">
        <f>IF(ISERROR(VLOOKUP(B37,'400 kV BRs'!$B$2:$K$90,8,FALSE)),0,VLOOKUP(B37,'400 kV BRs'!$B$2:$K$90,8,FALSE))</f>
        <v>1</v>
      </c>
      <c r="K37" s="226">
        <f>IF(ISERROR(VLOOKUP(B37,'400 kV BRs'!$B$2:$K$90,9,FALSE)),0,VLOOKUP(B37,'400 kV BRs'!$B$2:$K$90,9,FALSE))</f>
        <v>0</v>
      </c>
      <c r="L37" s="226">
        <f>IF(ISERROR(VLOOKUP(B37,'400 kV BRs'!$B$2:$K$90,10,FALSE)),0,VLOOKUP(B37,'400 kV BRs'!$B$2:$K$90,10,FALSE))</f>
        <v>1</v>
      </c>
      <c r="M37" s="183">
        <f t="shared" si="0"/>
        <v>150</v>
      </c>
      <c r="N37" s="183">
        <f t="shared" si="1"/>
        <v>188</v>
      </c>
      <c r="O37" s="183">
        <f t="shared" si="2"/>
        <v>188</v>
      </c>
      <c r="P37" s="183">
        <f t="shared" si="3"/>
        <v>338</v>
      </c>
    </row>
    <row r="38" spans="1:17" x14ac:dyDescent="0.25">
      <c r="A38" s="190">
        <v>35</v>
      </c>
      <c r="B38" s="191" t="s">
        <v>146</v>
      </c>
      <c r="C38" s="183">
        <v>0</v>
      </c>
      <c r="D38" s="183">
        <v>0</v>
      </c>
      <c r="E38" s="183">
        <v>0</v>
      </c>
      <c r="F38" s="183">
        <v>0</v>
      </c>
      <c r="G38" s="183">
        <v>0</v>
      </c>
      <c r="H38" s="183">
        <v>0</v>
      </c>
      <c r="I38" s="226">
        <f>IF(ISERROR(VLOOKUP(B38,'400 kV BRs'!$B$2:$K$90,7,FALSE)),0,VLOOKUP(B38,'400 kV BRs'!$B$2:$K$90,7,FALSE))</f>
        <v>0</v>
      </c>
      <c r="J38" s="226">
        <f>IF(ISERROR(VLOOKUP(B38,'400 kV BRs'!$B$2:$K$90,8,FALSE)),0,VLOOKUP(B38,'400 kV BRs'!$B$2:$K$90,8,FALSE))</f>
        <v>0</v>
      </c>
      <c r="K38" s="226">
        <f>IF(ISERROR(VLOOKUP(B38,'400 kV BRs'!$B$2:$K$90,9,FALSE)),0,VLOOKUP(B38,'400 kV BRs'!$B$2:$K$90,9,FALSE))</f>
        <v>0</v>
      </c>
      <c r="L38" s="226">
        <f>IF(ISERROR(VLOOKUP(B38,'400 kV BRs'!$B$2:$K$90,10,FALSE)),0,VLOOKUP(B38,'400 kV BRs'!$B$2:$K$90,10,FALSE))</f>
        <v>0</v>
      </c>
      <c r="M38" s="183">
        <f t="shared" si="0"/>
        <v>0</v>
      </c>
      <c r="N38" s="183">
        <f t="shared" si="1"/>
        <v>0</v>
      </c>
      <c r="O38" s="183">
        <f t="shared" si="2"/>
        <v>0</v>
      </c>
      <c r="P38" s="183">
        <f t="shared" si="3"/>
        <v>0</v>
      </c>
    </row>
    <row r="39" spans="1:17" x14ac:dyDescent="0.25">
      <c r="A39" s="190">
        <v>36</v>
      </c>
      <c r="B39" s="190" t="s">
        <v>68</v>
      </c>
      <c r="C39" s="183">
        <v>0</v>
      </c>
      <c r="D39" s="183">
        <v>0</v>
      </c>
      <c r="E39" s="183">
        <v>0</v>
      </c>
      <c r="F39" s="183">
        <v>0</v>
      </c>
      <c r="G39" s="183">
        <v>0</v>
      </c>
      <c r="H39" s="183">
        <v>0</v>
      </c>
      <c r="I39" s="226">
        <f>IF(ISERROR(VLOOKUP(B39,'400 kV BRs'!$B$2:$K$90,7,FALSE)),0,VLOOKUP(B39,'400 kV BRs'!$B$2:$K$90,7,FALSE))</f>
        <v>0</v>
      </c>
      <c r="J39" s="226">
        <f>IF(ISERROR(VLOOKUP(B39,'400 kV BRs'!$B$2:$K$90,8,FALSE)),0,VLOOKUP(B39,'400 kV BRs'!$B$2:$K$90,8,FALSE))</f>
        <v>0</v>
      </c>
      <c r="K39" s="226">
        <f>IF(ISERROR(VLOOKUP(B39,'400 kV BRs'!$B$2:$K$90,9,FALSE)),0,VLOOKUP(B39,'400 kV BRs'!$B$2:$K$90,9,FALSE))</f>
        <v>0</v>
      </c>
      <c r="L39" s="226">
        <f>IF(ISERROR(VLOOKUP(B39,'400 kV BRs'!$B$2:$K$90,10,FALSE)),0,VLOOKUP(B39,'400 kV BRs'!$B$2:$K$90,10,FALSE))</f>
        <v>0</v>
      </c>
      <c r="M39" s="183">
        <f t="shared" si="0"/>
        <v>0</v>
      </c>
      <c r="N39" s="183">
        <f t="shared" si="1"/>
        <v>0</v>
      </c>
      <c r="O39" s="183">
        <f t="shared" si="2"/>
        <v>0</v>
      </c>
      <c r="P39" s="183">
        <f t="shared" si="3"/>
        <v>0</v>
      </c>
    </row>
    <row r="40" spans="1:17" x14ac:dyDescent="0.25">
      <c r="A40" s="190">
        <v>37</v>
      </c>
      <c r="B40" s="190" t="s">
        <v>104</v>
      </c>
      <c r="C40" s="183">
        <v>0</v>
      </c>
      <c r="D40" s="183">
        <v>2</v>
      </c>
      <c r="E40" s="183">
        <v>0</v>
      </c>
      <c r="F40" s="183">
        <v>0</v>
      </c>
      <c r="G40" s="183">
        <v>0</v>
      </c>
      <c r="H40" s="183">
        <v>0</v>
      </c>
      <c r="I40" s="226">
        <f>IF(ISERROR(VLOOKUP(B40,'400 kV BRs'!$B$2:$K$90,7,FALSE)),0,VLOOKUP(B40,'400 kV BRs'!$B$2:$K$90,7,FALSE))</f>
        <v>0</v>
      </c>
      <c r="J40" s="226">
        <f>IF(ISERROR(VLOOKUP(B40,'400 kV BRs'!$B$2:$K$90,8,FALSE)),0,VLOOKUP(B40,'400 kV BRs'!$B$2:$K$90,8,FALSE))</f>
        <v>1</v>
      </c>
      <c r="K40" s="226">
        <f>IF(ISERROR(VLOOKUP(B40,'400 kV BRs'!$B$2:$K$90,9,FALSE)),0,VLOOKUP(B40,'400 kV BRs'!$B$2:$K$90,9,FALSE))</f>
        <v>0</v>
      </c>
      <c r="L40" s="226">
        <f>IF(ISERROR(VLOOKUP(B40,'400 kV BRs'!$B$2:$K$90,10,FALSE)),0,VLOOKUP(B40,'400 kV BRs'!$B$2:$K$90,10,FALSE))</f>
        <v>1</v>
      </c>
      <c r="M40" s="183">
        <f t="shared" si="0"/>
        <v>100</v>
      </c>
      <c r="N40" s="183">
        <f t="shared" si="1"/>
        <v>188</v>
      </c>
      <c r="O40" s="183">
        <f t="shared" si="2"/>
        <v>188</v>
      </c>
      <c r="P40" s="183">
        <f t="shared" si="3"/>
        <v>288</v>
      </c>
    </row>
    <row r="41" spans="1:17" x14ac:dyDescent="0.25">
      <c r="A41" s="190">
        <v>38</v>
      </c>
      <c r="B41" s="191" t="s">
        <v>154</v>
      </c>
      <c r="C41" s="183">
        <v>0</v>
      </c>
      <c r="D41" s="183">
        <v>0</v>
      </c>
      <c r="E41" s="183">
        <v>0</v>
      </c>
      <c r="F41" s="183">
        <v>0</v>
      </c>
      <c r="G41" s="183">
        <v>0</v>
      </c>
      <c r="H41" s="183">
        <v>0</v>
      </c>
      <c r="I41" s="226">
        <f>IF(ISERROR(VLOOKUP(B41,'400 kV BRs'!$B$2:$K$90,7,FALSE)),0,VLOOKUP(B41,'400 kV BRs'!$B$2:$K$90,7,FALSE))</f>
        <v>0</v>
      </c>
      <c r="J41" s="226">
        <f>IF(ISERROR(VLOOKUP(B41,'400 kV BRs'!$B$2:$K$90,8,FALSE)),0,VLOOKUP(B41,'400 kV BRs'!$B$2:$K$90,8,FALSE))</f>
        <v>0</v>
      </c>
      <c r="K41" s="226">
        <f>IF(ISERROR(VLOOKUP(B41,'400 kV BRs'!$B$2:$K$90,9,FALSE)),0,VLOOKUP(B41,'400 kV BRs'!$B$2:$K$90,9,FALSE))</f>
        <v>0</v>
      </c>
      <c r="L41" s="226">
        <f>IF(ISERROR(VLOOKUP(B41,'400 kV BRs'!$B$2:$K$90,10,FALSE)),0,VLOOKUP(B41,'400 kV BRs'!$B$2:$K$90,10,FALSE))</f>
        <v>1</v>
      </c>
      <c r="M41" s="183">
        <f t="shared" si="0"/>
        <v>0</v>
      </c>
      <c r="N41" s="183">
        <f t="shared" si="1"/>
        <v>125</v>
      </c>
      <c r="O41" s="183">
        <f t="shared" si="2"/>
        <v>125</v>
      </c>
      <c r="P41" s="183">
        <f t="shared" si="3"/>
        <v>125</v>
      </c>
    </row>
    <row r="42" spans="1:17" x14ac:dyDescent="0.25">
      <c r="A42" s="190">
        <v>39</v>
      </c>
      <c r="B42" s="191" t="s">
        <v>79</v>
      </c>
      <c r="C42" s="183">
        <v>0</v>
      </c>
      <c r="D42" s="183">
        <v>0</v>
      </c>
      <c r="E42" s="183">
        <v>0</v>
      </c>
      <c r="F42" s="183">
        <v>0</v>
      </c>
      <c r="G42" s="183">
        <v>0</v>
      </c>
      <c r="H42" s="183">
        <v>0</v>
      </c>
      <c r="I42" s="226">
        <f>IF(ISERROR(VLOOKUP(B42,'400 kV BRs'!$B$2:$K$90,7,FALSE)),0,VLOOKUP(B42,'400 kV BRs'!$B$2:$K$90,7,FALSE))</f>
        <v>0</v>
      </c>
      <c r="J42" s="226">
        <f>IF(ISERROR(VLOOKUP(B42,'400 kV BRs'!$B$2:$K$90,8,FALSE)),0,VLOOKUP(B42,'400 kV BRs'!$B$2:$K$90,8,FALSE))</f>
        <v>0</v>
      </c>
      <c r="K42" s="226">
        <f>IF(ISERROR(VLOOKUP(B42,'400 kV BRs'!$B$2:$K$90,9,FALSE)),0,VLOOKUP(B42,'400 kV BRs'!$B$2:$K$90,9,FALSE))</f>
        <v>1</v>
      </c>
      <c r="L42" s="226">
        <f>IF(ISERROR(VLOOKUP(B42,'400 kV BRs'!$B$2:$K$90,10,FALSE)),0,VLOOKUP(B42,'400 kV BRs'!$B$2:$K$90,10,FALSE))</f>
        <v>0</v>
      </c>
      <c r="M42" s="183">
        <f t="shared" si="0"/>
        <v>0</v>
      </c>
      <c r="N42" s="183">
        <f t="shared" si="1"/>
        <v>80</v>
      </c>
      <c r="O42" s="183">
        <f t="shared" si="2"/>
        <v>80</v>
      </c>
      <c r="P42" s="183">
        <f t="shared" si="3"/>
        <v>80</v>
      </c>
    </row>
    <row r="43" spans="1:17" x14ac:dyDescent="0.25">
      <c r="A43" s="190">
        <v>40</v>
      </c>
      <c r="B43" s="190" t="s">
        <v>609</v>
      </c>
      <c r="C43" s="183">
        <v>0</v>
      </c>
      <c r="D43" s="183">
        <v>0</v>
      </c>
      <c r="E43" s="183">
        <v>0</v>
      </c>
      <c r="F43" s="183">
        <v>0</v>
      </c>
      <c r="G43" s="183">
        <v>0</v>
      </c>
      <c r="H43" s="183">
        <v>0</v>
      </c>
      <c r="I43" s="226">
        <f>IF(ISERROR(VLOOKUP(B43,'400 kV BRs'!$B$2:$K$90,7,FALSE)),0,VLOOKUP(B43,'400 kV BRs'!$B$2:$K$90,7,FALSE))</f>
        <v>0</v>
      </c>
      <c r="J43" s="226">
        <f>IF(ISERROR(VLOOKUP(B43,'400 kV BRs'!$B$2:$K$90,8,FALSE)),0,VLOOKUP(B43,'400 kV BRs'!$B$2:$K$90,8,FALSE))</f>
        <v>0</v>
      </c>
      <c r="K43" s="226">
        <f>IF(ISERROR(VLOOKUP(B43,'400 kV BRs'!$B$2:$K$90,9,FALSE)),0,VLOOKUP(B43,'400 kV BRs'!$B$2:$K$90,9,FALSE))</f>
        <v>1</v>
      </c>
      <c r="L43" s="226">
        <f>IF(ISERROR(VLOOKUP(B43,'400 kV BRs'!$B$2:$K$90,10,FALSE)),0,VLOOKUP(B43,'400 kV BRs'!$B$2:$K$90,10,FALSE))</f>
        <v>0</v>
      </c>
      <c r="M43" s="183">
        <f t="shared" si="0"/>
        <v>0</v>
      </c>
      <c r="N43" s="183">
        <f t="shared" si="1"/>
        <v>80</v>
      </c>
      <c r="O43" s="183">
        <f t="shared" si="2"/>
        <v>80</v>
      </c>
      <c r="P43" s="183">
        <f t="shared" si="3"/>
        <v>80</v>
      </c>
    </row>
    <row r="44" spans="1:17" x14ac:dyDescent="0.25">
      <c r="A44" s="190">
        <v>41</v>
      </c>
      <c r="B44" s="190" t="s">
        <v>444</v>
      </c>
      <c r="C44" s="183">
        <v>0</v>
      </c>
      <c r="D44" s="183">
        <v>0</v>
      </c>
      <c r="E44" s="183">
        <v>0</v>
      </c>
      <c r="F44" s="183">
        <v>0</v>
      </c>
      <c r="G44" s="183">
        <v>0</v>
      </c>
      <c r="H44" s="183">
        <v>0</v>
      </c>
      <c r="I44" s="226">
        <f>IF(ISERROR(VLOOKUP(B44,'400 kV BRs'!$B$2:$K$90,7,FALSE)),0,VLOOKUP(B44,'400 kV BRs'!$B$2:$K$90,7,FALSE))</f>
        <v>0</v>
      </c>
      <c r="J44" s="226">
        <f>IF(ISERROR(VLOOKUP(B44,'400 kV BRs'!$B$2:$K$90,8,FALSE)),0,VLOOKUP(B44,'400 kV BRs'!$B$2:$K$90,8,FALSE))</f>
        <v>0</v>
      </c>
      <c r="K44" s="226">
        <f>IF(ISERROR(VLOOKUP(B44,'400 kV BRs'!$B$2:$K$90,9,FALSE)),0,VLOOKUP(B44,'400 kV BRs'!$B$2:$K$90,9,FALSE))</f>
        <v>0</v>
      </c>
      <c r="L44" s="226">
        <f>IF(ISERROR(VLOOKUP(B44,'400 kV BRs'!$B$2:$K$90,10,FALSE)),0,VLOOKUP(B44,'400 kV BRs'!$B$2:$K$90,10,FALSE))</f>
        <v>0</v>
      </c>
      <c r="M44" s="183">
        <f t="shared" si="0"/>
        <v>0</v>
      </c>
      <c r="N44" s="183">
        <f t="shared" si="1"/>
        <v>0</v>
      </c>
      <c r="O44" s="183">
        <f t="shared" si="2"/>
        <v>0</v>
      </c>
      <c r="P44" s="183">
        <f t="shared" si="3"/>
        <v>0</v>
      </c>
    </row>
    <row r="45" spans="1:17" x14ac:dyDescent="0.25">
      <c r="A45" s="190">
        <v>42</v>
      </c>
      <c r="B45" s="190" t="s">
        <v>186</v>
      </c>
      <c r="C45" s="183">
        <v>2</v>
      </c>
      <c r="D45" s="183">
        <v>2</v>
      </c>
      <c r="E45" s="183">
        <v>0</v>
      </c>
      <c r="F45" s="183">
        <v>0</v>
      </c>
      <c r="G45" s="183">
        <v>0</v>
      </c>
      <c r="H45" s="183">
        <v>0</v>
      </c>
      <c r="I45" s="226">
        <f>IF(ISERROR(VLOOKUP(B45,'400 kV BRs'!$B$2:$K$90,7,FALSE)),0,VLOOKUP(B45,'400 kV BRs'!$B$2:$K$90,7,FALSE))</f>
        <v>0</v>
      </c>
      <c r="J45" s="226">
        <f>IF(ISERROR(VLOOKUP(B45,'400 kV BRs'!$B$2:$K$90,8,FALSE)),0,VLOOKUP(B45,'400 kV BRs'!$B$2:$K$90,8,FALSE))</f>
        <v>0</v>
      </c>
      <c r="K45" s="226">
        <f>IF(ISERROR(VLOOKUP(B45,'400 kV BRs'!$B$2:$K$90,9,FALSE)),0,VLOOKUP(B45,'400 kV BRs'!$B$2:$K$90,9,FALSE))</f>
        <v>1</v>
      </c>
      <c r="L45" s="226">
        <f>IF(ISERROR(VLOOKUP(B45,'400 kV BRs'!$B$2:$K$90,10,FALSE)),0,VLOOKUP(B45,'400 kV BRs'!$B$2:$K$90,10,FALSE))</f>
        <v>0</v>
      </c>
      <c r="M45" s="183">
        <f t="shared" si="0"/>
        <v>200</v>
      </c>
      <c r="N45" s="183">
        <f t="shared" si="1"/>
        <v>80</v>
      </c>
      <c r="O45" s="183">
        <f t="shared" si="2"/>
        <v>180</v>
      </c>
      <c r="P45" s="183">
        <f t="shared" si="3"/>
        <v>280</v>
      </c>
    </row>
    <row r="46" spans="1:17" x14ac:dyDescent="0.25">
      <c r="A46" s="190">
        <v>43</v>
      </c>
      <c r="B46" s="190" t="s">
        <v>76</v>
      </c>
      <c r="C46" s="183">
        <v>0</v>
      </c>
      <c r="D46" s="183">
        <v>0</v>
      </c>
      <c r="E46" s="183">
        <v>0</v>
      </c>
      <c r="F46" s="183">
        <v>0</v>
      </c>
      <c r="G46" s="183">
        <v>0</v>
      </c>
      <c r="H46" s="183">
        <v>0</v>
      </c>
      <c r="I46" s="226">
        <f>IF(ISERROR(VLOOKUP(B46,'400 kV BRs'!$B$2:$K$90,7,FALSE)),0,VLOOKUP(B46,'400 kV BRs'!$B$2:$K$90,7,FALSE))</f>
        <v>0</v>
      </c>
      <c r="J46" s="226">
        <f>IF(ISERROR(VLOOKUP(B46,'400 kV BRs'!$B$2:$K$90,8,FALSE)),0,VLOOKUP(B46,'400 kV BRs'!$B$2:$K$90,8,FALSE))</f>
        <v>0</v>
      </c>
      <c r="K46" s="226">
        <f>IF(ISERROR(VLOOKUP(B46,'400 kV BRs'!$B$2:$K$90,9,FALSE)),0,VLOOKUP(B46,'400 kV BRs'!$B$2:$K$90,9,FALSE))</f>
        <v>1</v>
      </c>
      <c r="L46" s="226">
        <f>IF(ISERROR(VLOOKUP(B46,'400 kV BRs'!$B$2:$K$90,10,FALSE)),0,VLOOKUP(B46,'400 kV BRs'!$B$2:$K$90,10,FALSE))</f>
        <v>0</v>
      </c>
      <c r="M46" s="183">
        <f t="shared" si="0"/>
        <v>0</v>
      </c>
      <c r="N46" s="183">
        <f t="shared" si="1"/>
        <v>80</v>
      </c>
      <c r="O46" s="183">
        <f t="shared" si="2"/>
        <v>80</v>
      </c>
      <c r="P46" s="183">
        <f t="shared" si="3"/>
        <v>80</v>
      </c>
    </row>
    <row r="47" spans="1:17" x14ac:dyDescent="0.25">
      <c r="A47" s="190">
        <v>44</v>
      </c>
      <c r="B47" s="190" t="s">
        <v>142</v>
      </c>
      <c r="C47" s="183">
        <v>0</v>
      </c>
      <c r="D47" s="183">
        <v>0</v>
      </c>
      <c r="E47" s="183">
        <v>0</v>
      </c>
      <c r="F47" s="183">
        <v>0</v>
      </c>
      <c r="G47" s="183">
        <v>0</v>
      </c>
      <c r="H47" s="183">
        <v>0</v>
      </c>
      <c r="I47" s="226">
        <f>IF(ISERROR(VLOOKUP(B47,'400 kV BRs'!$B$2:$K$90,7,FALSE)),0,VLOOKUP(B47,'400 kV BRs'!$B$2:$K$90,7,FALSE))</f>
        <v>0</v>
      </c>
      <c r="J47" s="226">
        <f>IF(ISERROR(VLOOKUP(B47,'400 kV BRs'!$B$2:$K$90,8,FALSE)),0,VLOOKUP(B47,'400 kV BRs'!$B$2:$K$90,8,FALSE))</f>
        <v>0</v>
      </c>
      <c r="K47" s="226">
        <f>IF(ISERROR(VLOOKUP(B47,'400 kV BRs'!$B$2:$K$90,9,FALSE)),0,VLOOKUP(B47,'400 kV BRs'!$B$2:$K$90,9,FALSE))</f>
        <v>1</v>
      </c>
      <c r="L47" s="226">
        <f>IF(ISERROR(VLOOKUP(B47,'400 kV BRs'!$B$2:$K$90,10,FALSE)),0,VLOOKUP(B47,'400 kV BRs'!$B$2:$K$90,10,FALSE))</f>
        <v>0</v>
      </c>
      <c r="M47" s="183">
        <f t="shared" si="0"/>
        <v>0</v>
      </c>
      <c r="N47" s="183">
        <f t="shared" si="1"/>
        <v>80</v>
      </c>
      <c r="O47" s="183">
        <f t="shared" si="2"/>
        <v>80</v>
      </c>
      <c r="P47" s="183">
        <f t="shared" si="3"/>
        <v>80</v>
      </c>
    </row>
    <row r="48" spans="1:17" x14ac:dyDescent="0.25">
      <c r="A48" s="190">
        <v>45</v>
      </c>
      <c r="B48" s="190" t="s">
        <v>105</v>
      </c>
      <c r="C48" s="183">
        <v>0</v>
      </c>
      <c r="D48" s="183">
        <v>1</v>
      </c>
      <c r="E48" s="183">
        <v>0</v>
      </c>
      <c r="F48" s="183">
        <v>0</v>
      </c>
      <c r="G48" s="183">
        <v>0</v>
      </c>
      <c r="H48" s="183">
        <v>0</v>
      </c>
      <c r="I48" s="226">
        <f>IF(ISERROR(VLOOKUP(B48,'400 kV BRs'!$B$2:$K$90,7,FALSE)),0,VLOOKUP(B48,'400 kV BRs'!$B$2:$K$90,7,FALSE))</f>
        <v>1</v>
      </c>
      <c r="J48" s="226">
        <f>IF(ISERROR(VLOOKUP(B48,'400 kV BRs'!$B$2:$K$90,8,FALSE)),0,VLOOKUP(B48,'400 kV BRs'!$B$2:$K$90,8,FALSE))</f>
        <v>0</v>
      </c>
      <c r="K48" s="226">
        <f>IF(ISERROR(VLOOKUP(B48,'400 kV BRs'!$B$2:$K$90,9,FALSE)),0,VLOOKUP(B48,'400 kV BRs'!$B$2:$K$90,9,FALSE))</f>
        <v>0</v>
      </c>
      <c r="L48" s="226">
        <f>IF(ISERROR(VLOOKUP(B48,'400 kV BRs'!$B$2:$K$90,10,FALSE)),0,VLOOKUP(B48,'400 kV BRs'!$B$2:$K$90,10,FALSE))</f>
        <v>0</v>
      </c>
      <c r="M48" s="183">
        <f t="shared" si="0"/>
        <v>50</v>
      </c>
      <c r="N48" s="183">
        <f t="shared" si="1"/>
        <v>50</v>
      </c>
      <c r="O48" s="183">
        <f t="shared" si="2"/>
        <v>50</v>
      </c>
      <c r="P48" s="183">
        <f t="shared" si="3"/>
        <v>100</v>
      </c>
      <c r="Q48" t="s">
        <v>804</v>
      </c>
    </row>
    <row r="49" spans="1:17" x14ac:dyDescent="0.25">
      <c r="A49" s="190">
        <v>46</v>
      </c>
      <c r="B49" s="190" t="s">
        <v>508</v>
      </c>
      <c r="C49" s="183">
        <v>0</v>
      </c>
      <c r="D49" s="183">
        <v>0</v>
      </c>
      <c r="E49" s="183">
        <v>0</v>
      </c>
      <c r="F49" s="183">
        <v>0</v>
      </c>
      <c r="G49" s="183">
        <v>0</v>
      </c>
      <c r="H49" s="183">
        <v>0</v>
      </c>
      <c r="I49" s="226">
        <f>IF(ISERROR(VLOOKUP(B49,'400 kV BRs'!$B$2:$K$90,7,FALSE)),0,VLOOKUP(B49,'400 kV BRs'!$B$2:$K$90,7,FALSE))</f>
        <v>0</v>
      </c>
      <c r="J49" s="226">
        <f>IF(ISERROR(VLOOKUP(B49,'400 kV BRs'!$B$2:$K$90,8,FALSE)),0,VLOOKUP(B49,'400 kV BRs'!$B$2:$K$90,8,FALSE))</f>
        <v>0</v>
      </c>
      <c r="K49" s="226">
        <f>IF(ISERROR(VLOOKUP(B49,'400 kV BRs'!$B$2:$K$90,9,FALSE)),0,VLOOKUP(B49,'400 kV BRs'!$B$2:$K$90,9,FALSE))</f>
        <v>0</v>
      </c>
      <c r="L49" s="226">
        <f>IF(ISERROR(VLOOKUP(B49,'400 kV BRs'!$B$2:$K$90,10,FALSE)),0,VLOOKUP(B49,'400 kV BRs'!$B$2:$K$90,10,FALSE))</f>
        <v>1</v>
      </c>
      <c r="M49" s="183">
        <f t="shared" si="0"/>
        <v>0</v>
      </c>
      <c r="N49" s="183">
        <f t="shared" si="1"/>
        <v>125</v>
      </c>
      <c r="O49" s="183">
        <f t="shared" si="2"/>
        <v>125</v>
      </c>
      <c r="P49" s="183">
        <f t="shared" si="3"/>
        <v>125</v>
      </c>
    </row>
    <row r="50" spans="1:17" x14ac:dyDescent="0.25">
      <c r="A50" s="190">
        <v>47</v>
      </c>
      <c r="B50" s="191" t="s">
        <v>111</v>
      </c>
      <c r="C50" s="183">
        <v>0</v>
      </c>
      <c r="D50" s="183">
        <v>0</v>
      </c>
      <c r="E50" s="183">
        <v>0</v>
      </c>
      <c r="F50" s="183">
        <v>0</v>
      </c>
      <c r="G50" s="183">
        <v>0</v>
      </c>
      <c r="H50" s="183">
        <v>0</v>
      </c>
      <c r="I50" s="226">
        <f>IF(ISERROR(VLOOKUP(B50,'400 kV BRs'!$B$2:$K$90,7,FALSE)),0,VLOOKUP(B50,'400 kV BRs'!$B$2:$K$90,7,FALSE))</f>
        <v>0</v>
      </c>
      <c r="J50" s="226">
        <f>IF(ISERROR(VLOOKUP(B50,'400 kV BRs'!$B$2:$K$90,8,FALSE)),0,VLOOKUP(B50,'400 kV BRs'!$B$2:$K$90,8,FALSE))</f>
        <v>0</v>
      </c>
      <c r="K50" s="226">
        <f>IF(ISERROR(VLOOKUP(B50,'400 kV BRs'!$B$2:$K$90,9,FALSE)),0,VLOOKUP(B50,'400 kV BRs'!$B$2:$K$90,9,FALSE))</f>
        <v>0</v>
      </c>
      <c r="L50" s="226">
        <f>IF(ISERROR(VLOOKUP(B50,'400 kV BRs'!$B$2:$K$90,10,FALSE)),0,VLOOKUP(B50,'400 kV BRs'!$B$2:$K$90,10,FALSE))</f>
        <v>0</v>
      </c>
      <c r="M50" s="183">
        <f t="shared" si="0"/>
        <v>0</v>
      </c>
      <c r="N50" s="183">
        <f t="shared" si="1"/>
        <v>0</v>
      </c>
      <c r="O50" s="183">
        <f t="shared" si="2"/>
        <v>0</v>
      </c>
      <c r="P50" s="183">
        <f t="shared" si="3"/>
        <v>0</v>
      </c>
    </row>
    <row r="51" spans="1:17" x14ac:dyDescent="0.25">
      <c r="A51" s="190">
        <v>48</v>
      </c>
      <c r="B51" s="190" t="s">
        <v>14</v>
      </c>
      <c r="C51" s="183">
        <v>0</v>
      </c>
      <c r="D51" s="183">
        <v>0</v>
      </c>
      <c r="E51" s="183">
        <v>0</v>
      </c>
      <c r="F51" s="183">
        <v>0</v>
      </c>
      <c r="G51" s="183">
        <v>0</v>
      </c>
      <c r="H51" s="183">
        <v>0</v>
      </c>
      <c r="I51" s="226">
        <f>IF(ISERROR(VLOOKUP(B51,'400 kV BRs'!$B$2:$K$90,7,FALSE)),0,VLOOKUP(B51,'400 kV BRs'!$B$2:$K$90,7,FALSE))</f>
        <v>0</v>
      </c>
      <c r="J51" s="226">
        <f>IF(ISERROR(VLOOKUP(B51,'400 kV BRs'!$B$2:$K$90,8,FALSE)),0,VLOOKUP(B51,'400 kV BRs'!$B$2:$K$90,8,FALSE))</f>
        <v>0</v>
      </c>
      <c r="K51" s="226">
        <f>IF(ISERROR(VLOOKUP(B51,'400 kV BRs'!$B$2:$K$90,9,FALSE)),0,VLOOKUP(B51,'400 kV BRs'!$B$2:$K$90,9,FALSE))</f>
        <v>0</v>
      </c>
      <c r="L51" s="226">
        <f>IF(ISERROR(VLOOKUP(B51,'400 kV BRs'!$B$2:$K$90,10,FALSE)),0,VLOOKUP(B51,'400 kV BRs'!$B$2:$K$90,10,FALSE))</f>
        <v>3</v>
      </c>
      <c r="M51" s="183">
        <f t="shared" si="0"/>
        <v>0</v>
      </c>
      <c r="N51" s="183">
        <f t="shared" si="1"/>
        <v>375</v>
      </c>
      <c r="O51" s="183">
        <f t="shared" si="2"/>
        <v>375</v>
      </c>
      <c r="P51" s="183">
        <f t="shared" si="3"/>
        <v>375</v>
      </c>
    </row>
    <row r="52" spans="1:17" x14ac:dyDescent="0.25">
      <c r="A52" s="190">
        <v>49</v>
      </c>
      <c r="B52" s="190" t="s">
        <v>60</v>
      </c>
      <c r="C52" s="183">
        <v>0</v>
      </c>
      <c r="D52" s="183">
        <v>0</v>
      </c>
      <c r="E52" s="183">
        <v>0</v>
      </c>
      <c r="F52" s="183">
        <v>1</v>
      </c>
      <c r="G52" s="183">
        <v>0</v>
      </c>
      <c r="H52" s="183">
        <v>0</v>
      </c>
      <c r="I52" s="226">
        <f>IF(ISERROR(VLOOKUP(B52,'400 kV BRs'!$B$2:$K$90,7,FALSE)),0,VLOOKUP(B52,'400 kV BRs'!$B$2:$K$90,7,FALSE))</f>
        <v>1</v>
      </c>
      <c r="J52" s="226">
        <f>IF(ISERROR(VLOOKUP(B52,'400 kV BRs'!$B$2:$K$90,8,FALSE)),0,VLOOKUP(B52,'400 kV BRs'!$B$2:$K$90,8,FALSE))</f>
        <v>0</v>
      </c>
      <c r="K52" s="226">
        <f>IF(ISERROR(VLOOKUP(B52,'400 kV BRs'!$B$2:$K$90,9,FALSE)),0,VLOOKUP(B52,'400 kV BRs'!$B$2:$K$90,9,FALSE))</f>
        <v>0</v>
      </c>
      <c r="L52" s="226">
        <f>IF(ISERROR(VLOOKUP(B52,'400 kV BRs'!$B$2:$K$90,10,FALSE)),0,VLOOKUP(B52,'400 kV BRs'!$B$2:$K$90,10,FALSE))</f>
        <v>1</v>
      </c>
      <c r="M52" s="183">
        <f t="shared" si="0"/>
        <v>63</v>
      </c>
      <c r="N52" s="183">
        <f t="shared" si="1"/>
        <v>175</v>
      </c>
      <c r="O52" s="183">
        <f t="shared" si="2"/>
        <v>175</v>
      </c>
      <c r="P52" s="183">
        <f t="shared" si="3"/>
        <v>238</v>
      </c>
      <c r="Q52" t="s">
        <v>804</v>
      </c>
    </row>
    <row r="53" spans="1:17" x14ac:dyDescent="0.25">
      <c r="A53" s="190">
        <v>50</v>
      </c>
      <c r="B53" s="191" t="s">
        <v>109</v>
      </c>
      <c r="C53" s="183">
        <v>0</v>
      </c>
      <c r="D53" s="183">
        <v>0</v>
      </c>
      <c r="E53" s="183">
        <v>0</v>
      </c>
      <c r="F53" s="183">
        <v>0</v>
      </c>
      <c r="G53" s="183">
        <v>0</v>
      </c>
      <c r="H53" s="183">
        <v>0</v>
      </c>
      <c r="I53" s="226">
        <f>IF(ISERROR(VLOOKUP(B53,'400 kV BRs'!$B$2:$K$90,7,FALSE)),0,VLOOKUP(B53,'400 kV BRs'!$B$2:$K$90,7,FALSE))</f>
        <v>0</v>
      </c>
      <c r="J53" s="226">
        <f>IF(ISERROR(VLOOKUP(B53,'400 kV BRs'!$B$2:$K$90,8,FALSE)),0,VLOOKUP(B53,'400 kV BRs'!$B$2:$K$90,8,FALSE))</f>
        <v>0</v>
      </c>
      <c r="K53" s="226">
        <f>IF(ISERROR(VLOOKUP(B53,'400 kV BRs'!$B$2:$K$90,9,FALSE)),0,VLOOKUP(B53,'400 kV BRs'!$B$2:$K$90,9,FALSE))</f>
        <v>0</v>
      </c>
      <c r="L53" s="226">
        <f>IF(ISERROR(VLOOKUP(B53,'400 kV BRs'!$B$2:$K$90,10,FALSE)),0,VLOOKUP(B53,'400 kV BRs'!$B$2:$K$90,10,FALSE))</f>
        <v>0</v>
      </c>
      <c r="M53" s="183">
        <f t="shared" si="0"/>
        <v>0</v>
      </c>
      <c r="N53" s="183">
        <f t="shared" si="1"/>
        <v>0</v>
      </c>
      <c r="O53" s="183">
        <f t="shared" si="2"/>
        <v>0</v>
      </c>
      <c r="P53" s="183">
        <f t="shared" si="3"/>
        <v>0</v>
      </c>
      <c r="Q53" t="s">
        <v>804</v>
      </c>
    </row>
    <row r="54" spans="1:17" x14ac:dyDescent="0.25">
      <c r="A54" s="190">
        <v>51</v>
      </c>
      <c r="B54" s="190" t="s">
        <v>153</v>
      </c>
      <c r="C54" s="183">
        <v>0</v>
      </c>
      <c r="D54" s="183">
        <v>0</v>
      </c>
      <c r="E54" s="183">
        <v>0</v>
      </c>
      <c r="F54" s="183">
        <v>0</v>
      </c>
      <c r="G54" s="183">
        <v>0</v>
      </c>
      <c r="H54" s="183">
        <v>0</v>
      </c>
      <c r="I54" s="226">
        <f>IF(ISERROR(VLOOKUP(B54,'400 kV BRs'!$B$2:$K$90,7,FALSE)),0,VLOOKUP(B54,'400 kV BRs'!$B$2:$K$90,7,FALSE))</f>
        <v>0</v>
      </c>
      <c r="J54" s="226">
        <f>IF(ISERROR(VLOOKUP(B54,'400 kV BRs'!$B$2:$K$90,8,FALSE)),0,VLOOKUP(B54,'400 kV BRs'!$B$2:$K$90,8,FALSE))</f>
        <v>0</v>
      </c>
      <c r="K54" s="226">
        <f>IF(ISERROR(VLOOKUP(B54,'400 kV BRs'!$B$2:$K$90,9,FALSE)),0,VLOOKUP(B54,'400 kV BRs'!$B$2:$K$90,9,FALSE))</f>
        <v>0</v>
      </c>
      <c r="L54" s="226">
        <f>IF(ISERROR(VLOOKUP(B54,'400 kV BRs'!$B$2:$K$90,10,FALSE)),0,VLOOKUP(B54,'400 kV BRs'!$B$2:$K$90,10,FALSE))</f>
        <v>0</v>
      </c>
      <c r="M54" s="183">
        <f t="shared" si="0"/>
        <v>0</v>
      </c>
      <c r="N54" s="183">
        <f t="shared" si="1"/>
        <v>0</v>
      </c>
      <c r="O54" s="183">
        <f t="shared" si="2"/>
        <v>0</v>
      </c>
      <c r="P54" s="183">
        <f t="shared" si="3"/>
        <v>0</v>
      </c>
      <c r="Q54" t="s">
        <v>804</v>
      </c>
    </row>
    <row r="55" spans="1:17" x14ac:dyDescent="0.25">
      <c r="A55" s="190">
        <v>52</v>
      </c>
      <c r="B55" s="190" t="s">
        <v>114</v>
      </c>
      <c r="C55" s="183">
        <v>0</v>
      </c>
      <c r="D55" s="183">
        <v>0</v>
      </c>
      <c r="E55" s="183">
        <v>0</v>
      </c>
      <c r="F55" s="183">
        <v>0</v>
      </c>
      <c r="G55" s="183">
        <v>0</v>
      </c>
      <c r="H55" s="183">
        <v>0</v>
      </c>
      <c r="I55" s="226">
        <f>IF(ISERROR(VLOOKUP(B55,'400 kV BRs'!$B$2:$K$90,7,FALSE)),0,VLOOKUP(B55,'400 kV BRs'!$B$2:$K$90,7,FALSE))</f>
        <v>0</v>
      </c>
      <c r="J55" s="226">
        <f>IF(ISERROR(VLOOKUP(B55,'400 kV BRs'!$B$2:$K$90,8,FALSE)),0,VLOOKUP(B55,'400 kV BRs'!$B$2:$K$90,8,FALSE))</f>
        <v>0</v>
      </c>
      <c r="K55" s="226">
        <f>IF(ISERROR(VLOOKUP(B55,'400 kV BRs'!$B$2:$K$90,9,FALSE)),0,VLOOKUP(B55,'400 kV BRs'!$B$2:$K$90,9,FALSE))</f>
        <v>0</v>
      </c>
      <c r="L55" s="226">
        <f>IF(ISERROR(VLOOKUP(B55,'400 kV BRs'!$B$2:$K$90,10,FALSE)),0,VLOOKUP(B55,'400 kV BRs'!$B$2:$K$90,10,FALSE))</f>
        <v>0</v>
      </c>
      <c r="M55" s="183">
        <f t="shared" si="0"/>
        <v>0</v>
      </c>
      <c r="N55" s="183">
        <f t="shared" si="1"/>
        <v>0</v>
      </c>
      <c r="O55" s="183">
        <f t="shared" si="2"/>
        <v>0</v>
      </c>
      <c r="P55" s="183">
        <f t="shared" si="3"/>
        <v>0</v>
      </c>
      <c r="Q55" t="s">
        <v>804</v>
      </c>
    </row>
    <row r="56" spans="1:17" x14ac:dyDescent="0.25">
      <c r="A56" s="190">
        <v>53</v>
      </c>
      <c r="B56" s="190" t="s">
        <v>115</v>
      </c>
      <c r="C56" s="183">
        <v>0</v>
      </c>
      <c r="D56" s="183">
        <v>5</v>
      </c>
      <c r="E56" s="183">
        <v>0</v>
      </c>
      <c r="F56" s="183">
        <v>0</v>
      </c>
      <c r="G56" s="183">
        <v>0</v>
      </c>
      <c r="H56" s="183">
        <v>0</v>
      </c>
      <c r="I56" s="226">
        <f>IF(ISERROR(VLOOKUP(B56,'400 kV BRs'!$B$2:$K$90,7,FALSE)),0,VLOOKUP(B56,'400 kV BRs'!$B$2:$K$90,7,FALSE))</f>
        <v>0</v>
      </c>
      <c r="J56" s="226">
        <f>IF(ISERROR(VLOOKUP(B56,'400 kV BRs'!$B$2:$K$90,8,FALSE)),0,VLOOKUP(B56,'400 kV BRs'!$B$2:$K$90,8,FALSE))</f>
        <v>0</v>
      </c>
      <c r="K56" s="226">
        <f>IF(ISERROR(VLOOKUP(B56,'400 kV BRs'!$B$2:$K$90,9,FALSE)),0,VLOOKUP(B56,'400 kV BRs'!$B$2:$K$90,9,FALSE))</f>
        <v>0</v>
      </c>
      <c r="L56" s="226">
        <f>IF(ISERROR(VLOOKUP(B56,'400 kV BRs'!$B$2:$K$90,10,FALSE)),0,VLOOKUP(B56,'400 kV BRs'!$B$2:$K$90,10,FALSE))</f>
        <v>0</v>
      </c>
      <c r="M56" s="183">
        <f t="shared" si="0"/>
        <v>250</v>
      </c>
      <c r="N56" s="183">
        <f t="shared" si="1"/>
        <v>0</v>
      </c>
      <c r="O56" s="183">
        <f t="shared" si="2"/>
        <v>0</v>
      </c>
      <c r="P56" s="183">
        <f t="shared" si="3"/>
        <v>250</v>
      </c>
      <c r="Q56" t="s">
        <v>804</v>
      </c>
    </row>
    <row r="57" spans="1:17" x14ac:dyDescent="0.25">
      <c r="A57" s="190">
        <v>54</v>
      </c>
      <c r="B57" s="191" t="s">
        <v>40</v>
      </c>
      <c r="C57" s="183">
        <v>0</v>
      </c>
      <c r="D57" s="183">
        <v>0</v>
      </c>
      <c r="E57" s="183">
        <v>0</v>
      </c>
      <c r="F57" s="183">
        <v>0</v>
      </c>
      <c r="G57" s="183">
        <v>0</v>
      </c>
      <c r="H57" s="183">
        <v>0</v>
      </c>
      <c r="I57" s="226">
        <f>IF(ISERROR(VLOOKUP(B57,'400 kV BRs'!$B$2:$K$90,7,FALSE)),0,VLOOKUP(B57,'400 kV BRs'!$B$2:$K$90,7,FALSE))</f>
        <v>0</v>
      </c>
      <c r="J57" s="226">
        <f>IF(ISERROR(VLOOKUP(B57,'400 kV BRs'!$B$2:$K$90,8,FALSE)),0,VLOOKUP(B57,'400 kV BRs'!$B$2:$K$90,8,FALSE))</f>
        <v>1</v>
      </c>
      <c r="K57" s="226">
        <f>IF(ISERROR(VLOOKUP(B57,'400 kV BRs'!$B$2:$K$90,9,FALSE)),0,VLOOKUP(B57,'400 kV BRs'!$B$2:$K$90,9,FALSE))</f>
        <v>0</v>
      </c>
      <c r="L57" s="226">
        <f>IF(ISERROR(VLOOKUP(B57,'400 kV BRs'!$B$2:$K$90,10,FALSE)),0,VLOOKUP(B57,'400 kV BRs'!$B$2:$K$90,10,FALSE))</f>
        <v>1</v>
      </c>
      <c r="M57" s="183">
        <f t="shared" si="0"/>
        <v>0</v>
      </c>
      <c r="N57" s="183">
        <f t="shared" si="1"/>
        <v>188</v>
      </c>
      <c r="O57" s="183">
        <f t="shared" si="2"/>
        <v>188</v>
      </c>
      <c r="P57" s="183">
        <f t="shared" si="3"/>
        <v>188</v>
      </c>
      <c r="Q57" t="s">
        <v>804</v>
      </c>
    </row>
    <row r="58" spans="1:17" x14ac:dyDescent="0.25">
      <c r="A58" s="190">
        <v>55</v>
      </c>
      <c r="B58" s="190" t="s">
        <v>85</v>
      </c>
      <c r="C58" s="183">
        <v>1</v>
      </c>
      <c r="D58" s="183">
        <v>7</v>
      </c>
      <c r="E58" s="183">
        <v>0</v>
      </c>
      <c r="F58" s="183">
        <v>0</v>
      </c>
      <c r="G58" s="183">
        <v>0</v>
      </c>
      <c r="H58" s="183">
        <v>0</v>
      </c>
      <c r="I58" s="226">
        <f>IF(ISERROR(VLOOKUP(B58,'400 kV BRs'!$B$2:$K$90,7,FALSE)),0,VLOOKUP(B58,'400 kV BRs'!$B$2:$K$90,7,FALSE))</f>
        <v>1</v>
      </c>
      <c r="J58" s="226">
        <f>IF(ISERROR(VLOOKUP(B58,'400 kV BRs'!$B$2:$K$90,8,FALSE)),0,VLOOKUP(B58,'400 kV BRs'!$B$2:$K$90,8,FALSE))</f>
        <v>0</v>
      </c>
      <c r="K58" s="226">
        <f>IF(ISERROR(VLOOKUP(B58,'400 kV BRs'!$B$2:$K$90,9,FALSE)),0,VLOOKUP(B58,'400 kV BRs'!$B$2:$K$90,9,FALSE))</f>
        <v>0</v>
      </c>
      <c r="L58" s="226">
        <f>IF(ISERROR(VLOOKUP(B58,'400 kV BRs'!$B$2:$K$90,10,FALSE)),0,VLOOKUP(B58,'400 kV BRs'!$B$2:$K$90,10,FALSE))</f>
        <v>2</v>
      </c>
      <c r="M58" s="183">
        <f t="shared" si="0"/>
        <v>400</v>
      </c>
      <c r="N58" s="183">
        <f t="shared" si="1"/>
        <v>300</v>
      </c>
      <c r="O58" s="183">
        <f t="shared" si="2"/>
        <v>350</v>
      </c>
      <c r="P58" s="183">
        <f t="shared" si="3"/>
        <v>700</v>
      </c>
    </row>
    <row r="59" spans="1:17" x14ac:dyDescent="0.25">
      <c r="A59" s="190">
        <v>56</v>
      </c>
      <c r="B59" s="190" t="s">
        <v>118</v>
      </c>
      <c r="C59" s="183">
        <v>2</v>
      </c>
      <c r="D59" s="183">
        <v>2</v>
      </c>
      <c r="E59" s="183">
        <v>0</v>
      </c>
      <c r="F59" s="183">
        <v>4</v>
      </c>
      <c r="G59" s="183">
        <v>0</v>
      </c>
      <c r="H59" s="183">
        <v>0</v>
      </c>
      <c r="I59" s="226">
        <f>IF(ISERROR(VLOOKUP(B59,'400 kV BRs'!$B$2:$K$90,7,FALSE)),0,VLOOKUP(B59,'400 kV BRs'!$B$2:$K$90,7,FALSE))</f>
        <v>0</v>
      </c>
      <c r="J59" s="226">
        <f>IF(ISERROR(VLOOKUP(B59,'400 kV BRs'!$B$2:$K$90,8,FALSE)),0,VLOOKUP(B59,'400 kV BRs'!$B$2:$K$90,8,FALSE))</f>
        <v>1</v>
      </c>
      <c r="K59" s="226">
        <f>IF(ISERROR(VLOOKUP(B59,'400 kV BRs'!$B$2:$K$90,9,FALSE)),0,VLOOKUP(B59,'400 kV BRs'!$B$2:$K$90,9,FALSE))</f>
        <v>0</v>
      </c>
      <c r="L59" s="226">
        <f>IF(ISERROR(VLOOKUP(B59,'400 kV BRs'!$B$2:$K$90,10,FALSE)),0,VLOOKUP(B59,'400 kV BRs'!$B$2:$K$90,10,FALSE))</f>
        <v>1</v>
      </c>
      <c r="M59" s="183">
        <f t="shared" si="0"/>
        <v>452</v>
      </c>
      <c r="N59" s="183">
        <f t="shared" si="1"/>
        <v>188</v>
      </c>
      <c r="O59" s="183">
        <f t="shared" si="2"/>
        <v>288</v>
      </c>
      <c r="P59" s="183">
        <f t="shared" si="3"/>
        <v>640</v>
      </c>
    </row>
    <row r="60" spans="1:17" x14ac:dyDescent="0.25">
      <c r="A60" s="190">
        <v>57</v>
      </c>
      <c r="B60" s="190" t="s">
        <v>191</v>
      </c>
      <c r="C60" s="183">
        <v>0</v>
      </c>
      <c r="D60" s="183">
        <v>2</v>
      </c>
      <c r="E60" s="183">
        <v>0</v>
      </c>
      <c r="F60" s="183">
        <v>0</v>
      </c>
      <c r="G60" s="183">
        <v>0</v>
      </c>
      <c r="H60" s="183">
        <v>0</v>
      </c>
      <c r="I60" s="226">
        <f>IF(ISERROR(VLOOKUP(B60,'400 kV BRs'!$B$2:$K$90,7,FALSE)),0,VLOOKUP(B60,'400 kV BRs'!$B$2:$K$90,7,FALSE))</f>
        <v>0</v>
      </c>
      <c r="J60" s="226">
        <f>IF(ISERROR(VLOOKUP(B60,'400 kV BRs'!$B$2:$K$90,8,FALSE)),0,VLOOKUP(B60,'400 kV BRs'!$B$2:$K$90,8,FALSE))</f>
        <v>0</v>
      </c>
      <c r="K60" s="226">
        <f>IF(ISERROR(VLOOKUP(B60,'400 kV BRs'!$B$2:$K$90,9,FALSE)),0,VLOOKUP(B60,'400 kV BRs'!$B$2:$K$90,9,FALSE))</f>
        <v>0</v>
      </c>
      <c r="L60" s="226">
        <f>IF(ISERROR(VLOOKUP(B60,'400 kV BRs'!$B$2:$K$90,10,FALSE)),0,VLOOKUP(B60,'400 kV BRs'!$B$2:$K$90,10,FALSE))</f>
        <v>2</v>
      </c>
      <c r="M60" s="183">
        <f t="shared" si="0"/>
        <v>100</v>
      </c>
      <c r="N60" s="183">
        <f t="shared" si="1"/>
        <v>250</v>
      </c>
      <c r="O60" s="183">
        <f t="shared" si="2"/>
        <v>250</v>
      </c>
      <c r="P60" s="183">
        <f t="shared" si="3"/>
        <v>350</v>
      </c>
    </row>
    <row r="61" spans="1:17" x14ac:dyDescent="0.25">
      <c r="A61" s="190">
        <v>58</v>
      </c>
      <c r="B61" s="191" t="s">
        <v>119</v>
      </c>
      <c r="C61" s="183">
        <v>0</v>
      </c>
      <c r="D61" s="183">
        <v>0</v>
      </c>
      <c r="E61" s="183">
        <v>0</v>
      </c>
      <c r="F61" s="183">
        <v>0</v>
      </c>
      <c r="G61" s="183">
        <v>0</v>
      </c>
      <c r="H61" s="183">
        <v>0</v>
      </c>
      <c r="I61" s="226">
        <f>IF(ISERROR(VLOOKUP(B61,'400 kV BRs'!$B$2:$K$90,7,FALSE)),0,VLOOKUP(B61,'400 kV BRs'!$B$2:$K$90,7,FALSE))</f>
        <v>2</v>
      </c>
      <c r="J61" s="226">
        <f>IF(ISERROR(VLOOKUP(B61,'400 kV BRs'!$B$2:$K$90,8,FALSE)),0,VLOOKUP(B61,'400 kV BRs'!$B$2:$K$90,8,FALSE))</f>
        <v>0</v>
      </c>
      <c r="K61" s="226">
        <f>IF(ISERROR(VLOOKUP(B61,'400 kV BRs'!$B$2:$K$90,9,FALSE)),0,VLOOKUP(B61,'400 kV BRs'!$B$2:$K$90,9,FALSE))</f>
        <v>0</v>
      </c>
      <c r="L61" s="226">
        <f>IF(ISERROR(VLOOKUP(B61,'400 kV BRs'!$B$2:$K$90,10,FALSE)),0,VLOOKUP(B61,'400 kV BRs'!$B$2:$K$90,10,FALSE))</f>
        <v>0</v>
      </c>
      <c r="M61" s="183">
        <f t="shared" si="0"/>
        <v>0</v>
      </c>
      <c r="N61" s="183">
        <f t="shared" si="1"/>
        <v>100</v>
      </c>
      <c r="O61" s="183">
        <f t="shared" si="2"/>
        <v>100</v>
      </c>
      <c r="P61" s="183">
        <f t="shared" si="3"/>
        <v>100</v>
      </c>
      <c r="Q61" t="s">
        <v>804</v>
      </c>
    </row>
    <row r="62" spans="1:17" x14ac:dyDescent="0.25">
      <c r="A62" s="190">
        <v>59</v>
      </c>
      <c r="B62" s="190" t="s">
        <v>122</v>
      </c>
      <c r="C62" s="183">
        <v>0</v>
      </c>
      <c r="D62" s="183">
        <v>0</v>
      </c>
      <c r="E62" s="183">
        <v>0</v>
      </c>
      <c r="F62" s="183">
        <v>0</v>
      </c>
      <c r="G62" s="183">
        <v>0</v>
      </c>
      <c r="H62" s="183">
        <v>0</v>
      </c>
      <c r="I62" s="226">
        <f>IF(ISERROR(VLOOKUP(B62,'400 kV BRs'!$B$2:$K$90,7,FALSE)),0,VLOOKUP(B62,'400 kV BRs'!$B$2:$K$90,7,FALSE))</f>
        <v>0</v>
      </c>
      <c r="J62" s="226">
        <f>IF(ISERROR(VLOOKUP(B62,'400 kV BRs'!$B$2:$K$90,8,FALSE)),0,VLOOKUP(B62,'400 kV BRs'!$B$2:$K$90,8,FALSE))</f>
        <v>0</v>
      </c>
      <c r="K62" s="226">
        <f>IF(ISERROR(VLOOKUP(B62,'400 kV BRs'!$B$2:$K$90,9,FALSE)),0,VLOOKUP(B62,'400 kV BRs'!$B$2:$K$90,9,FALSE))</f>
        <v>0</v>
      </c>
      <c r="L62" s="226">
        <f>IF(ISERROR(VLOOKUP(B62,'400 kV BRs'!$B$2:$K$90,10,FALSE)),0,VLOOKUP(B62,'400 kV BRs'!$B$2:$K$90,10,FALSE))</f>
        <v>0</v>
      </c>
      <c r="M62" s="183">
        <f t="shared" si="0"/>
        <v>0</v>
      </c>
      <c r="N62" s="183">
        <f t="shared" si="1"/>
        <v>0</v>
      </c>
      <c r="O62" s="183">
        <f t="shared" si="2"/>
        <v>0</v>
      </c>
      <c r="P62" s="183">
        <f t="shared" si="3"/>
        <v>0</v>
      </c>
      <c r="Q62" t="s">
        <v>804</v>
      </c>
    </row>
    <row r="63" spans="1:17" x14ac:dyDescent="0.25">
      <c r="A63" s="190">
        <v>60</v>
      </c>
      <c r="B63" s="190" t="s">
        <v>56</v>
      </c>
      <c r="C63" s="183">
        <v>0</v>
      </c>
      <c r="D63" s="183">
        <v>0</v>
      </c>
      <c r="E63" s="183">
        <v>0</v>
      </c>
      <c r="F63" s="183">
        <v>2</v>
      </c>
      <c r="G63" s="183">
        <v>0</v>
      </c>
      <c r="H63" s="183">
        <v>0</v>
      </c>
      <c r="I63" s="226">
        <f>IF(ISERROR(VLOOKUP(B63,'400 kV BRs'!$B$2:$K$90,7,FALSE)),0,VLOOKUP(B63,'400 kV BRs'!$B$2:$K$90,7,FALSE))</f>
        <v>1</v>
      </c>
      <c r="J63" s="226">
        <f>IF(ISERROR(VLOOKUP(B63,'400 kV BRs'!$B$2:$K$90,8,FALSE)),0,VLOOKUP(B63,'400 kV BRs'!$B$2:$K$90,8,FALSE))</f>
        <v>1</v>
      </c>
      <c r="K63" s="226">
        <f>IF(ISERROR(VLOOKUP(B63,'400 kV BRs'!$B$2:$K$90,9,FALSE)),0,VLOOKUP(B63,'400 kV BRs'!$B$2:$K$90,9,FALSE))</f>
        <v>0</v>
      </c>
      <c r="L63" s="226">
        <f>IF(ISERROR(VLOOKUP(B63,'400 kV BRs'!$B$2:$K$90,10,FALSE)),0,VLOOKUP(B63,'400 kV BRs'!$B$2:$K$90,10,FALSE))</f>
        <v>0</v>
      </c>
      <c r="M63" s="183">
        <f t="shared" si="0"/>
        <v>126</v>
      </c>
      <c r="N63" s="183">
        <f t="shared" si="1"/>
        <v>113</v>
      </c>
      <c r="O63" s="183">
        <f t="shared" si="2"/>
        <v>113</v>
      </c>
      <c r="P63" s="183">
        <f t="shared" si="3"/>
        <v>239</v>
      </c>
    </row>
    <row r="64" spans="1:17" x14ac:dyDescent="0.25">
      <c r="A64" s="190">
        <v>61</v>
      </c>
      <c r="B64" s="190" t="s">
        <v>325</v>
      </c>
      <c r="C64" s="183">
        <v>0</v>
      </c>
      <c r="D64" s="183">
        <v>0</v>
      </c>
      <c r="E64" s="183">
        <v>0</v>
      </c>
      <c r="F64" s="183">
        <v>0</v>
      </c>
      <c r="G64" s="183">
        <v>0</v>
      </c>
      <c r="H64" s="183">
        <v>0</v>
      </c>
      <c r="I64" s="226">
        <f>IF(ISERROR(VLOOKUP(B64,'400 kV BRs'!$B$2:$K$90,7,FALSE)),0,VLOOKUP(B64,'400 kV BRs'!$B$2:$K$90,7,FALSE))</f>
        <v>0</v>
      </c>
      <c r="J64" s="226">
        <f>IF(ISERROR(VLOOKUP(B64,'400 kV BRs'!$B$2:$K$90,8,FALSE)),0,VLOOKUP(B64,'400 kV BRs'!$B$2:$K$90,8,FALSE))</f>
        <v>0</v>
      </c>
      <c r="K64" s="226">
        <f>IF(ISERROR(VLOOKUP(B64,'400 kV BRs'!$B$2:$K$90,9,FALSE)),0,VLOOKUP(B64,'400 kV BRs'!$B$2:$K$90,9,FALSE))</f>
        <v>0</v>
      </c>
      <c r="L64" s="226">
        <f>IF(ISERROR(VLOOKUP(B64,'400 kV BRs'!$B$2:$K$90,10,FALSE)),0,VLOOKUP(B64,'400 kV BRs'!$B$2:$K$90,10,FALSE))</f>
        <v>0</v>
      </c>
      <c r="M64" s="183">
        <f t="shared" si="0"/>
        <v>0</v>
      </c>
      <c r="N64" s="183">
        <f t="shared" si="1"/>
        <v>0</v>
      </c>
      <c r="O64" s="183">
        <f t="shared" si="2"/>
        <v>0</v>
      </c>
      <c r="P64" s="183">
        <f t="shared" si="3"/>
        <v>0</v>
      </c>
    </row>
    <row r="65" spans="1:17" x14ac:dyDescent="0.25">
      <c r="A65" s="190">
        <v>62</v>
      </c>
      <c r="B65" s="191" t="s">
        <v>89</v>
      </c>
      <c r="C65" s="183">
        <v>0</v>
      </c>
      <c r="D65" s="183">
        <v>0</v>
      </c>
      <c r="E65" s="183">
        <v>0</v>
      </c>
      <c r="F65" s="183">
        <v>0</v>
      </c>
      <c r="G65" s="183">
        <v>0</v>
      </c>
      <c r="H65" s="183">
        <v>0</v>
      </c>
      <c r="I65" s="226">
        <f>IF(ISERROR(VLOOKUP(B65,'400 kV BRs'!$B$2:$K$90,7,FALSE)),0,VLOOKUP(B65,'400 kV BRs'!$B$2:$K$90,7,FALSE))</f>
        <v>0</v>
      </c>
      <c r="J65" s="226">
        <f>IF(ISERROR(VLOOKUP(B65,'400 kV BRs'!$B$2:$K$90,8,FALSE)),0,VLOOKUP(B65,'400 kV BRs'!$B$2:$K$90,8,FALSE))</f>
        <v>0</v>
      </c>
      <c r="K65" s="226">
        <f>IF(ISERROR(VLOOKUP(B65,'400 kV BRs'!$B$2:$K$90,9,FALSE)),0,VLOOKUP(B65,'400 kV BRs'!$B$2:$K$90,9,FALSE))</f>
        <v>0</v>
      </c>
      <c r="L65" s="226">
        <f>IF(ISERROR(VLOOKUP(B65,'400 kV BRs'!$B$2:$K$90,10,FALSE)),0,VLOOKUP(B65,'400 kV BRs'!$B$2:$K$90,10,FALSE))</f>
        <v>0</v>
      </c>
      <c r="M65" s="183">
        <f t="shared" si="0"/>
        <v>0</v>
      </c>
      <c r="N65" s="183">
        <f t="shared" si="1"/>
        <v>0</v>
      </c>
      <c r="O65" s="183">
        <f t="shared" si="2"/>
        <v>0</v>
      </c>
      <c r="P65" s="183">
        <f t="shared" si="3"/>
        <v>0</v>
      </c>
      <c r="Q65" t="s">
        <v>804</v>
      </c>
    </row>
    <row r="66" spans="1:17" x14ac:dyDescent="0.25">
      <c r="A66" s="190">
        <v>63</v>
      </c>
      <c r="B66" s="191" t="s">
        <v>125</v>
      </c>
      <c r="C66" s="183">
        <v>0</v>
      </c>
      <c r="D66" s="183">
        <v>0</v>
      </c>
      <c r="E66" s="183">
        <v>0</v>
      </c>
      <c r="F66" s="183">
        <v>0</v>
      </c>
      <c r="G66" s="183">
        <v>0</v>
      </c>
      <c r="H66" s="183">
        <v>0</v>
      </c>
      <c r="I66" s="226">
        <f>IF(ISERROR(VLOOKUP(B66,'400 kV BRs'!$B$2:$K$90,7,FALSE)),0,VLOOKUP(B66,'400 kV BRs'!$B$2:$K$90,7,FALSE))</f>
        <v>0</v>
      </c>
      <c r="J66" s="226">
        <f>IF(ISERROR(VLOOKUP(B66,'400 kV BRs'!$B$2:$K$90,8,FALSE)),0,VLOOKUP(B66,'400 kV BRs'!$B$2:$K$90,8,FALSE))</f>
        <v>0</v>
      </c>
      <c r="K66" s="226">
        <f>IF(ISERROR(VLOOKUP(B66,'400 kV BRs'!$B$2:$K$90,9,FALSE)),0,VLOOKUP(B66,'400 kV BRs'!$B$2:$K$90,9,FALSE))</f>
        <v>0</v>
      </c>
      <c r="L66" s="226">
        <f>IF(ISERROR(VLOOKUP(B66,'400 kV BRs'!$B$2:$K$90,10,FALSE)),0,VLOOKUP(B66,'400 kV BRs'!$B$2:$K$90,10,FALSE))</f>
        <v>1</v>
      </c>
      <c r="M66" s="183">
        <f t="shared" si="0"/>
        <v>0</v>
      </c>
      <c r="N66" s="183">
        <f t="shared" si="1"/>
        <v>125</v>
      </c>
      <c r="O66" s="183">
        <f t="shared" si="2"/>
        <v>125</v>
      </c>
      <c r="P66" s="183">
        <f t="shared" si="3"/>
        <v>125</v>
      </c>
      <c r="Q66" t="s">
        <v>804</v>
      </c>
    </row>
    <row r="67" spans="1:17" x14ac:dyDescent="0.25">
      <c r="A67" s="190">
        <v>64</v>
      </c>
      <c r="B67" s="191" t="s">
        <v>126</v>
      </c>
      <c r="C67" s="183">
        <v>0</v>
      </c>
      <c r="D67" s="183">
        <v>0</v>
      </c>
      <c r="E67" s="183">
        <v>0</v>
      </c>
      <c r="F67" s="183">
        <v>0</v>
      </c>
      <c r="G67" s="183">
        <v>0</v>
      </c>
      <c r="H67" s="183">
        <v>0</v>
      </c>
      <c r="I67" s="226">
        <f>IF(ISERROR(VLOOKUP(B67,'400 kV BRs'!$B$2:$K$90,7,FALSE)),0,VLOOKUP(B67,'400 kV BRs'!$B$2:$K$90,7,FALSE))</f>
        <v>0</v>
      </c>
      <c r="J67" s="226">
        <f>IF(ISERROR(VLOOKUP(B67,'400 kV BRs'!$B$2:$K$90,8,FALSE)),0,VLOOKUP(B67,'400 kV BRs'!$B$2:$K$90,8,FALSE))</f>
        <v>0</v>
      </c>
      <c r="K67" s="226">
        <f>IF(ISERROR(VLOOKUP(B67,'400 kV BRs'!$B$2:$K$90,9,FALSE)),0,VLOOKUP(B67,'400 kV BRs'!$B$2:$K$90,9,FALSE))</f>
        <v>0</v>
      </c>
      <c r="L67" s="226">
        <f>IF(ISERROR(VLOOKUP(B67,'400 kV BRs'!$B$2:$K$90,10,FALSE)),0,VLOOKUP(B67,'400 kV BRs'!$B$2:$K$90,10,FALSE))</f>
        <v>0</v>
      </c>
      <c r="M67" s="183">
        <f t="shared" si="0"/>
        <v>0</v>
      </c>
      <c r="N67" s="183">
        <f t="shared" si="1"/>
        <v>0</v>
      </c>
      <c r="O67" s="183">
        <f t="shared" si="2"/>
        <v>0</v>
      </c>
      <c r="P67" s="183">
        <f t="shared" si="3"/>
        <v>0</v>
      </c>
    </row>
    <row r="68" spans="1:17" x14ac:dyDescent="0.25">
      <c r="A68" s="190">
        <v>65</v>
      </c>
      <c r="B68" s="190" t="s">
        <v>231</v>
      </c>
      <c r="C68" s="183">
        <v>0</v>
      </c>
      <c r="D68" s="183">
        <v>0</v>
      </c>
      <c r="E68" s="183">
        <v>0</v>
      </c>
      <c r="F68" s="183">
        <v>0</v>
      </c>
      <c r="G68" s="183">
        <v>0</v>
      </c>
      <c r="H68" s="183">
        <v>0</v>
      </c>
      <c r="I68" s="226">
        <f>IF(ISERROR(VLOOKUP(B68,'400 kV BRs'!$B$2:$K$90,7,FALSE)),0,VLOOKUP(B68,'400 kV BRs'!$B$2:$K$90,7,FALSE))</f>
        <v>0</v>
      </c>
      <c r="J68" s="226">
        <f>IF(ISERROR(VLOOKUP(B68,'400 kV BRs'!$B$2:$K$90,8,FALSE)),0,VLOOKUP(B68,'400 kV BRs'!$B$2:$K$90,8,FALSE))</f>
        <v>0</v>
      </c>
      <c r="K68" s="226">
        <f>IF(ISERROR(VLOOKUP(B68,'400 kV BRs'!$B$2:$K$90,9,FALSE)),0,VLOOKUP(B68,'400 kV BRs'!$B$2:$K$90,9,FALSE))</f>
        <v>0</v>
      </c>
      <c r="L68" s="226">
        <f>IF(ISERROR(VLOOKUP(B68,'400 kV BRs'!$B$2:$K$90,10,FALSE)),0,VLOOKUP(B68,'400 kV BRs'!$B$2:$K$90,10,FALSE))</f>
        <v>1</v>
      </c>
      <c r="M68" s="183">
        <f t="shared" si="0"/>
        <v>0</v>
      </c>
      <c r="N68" s="183">
        <f t="shared" si="1"/>
        <v>125</v>
      </c>
      <c r="O68" s="183">
        <f t="shared" si="2"/>
        <v>125</v>
      </c>
      <c r="P68" s="183">
        <f t="shared" si="3"/>
        <v>125</v>
      </c>
    </row>
    <row r="69" spans="1:17" x14ac:dyDescent="0.25">
      <c r="A69" s="190">
        <v>66</v>
      </c>
      <c r="B69" s="190" t="s">
        <v>228</v>
      </c>
      <c r="C69" s="183">
        <v>0</v>
      </c>
      <c r="D69" s="183">
        <v>0</v>
      </c>
      <c r="E69" s="183">
        <v>0</v>
      </c>
      <c r="F69" s="183">
        <v>0</v>
      </c>
      <c r="G69" s="183">
        <v>0</v>
      </c>
      <c r="H69" s="183">
        <v>0</v>
      </c>
      <c r="I69" s="226">
        <f>IF(ISERROR(VLOOKUP(B69,'400 kV BRs'!$B$2:$K$90,7,FALSE)),0,VLOOKUP(B69,'400 kV BRs'!$B$2:$K$90,7,FALSE))</f>
        <v>1</v>
      </c>
      <c r="J69" s="226">
        <f>IF(ISERROR(VLOOKUP(B69,'400 kV BRs'!$B$2:$K$90,8,FALSE)),0,VLOOKUP(B69,'400 kV BRs'!$B$2:$K$90,8,FALSE))</f>
        <v>0</v>
      </c>
      <c r="K69" s="226">
        <f>IF(ISERROR(VLOOKUP(B69,'400 kV BRs'!$B$2:$K$90,9,FALSE)),0,VLOOKUP(B69,'400 kV BRs'!$B$2:$K$90,9,FALSE))</f>
        <v>0</v>
      </c>
      <c r="L69" s="226">
        <f>IF(ISERROR(VLOOKUP(B69,'400 kV BRs'!$B$2:$K$90,10,FALSE)),0,VLOOKUP(B69,'400 kV BRs'!$B$2:$K$90,10,FALSE))</f>
        <v>0</v>
      </c>
      <c r="M69" s="183">
        <f t="shared" si="0"/>
        <v>0</v>
      </c>
      <c r="N69" s="183">
        <f t="shared" si="1"/>
        <v>50</v>
      </c>
      <c r="O69" s="183">
        <f t="shared" si="2"/>
        <v>50</v>
      </c>
      <c r="P69" s="183">
        <f t="shared" si="3"/>
        <v>50</v>
      </c>
    </row>
    <row r="70" spans="1:17" x14ac:dyDescent="0.25">
      <c r="A70" s="190">
        <v>67</v>
      </c>
      <c r="B70" s="190" t="s">
        <v>188</v>
      </c>
      <c r="C70" s="183">
        <v>0</v>
      </c>
      <c r="D70" s="183">
        <v>0</v>
      </c>
      <c r="E70" s="183">
        <v>0</v>
      </c>
      <c r="F70" s="183">
        <v>0</v>
      </c>
      <c r="G70" s="183">
        <v>0</v>
      </c>
      <c r="H70" s="183">
        <v>0</v>
      </c>
      <c r="I70" s="226">
        <f>IF(ISERROR(VLOOKUP(B70,'400 kV BRs'!$B$2:$K$90,7,FALSE)),0,VLOOKUP(B70,'400 kV BRs'!$B$2:$K$90,7,FALSE))</f>
        <v>0</v>
      </c>
      <c r="J70" s="226">
        <f>IF(ISERROR(VLOOKUP(B70,'400 kV BRs'!$B$2:$K$90,8,FALSE)),0,VLOOKUP(B70,'400 kV BRs'!$B$2:$K$90,8,FALSE))</f>
        <v>0</v>
      </c>
      <c r="K70" s="226">
        <f>IF(ISERROR(VLOOKUP(B70,'400 kV BRs'!$B$2:$K$90,9,FALSE)),0,VLOOKUP(B70,'400 kV BRs'!$B$2:$K$90,9,FALSE))</f>
        <v>1</v>
      </c>
      <c r="L70" s="226">
        <f>IF(ISERROR(VLOOKUP(B70,'400 kV BRs'!$B$2:$K$90,10,FALSE)),0,VLOOKUP(B70,'400 kV BRs'!$B$2:$K$90,10,FALSE))</f>
        <v>0</v>
      </c>
      <c r="M70" s="183">
        <f t="shared" ref="M70:M133" si="8">C70*50+D70*50+E70*63+F70*63+G70*80+H70*80</f>
        <v>0</v>
      </c>
      <c r="N70" s="183">
        <f t="shared" ref="N70:N133" si="9">I70*50+J70*63+K70*80+L70*125</f>
        <v>80</v>
      </c>
      <c r="O70" s="183">
        <f t="shared" ref="O70:O133" si="10">C70*50+E70*63+G70*80+I70*50+J70*63+K70*80+L70*125</f>
        <v>80</v>
      </c>
      <c r="P70" s="183">
        <f t="shared" ref="P70:P133" si="11">M70+N70</f>
        <v>80</v>
      </c>
    </row>
    <row r="71" spans="1:17" x14ac:dyDescent="0.25">
      <c r="A71" s="190">
        <v>68</v>
      </c>
      <c r="B71" s="190" t="s">
        <v>128</v>
      </c>
      <c r="C71" s="183">
        <v>0</v>
      </c>
      <c r="D71" s="183">
        <v>0</v>
      </c>
      <c r="E71" s="183">
        <v>0</v>
      </c>
      <c r="F71" s="183">
        <v>0</v>
      </c>
      <c r="G71" s="183">
        <v>0</v>
      </c>
      <c r="H71" s="183">
        <v>0</v>
      </c>
      <c r="I71" s="226">
        <f>IF(ISERROR(VLOOKUP(B71,'400 kV BRs'!$B$2:$K$90,7,FALSE)),0,VLOOKUP(B71,'400 kV BRs'!$B$2:$K$90,7,FALSE))</f>
        <v>0</v>
      </c>
      <c r="J71" s="226">
        <f>IF(ISERROR(VLOOKUP(B71,'400 kV BRs'!$B$2:$K$90,8,FALSE)),0,VLOOKUP(B71,'400 kV BRs'!$B$2:$K$90,8,FALSE))</f>
        <v>0</v>
      </c>
      <c r="K71" s="226">
        <f>IF(ISERROR(VLOOKUP(B71,'400 kV BRs'!$B$2:$K$90,9,FALSE)),0,VLOOKUP(B71,'400 kV BRs'!$B$2:$K$90,9,FALSE))</f>
        <v>0</v>
      </c>
      <c r="L71" s="226">
        <f>IF(ISERROR(VLOOKUP(B71,'400 kV BRs'!$B$2:$K$90,10,FALSE)),0,VLOOKUP(B71,'400 kV BRs'!$B$2:$K$90,10,FALSE))</f>
        <v>0</v>
      </c>
      <c r="M71" s="183">
        <f t="shared" si="8"/>
        <v>0</v>
      </c>
      <c r="N71" s="183">
        <f t="shared" si="9"/>
        <v>0</v>
      </c>
      <c r="O71" s="183">
        <f t="shared" si="10"/>
        <v>0</v>
      </c>
      <c r="P71" s="183">
        <f t="shared" si="11"/>
        <v>0</v>
      </c>
      <c r="Q71" t="s">
        <v>804</v>
      </c>
    </row>
    <row r="72" spans="1:17" x14ac:dyDescent="0.25">
      <c r="A72" s="190">
        <v>69</v>
      </c>
      <c r="B72" s="190" t="s">
        <v>130</v>
      </c>
      <c r="C72" s="183">
        <v>0</v>
      </c>
      <c r="D72" s="183">
        <v>1</v>
      </c>
      <c r="E72" s="183">
        <v>0</v>
      </c>
      <c r="F72" s="183">
        <v>0</v>
      </c>
      <c r="G72" s="183">
        <v>0</v>
      </c>
      <c r="H72" s="183">
        <v>1</v>
      </c>
      <c r="I72" s="226">
        <f>IF(ISERROR(VLOOKUP(B72,'400 kV BRs'!$B$2:$K$90,7,FALSE)),0,VLOOKUP(B72,'400 kV BRs'!$B$2:$K$90,7,FALSE))</f>
        <v>0</v>
      </c>
      <c r="J72" s="226">
        <f>IF(ISERROR(VLOOKUP(B72,'400 kV BRs'!$B$2:$K$90,8,FALSE)),0,VLOOKUP(B72,'400 kV BRs'!$B$2:$K$90,8,FALSE))</f>
        <v>0</v>
      </c>
      <c r="K72" s="226">
        <f>IF(ISERROR(VLOOKUP(B72,'400 kV BRs'!$B$2:$K$90,9,FALSE)),0,VLOOKUP(B72,'400 kV BRs'!$B$2:$K$90,9,FALSE))</f>
        <v>1</v>
      </c>
      <c r="L72" s="226">
        <f>IF(ISERROR(VLOOKUP(B72,'400 kV BRs'!$B$2:$K$90,10,FALSE)),0,VLOOKUP(B72,'400 kV BRs'!$B$2:$K$90,10,FALSE))</f>
        <v>0</v>
      </c>
      <c r="M72" s="183">
        <f t="shared" si="8"/>
        <v>130</v>
      </c>
      <c r="N72" s="183">
        <f t="shared" si="9"/>
        <v>80</v>
      </c>
      <c r="O72" s="183">
        <f t="shared" si="10"/>
        <v>80</v>
      </c>
      <c r="P72" s="183">
        <f t="shared" si="11"/>
        <v>210</v>
      </c>
      <c r="Q72" t="s">
        <v>804</v>
      </c>
    </row>
    <row r="73" spans="1:17" x14ac:dyDescent="0.25">
      <c r="A73" s="190">
        <v>70</v>
      </c>
      <c r="B73" s="190" t="s">
        <v>112</v>
      </c>
      <c r="C73" s="183">
        <v>0</v>
      </c>
      <c r="D73" s="183">
        <v>2</v>
      </c>
      <c r="E73" s="183">
        <v>0</v>
      </c>
      <c r="F73" s="183">
        <v>0</v>
      </c>
      <c r="G73" s="183">
        <v>0</v>
      </c>
      <c r="H73" s="183">
        <v>0</v>
      </c>
      <c r="I73" s="226">
        <f>IF(ISERROR(VLOOKUP(B73,'400 kV BRs'!$B$2:$K$90,7,FALSE)),0,VLOOKUP(B73,'400 kV BRs'!$B$2:$K$90,7,FALSE))</f>
        <v>1</v>
      </c>
      <c r="J73" s="226">
        <f>IF(ISERROR(VLOOKUP(B73,'400 kV BRs'!$B$2:$K$90,8,FALSE)),0,VLOOKUP(B73,'400 kV BRs'!$B$2:$K$90,8,FALSE))</f>
        <v>0</v>
      </c>
      <c r="K73" s="226">
        <f>IF(ISERROR(VLOOKUP(B73,'400 kV BRs'!$B$2:$K$90,9,FALSE)),0,VLOOKUP(B73,'400 kV BRs'!$B$2:$K$90,9,FALSE))</f>
        <v>0</v>
      </c>
      <c r="L73" s="226">
        <f>IF(ISERROR(VLOOKUP(B73,'400 kV BRs'!$B$2:$K$90,10,FALSE)),0,VLOOKUP(B73,'400 kV BRs'!$B$2:$K$90,10,FALSE))</f>
        <v>1</v>
      </c>
      <c r="M73" s="183">
        <f t="shared" si="8"/>
        <v>100</v>
      </c>
      <c r="N73" s="183">
        <f t="shared" si="9"/>
        <v>175</v>
      </c>
      <c r="O73" s="183">
        <f t="shared" si="10"/>
        <v>175</v>
      </c>
      <c r="P73" s="183">
        <f t="shared" si="11"/>
        <v>275</v>
      </c>
    </row>
    <row r="74" spans="1:17" x14ac:dyDescent="0.25">
      <c r="A74" s="190">
        <v>71</v>
      </c>
      <c r="B74" s="190" t="s">
        <v>92</v>
      </c>
      <c r="C74" s="183">
        <v>0</v>
      </c>
      <c r="D74" s="183">
        <v>0</v>
      </c>
      <c r="E74" s="183">
        <v>0</v>
      </c>
      <c r="F74" s="183">
        <v>0</v>
      </c>
      <c r="G74" s="183">
        <v>0</v>
      </c>
      <c r="H74" s="183">
        <v>0</v>
      </c>
      <c r="I74" s="226">
        <f>IF(ISERROR(VLOOKUP(B74,'400 kV BRs'!$B$2:$K$90,7,FALSE)),0,VLOOKUP(B74,'400 kV BRs'!$B$2:$K$90,7,FALSE))</f>
        <v>0</v>
      </c>
      <c r="J74" s="226">
        <f>IF(ISERROR(VLOOKUP(B74,'400 kV BRs'!$B$2:$K$90,8,FALSE)),0,VLOOKUP(B74,'400 kV BRs'!$B$2:$K$90,8,FALSE))</f>
        <v>0</v>
      </c>
      <c r="K74" s="226">
        <f>IF(ISERROR(VLOOKUP(B74,'400 kV BRs'!$B$2:$K$90,9,FALSE)),0,VLOOKUP(B74,'400 kV BRs'!$B$2:$K$90,9,FALSE))</f>
        <v>0</v>
      </c>
      <c r="L74" s="226">
        <f>IF(ISERROR(VLOOKUP(B74,'400 kV BRs'!$B$2:$K$90,10,FALSE)),0,VLOOKUP(B74,'400 kV BRs'!$B$2:$K$90,10,FALSE))</f>
        <v>0</v>
      </c>
      <c r="M74" s="183">
        <f t="shared" si="8"/>
        <v>0</v>
      </c>
      <c r="N74" s="183">
        <f t="shared" si="9"/>
        <v>0</v>
      </c>
      <c r="O74" s="183">
        <f t="shared" si="10"/>
        <v>0</v>
      </c>
      <c r="P74" s="183">
        <f t="shared" si="11"/>
        <v>0</v>
      </c>
    </row>
    <row r="75" spans="1:17" x14ac:dyDescent="0.25">
      <c r="A75" s="190">
        <v>72</v>
      </c>
      <c r="B75" s="190" t="s">
        <v>117</v>
      </c>
      <c r="C75" s="183">
        <v>0</v>
      </c>
      <c r="D75" s="183">
        <v>2</v>
      </c>
      <c r="E75" s="183">
        <v>0</v>
      </c>
      <c r="F75" s="183">
        <v>0</v>
      </c>
      <c r="G75" s="183">
        <v>2</v>
      </c>
      <c r="H75" s="183">
        <v>0</v>
      </c>
      <c r="I75" s="226">
        <f>IF(ISERROR(VLOOKUP(B75,'400 kV BRs'!$B$2:$K$90,7,FALSE)),0,VLOOKUP(B75,'400 kV BRs'!$B$2:$K$90,7,FALSE))</f>
        <v>0</v>
      </c>
      <c r="J75" s="226">
        <f>IF(ISERROR(VLOOKUP(B75,'400 kV BRs'!$B$2:$K$90,8,FALSE)),0,VLOOKUP(B75,'400 kV BRs'!$B$2:$K$90,8,FALSE))</f>
        <v>0</v>
      </c>
      <c r="K75" s="226">
        <f>IF(ISERROR(VLOOKUP(B75,'400 kV BRs'!$B$2:$K$90,9,FALSE)),0,VLOOKUP(B75,'400 kV BRs'!$B$2:$K$90,9,FALSE))</f>
        <v>0</v>
      </c>
      <c r="L75" s="226">
        <f>IF(ISERROR(VLOOKUP(B75,'400 kV BRs'!$B$2:$K$90,10,FALSE)),0,VLOOKUP(B75,'400 kV BRs'!$B$2:$K$90,10,FALSE))</f>
        <v>2</v>
      </c>
      <c r="M75" s="183">
        <f t="shared" si="8"/>
        <v>260</v>
      </c>
      <c r="N75" s="183">
        <f t="shared" si="9"/>
        <v>250</v>
      </c>
      <c r="O75" s="183">
        <f t="shared" si="10"/>
        <v>410</v>
      </c>
      <c r="P75" s="183">
        <f t="shared" si="11"/>
        <v>510</v>
      </c>
    </row>
    <row r="76" spans="1:17" x14ac:dyDescent="0.25">
      <c r="A76" s="190">
        <v>73</v>
      </c>
      <c r="B76" s="190" t="s">
        <v>100</v>
      </c>
      <c r="C76" s="183">
        <v>0</v>
      </c>
      <c r="D76" s="183">
        <v>0</v>
      </c>
      <c r="E76" s="183">
        <v>0</v>
      </c>
      <c r="F76" s="183">
        <v>0</v>
      </c>
      <c r="G76" s="183">
        <v>0</v>
      </c>
      <c r="H76" s="183">
        <v>0</v>
      </c>
      <c r="I76" s="226">
        <f>IF(ISERROR(VLOOKUP(B76,'400 kV BRs'!$B$2:$K$90,7,FALSE)),0,VLOOKUP(B76,'400 kV BRs'!$B$2:$K$90,7,FALSE))</f>
        <v>0</v>
      </c>
      <c r="J76" s="226">
        <f>IF(ISERROR(VLOOKUP(B76,'400 kV BRs'!$B$2:$K$90,8,FALSE)),0,VLOOKUP(B76,'400 kV BRs'!$B$2:$K$90,8,FALSE))</f>
        <v>0</v>
      </c>
      <c r="K76" s="226">
        <f>IF(ISERROR(VLOOKUP(B76,'400 kV BRs'!$B$2:$K$90,9,FALSE)),0,VLOOKUP(B76,'400 kV BRs'!$B$2:$K$90,9,FALSE))</f>
        <v>0</v>
      </c>
      <c r="L76" s="226">
        <f>IF(ISERROR(VLOOKUP(B76,'400 kV BRs'!$B$2:$K$90,10,FALSE)),0,VLOOKUP(B76,'400 kV BRs'!$B$2:$K$90,10,FALSE))</f>
        <v>0</v>
      </c>
      <c r="M76" s="183">
        <f t="shared" si="8"/>
        <v>0</v>
      </c>
      <c r="N76" s="183">
        <f t="shared" si="9"/>
        <v>0</v>
      </c>
      <c r="O76" s="183">
        <f t="shared" si="10"/>
        <v>0</v>
      </c>
      <c r="P76" s="183">
        <f t="shared" si="11"/>
        <v>0</v>
      </c>
    </row>
    <row r="77" spans="1:17" x14ac:dyDescent="0.25">
      <c r="A77" s="190">
        <v>74</v>
      </c>
      <c r="B77" s="190" t="s">
        <v>129</v>
      </c>
      <c r="C77" s="183">
        <v>0</v>
      </c>
      <c r="D77" s="183">
        <v>0</v>
      </c>
      <c r="E77" s="183">
        <v>0</v>
      </c>
      <c r="F77" s="183">
        <v>0</v>
      </c>
      <c r="G77" s="183">
        <v>0</v>
      </c>
      <c r="H77" s="183">
        <v>0</v>
      </c>
      <c r="I77" s="226">
        <f>IF(ISERROR(VLOOKUP(B77,'400 kV BRs'!$B$2:$K$90,7,FALSE)),0,VLOOKUP(B77,'400 kV BRs'!$B$2:$K$90,7,FALSE))</f>
        <v>0</v>
      </c>
      <c r="J77" s="226">
        <f>IF(ISERROR(VLOOKUP(B77,'400 kV BRs'!$B$2:$K$90,8,FALSE)),0,VLOOKUP(B77,'400 kV BRs'!$B$2:$K$90,8,FALSE))</f>
        <v>0</v>
      </c>
      <c r="K77" s="226">
        <f>IF(ISERROR(VLOOKUP(B77,'400 kV BRs'!$B$2:$K$90,9,FALSE)),0,VLOOKUP(B77,'400 kV BRs'!$B$2:$K$90,9,FALSE))</f>
        <v>1</v>
      </c>
      <c r="L77" s="226">
        <f>IF(ISERROR(VLOOKUP(B77,'400 kV BRs'!$B$2:$K$90,10,FALSE)),0,VLOOKUP(B77,'400 kV BRs'!$B$2:$K$90,10,FALSE))</f>
        <v>0</v>
      </c>
      <c r="M77" s="183">
        <f t="shared" si="8"/>
        <v>0</v>
      </c>
      <c r="N77" s="183">
        <f t="shared" si="9"/>
        <v>80</v>
      </c>
      <c r="O77" s="183">
        <f t="shared" si="10"/>
        <v>80</v>
      </c>
      <c r="P77" s="183">
        <f t="shared" si="11"/>
        <v>80</v>
      </c>
    </row>
    <row r="78" spans="1:17" x14ac:dyDescent="0.25">
      <c r="A78" s="190">
        <v>75</v>
      </c>
      <c r="B78" s="190" t="s">
        <v>131</v>
      </c>
      <c r="C78" s="183">
        <v>0</v>
      </c>
      <c r="D78" s="183">
        <v>0</v>
      </c>
      <c r="E78" s="183">
        <v>0</v>
      </c>
      <c r="F78" s="183">
        <v>0</v>
      </c>
      <c r="G78" s="183">
        <v>0</v>
      </c>
      <c r="H78" s="183">
        <v>0</v>
      </c>
      <c r="I78" s="226">
        <f>IF(ISERROR(VLOOKUP(B78,'400 kV BRs'!$B$2:$K$90,7,FALSE)),0,VLOOKUP(B78,'400 kV BRs'!$B$2:$K$90,7,FALSE))</f>
        <v>0</v>
      </c>
      <c r="J78" s="226">
        <f>IF(ISERROR(VLOOKUP(B78,'400 kV BRs'!$B$2:$K$90,8,FALSE)),0,VLOOKUP(B78,'400 kV BRs'!$B$2:$K$90,8,FALSE))</f>
        <v>0</v>
      </c>
      <c r="K78" s="226">
        <f>IF(ISERROR(VLOOKUP(B78,'400 kV BRs'!$B$2:$K$90,9,FALSE)),0,VLOOKUP(B78,'400 kV BRs'!$B$2:$K$90,9,FALSE))</f>
        <v>1</v>
      </c>
      <c r="L78" s="226">
        <f>IF(ISERROR(VLOOKUP(B78,'400 kV BRs'!$B$2:$K$90,10,FALSE)),0,VLOOKUP(B78,'400 kV BRs'!$B$2:$K$90,10,FALSE))</f>
        <v>0</v>
      </c>
      <c r="M78" s="183">
        <f t="shared" si="8"/>
        <v>0</v>
      </c>
      <c r="N78" s="183">
        <f t="shared" si="9"/>
        <v>80</v>
      </c>
      <c r="O78" s="183">
        <f t="shared" si="10"/>
        <v>80</v>
      </c>
      <c r="P78" s="183">
        <f t="shared" si="11"/>
        <v>80</v>
      </c>
    </row>
    <row r="79" spans="1:17" x14ac:dyDescent="0.25">
      <c r="A79" s="190">
        <v>76</v>
      </c>
      <c r="B79" s="190" t="s">
        <v>608</v>
      </c>
      <c r="C79" s="183">
        <v>0</v>
      </c>
      <c r="D79" s="183">
        <v>0</v>
      </c>
      <c r="E79" s="183">
        <v>0</v>
      </c>
      <c r="F79" s="183">
        <v>0</v>
      </c>
      <c r="G79" s="183">
        <v>0</v>
      </c>
      <c r="H79" s="183">
        <v>0</v>
      </c>
      <c r="I79" s="226">
        <f>IF(ISERROR(VLOOKUP(B79,'400 kV BRs'!$B$2:$K$90,7,FALSE)),0,VLOOKUP(B79,'400 kV BRs'!$B$2:$K$90,7,FALSE))</f>
        <v>0</v>
      </c>
      <c r="J79" s="226">
        <f>IF(ISERROR(VLOOKUP(B79,'400 kV BRs'!$B$2:$K$90,8,FALSE)),0,VLOOKUP(B79,'400 kV BRs'!$B$2:$K$90,8,FALSE))</f>
        <v>0</v>
      </c>
      <c r="K79" s="226">
        <f>IF(ISERROR(VLOOKUP(B79,'400 kV BRs'!$B$2:$K$90,9,FALSE)),0,VLOOKUP(B79,'400 kV BRs'!$B$2:$K$90,9,FALSE))</f>
        <v>0</v>
      </c>
      <c r="L79" s="226">
        <f>IF(ISERROR(VLOOKUP(B79,'400 kV BRs'!$B$2:$K$90,10,FALSE)),0,VLOOKUP(B79,'400 kV BRs'!$B$2:$K$90,10,FALSE))</f>
        <v>1</v>
      </c>
      <c r="M79" s="183">
        <f t="shared" si="8"/>
        <v>0</v>
      </c>
      <c r="N79" s="183">
        <f t="shared" si="9"/>
        <v>125</v>
      </c>
      <c r="O79" s="183">
        <f t="shared" si="10"/>
        <v>125</v>
      </c>
      <c r="P79" s="183">
        <f t="shared" si="11"/>
        <v>125</v>
      </c>
    </row>
    <row r="80" spans="1:17" x14ac:dyDescent="0.25">
      <c r="A80" s="190">
        <v>77</v>
      </c>
      <c r="B80" s="190" t="s">
        <v>137</v>
      </c>
      <c r="C80" s="183">
        <v>0</v>
      </c>
      <c r="D80" s="183">
        <v>2</v>
      </c>
      <c r="E80" s="183">
        <v>0</v>
      </c>
      <c r="F80" s="183">
        <v>0</v>
      </c>
      <c r="G80" s="183">
        <v>0</v>
      </c>
      <c r="H80" s="183">
        <v>0</v>
      </c>
      <c r="I80" s="226">
        <f>IF(ISERROR(VLOOKUP(B80,'400 kV BRs'!$B$2:$K$90,7,FALSE)),0,VLOOKUP(B80,'400 kV BRs'!$B$2:$K$90,7,FALSE))</f>
        <v>1</v>
      </c>
      <c r="J80" s="226">
        <f>IF(ISERROR(VLOOKUP(B80,'400 kV BRs'!$B$2:$K$90,8,FALSE)),0,VLOOKUP(B80,'400 kV BRs'!$B$2:$K$90,8,FALSE))</f>
        <v>0</v>
      </c>
      <c r="K80" s="226">
        <f>IF(ISERROR(VLOOKUP(B80,'400 kV BRs'!$B$2:$K$90,9,FALSE)),0,VLOOKUP(B80,'400 kV BRs'!$B$2:$K$90,9,FALSE))</f>
        <v>0</v>
      </c>
      <c r="L80" s="226">
        <f>IF(ISERROR(VLOOKUP(B80,'400 kV BRs'!$B$2:$K$90,10,FALSE)),0,VLOOKUP(B80,'400 kV BRs'!$B$2:$K$90,10,FALSE))</f>
        <v>0</v>
      </c>
      <c r="M80" s="183">
        <f t="shared" si="8"/>
        <v>100</v>
      </c>
      <c r="N80" s="183">
        <f t="shared" si="9"/>
        <v>50</v>
      </c>
      <c r="O80" s="183">
        <f t="shared" si="10"/>
        <v>50</v>
      </c>
      <c r="P80" s="183">
        <f t="shared" si="11"/>
        <v>150</v>
      </c>
    </row>
    <row r="81" spans="1:17" x14ac:dyDescent="0.25">
      <c r="A81" s="190">
        <v>78</v>
      </c>
      <c r="B81" s="190" t="s">
        <v>139</v>
      </c>
      <c r="C81" s="183">
        <v>0</v>
      </c>
      <c r="D81" s="183">
        <v>0</v>
      </c>
      <c r="E81" s="183">
        <v>0</v>
      </c>
      <c r="F81" s="183">
        <v>0</v>
      </c>
      <c r="G81" s="183">
        <v>0</v>
      </c>
      <c r="H81" s="183">
        <v>0</v>
      </c>
      <c r="I81" s="226">
        <f>IF(ISERROR(VLOOKUP(B81,'400 kV BRs'!$B$2:$K$90,7,FALSE)),0,VLOOKUP(B81,'400 kV BRs'!$B$2:$K$90,7,FALSE))</f>
        <v>0</v>
      </c>
      <c r="J81" s="226">
        <f>IF(ISERROR(VLOOKUP(B81,'400 kV BRs'!$B$2:$K$90,8,FALSE)),0,VLOOKUP(B81,'400 kV BRs'!$B$2:$K$90,8,FALSE))</f>
        <v>0</v>
      </c>
      <c r="K81" s="226">
        <f>IF(ISERROR(VLOOKUP(B81,'400 kV BRs'!$B$2:$K$90,9,FALSE)),0,VLOOKUP(B81,'400 kV BRs'!$B$2:$K$90,9,FALSE))</f>
        <v>0</v>
      </c>
      <c r="L81" s="226">
        <f>IF(ISERROR(VLOOKUP(B81,'400 kV BRs'!$B$2:$K$90,10,FALSE)),0,VLOOKUP(B81,'400 kV BRs'!$B$2:$K$90,10,FALSE))</f>
        <v>0</v>
      </c>
      <c r="M81" s="183">
        <f t="shared" si="8"/>
        <v>0</v>
      </c>
      <c r="N81" s="183">
        <f t="shared" si="9"/>
        <v>0</v>
      </c>
      <c r="O81" s="183">
        <f t="shared" si="10"/>
        <v>0</v>
      </c>
      <c r="P81" s="183">
        <f t="shared" si="11"/>
        <v>0</v>
      </c>
    </row>
    <row r="82" spans="1:17" x14ac:dyDescent="0.25">
      <c r="A82" s="190">
        <v>79</v>
      </c>
      <c r="B82" s="190" t="s">
        <v>405</v>
      </c>
      <c r="C82" s="183">
        <v>0</v>
      </c>
      <c r="D82" s="183">
        <v>0</v>
      </c>
      <c r="E82" s="183">
        <v>0</v>
      </c>
      <c r="F82" s="183">
        <v>0</v>
      </c>
      <c r="G82" s="183">
        <v>0</v>
      </c>
      <c r="H82" s="183">
        <v>0</v>
      </c>
      <c r="I82" s="226">
        <f>IF(ISERROR(VLOOKUP(B82,'400 kV BRs'!$B$2:$K$90,7,FALSE)),0,VLOOKUP(B82,'400 kV BRs'!$B$2:$K$90,7,FALSE))</f>
        <v>0</v>
      </c>
      <c r="J82" s="226">
        <f>IF(ISERROR(VLOOKUP(B82,'400 kV BRs'!$B$2:$K$90,8,FALSE)),0,VLOOKUP(B82,'400 kV BRs'!$B$2:$K$90,8,FALSE))</f>
        <v>0</v>
      </c>
      <c r="K82" s="226">
        <f>IF(ISERROR(VLOOKUP(B82,'400 kV BRs'!$B$2:$K$90,9,FALSE)),0,VLOOKUP(B82,'400 kV BRs'!$B$2:$K$90,9,FALSE))</f>
        <v>0</v>
      </c>
      <c r="L82" s="226">
        <f>IF(ISERROR(VLOOKUP(B82,'400 kV BRs'!$B$2:$K$90,10,FALSE)),0,VLOOKUP(B82,'400 kV BRs'!$B$2:$K$90,10,FALSE))</f>
        <v>0</v>
      </c>
      <c r="M82" s="183">
        <f t="shared" si="8"/>
        <v>0</v>
      </c>
      <c r="N82" s="183">
        <f t="shared" si="9"/>
        <v>0</v>
      </c>
      <c r="O82" s="183">
        <f t="shared" si="10"/>
        <v>0</v>
      </c>
      <c r="P82" s="183">
        <f t="shared" si="11"/>
        <v>0</v>
      </c>
    </row>
    <row r="83" spans="1:17" x14ac:dyDescent="0.25">
      <c r="A83" s="190">
        <v>80</v>
      </c>
      <c r="B83" s="190" t="s">
        <v>611</v>
      </c>
      <c r="C83" s="183">
        <v>0</v>
      </c>
      <c r="D83" s="183">
        <v>0</v>
      </c>
      <c r="E83" s="183">
        <v>0</v>
      </c>
      <c r="F83" s="183">
        <v>0</v>
      </c>
      <c r="G83" s="183">
        <v>0</v>
      </c>
      <c r="H83" s="183">
        <v>0</v>
      </c>
      <c r="I83" s="226">
        <f>IF(ISERROR(VLOOKUP(B83,'400 kV BRs'!$B$2:$K$90,7,FALSE)),0,VLOOKUP(B83,'400 kV BRs'!$B$2:$K$90,7,FALSE))</f>
        <v>0</v>
      </c>
      <c r="J83" s="226">
        <f>IF(ISERROR(VLOOKUP(B83,'400 kV BRs'!$B$2:$K$90,8,FALSE)),0,VLOOKUP(B83,'400 kV BRs'!$B$2:$K$90,8,FALSE))</f>
        <v>0</v>
      </c>
      <c r="K83" s="226">
        <f>IF(ISERROR(VLOOKUP(B83,'400 kV BRs'!$B$2:$K$90,9,FALSE)),0,VLOOKUP(B83,'400 kV BRs'!$B$2:$K$90,9,FALSE))</f>
        <v>0</v>
      </c>
      <c r="L83" s="226">
        <f>IF(ISERROR(VLOOKUP(B83,'400 kV BRs'!$B$2:$K$90,10,FALSE)),0,VLOOKUP(B83,'400 kV BRs'!$B$2:$K$90,10,FALSE))</f>
        <v>0</v>
      </c>
      <c r="M83" s="183">
        <f t="shared" si="8"/>
        <v>0</v>
      </c>
      <c r="N83" s="183">
        <f t="shared" si="9"/>
        <v>0</v>
      </c>
      <c r="O83" s="183">
        <f t="shared" si="10"/>
        <v>0</v>
      </c>
      <c r="P83" s="183">
        <f t="shared" si="11"/>
        <v>0</v>
      </c>
    </row>
    <row r="84" spans="1:17" x14ac:dyDescent="0.25">
      <c r="A84" s="190">
        <v>81</v>
      </c>
      <c r="B84" s="191" t="s">
        <v>456</v>
      </c>
      <c r="C84" s="183">
        <v>0</v>
      </c>
      <c r="D84" s="183">
        <v>2</v>
      </c>
      <c r="E84" s="183">
        <v>0</v>
      </c>
      <c r="F84" s="183">
        <v>0</v>
      </c>
      <c r="G84" s="183">
        <v>0</v>
      </c>
      <c r="H84" s="183">
        <v>0</v>
      </c>
      <c r="I84" s="226">
        <f>IF(ISERROR(VLOOKUP(B84,'400 kV BRs'!$B$2:$K$90,7,FALSE)),0,VLOOKUP(B84,'400 kV BRs'!$B$2:$K$90,7,FALSE))</f>
        <v>0</v>
      </c>
      <c r="J84" s="226">
        <f>IF(ISERROR(VLOOKUP(B84,'400 kV BRs'!$B$2:$K$90,8,FALSE)),0,VLOOKUP(B84,'400 kV BRs'!$B$2:$K$90,8,FALSE))</f>
        <v>0</v>
      </c>
      <c r="K84" s="226">
        <f>IF(ISERROR(VLOOKUP(B84,'400 kV BRs'!$B$2:$K$90,9,FALSE)),0,VLOOKUP(B84,'400 kV BRs'!$B$2:$K$90,9,FALSE))</f>
        <v>0</v>
      </c>
      <c r="L84" s="226">
        <f>IF(ISERROR(VLOOKUP(B84,'400 kV BRs'!$B$2:$K$90,10,FALSE)),0,VLOOKUP(B84,'400 kV BRs'!$B$2:$K$90,10,FALSE))</f>
        <v>0</v>
      </c>
      <c r="M84" s="183">
        <f t="shared" si="8"/>
        <v>100</v>
      </c>
      <c r="N84" s="183">
        <f t="shared" si="9"/>
        <v>0</v>
      </c>
      <c r="O84" s="183">
        <f t="shared" si="10"/>
        <v>0</v>
      </c>
      <c r="P84" s="183">
        <f t="shared" si="11"/>
        <v>100</v>
      </c>
    </row>
    <row r="85" spans="1:17" x14ac:dyDescent="0.25">
      <c r="A85" s="190">
        <v>82</v>
      </c>
      <c r="B85" s="190" t="s">
        <v>63</v>
      </c>
      <c r="C85" s="183">
        <v>0</v>
      </c>
      <c r="D85" s="183">
        <v>0</v>
      </c>
      <c r="E85" s="183">
        <v>0</v>
      </c>
      <c r="F85" s="183">
        <v>2</v>
      </c>
      <c r="G85" s="183">
        <v>0</v>
      </c>
      <c r="H85" s="183">
        <v>0</v>
      </c>
      <c r="I85" s="226">
        <f>IF(ISERROR(VLOOKUP(B85,'400 kV BRs'!$B$2:$K$90,7,FALSE)),0,VLOOKUP(B85,'400 kV BRs'!$B$2:$K$90,7,FALSE))</f>
        <v>0</v>
      </c>
      <c r="J85" s="226">
        <f>IF(ISERROR(VLOOKUP(B85,'400 kV BRs'!$B$2:$K$90,8,FALSE)),0,VLOOKUP(B85,'400 kV BRs'!$B$2:$K$90,8,FALSE))</f>
        <v>0</v>
      </c>
      <c r="K85" s="226">
        <f>IF(ISERROR(VLOOKUP(B85,'400 kV BRs'!$B$2:$K$90,9,FALSE)),0,VLOOKUP(B85,'400 kV BRs'!$B$2:$K$90,9,FALSE))</f>
        <v>1</v>
      </c>
      <c r="L85" s="226">
        <f>IF(ISERROR(VLOOKUP(B85,'400 kV BRs'!$B$2:$K$90,10,FALSE)),0,VLOOKUP(B85,'400 kV BRs'!$B$2:$K$90,10,FALSE))</f>
        <v>0</v>
      </c>
      <c r="M85" s="183">
        <f t="shared" si="8"/>
        <v>126</v>
      </c>
      <c r="N85" s="183">
        <f t="shared" si="9"/>
        <v>80</v>
      </c>
      <c r="O85" s="183">
        <f t="shared" si="10"/>
        <v>80</v>
      </c>
      <c r="P85" s="183">
        <f t="shared" si="11"/>
        <v>206</v>
      </c>
    </row>
    <row r="86" spans="1:17" x14ac:dyDescent="0.25">
      <c r="A86" s="190">
        <v>83</v>
      </c>
      <c r="B86" s="190" t="s">
        <v>123</v>
      </c>
      <c r="C86" s="183">
        <v>0</v>
      </c>
      <c r="D86" s="183">
        <v>0</v>
      </c>
      <c r="E86" s="183">
        <v>0</v>
      </c>
      <c r="F86" s="183">
        <v>0</v>
      </c>
      <c r="G86" s="183">
        <v>0</v>
      </c>
      <c r="H86" s="183">
        <v>0</v>
      </c>
      <c r="I86" s="226">
        <f>IF(ISERROR(VLOOKUP(B86,'400 kV BRs'!$B$2:$K$90,7,FALSE)),0,VLOOKUP(B86,'400 kV BRs'!$B$2:$K$90,7,FALSE))</f>
        <v>0</v>
      </c>
      <c r="J86" s="226">
        <f>IF(ISERROR(VLOOKUP(B86,'400 kV BRs'!$B$2:$K$90,8,FALSE)),0,VLOOKUP(B86,'400 kV BRs'!$B$2:$K$90,8,FALSE))</f>
        <v>0</v>
      </c>
      <c r="K86" s="226">
        <f>IF(ISERROR(VLOOKUP(B86,'400 kV BRs'!$B$2:$K$90,9,FALSE)),0,VLOOKUP(B86,'400 kV BRs'!$B$2:$K$90,9,FALSE))</f>
        <v>0</v>
      </c>
      <c r="L86" s="226">
        <f>IF(ISERROR(VLOOKUP(B86,'400 kV BRs'!$B$2:$K$90,10,FALSE)),0,VLOOKUP(B86,'400 kV BRs'!$B$2:$K$90,10,FALSE))</f>
        <v>0</v>
      </c>
      <c r="M86" s="183">
        <f t="shared" si="8"/>
        <v>0</v>
      </c>
      <c r="N86" s="183">
        <f t="shared" si="9"/>
        <v>0</v>
      </c>
      <c r="O86" s="183">
        <f t="shared" si="10"/>
        <v>0</v>
      </c>
      <c r="P86" s="183">
        <f t="shared" si="11"/>
        <v>0</v>
      </c>
    </row>
    <row r="87" spans="1:17" x14ac:dyDescent="0.25">
      <c r="A87" s="190">
        <v>84</v>
      </c>
      <c r="B87" s="190" t="s">
        <v>145</v>
      </c>
      <c r="C87" s="183">
        <v>0</v>
      </c>
      <c r="D87" s="183">
        <v>0</v>
      </c>
      <c r="E87" s="183">
        <v>0</v>
      </c>
      <c r="F87" s="183">
        <v>0</v>
      </c>
      <c r="G87" s="183">
        <v>0</v>
      </c>
      <c r="H87" s="183">
        <v>0</v>
      </c>
      <c r="I87" s="226">
        <f>IF(ISERROR(VLOOKUP(B87,'400 kV BRs'!$B$2:$K$90,7,FALSE)),0,VLOOKUP(B87,'400 kV BRs'!$B$2:$K$90,7,FALSE))</f>
        <v>0</v>
      </c>
      <c r="J87" s="226">
        <f>IF(ISERROR(VLOOKUP(B87,'400 kV BRs'!$B$2:$K$90,8,FALSE)),0,VLOOKUP(B87,'400 kV BRs'!$B$2:$K$90,8,FALSE))</f>
        <v>0</v>
      </c>
      <c r="K87" s="226">
        <f>IF(ISERROR(VLOOKUP(B87,'400 kV BRs'!$B$2:$K$90,9,FALSE)),0,VLOOKUP(B87,'400 kV BRs'!$B$2:$K$90,9,FALSE))</f>
        <v>0</v>
      </c>
      <c r="L87" s="226">
        <f>IF(ISERROR(VLOOKUP(B87,'400 kV BRs'!$B$2:$K$90,10,FALSE)),0,VLOOKUP(B87,'400 kV BRs'!$B$2:$K$90,10,FALSE))</f>
        <v>0</v>
      </c>
      <c r="M87" s="183">
        <f t="shared" si="8"/>
        <v>0</v>
      </c>
      <c r="N87" s="183">
        <f t="shared" si="9"/>
        <v>0</v>
      </c>
      <c r="O87" s="183">
        <f t="shared" si="10"/>
        <v>0</v>
      </c>
      <c r="P87" s="183">
        <f t="shared" si="11"/>
        <v>0</v>
      </c>
    </row>
    <row r="88" spans="1:17" x14ac:dyDescent="0.25">
      <c r="A88" s="190">
        <v>85</v>
      </c>
      <c r="B88" s="191" t="s">
        <v>147</v>
      </c>
      <c r="C88" s="183">
        <v>0</v>
      </c>
      <c r="D88" s="183">
        <v>0</v>
      </c>
      <c r="E88" s="183">
        <v>0</v>
      </c>
      <c r="F88" s="183">
        <v>0</v>
      </c>
      <c r="G88" s="183">
        <v>0</v>
      </c>
      <c r="H88" s="183">
        <v>0</v>
      </c>
      <c r="I88" s="226">
        <f>IF(ISERROR(VLOOKUP(B88,'400 kV BRs'!$B$2:$K$90,7,FALSE)),0,VLOOKUP(B88,'400 kV BRs'!$B$2:$K$90,7,FALSE))</f>
        <v>0</v>
      </c>
      <c r="J88" s="226">
        <f>IF(ISERROR(VLOOKUP(B88,'400 kV BRs'!$B$2:$K$90,8,FALSE)),0,VLOOKUP(B88,'400 kV BRs'!$B$2:$K$90,8,FALSE))</f>
        <v>0</v>
      </c>
      <c r="K88" s="226">
        <f>IF(ISERROR(VLOOKUP(B88,'400 kV BRs'!$B$2:$K$90,9,FALSE)),0,VLOOKUP(B88,'400 kV BRs'!$B$2:$K$90,9,FALSE))</f>
        <v>0</v>
      </c>
      <c r="L88" s="226">
        <f>IF(ISERROR(VLOOKUP(B88,'400 kV BRs'!$B$2:$K$90,10,FALSE)),0,VLOOKUP(B88,'400 kV BRs'!$B$2:$K$90,10,FALSE))</f>
        <v>0</v>
      </c>
      <c r="M88" s="183">
        <f t="shared" si="8"/>
        <v>0</v>
      </c>
      <c r="N88" s="183">
        <f t="shared" si="9"/>
        <v>0</v>
      </c>
      <c r="O88" s="183">
        <f t="shared" si="10"/>
        <v>0</v>
      </c>
      <c r="P88" s="183">
        <f t="shared" si="11"/>
        <v>0</v>
      </c>
    </row>
    <row r="89" spans="1:17" x14ac:dyDescent="0.25">
      <c r="A89" s="190">
        <v>86</v>
      </c>
      <c r="B89" s="190" t="s">
        <v>839</v>
      </c>
      <c r="C89" s="183">
        <v>0</v>
      </c>
      <c r="D89" s="183">
        <v>0</v>
      </c>
      <c r="E89" s="183">
        <v>0</v>
      </c>
      <c r="F89" s="183">
        <v>0</v>
      </c>
      <c r="G89" s="183">
        <v>0</v>
      </c>
      <c r="H89" s="183">
        <v>0</v>
      </c>
      <c r="I89" s="226">
        <f>IF(ISERROR(VLOOKUP(B89,'400 kV BRs'!$B$2:$K$90,7,FALSE)),0,VLOOKUP(B89,'400 kV BRs'!$B$2:$K$90,7,FALSE))</f>
        <v>0</v>
      </c>
      <c r="J89" s="226">
        <f>IF(ISERROR(VLOOKUP(B89,'400 kV BRs'!$B$2:$K$90,8,FALSE)),0,VLOOKUP(B89,'400 kV BRs'!$B$2:$K$90,8,FALSE))</f>
        <v>0</v>
      </c>
      <c r="K89" s="226">
        <f>IF(ISERROR(VLOOKUP(B89,'400 kV BRs'!$B$2:$K$90,9,FALSE)),0,VLOOKUP(B89,'400 kV BRs'!$B$2:$K$90,9,FALSE))</f>
        <v>0</v>
      </c>
      <c r="L89" s="226">
        <f>IF(ISERROR(VLOOKUP(B89,'400 kV BRs'!$B$2:$K$90,10,FALSE)),0,VLOOKUP(B89,'400 kV BRs'!$B$2:$K$90,10,FALSE))</f>
        <v>0</v>
      </c>
      <c r="M89" s="183">
        <f t="shared" si="8"/>
        <v>0</v>
      </c>
      <c r="N89" s="183">
        <f t="shared" si="9"/>
        <v>0</v>
      </c>
      <c r="O89" s="183">
        <f t="shared" si="10"/>
        <v>0</v>
      </c>
      <c r="P89" s="183">
        <f t="shared" si="11"/>
        <v>0</v>
      </c>
      <c r="Q89" t="s">
        <v>804</v>
      </c>
    </row>
    <row r="90" spans="1:17" x14ac:dyDescent="0.25">
      <c r="A90" s="190">
        <v>87</v>
      </c>
      <c r="B90" s="191" t="s">
        <v>134</v>
      </c>
      <c r="C90" s="183">
        <v>0</v>
      </c>
      <c r="D90" s="183">
        <v>1</v>
      </c>
      <c r="E90" s="183">
        <v>0</v>
      </c>
      <c r="F90" s="183">
        <v>0</v>
      </c>
      <c r="G90" s="183">
        <v>0</v>
      </c>
      <c r="H90" s="183">
        <v>0</v>
      </c>
      <c r="I90" s="226">
        <f>IF(ISERROR(VLOOKUP(B90,'400 kV BRs'!$B$2:$K$90,7,FALSE)),0,VLOOKUP(B90,'400 kV BRs'!$B$2:$K$90,7,FALSE))</f>
        <v>1</v>
      </c>
      <c r="J90" s="226">
        <f>IF(ISERROR(VLOOKUP(B90,'400 kV BRs'!$B$2:$K$90,8,FALSE)),0,VLOOKUP(B90,'400 kV BRs'!$B$2:$K$90,8,FALSE))</f>
        <v>0</v>
      </c>
      <c r="K90" s="226">
        <f>IF(ISERROR(VLOOKUP(B90,'400 kV BRs'!$B$2:$K$90,9,FALSE)),0,VLOOKUP(B90,'400 kV BRs'!$B$2:$K$90,9,FALSE))</f>
        <v>0</v>
      </c>
      <c r="L90" s="226">
        <f>IF(ISERROR(VLOOKUP(B90,'400 kV BRs'!$B$2:$K$90,10,FALSE)),0,VLOOKUP(B90,'400 kV BRs'!$B$2:$K$90,10,FALSE))</f>
        <v>0</v>
      </c>
      <c r="M90" s="183">
        <f t="shared" si="8"/>
        <v>50</v>
      </c>
      <c r="N90" s="183">
        <f t="shared" si="9"/>
        <v>50</v>
      </c>
      <c r="O90" s="183">
        <f t="shared" si="10"/>
        <v>50</v>
      </c>
      <c r="P90" s="183">
        <f t="shared" si="11"/>
        <v>100</v>
      </c>
    </row>
    <row r="91" spans="1:17" x14ac:dyDescent="0.25">
      <c r="A91" s="190">
        <v>88</v>
      </c>
      <c r="B91" s="190" t="s">
        <v>148</v>
      </c>
      <c r="C91" s="183">
        <v>0</v>
      </c>
      <c r="D91" s="183">
        <v>2</v>
      </c>
      <c r="E91" s="183">
        <v>0</v>
      </c>
      <c r="F91" s="183">
        <v>0</v>
      </c>
      <c r="G91" s="183">
        <v>0</v>
      </c>
      <c r="H91" s="183">
        <v>0</v>
      </c>
      <c r="I91" s="226">
        <f>IF(ISERROR(VLOOKUP(B91,'400 kV BRs'!$B$2:$K$90,7,FALSE)),0,VLOOKUP(B91,'400 kV BRs'!$B$2:$K$90,7,FALSE))</f>
        <v>0</v>
      </c>
      <c r="J91" s="226">
        <f>IF(ISERROR(VLOOKUP(B91,'400 kV BRs'!$B$2:$K$90,8,FALSE)),0,VLOOKUP(B91,'400 kV BRs'!$B$2:$K$90,8,FALSE))</f>
        <v>0</v>
      </c>
      <c r="K91" s="226">
        <f>IF(ISERROR(VLOOKUP(B91,'400 kV BRs'!$B$2:$K$90,9,FALSE)),0,VLOOKUP(B91,'400 kV BRs'!$B$2:$K$90,9,FALSE))</f>
        <v>0</v>
      </c>
      <c r="L91" s="226">
        <f>IF(ISERROR(VLOOKUP(B91,'400 kV BRs'!$B$2:$K$90,10,FALSE)),0,VLOOKUP(B91,'400 kV BRs'!$B$2:$K$90,10,FALSE))</f>
        <v>0</v>
      </c>
      <c r="M91" s="183">
        <f t="shared" si="8"/>
        <v>100</v>
      </c>
      <c r="N91" s="183">
        <f t="shared" si="9"/>
        <v>0</v>
      </c>
      <c r="O91" s="183">
        <f t="shared" si="10"/>
        <v>0</v>
      </c>
      <c r="P91" s="183">
        <f t="shared" si="11"/>
        <v>100</v>
      </c>
    </row>
    <row r="92" spans="1:17" x14ac:dyDescent="0.25">
      <c r="A92" s="190">
        <v>89</v>
      </c>
      <c r="B92" s="190" t="s">
        <v>187</v>
      </c>
      <c r="C92" s="183">
        <v>0</v>
      </c>
      <c r="D92" s="183">
        <v>0</v>
      </c>
      <c r="E92" s="183">
        <v>0</v>
      </c>
      <c r="F92" s="183">
        <v>0</v>
      </c>
      <c r="G92" s="183">
        <v>0</v>
      </c>
      <c r="H92" s="183">
        <v>0</v>
      </c>
      <c r="I92" s="226">
        <f>IF(ISERROR(VLOOKUP(B92,'400 kV BRs'!$B$2:$K$90,7,FALSE)),0,VLOOKUP(B92,'400 kV BRs'!$B$2:$K$90,7,FALSE))</f>
        <v>0</v>
      </c>
      <c r="J92" s="226">
        <f>IF(ISERROR(VLOOKUP(B92,'400 kV BRs'!$B$2:$K$90,8,FALSE)),0,VLOOKUP(B92,'400 kV BRs'!$B$2:$K$90,8,FALSE))</f>
        <v>0</v>
      </c>
      <c r="K92" s="226">
        <f>IF(ISERROR(VLOOKUP(B92,'400 kV BRs'!$B$2:$K$90,9,FALSE)),0,VLOOKUP(B92,'400 kV BRs'!$B$2:$K$90,9,FALSE))</f>
        <v>1</v>
      </c>
      <c r="L92" s="226">
        <f>IF(ISERROR(VLOOKUP(B92,'400 kV BRs'!$B$2:$K$90,10,FALSE)),0,VLOOKUP(B92,'400 kV BRs'!$B$2:$K$90,10,FALSE))</f>
        <v>0</v>
      </c>
      <c r="M92" s="183">
        <f t="shared" si="8"/>
        <v>0</v>
      </c>
      <c r="N92" s="183">
        <f t="shared" si="9"/>
        <v>80</v>
      </c>
      <c r="O92" s="183">
        <f t="shared" si="10"/>
        <v>80</v>
      </c>
      <c r="P92" s="183">
        <f t="shared" si="11"/>
        <v>80</v>
      </c>
    </row>
    <row r="93" spans="1:17" x14ac:dyDescent="0.25">
      <c r="A93" s="190">
        <v>90</v>
      </c>
      <c r="B93" s="192" t="s">
        <v>149</v>
      </c>
      <c r="C93" s="183">
        <v>0</v>
      </c>
      <c r="D93" s="183">
        <v>0</v>
      </c>
      <c r="E93" s="183">
        <v>0</v>
      </c>
      <c r="F93" s="183">
        <v>0</v>
      </c>
      <c r="G93" s="183">
        <v>0</v>
      </c>
      <c r="H93" s="183">
        <v>0</v>
      </c>
      <c r="I93" s="226">
        <f>IF(ISERROR(VLOOKUP(B93,'400 kV BRs'!$B$2:$K$90,7,FALSE)),0,VLOOKUP(B93,'400 kV BRs'!$B$2:$K$90,7,FALSE))</f>
        <v>0</v>
      </c>
      <c r="J93" s="226">
        <f>IF(ISERROR(VLOOKUP(B93,'400 kV BRs'!$B$2:$K$90,8,FALSE)),0,VLOOKUP(B93,'400 kV BRs'!$B$2:$K$90,8,FALSE))</f>
        <v>0</v>
      </c>
      <c r="K93" s="226">
        <f>IF(ISERROR(VLOOKUP(B93,'400 kV BRs'!$B$2:$K$90,9,FALSE)),0,VLOOKUP(B93,'400 kV BRs'!$B$2:$K$90,9,FALSE))</f>
        <v>0</v>
      </c>
      <c r="L93" s="226">
        <f>IF(ISERROR(VLOOKUP(B93,'400 kV BRs'!$B$2:$K$90,10,FALSE)),0,VLOOKUP(B93,'400 kV BRs'!$B$2:$K$90,10,FALSE))</f>
        <v>0</v>
      </c>
      <c r="M93" s="183">
        <f t="shared" si="8"/>
        <v>0</v>
      </c>
      <c r="N93" s="183">
        <f t="shared" si="9"/>
        <v>0</v>
      </c>
      <c r="O93" s="183">
        <f t="shared" si="10"/>
        <v>0</v>
      </c>
      <c r="P93" s="183">
        <f t="shared" si="11"/>
        <v>0</v>
      </c>
      <c r="Q93" t="s">
        <v>804</v>
      </c>
    </row>
    <row r="94" spans="1:17" x14ac:dyDescent="0.25">
      <c r="A94" s="190">
        <v>91</v>
      </c>
      <c r="B94" s="190" t="s">
        <v>230</v>
      </c>
      <c r="C94" s="183">
        <v>0</v>
      </c>
      <c r="D94" s="183">
        <v>0</v>
      </c>
      <c r="E94" s="183">
        <v>0</v>
      </c>
      <c r="F94" s="183">
        <v>0</v>
      </c>
      <c r="G94" s="183">
        <v>0</v>
      </c>
      <c r="H94" s="183">
        <v>0</v>
      </c>
      <c r="I94" s="226">
        <f>IF(ISERROR(VLOOKUP(B94,'400 kV BRs'!$B$2:$K$90,7,FALSE)),0,VLOOKUP(B94,'400 kV BRs'!$B$2:$K$90,7,FALSE))</f>
        <v>0</v>
      </c>
      <c r="J94" s="226">
        <f>IF(ISERROR(VLOOKUP(B94,'400 kV BRs'!$B$2:$K$90,8,FALSE)),0,VLOOKUP(B94,'400 kV BRs'!$B$2:$K$90,8,FALSE))</f>
        <v>1</v>
      </c>
      <c r="K94" s="226">
        <f>IF(ISERROR(VLOOKUP(B94,'400 kV BRs'!$B$2:$K$90,9,FALSE)),0,VLOOKUP(B94,'400 kV BRs'!$B$2:$K$90,9,FALSE))</f>
        <v>0</v>
      </c>
      <c r="L94" s="226">
        <f>IF(ISERROR(VLOOKUP(B94,'400 kV BRs'!$B$2:$K$90,10,FALSE)),0,VLOOKUP(B94,'400 kV BRs'!$B$2:$K$90,10,FALSE))</f>
        <v>0</v>
      </c>
      <c r="M94" s="183">
        <f t="shared" si="8"/>
        <v>0</v>
      </c>
      <c r="N94" s="183">
        <f t="shared" si="9"/>
        <v>63</v>
      </c>
      <c r="O94" s="183">
        <f t="shared" si="10"/>
        <v>63</v>
      </c>
      <c r="P94" s="183">
        <f t="shared" si="11"/>
        <v>63</v>
      </c>
    </row>
    <row r="95" spans="1:17" x14ac:dyDescent="0.25">
      <c r="A95" s="190">
        <v>92</v>
      </c>
      <c r="B95" s="190" t="s">
        <v>136</v>
      </c>
      <c r="C95" s="183">
        <v>0</v>
      </c>
      <c r="D95" s="183">
        <v>0</v>
      </c>
      <c r="E95" s="183">
        <v>0</v>
      </c>
      <c r="F95" s="183">
        <v>0</v>
      </c>
      <c r="G95" s="183">
        <v>0</v>
      </c>
      <c r="H95" s="183">
        <v>0</v>
      </c>
      <c r="I95" s="226">
        <f>IF(ISERROR(VLOOKUP(B95,'400 kV BRs'!$B$2:$K$90,7,FALSE)),0,VLOOKUP(B95,'400 kV BRs'!$B$2:$K$90,7,FALSE))</f>
        <v>1</v>
      </c>
      <c r="J95" s="226">
        <f>IF(ISERROR(VLOOKUP(B95,'400 kV BRs'!$B$2:$K$90,8,FALSE)),0,VLOOKUP(B95,'400 kV BRs'!$B$2:$K$90,8,FALSE))</f>
        <v>0</v>
      </c>
      <c r="K95" s="226">
        <f>IF(ISERROR(VLOOKUP(B95,'400 kV BRs'!$B$2:$K$90,9,FALSE)),0,VLOOKUP(B95,'400 kV BRs'!$B$2:$K$90,9,FALSE))</f>
        <v>0</v>
      </c>
      <c r="L95" s="226">
        <f>IF(ISERROR(VLOOKUP(B95,'400 kV BRs'!$B$2:$K$90,10,FALSE)),0,VLOOKUP(B95,'400 kV BRs'!$B$2:$K$90,10,FALSE))</f>
        <v>0</v>
      </c>
      <c r="M95" s="183">
        <f t="shared" si="8"/>
        <v>0</v>
      </c>
      <c r="N95" s="183">
        <f t="shared" si="9"/>
        <v>50</v>
      </c>
      <c r="O95" s="183">
        <f t="shared" si="10"/>
        <v>50</v>
      </c>
      <c r="P95" s="183">
        <f t="shared" si="11"/>
        <v>50</v>
      </c>
    </row>
    <row r="96" spans="1:17" x14ac:dyDescent="0.25">
      <c r="A96" s="190">
        <v>93</v>
      </c>
      <c r="B96" s="191" t="s">
        <v>165</v>
      </c>
      <c r="C96" s="183">
        <v>0</v>
      </c>
      <c r="D96" s="183">
        <v>0</v>
      </c>
      <c r="E96" s="183">
        <v>0</v>
      </c>
      <c r="F96" s="183">
        <v>0</v>
      </c>
      <c r="G96" s="183">
        <v>0</v>
      </c>
      <c r="H96" s="183">
        <v>0</v>
      </c>
      <c r="I96" s="226">
        <f>IF(ISERROR(VLOOKUP(B96,'400 kV BRs'!$B$2:$K$90,7,FALSE)),0,VLOOKUP(B96,'400 kV BRs'!$B$2:$K$90,7,FALSE))</f>
        <v>0</v>
      </c>
      <c r="J96" s="226">
        <f>IF(ISERROR(VLOOKUP(B96,'400 kV BRs'!$B$2:$K$90,8,FALSE)),0,VLOOKUP(B96,'400 kV BRs'!$B$2:$K$90,8,FALSE))</f>
        <v>0</v>
      </c>
      <c r="K96" s="226">
        <f>IF(ISERROR(VLOOKUP(B96,'400 kV BRs'!$B$2:$K$90,9,FALSE)),0,VLOOKUP(B96,'400 kV BRs'!$B$2:$K$90,9,FALSE))</f>
        <v>0</v>
      </c>
      <c r="L96" s="226">
        <f>IF(ISERROR(VLOOKUP(B96,'400 kV BRs'!$B$2:$K$90,10,FALSE)),0,VLOOKUP(B96,'400 kV BRs'!$B$2:$K$90,10,FALSE))</f>
        <v>0</v>
      </c>
      <c r="M96" s="183">
        <f t="shared" si="8"/>
        <v>0</v>
      </c>
      <c r="N96" s="183">
        <f t="shared" si="9"/>
        <v>0</v>
      </c>
      <c r="O96" s="183">
        <f t="shared" si="10"/>
        <v>0</v>
      </c>
      <c r="P96" s="183">
        <f t="shared" si="11"/>
        <v>0</v>
      </c>
      <c r="Q96" t="s">
        <v>804</v>
      </c>
    </row>
    <row r="97" spans="1:17" x14ac:dyDescent="0.25">
      <c r="A97" s="190">
        <v>94</v>
      </c>
      <c r="B97" s="190" t="s">
        <v>192</v>
      </c>
      <c r="C97" s="183">
        <v>0</v>
      </c>
      <c r="D97" s="183">
        <v>0</v>
      </c>
      <c r="E97" s="183">
        <v>0</v>
      </c>
      <c r="F97" s="183">
        <v>0</v>
      </c>
      <c r="G97" s="183">
        <v>0</v>
      </c>
      <c r="H97" s="183">
        <v>0</v>
      </c>
      <c r="I97" s="226">
        <f>IF(ISERROR(VLOOKUP(B97,'400 kV BRs'!$B$2:$K$90,7,FALSE)),0,VLOOKUP(B97,'400 kV BRs'!$B$2:$K$90,7,FALSE))</f>
        <v>0</v>
      </c>
      <c r="J97" s="226">
        <f>IF(ISERROR(VLOOKUP(B97,'400 kV BRs'!$B$2:$K$90,8,FALSE)),0,VLOOKUP(B97,'400 kV BRs'!$B$2:$K$90,8,FALSE))</f>
        <v>0</v>
      </c>
      <c r="K97" s="226">
        <f>IF(ISERROR(VLOOKUP(B97,'400 kV BRs'!$B$2:$K$90,9,FALSE)),0,VLOOKUP(B97,'400 kV BRs'!$B$2:$K$90,9,FALSE))</f>
        <v>0</v>
      </c>
      <c r="L97" s="226">
        <f>IF(ISERROR(VLOOKUP(B97,'400 kV BRs'!$B$2:$K$90,10,FALSE)),0,VLOOKUP(B97,'400 kV BRs'!$B$2:$K$90,10,FALSE))</f>
        <v>1</v>
      </c>
      <c r="M97" s="183">
        <f t="shared" si="8"/>
        <v>0</v>
      </c>
      <c r="N97" s="183">
        <f t="shared" si="9"/>
        <v>125</v>
      </c>
      <c r="O97" s="183">
        <f t="shared" si="10"/>
        <v>125</v>
      </c>
      <c r="P97" s="183">
        <f t="shared" si="11"/>
        <v>125</v>
      </c>
    </row>
    <row r="98" spans="1:17" x14ac:dyDescent="0.25">
      <c r="A98" s="190">
        <v>95</v>
      </c>
      <c r="B98" s="190" t="s">
        <v>229</v>
      </c>
      <c r="C98" s="183">
        <v>0</v>
      </c>
      <c r="D98" s="183">
        <v>0</v>
      </c>
      <c r="E98" s="183">
        <v>0</v>
      </c>
      <c r="F98" s="183">
        <v>0</v>
      </c>
      <c r="G98" s="183">
        <v>0</v>
      </c>
      <c r="H98" s="183">
        <v>0</v>
      </c>
      <c r="I98" s="226">
        <f>IF(ISERROR(VLOOKUP(B98,'400 kV BRs'!$B$2:$K$90,7,FALSE)),0,VLOOKUP(B98,'400 kV BRs'!$B$2:$K$90,7,FALSE))</f>
        <v>0</v>
      </c>
      <c r="J98" s="226">
        <f>IF(ISERROR(VLOOKUP(B98,'400 kV BRs'!$B$2:$K$90,8,FALSE)),0,VLOOKUP(B98,'400 kV BRs'!$B$2:$K$90,8,FALSE))</f>
        <v>0</v>
      </c>
      <c r="K98" s="226">
        <f>IF(ISERROR(VLOOKUP(B98,'400 kV BRs'!$B$2:$K$90,9,FALSE)),0,VLOOKUP(B98,'400 kV BRs'!$B$2:$K$90,9,FALSE))</f>
        <v>0</v>
      </c>
      <c r="L98" s="226">
        <f>IF(ISERROR(VLOOKUP(B98,'400 kV BRs'!$B$2:$K$90,10,FALSE)),0,VLOOKUP(B98,'400 kV BRs'!$B$2:$K$90,10,FALSE))</f>
        <v>0</v>
      </c>
      <c r="M98" s="183">
        <f t="shared" si="8"/>
        <v>0</v>
      </c>
      <c r="N98" s="183">
        <f t="shared" si="9"/>
        <v>0</v>
      </c>
      <c r="O98" s="183">
        <f t="shared" si="10"/>
        <v>0</v>
      </c>
      <c r="P98" s="183">
        <f t="shared" si="11"/>
        <v>0</v>
      </c>
    </row>
    <row r="99" spans="1:17" x14ac:dyDescent="0.25">
      <c r="A99" s="190">
        <v>96</v>
      </c>
      <c r="B99" s="191" t="s">
        <v>152</v>
      </c>
      <c r="C99" s="183">
        <v>0</v>
      </c>
      <c r="D99" s="183">
        <v>0</v>
      </c>
      <c r="E99" s="183">
        <v>0</v>
      </c>
      <c r="F99" s="183">
        <v>0</v>
      </c>
      <c r="G99" s="183">
        <v>0</v>
      </c>
      <c r="H99" s="183">
        <v>0</v>
      </c>
      <c r="I99" s="226">
        <f>IF(ISERROR(VLOOKUP(B99,'400 kV BRs'!$B$2:$K$90,7,FALSE)),0,VLOOKUP(B99,'400 kV BRs'!$B$2:$K$90,7,FALSE))</f>
        <v>0</v>
      </c>
      <c r="J99" s="226">
        <f>IF(ISERROR(VLOOKUP(B99,'400 kV BRs'!$B$2:$K$90,8,FALSE)),0,VLOOKUP(B99,'400 kV BRs'!$B$2:$K$90,8,FALSE))</f>
        <v>0</v>
      </c>
      <c r="K99" s="226">
        <f>IF(ISERROR(VLOOKUP(B99,'400 kV BRs'!$B$2:$K$90,9,FALSE)),0,VLOOKUP(B99,'400 kV BRs'!$B$2:$K$90,9,FALSE))</f>
        <v>1</v>
      </c>
      <c r="L99" s="226">
        <f>IF(ISERROR(VLOOKUP(B99,'400 kV BRs'!$B$2:$K$90,10,FALSE)),0,VLOOKUP(B99,'400 kV BRs'!$B$2:$K$90,10,FALSE))</f>
        <v>0</v>
      </c>
      <c r="M99" s="183">
        <f t="shared" si="8"/>
        <v>0</v>
      </c>
      <c r="N99" s="183">
        <f t="shared" si="9"/>
        <v>80</v>
      </c>
      <c r="O99" s="183">
        <f t="shared" si="10"/>
        <v>80</v>
      </c>
      <c r="P99" s="183">
        <f t="shared" si="11"/>
        <v>80</v>
      </c>
    </row>
    <row r="100" spans="1:17" x14ac:dyDescent="0.25">
      <c r="A100" s="190">
        <v>97</v>
      </c>
      <c r="B100" s="190" t="s">
        <v>116</v>
      </c>
      <c r="C100" s="183">
        <v>0</v>
      </c>
      <c r="D100" s="183">
        <v>4</v>
      </c>
      <c r="E100" s="183">
        <v>0</v>
      </c>
      <c r="F100" s="183">
        <v>0</v>
      </c>
      <c r="G100" s="183">
        <v>0</v>
      </c>
      <c r="H100" s="183">
        <v>0</v>
      </c>
      <c r="I100" s="226">
        <f>IF(ISERROR(VLOOKUP(B100,'400 kV BRs'!$B$2:$K$90,7,FALSE)),0,VLOOKUP(B100,'400 kV BRs'!$B$2:$K$90,7,FALSE))</f>
        <v>2</v>
      </c>
      <c r="J100" s="226">
        <f>IF(ISERROR(VLOOKUP(B100,'400 kV BRs'!$B$2:$K$90,8,FALSE)),0,VLOOKUP(B100,'400 kV BRs'!$B$2:$K$90,8,FALSE))</f>
        <v>0</v>
      </c>
      <c r="K100" s="226">
        <f>IF(ISERROR(VLOOKUP(B100,'400 kV BRs'!$B$2:$K$90,9,FALSE)),0,VLOOKUP(B100,'400 kV BRs'!$B$2:$K$90,9,FALSE))</f>
        <v>0</v>
      </c>
      <c r="L100" s="226">
        <f>IF(ISERROR(VLOOKUP(B100,'400 kV BRs'!$B$2:$K$90,10,FALSE)),0,VLOOKUP(B100,'400 kV BRs'!$B$2:$K$90,10,FALSE))</f>
        <v>0</v>
      </c>
      <c r="M100" s="183">
        <f t="shared" si="8"/>
        <v>200</v>
      </c>
      <c r="N100" s="183">
        <f t="shared" si="9"/>
        <v>100</v>
      </c>
      <c r="O100" s="183">
        <f t="shared" si="10"/>
        <v>100</v>
      </c>
      <c r="P100" s="183">
        <f t="shared" si="11"/>
        <v>300</v>
      </c>
    </row>
    <row r="101" spans="1:17" x14ac:dyDescent="0.25">
      <c r="A101" s="190">
        <v>98</v>
      </c>
      <c r="B101" s="190" t="s">
        <v>157</v>
      </c>
      <c r="C101" s="183">
        <v>0</v>
      </c>
      <c r="D101" s="183">
        <v>0</v>
      </c>
      <c r="E101" s="183">
        <v>0</v>
      </c>
      <c r="F101" s="183">
        <v>0</v>
      </c>
      <c r="G101" s="183">
        <v>0</v>
      </c>
      <c r="H101" s="183">
        <v>0</v>
      </c>
      <c r="I101" s="226">
        <f>IF(ISERROR(VLOOKUP(B101,'400 kV BRs'!$B$2:$K$90,7,FALSE)),0,VLOOKUP(B101,'400 kV BRs'!$B$2:$K$90,7,FALSE))</f>
        <v>0</v>
      </c>
      <c r="J101" s="226">
        <f>IF(ISERROR(VLOOKUP(B101,'400 kV BRs'!$B$2:$K$90,8,FALSE)),0,VLOOKUP(B101,'400 kV BRs'!$B$2:$K$90,8,FALSE))</f>
        <v>0</v>
      </c>
      <c r="K101" s="226">
        <f>IF(ISERROR(VLOOKUP(B101,'400 kV BRs'!$B$2:$K$90,9,FALSE)),0,VLOOKUP(B101,'400 kV BRs'!$B$2:$K$90,9,FALSE))</f>
        <v>1</v>
      </c>
      <c r="L101" s="226">
        <f>IF(ISERROR(VLOOKUP(B101,'400 kV BRs'!$B$2:$K$90,10,FALSE)),0,VLOOKUP(B101,'400 kV BRs'!$B$2:$K$90,10,FALSE))</f>
        <v>0</v>
      </c>
      <c r="M101" s="183">
        <f t="shared" si="8"/>
        <v>0</v>
      </c>
      <c r="N101" s="183">
        <f t="shared" si="9"/>
        <v>80</v>
      </c>
      <c r="O101" s="183">
        <f t="shared" si="10"/>
        <v>80</v>
      </c>
      <c r="P101" s="183">
        <f t="shared" si="11"/>
        <v>80</v>
      </c>
    </row>
    <row r="102" spans="1:17" x14ac:dyDescent="0.25">
      <c r="A102" s="190">
        <v>99</v>
      </c>
      <c r="B102" s="190" t="s">
        <v>827</v>
      </c>
      <c r="C102" s="183">
        <v>0</v>
      </c>
      <c r="D102" s="183">
        <v>0</v>
      </c>
      <c r="E102" s="183">
        <v>0</v>
      </c>
      <c r="F102" s="183">
        <v>0</v>
      </c>
      <c r="G102" s="183">
        <v>0</v>
      </c>
      <c r="H102" s="183">
        <v>0</v>
      </c>
      <c r="I102" s="226">
        <f>IF(ISERROR(VLOOKUP(B102,'400 kV BRs'!$B$2:$K$90,7,FALSE)),0,VLOOKUP(B102,'400 kV BRs'!$B$2:$K$90,7,FALSE))</f>
        <v>0</v>
      </c>
      <c r="J102" s="226">
        <f>IF(ISERROR(VLOOKUP(B102,'400 kV BRs'!$B$2:$K$90,8,FALSE)),0,VLOOKUP(B102,'400 kV BRs'!$B$2:$K$90,8,FALSE))</f>
        <v>0</v>
      </c>
      <c r="K102" s="226">
        <f>IF(ISERROR(VLOOKUP(B102,'400 kV BRs'!$B$2:$K$90,9,FALSE)),0,VLOOKUP(B102,'400 kV BRs'!$B$2:$K$90,9,FALSE))</f>
        <v>0</v>
      </c>
      <c r="L102" s="226">
        <f>IF(ISERROR(VLOOKUP(B102,'400 kV BRs'!$B$2:$K$90,10,FALSE)),0,VLOOKUP(B102,'400 kV BRs'!$B$2:$K$90,10,FALSE))</f>
        <v>0</v>
      </c>
      <c r="M102" s="183">
        <f t="shared" si="8"/>
        <v>0</v>
      </c>
      <c r="N102" s="183">
        <f t="shared" si="9"/>
        <v>0</v>
      </c>
      <c r="O102" s="183">
        <f t="shared" si="10"/>
        <v>0</v>
      </c>
      <c r="P102" s="183">
        <f t="shared" si="11"/>
        <v>0</v>
      </c>
    </row>
    <row r="103" spans="1:17" x14ac:dyDescent="0.25">
      <c r="A103" s="190">
        <v>100</v>
      </c>
      <c r="B103" s="190" t="s">
        <v>53</v>
      </c>
      <c r="C103" s="183">
        <v>0</v>
      </c>
      <c r="D103" s="183">
        <v>0</v>
      </c>
      <c r="E103" s="183">
        <v>0</v>
      </c>
      <c r="F103" s="183">
        <v>0</v>
      </c>
      <c r="G103" s="183">
        <v>0</v>
      </c>
      <c r="H103" s="183">
        <v>0</v>
      </c>
      <c r="I103" s="226">
        <f>IF(ISERROR(VLOOKUP(B103,'400 kV BRs'!$B$2:$K$90,7,FALSE)),0,VLOOKUP(B103,'400 kV BRs'!$B$2:$K$90,7,FALSE))</f>
        <v>0</v>
      </c>
      <c r="J103" s="226">
        <f>IF(ISERROR(VLOOKUP(B103,'400 kV BRs'!$B$2:$K$90,8,FALSE)),0,VLOOKUP(B103,'400 kV BRs'!$B$2:$K$90,8,FALSE))</f>
        <v>0</v>
      </c>
      <c r="K103" s="226">
        <f>IF(ISERROR(VLOOKUP(B103,'400 kV BRs'!$B$2:$K$90,9,FALSE)),0,VLOOKUP(B103,'400 kV BRs'!$B$2:$K$90,9,FALSE))</f>
        <v>1</v>
      </c>
      <c r="L103" s="226">
        <f>IF(ISERROR(VLOOKUP(B103,'400 kV BRs'!$B$2:$K$90,10,FALSE)),0,VLOOKUP(B103,'400 kV BRs'!$B$2:$K$90,10,FALSE))</f>
        <v>0</v>
      </c>
      <c r="M103" s="183">
        <f t="shared" si="8"/>
        <v>0</v>
      </c>
      <c r="N103" s="183">
        <f t="shared" si="9"/>
        <v>80</v>
      </c>
      <c r="O103" s="183">
        <f t="shared" si="10"/>
        <v>80</v>
      </c>
      <c r="P103" s="183">
        <f t="shared" si="11"/>
        <v>80</v>
      </c>
    </row>
    <row r="104" spans="1:17" x14ac:dyDescent="0.25">
      <c r="A104" s="190">
        <v>101</v>
      </c>
      <c r="B104" s="190" t="s">
        <v>108</v>
      </c>
      <c r="C104" s="183">
        <v>0</v>
      </c>
      <c r="D104" s="183">
        <v>0</v>
      </c>
      <c r="E104" s="183">
        <v>0</v>
      </c>
      <c r="F104" s="183">
        <v>0</v>
      </c>
      <c r="G104" s="183">
        <v>0</v>
      </c>
      <c r="H104" s="183">
        <v>0</v>
      </c>
      <c r="I104" s="226">
        <f>IF(ISERROR(VLOOKUP(B104,'400 kV BRs'!$B$2:$K$90,7,FALSE)),0,VLOOKUP(B104,'400 kV BRs'!$B$2:$K$90,7,FALSE))</f>
        <v>0</v>
      </c>
      <c r="J104" s="226">
        <f>IF(ISERROR(VLOOKUP(B104,'400 kV BRs'!$B$2:$K$90,8,FALSE)),0,VLOOKUP(B104,'400 kV BRs'!$B$2:$K$90,8,FALSE))</f>
        <v>1</v>
      </c>
      <c r="K104" s="226">
        <f>IF(ISERROR(VLOOKUP(B104,'400 kV BRs'!$B$2:$K$90,9,FALSE)),0,VLOOKUP(B104,'400 kV BRs'!$B$2:$K$90,9,FALSE))</f>
        <v>0</v>
      </c>
      <c r="L104" s="226">
        <f>IF(ISERROR(VLOOKUP(B104,'400 kV BRs'!$B$2:$K$90,10,FALSE)),0,VLOOKUP(B104,'400 kV BRs'!$B$2:$K$90,10,FALSE))</f>
        <v>0</v>
      </c>
      <c r="M104" s="183">
        <f t="shared" si="8"/>
        <v>0</v>
      </c>
      <c r="N104" s="183">
        <f t="shared" si="9"/>
        <v>63</v>
      </c>
      <c r="O104" s="183">
        <f t="shared" si="10"/>
        <v>63</v>
      </c>
      <c r="P104" s="183">
        <f t="shared" si="11"/>
        <v>63</v>
      </c>
    </row>
    <row r="105" spans="1:17" x14ac:dyDescent="0.25">
      <c r="A105" s="190">
        <v>102</v>
      </c>
      <c r="B105" s="190" t="s">
        <v>120</v>
      </c>
      <c r="C105" s="183">
        <v>0</v>
      </c>
      <c r="D105" s="183">
        <v>0</v>
      </c>
      <c r="E105" s="183">
        <v>0</v>
      </c>
      <c r="F105" s="183">
        <v>0</v>
      </c>
      <c r="G105" s="183">
        <v>0</v>
      </c>
      <c r="H105" s="183">
        <v>0</v>
      </c>
      <c r="I105" s="226">
        <f>IF(ISERROR(VLOOKUP(B105,'400 kV BRs'!$B$2:$K$90,7,FALSE)),0,VLOOKUP(B105,'400 kV BRs'!$B$2:$K$90,7,FALSE))</f>
        <v>0</v>
      </c>
      <c r="J105" s="226">
        <f>IF(ISERROR(VLOOKUP(B105,'400 kV BRs'!$B$2:$K$90,8,FALSE)),0,VLOOKUP(B105,'400 kV BRs'!$B$2:$K$90,8,FALSE))</f>
        <v>0</v>
      </c>
      <c r="K105" s="226">
        <f>IF(ISERROR(VLOOKUP(B105,'400 kV BRs'!$B$2:$K$90,9,FALSE)),0,VLOOKUP(B105,'400 kV BRs'!$B$2:$K$90,9,FALSE))</f>
        <v>0</v>
      </c>
      <c r="L105" s="226">
        <f>IF(ISERROR(VLOOKUP(B105,'400 kV BRs'!$B$2:$K$90,10,FALSE)),0,VLOOKUP(B105,'400 kV BRs'!$B$2:$K$90,10,FALSE))</f>
        <v>0</v>
      </c>
      <c r="M105" s="183">
        <f t="shared" si="8"/>
        <v>0</v>
      </c>
      <c r="N105" s="183">
        <f t="shared" si="9"/>
        <v>0</v>
      </c>
      <c r="O105" s="183">
        <f t="shared" si="10"/>
        <v>0</v>
      </c>
      <c r="P105" s="183">
        <f t="shared" si="11"/>
        <v>0</v>
      </c>
    </row>
    <row r="106" spans="1:17" x14ac:dyDescent="0.25">
      <c r="A106" s="190">
        <v>103</v>
      </c>
      <c r="B106" s="190" t="s">
        <v>155</v>
      </c>
      <c r="C106" s="183">
        <v>0</v>
      </c>
      <c r="D106" s="183">
        <v>0</v>
      </c>
      <c r="E106" s="183">
        <v>0</v>
      </c>
      <c r="F106" s="183">
        <v>0</v>
      </c>
      <c r="G106" s="183">
        <v>0</v>
      </c>
      <c r="H106" s="183">
        <v>0</v>
      </c>
      <c r="I106" s="226">
        <f>IF(ISERROR(VLOOKUP(B106,'400 kV BRs'!$B$2:$K$90,7,FALSE)),0,VLOOKUP(B106,'400 kV BRs'!$B$2:$K$90,7,FALSE))</f>
        <v>0</v>
      </c>
      <c r="J106" s="226">
        <f>IF(ISERROR(VLOOKUP(B106,'400 kV BRs'!$B$2:$K$90,8,FALSE)),0,VLOOKUP(B106,'400 kV BRs'!$B$2:$K$90,8,FALSE))</f>
        <v>0</v>
      </c>
      <c r="K106" s="226">
        <f>IF(ISERROR(VLOOKUP(B106,'400 kV BRs'!$B$2:$K$90,9,FALSE)),0,VLOOKUP(B106,'400 kV BRs'!$B$2:$K$90,9,FALSE))</f>
        <v>0</v>
      </c>
      <c r="L106" s="226">
        <f>IF(ISERROR(VLOOKUP(B106,'400 kV BRs'!$B$2:$K$90,10,FALSE)),0,VLOOKUP(B106,'400 kV BRs'!$B$2:$K$90,10,FALSE))</f>
        <v>0</v>
      </c>
      <c r="M106" s="183">
        <f t="shared" si="8"/>
        <v>0</v>
      </c>
      <c r="N106" s="183">
        <f t="shared" si="9"/>
        <v>0</v>
      </c>
      <c r="O106" s="183">
        <f t="shared" si="10"/>
        <v>0</v>
      </c>
      <c r="P106" s="183">
        <f t="shared" si="11"/>
        <v>0</v>
      </c>
    </row>
    <row r="107" spans="1:17" x14ac:dyDescent="0.25">
      <c r="A107" s="190">
        <v>104</v>
      </c>
      <c r="B107" s="191" t="s">
        <v>70</v>
      </c>
      <c r="C107" s="183">
        <v>0</v>
      </c>
      <c r="D107" s="183">
        <v>1</v>
      </c>
      <c r="E107" s="183">
        <v>0</v>
      </c>
      <c r="F107" s="183">
        <v>0</v>
      </c>
      <c r="G107" s="183">
        <v>0</v>
      </c>
      <c r="H107" s="183">
        <v>0</v>
      </c>
      <c r="I107" s="226">
        <f>IF(ISERROR(VLOOKUP(B107,'400 kV BRs'!$B$2:$K$90,7,FALSE)),0,VLOOKUP(B107,'400 kV BRs'!$B$2:$K$90,7,FALSE))</f>
        <v>0</v>
      </c>
      <c r="J107" s="226">
        <f>IF(ISERROR(VLOOKUP(B107,'400 kV BRs'!$B$2:$K$90,8,FALSE)),0,VLOOKUP(B107,'400 kV BRs'!$B$2:$K$90,8,FALSE))</f>
        <v>0</v>
      </c>
      <c r="K107" s="226">
        <f>IF(ISERROR(VLOOKUP(B107,'400 kV BRs'!$B$2:$K$90,9,FALSE)),0,VLOOKUP(B107,'400 kV BRs'!$B$2:$K$90,9,FALSE))</f>
        <v>1</v>
      </c>
      <c r="L107" s="226">
        <f>IF(ISERROR(VLOOKUP(B107,'400 kV BRs'!$B$2:$K$90,10,FALSE)),0,VLOOKUP(B107,'400 kV BRs'!$B$2:$K$90,10,FALSE))</f>
        <v>0</v>
      </c>
      <c r="M107" s="183">
        <f t="shared" si="8"/>
        <v>50</v>
      </c>
      <c r="N107" s="183">
        <f t="shared" si="9"/>
        <v>80</v>
      </c>
      <c r="O107" s="183">
        <f t="shared" si="10"/>
        <v>80</v>
      </c>
      <c r="P107" s="183">
        <f t="shared" si="11"/>
        <v>130</v>
      </c>
    </row>
    <row r="108" spans="1:17" x14ac:dyDescent="0.25">
      <c r="A108" s="190">
        <v>105</v>
      </c>
      <c r="B108" s="191" t="s">
        <v>102</v>
      </c>
      <c r="C108" s="183">
        <v>0</v>
      </c>
      <c r="D108" s="183">
        <v>6</v>
      </c>
      <c r="E108" s="183">
        <v>0</v>
      </c>
      <c r="F108" s="183">
        <v>0</v>
      </c>
      <c r="G108" s="183">
        <v>0</v>
      </c>
      <c r="H108" s="183">
        <v>0</v>
      </c>
      <c r="I108" s="226">
        <f>IF(ISERROR(VLOOKUP(B108,'400 kV BRs'!$B$2:$K$90,7,FALSE)),0,VLOOKUP(B108,'400 kV BRs'!$B$2:$K$90,7,FALSE))</f>
        <v>1</v>
      </c>
      <c r="J108" s="226">
        <f>IF(ISERROR(VLOOKUP(B108,'400 kV BRs'!$B$2:$K$90,8,FALSE)),0,VLOOKUP(B108,'400 kV BRs'!$B$2:$K$90,8,FALSE))</f>
        <v>0</v>
      </c>
      <c r="K108" s="226">
        <f>IF(ISERROR(VLOOKUP(B108,'400 kV BRs'!$B$2:$K$90,9,FALSE)),0,VLOOKUP(B108,'400 kV BRs'!$B$2:$K$90,9,FALSE))</f>
        <v>0</v>
      </c>
      <c r="L108" s="226">
        <f>IF(ISERROR(VLOOKUP(B108,'400 kV BRs'!$B$2:$K$90,10,FALSE)),0,VLOOKUP(B108,'400 kV BRs'!$B$2:$K$90,10,FALSE))</f>
        <v>0</v>
      </c>
      <c r="M108" s="183">
        <f t="shared" si="8"/>
        <v>300</v>
      </c>
      <c r="N108" s="183">
        <f t="shared" si="9"/>
        <v>50</v>
      </c>
      <c r="O108" s="183">
        <f t="shared" si="10"/>
        <v>50</v>
      </c>
      <c r="P108" s="183">
        <f t="shared" si="11"/>
        <v>350</v>
      </c>
      <c r="Q108" t="s">
        <v>804</v>
      </c>
    </row>
    <row r="109" spans="1:17" x14ac:dyDescent="0.25">
      <c r="A109" s="190">
        <v>106</v>
      </c>
      <c r="B109" s="190" t="s">
        <v>78</v>
      </c>
      <c r="C109" s="183">
        <v>0</v>
      </c>
      <c r="D109" s="183">
        <v>2</v>
      </c>
      <c r="E109" s="183">
        <v>0</v>
      </c>
      <c r="F109" s="183">
        <v>4</v>
      </c>
      <c r="G109" s="183">
        <v>0</v>
      </c>
      <c r="H109" s="183">
        <v>0</v>
      </c>
      <c r="I109" s="226">
        <f>IF(ISERROR(VLOOKUP(B109,'400 kV BRs'!$B$2:$K$90,7,FALSE)),0,VLOOKUP(B109,'400 kV BRs'!$B$2:$K$90,7,FALSE))</f>
        <v>0</v>
      </c>
      <c r="J109" s="226">
        <f>IF(ISERROR(VLOOKUP(B109,'400 kV BRs'!$B$2:$K$90,8,FALSE)),0,VLOOKUP(B109,'400 kV BRs'!$B$2:$K$90,8,FALSE))</f>
        <v>1</v>
      </c>
      <c r="K109" s="226">
        <f>IF(ISERROR(VLOOKUP(B109,'400 kV BRs'!$B$2:$K$90,9,FALSE)),0,VLOOKUP(B109,'400 kV BRs'!$B$2:$K$90,9,FALSE))</f>
        <v>0</v>
      </c>
      <c r="L109" s="226">
        <f>IF(ISERROR(VLOOKUP(B109,'400 kV BRs'!$B$2:$K$90,10,FALSE)),0,VLOOKUP(B109,'400 kV BRs'!$B$2:$K$90,10,FALSE))</f>
        <v>1</v>
      </c>
      <c r="M109" s="183">
        <f t="shared" si="8"/>
        <v>352</v>
      </c>
      <c r="N109" s="183">
        <f t="shared" si="9"/>
        <v>188</v>
      </c>
      <c r="O109" s="183">
        <f t="shared" si="10"/>
        <v>188</v>
      </c>
      <c r="P109" s="183">
        <f t="shared" si="11"/>
        <v>540</v>
      </c>
    </row>
    <row r="110" spans="1:17" x14ac:dyDescent="0.25">
      <c r="A110" s="190">
        <v>107</v>
      </c>
      <c r="B110" s="191" t="s">
        <v>140</v>
      </c>
      <c r="C110" s="183">
        <v>0</v>
      </c>
      <c r="D110" s="183">
        <v>0</v>
      </c>
      <c r="E110" s="183">
        <v>0</v>
      </c>
      <c r="F110" s="183">
        <v>0</v>
      </c>
      <c r="G110" s="183">
        <v>0</v>
      </c>
      <c r="H110" s="183">
        <v>0</v>
      </c>
      <c r="I110" s="226">
        <f>IF(ISERROR(VLOOKUP(B110,'400 kV BRs'!$B$2:$K$90,7,FALSE)),0,VLOOKUP(B110,'400 kV BRs'!$B$2:$K$90,7,FALSE))</f>
        <v>0</v>
      </c>
      <c r="J110" s="226">
        <f>IF(ISERROR(VLOOKUP(B110,'400 kV BRs'!$B$2:$K$90,8,FALSE)),0,VLOOKUP(B110,'400 kV BRs'!$B$2:$K$90,8,FALSE))</f>
        <v>0</v>
      </c>
      <c r="K110" s="226">
        <f>IF(ISERROR(VLOOKUP(B110,'400 kV BRs'!$B$2:$K$90,9,FALSE)),0,VLOOKUP(B110,'400 kV BRs'!$B$2:$K$90,9,FALSE))</f>
        <v>0</v>
      </c>
      <c r="L110" s="226">
        <f>IF(ISERROR(VLOOKUP(B110,'400 kV BRs'!$B$2:$K$90,10,FALSE)),0,VLOOKUP(B110,'400 kV BRs'!$B$2:$K$90,10,FALSE))</f>
        <v>0</v>
      </c>
      <c r="M110" s="183">
        <f t="shared" si="8"/>
        <v>0</v>
      </c>
      <c r="N110" s="183">
        <f t="shared" si="9"/>
        <v>0</v>
      </c>
      <c r="O110" s="183">
        <f t="shared" si="10"/>
        <v>0</v>
      </c>
      <c r="P110" s="183">
        <f t="shared" si="11"/>
        <v>0</v>
      </c>
    </row>
    <row r="111" spans="1:17" x14ac:dyDescent="0.25">
      <c r="A111" s="190">
        <v>108</v>
      </c>
      <c r="B111" s="191" t="s">
        <v>106</v>
      </c>
      <c r="C111" s="183">
        <v>0</v>
      </c>
      <c r="D111" s="183">
        <v>0</v>
      </c>
      <c r="E111" s="183">
        <v>0</v>
      </c>
      <c r="F111" s="183">
        <v>0</v>
      </c>
      <c r="G111" s="183">
        <v>0</v>
      </c>
      <c r="H111" s="183">
        <v>0</v>
      </c>
      <c r="I111" s="226">
        <f>IF(ISERROR(VLOOKUP(B111,'400 kV BRs'!$B$2:$K$90,7,FALSE)),0,VLOOKUP(B111,'400 kV BRs'!$B$2:$K$90,7,FALSE))</f>
        <v>0</v>
      </c>
      <c r="J111" s="226">
        <f>IF(ISERROR(VLOOKUP(B111,'400 kV BRs'!$B$2:$K$90,8,FALSE)),0,VLOOKUP(B111,'400 kV BRs'!$B$2:$K$90,8,FALSE))</f>
        <v>0</v>
      </c>
      <c r="K111" s="226">
        <f>IF(ISERROR(VLOOKUP(B111,'400 kV BRs'!$B$2:$K$90,9,FALSE)),0,VLOOKUP(B111,'400 kV BRs'!$B$2:$K$90,9,FALSE))</f>
        <v>0</v>
      </c>
      <c r="L111" s="226">
        <f>IF(ISERROR(VLOOKUP(B111,'400 kV BRs'!$B$2:$K$90,10,FALSE)),0,VLOOKUP(B111,'400 kV BRs'!$B$2:$K$90,10,FALSE))</f>
        <v>1</v>
      </c>
      <c r="M111" s="183">
        <f t="shared" si="8"/>
        <v>0</v>
      </c>
      <c r="N111" s="183">
        <f t="shared" si="9"/>
        <v>125</v>
      </c>
      <c r="O111" s="183">
        <f t="shared" si="10"/>
        <v>125</v>
      </c>
      <c r="P111" s="183">
        <f t="shared" si="11"/>
        <v>125</v>
      </c>
    </row>
    <row r="112" spans="1:17" x14ac:dyDescent="0.25">
      <c r="A112" s="190">
        <v>109</v>
      </c>
      <c r="B112" s="191" t="s">
        <v>323</v>
      </c>
      <c r="C112" s="183">
        <v>0</v>
      </c>
      <c r="D112" s="183">
        <v>2</v>
      </c>
      <c r="E112" s="183">
        <v>0</v>
      </c>
      <c r="F112" s="183">
        <v>0</v>
      </c>
      <c r="G112" s="183">
        <v>0</v>
      </c>
      <c r="H112" s="183">
        <v>0</v>
      </c>
      <c r="I112" s="226">
        <f>IF(ISERROR(VLOOKUP(B112,'400 kV BRs'!$B$2:$K$90,7,FALSE)),0,VLOOKUP(B112,'400 kV BRs'!$B$2:$K$90,7,FALSE))</f>
        <v>0</v>
      </c>
      <c r="J112" s="226">
        <f>IF(ISERROR(VLOOKUP(B112,'400 kV BRs'!$B$2:$K$90,8,FALSE)),0,VLOOKUP(B112,'400 kV BRs'!$B$2:$K$90,8,FALSE))</f>
        <v>0</v>
      </c>
      <c r="K112" s="226">
        <f>IF(ISERROR(VLOOKUP(B112,'400 kV BRs'!$B$2:$K$90,9,FALSE)),0,VLOOKUP(B112,'400 kV BRs'!$B$2:$K$90,9,FALSE))</f>
        <v>0</v>
      </c>
      <c r="L112" s="226">
        <f>IF(ISERROR(VLOOKUP(B112,'400 kV BRs'!$B$2:$K$90,10,FALSE)),0,VLOOKUP(B112,'400 kV BRs'!$B$2:$K$90,10,FALSE))</f>
        <v>0</v>
      </c>
      <c r="M112" s="183">
        <f t="shared" si="8"/>
        <v>100</v>
      </c>
      <c r="N112" s="183">
        <f t="shared" si="9"/>
        <v>0</v>
      </c>
      <c r="O112" s="183">
        <f t="shared" si="10"/>
        <v>0</v>
      </c>
      <c r="P112" s="183">
        <f t="shared" si="11"/>
        <v>100</v>
      </c>
    </row>
    <row r="113" spans="1:17" x14ac:dyDescent="0.25">
      <c r="A113" s="190">
        <v>110</v>
      </c>
      <c r="B113" s="190" t="s">
        <v>151</v>
      </c>
      <c r="C113" s="183">
        <v>0</v>
      </c>
      <c r="D113" s="183">
        <v>0</v>
      </c>
      <c r="E113" s="183">
        <v>0</v>
      </c>
      <c r="F113" s="183">
        <v>0</v>
      </c>
      <c r="G113" s="183">
        <v>0</v>
      </c>
      <c r="H113" s="183">
        <v>0</v>
      </c>
      <c r="I113" s="226">
        <f>IF(ISERROR(VLOOKUP(B113,'400 kV BRs'!$B$2:$K$90,7,FALSE)),0,VLOOKUP(B113,'400 kV BRs'!$B$2:$K$90,7,FALSE))</f>
        <v>1</v>
      </c>
      <c r="J113" s="226">
        <f>IF(ISERROR(VLOOKUP(B113,'400 kV BRs'!$B$2:$K$90,8,FALSE)),0,VLOOKUP(B113,'400 kV BRs'!$B$2:$K$90,8,FALSE))</f>
        <v>0</v>
      </c>
      <c r="K113" s="226">
        <f>IF(ISERROR(VLOOKUP(B113,'400 kV BRs'!$B$2:$K$90,9,FALSE)),0,VLOOKUP(B113,'400 kV BRs'!$B$2:$K$90,9,FALSE))</f>
        <v>0</v>
      </c>
      <c r="L113" s="226">
        <f>IF(ISERROR(VLOOKUP(B113,'400 kV BRs'!$B$2:$K$90,10,FALSE)),0,VLOOKUP(B113,'400 kV BRs'!$B$2:$K$90,10,FALSE))</f>
        <v>0</v>
      </c>
      <c r="M113" s="183">
        <f t="shared" si="8"/>
        <v>0</v>
      </c>
      <c r="N113" s="183">
        <f t="shared" si="9"/>
        <v>50</v>
      </c>
      <c r="O113" s="183">
        <f t="shared" si="10"/>
        <v>50</v>
      </c>
      <c r="P113" s="183">
        <f t="shared" si="11"/>
        <v>50</v>
      </c>
    </row>
    <row r="114" spans="1:17" x14ac:dyDescent="0.25">
      <c r="A114" s="190">
        <v>111</v>
      </c>
      <c r="B114" s="190" t="s">
        <v>66</v>
      </c>
      <c r="C114" s="183">
        <v>4</v>
      </c>
      <c r="D114" s="183">
        <v>0</v>
      </c>
      <c r="E114" s="183">
        <v>0</v>
      </c>
      <c r="F114" s="183">
        <v>0</v>
      </c>
      <c r="G114" s="183">
        <v>0</v>
      </c>
      <c r="H114" s="183">
        <v>0</v>
      </c>
      <c r="I114" s="226">
        <f>IF(ISERROR(VLOOKUP(B114,'400 kV BRs'!$B$2:$K$90,7,FALSE)),0,VLOOKUP(B114,'400 kV BRs'!$B$2:$K$90,7,FALSE))</f>
        <v>1</v>
      </c>
      <c r="J114" s="226">
        <f>IF(ISERROR(VLOOKUP(B114,'400 kV BRs'!$B$2:$K$90,8,FALSE)),0,VLOOKUP(B114,'400 kV BRs'!$B$2:$K$90,8,FALSE))</f>
        <v>0</v>
      </c>
      <c r="K114" s="226">
        <f>IF(ISERROR(VLOOKUP(B114,'400 kV BRs'!$B$2:$K$90,9,FALSE)),0,VLOOKUP(B114,'400 kV BRs'!$B$2:$K$90,9,FALSE))</f>
        <v>0</v>
      </c>
      <c r="L114" s="226">
        <f>IF(ISERROR(VLOOKUP(B114,'400 kV BRs'!$B$2:$K$90,10,FALSE)),0,VLOOKUP(B114,'400 kV BRs'!$B$2:$K$90,10,FALSE))</f>
        <v>0</v>
      </c>
      <c r="M114" s="183">
        <f t="shared" si="8"/>
        <v>200</v>
      </c>
      <c r="N114" s="183">
        <f t="shared" si="9"/>
        <v>50</v>
      </c>
      <c r="O114" s="183">
        <f t="shared" si="10"/>
        <v>250</v>
      </c>
      <c r="P114" s="183">
        <f t="shared" si="11"/>
        <v>250</v>
      </c>
    </row>
    <row r="115" spans="1:17" x14ac:dyDescent="0.25">
      <c r="A115" s="190">
        <v>112</v>
      </c>
      <c r="B115" s="190" t="s">
        <v>446</v>
      </c>
      <c r="C115" s="183">
        <v>2</v>
      </c>
      <c r="D115" s="183">
        <v>2</v>
      </c>
      <c r="E115" s="183">
        <v>0</v>
      </c>
      <c r="F115" s="183">
        <v>0</v>
      </c>
      <c r="G115" s="183">
        <v>0</v>
      </c>
      <c r="H115" s="183">
        <v>0</v>
      </c>
      <c r="I115" s="226">
        <f>IF(ISERROR(VLOOKUP(B115,'400 kV BRs'!$B$2:$K$90,7,FALSE)),0,VLOOKUP(B115,'400 kV BRs'!$B$2:$K$90,7,FALSE))</f>
        <v>0</v>
      </c>
      <c r="J115" s="226">
        <f>IF(ISERROR(VLOOKUP(B115,'400 kV BRs'!$B$2:$K$90,8,FALSE)),0,VLOOKUP(B115,'400 kV BRs'!$B$2:$K$90,8,FALSE))</f>
        <v>0</v>
      </c>
      <c r="K115" s="226">
        <f>IF(ISERROR(VLOOKUP(B115,'400 kV BRs'!$B$2:$K$90,9,FALSE)),0,VLOOKUP(B115,'400 kV BRs'!$B$2:$K$90,9,FALSE))</f>
        <v>0</v>
      </c>
      <c r="L115" s="226">
        <f>IF(ISERROR(VLOOKUP(B115,'400 kV BRs'!$B$2:$K$90,10,FALSE)),0,VLOOKUP(B115,'400 kV BRs'!$B$2:$K$90,10,FALSE))</f>
        <v>0</v>
      </c>
      <c r="M115" s="183">
        <f t="shared" si="8"/>
        <v>200</v>
      </c>
      <c r="N115" s="183">
        <f t="shared" si="9"/>
        <v>0</v>
      </c>
      <c r="O115" s="183">
        <f t="shared" si="10"/>
        <v>100</v>
      </c>
      <c r="P115" s="183">
        <f t="shared" si="11"/>
        <v>200</v>
      </c>
    </row>
    <row r="116" spans="1:17" x14ac:dyDescent="0.25">
      <c r="A116" s="190">
        <v>113</v>
      </c>
      <c r="B116" s="190" t="s">
        <v>160</v>
      </c>
      <c r="C116" s="183">
        <v>0</v>
      </c>
      <c r="D116" s="183">
        <v>0</v>
      </c>
      <c r="E116" s="183">
        <v>0</v>
      </c>
      <c r="F116" s="183">
        <v>0</v>
      </c>
      <c r="G116" s="183">
        <v>0</v>
      </c>
      <c r="H116" s="183">
        <v>0</v>
      </c>
      <c r="I116" s="226">
        <f>IF(ISERROR(VLOOKUP(B116,'400 kV BRs'!$B$2:$K$90,7,FALSE)),0,VLOOKUP(B116,'400 kV BRs'!$B$2:$K$90,7,FALSE))</f>
        <v>0</v>
      </c>
      <c r="J116" s="226">
        <f>IF(ISERROR(VLOOKUP(B116,'400 kV BRs'!$B$2:$K$90,8,FALSE)),0,VLOOKUP(B116,'400 kV BRs'!$B$2:$K$90,8,FALSE))</f>
        <v>1</v>
      </c>
      <c r="K116" s="226">
        <f>IF(ISERROR(VLOOKUP(B116,'400 kV BRs'!$B$2:$K$90,9,FALSE)),0,VLOOKUP(B116,'400 kV BRs'!$B$2:$K$90,9,FALSE))</f>
        <v>0</v>
      </c>
      <c r="L116" s="226">
        <f>IF(ISERROR(VLOOKUP(B116,'400 kV BRs'!$B$2:$K$90,10,FALSE)),0,VLOOKUP(B116,'400 kV BRs'!$B$2:$K$90,10,FALSE))</f>
        <v>1</v>
      </c>
      <c r="M116" s="183">
        <f t="shared" si="8"/>
        <v>0</v>
      </c>
      <c r="N116" s="183">
        <f t="shared" si="9"/>
        <v>188</v>
      </c>
      <c r="O116" s="183">
        <f t="shared" si="10"/>
        <v>188</v>
      </c>
      <c r="P116" s="183">
        <f t="shared" si="11"/>
        <v>188</v>
      </c>
      <c r="Q116" t="s">
        <v>804</v>
      </c>
    </row>
    <row r="117" spans="1:17" x14ac:dyDescent="0.25">
      <c r="A117" s="190">
        <v>114</v>
      </c>
      <c r="B117" s="190" t="s">
        <v>26</v>
      </c>
      <c r="C117" s="183">
        <v>0</v>
      </c>
      <c r="D117" s="183">
        <v>0</v>
      </c>
      <c r="E117" s="183">
        <v>0</v>
      </c>
      <c r="F117" s="183">
        <v>0</v>
      </c>
      <c r="G117" s="183">
        <v>0</v>
      </c>
      <c r="H117" s="183">
        <v>0</v>
      </c>
      <c r="I117" s="226">
        <f>IF(ISERROR(VLOOKUP(B117,'400 kV BRs'!$B$2:$K$90,7,FALSE)),0,VLOOKUP(B117,'400 kV BRs'!$B$2:$K$90,7,FALSE))</f>
        <v>0</v>
      </c>
      <c r="J117" s="226">
        <f>IF(ISERROR(VLOOKUP(B117,'400 kV BRs'!$B$2:$K$90,8,FALSE)),0,VLOOKUP(B117,'400 kV BRs'!$B$2:$K$90,8,FALSE))</f>
        <v>0</v>
      </c>
      <c r="K117" s="226">
        <f>IF(ISERROR(VLOOKUP(B117,'400 kV BRs'!$B$2:$K$90,9,FALSE)),0,VLOOKUP(B117,'400 kV BRs'!$B$2:$K$90,9,FALSE))</f>
        <v>1</v>
      </c>
      <c r="L117" s="226">
        <f>IF(ISERROR(VLOOKUP(B117,'400 kV BRs'!$B$2:$K$90,10,FALSE)),0,VLOOKUP(B117,'400 kV BRs'!$B$2:$K$90,10,FALSE))</f>
        <v>0</v>
      </c>
      <c r="M117" s="183">
        <f t="shared" si="8"/>
        <v>0</v>
      </c>
      <c r="N117" s="183">
        <f t="shared" si="9"/>
        <v>80</v>
      </c>
      <c r="O117" s="183">
        <f t="shared" si="10"/>
        <v>80</v>
      </c>
      <c r="P117" s="183">
        <f t="shared" si="11"/>
        <v>80</v>
      </c>
    </row>
    <row r="118" spans="1:17" x14ac:dyDescent="0.25">
      <c r="A118" s="190">
        <v>115</v>
      </c>
      <c r="B118" s="190" t="s">
        <v>75</v>
      </c>
      <c r="C118" s="183">
        <v>1</v>
      </c>
      <c r="D118" s="183">
        <v>4</v>
      </c>
      <c r="E118" s="183">
        <v>0</v>
      </c>
      <c r="F118" s="183">
        <v>7</v>
      </c>
      <c r="G118" s="183">
        <v>0</v>
      </c>
      <c r="H118" s="183">
        <v>1</v>
      </c>
      <c r="I118" s="226">
        <f>IF(ISERROR(VLOOKUP(B118,'400 kV BRs'!$B$2:$K$90,7,FALSE)),0,VLOOKUP(B118,'400 kV BRs'!$B$2:$K$90,7,FALSE))</f>
        <v>0</v>
      </c>
      <c r="J118" s="226">
        <f>IF(ISERROR(VLOOKUP(B118,'400 kV BRs'!$B$2:$K$90,8,FALSE)),0,VLOOKUP(B118,'400 kV BRs'!$B$2:$K$90,8,FALSE))</f>
        <v>0</v>
      </c>
      <c r="K118" s="226">
        <f>IF(ISERROR(VLOOKUP(B118,'400 kV BRs'!$B$2:$K$90,9,FALSE)),0,VLOOKUP(B118,'400 kV BRs'!$B$2:$K$90,9,FALSE))</f>
        <v>1</v>
      </c>
      <c r="L118" s="226">
        <f>IF(ISERROR(VLOOKUP(B118,'400 kV BRs'!$B$2:$K$90,10,FALSE)),0,VLOOKUP(B118,'400 kV BRs'!$B$2:$K$90,10,FALSE))</f>
        <v>1</v>
      </c>
      <c r="M118" s="183">
        <f t="shared" si="8"/>
        <v>771</v>
      </c>
      <c r="N118" s="183">
        <f t="shared" si="9"/>
        <v>205</v>
      </c>
      <c r="O118" s="183">
        <f t="shared" si="10"/>
        <v>255</v>
      </c>
      <c r="P118" s="183">
        <f t="shared" si="11"/>
        <v>976</v>
      </c>
    </row>
    <row r="119" spans="1:17" x14ac:dyDescent="0.25">
      <c r="A119" s="190">
        <v>116</v>
      </c>
      <c r="B119" s="191" t="s">
        <v>27</v>
      </c>
      <c r="C119" s="183">
        <v>0</v>
      </c>
      <c r="D119" s="183">
        <v>0</v>
      </c>
      <c r="E119" s="183">
        <v>0</v>
      </c>
      <c r="F119" s="183">
        <v>0</v>
      </c>
      <c r="G119" s="183">
        <v>0</v>
      </c>
      <c r="H119" s="183">
        <v>0</v>
      </c>
      <c r="I119" s="226">
        <f>IF(ISERROR(VLOOKUP(B119,'400 kV BRs'!$B$2:$K$90,7,FALSE)),0,VLOOKUP(B119,'400 kV BRs'!$B$2:$K$90,7,FALSE))</f>
        <v>0</v>
      </c>
      <c r="J119" s="226">
        <f>IF(ISERROR(VLOOKUP(B119,'400 kV BRs'!$B$2:$K$90,8,FALSE)),0,VLOOKUP(B119,'400 kV BRs'!$B$2:$K$90,8,FALSE))</f>
        <v>0</v>
      </c>
      <c r="K119" s="226">
        <f>IF(ISERROR(VLOOKUP(B119,'400 kV BRs'!$B$2:$K$90,9,FALSE)),0,VLOOKUP(B119,'400 kV BRs'!$B$2:$K$90,9,FALSE))</f>
        <v>0</v>
      </c>
      <c r="L119" s="226">
        <f>IF(ISERROR(VLOOKUP(B119,'400 kV BRs'!$B$2:$K$90,10,FALSE)),0,VLOOKUP(B119,'400 kV BRs'!$B$2:$K$90,10,FALSE))</f>
        <v>0</v>
      </c>
      <c r="M119" s="183">
        <f t="shared" si="8"/>
        <v>0</v>
      </c>
      <c r="N119" s="183">
        <f t="shared" si="9"/>
        <v>0</v>
      </c>
      <c r="O119" s="183">
        <f t="shared" si="10"/>
        <v>0</v>
      </c>
      <c r="P119" s="183">
        <f t="shared" si="11"/>
        <v>0</v>
      </c>
    </row>
    <row r="120" spans="1:17" x14ac:dyDescent="0.25">
      <c r="A120" s="190">
        <v>117</v>
      </c>
      <c r="B120" s="190" t="s">
        <v>82</v>
      </c>
      <c r="C120" s="183">
        <v>0</v>
      </c>
      <c r="D120" s="183">
        <v>0</v>
      </c>
      <c r="E120" s="183">
        <v>0</v>
      </c>
      <c r="F120" s="183">
        <v>0</v>
      </c>
      <c r="G120" s="183">
        <v>0</v>
      </c>
      <c r="H120" s="183">
        <v>0</v>
      </c>
      <c r="I120" s="226">
        <f>IF(ISERROR(VLOOKUP(B120,'400 kV BRs'!$B$2:$K$90,7,FALSE)),0,VLOOKUP(B120,'400 kV BRs'!$B$2:$K$90,7,FALSE))</f>
        <v>0</v>
      </c>
      <c r="J120" s="226">
        <f>IF(ISERROR(VLOOKUP(B120,'400 kV BRs'!$B$2:$K$90,8,FALSE)),0,VLOOKUP(B120,'400 kV BRs'!$B$2:$K$90,8,FALSE))</f>
        <v>0</v>
      </c>
      <c r="K120" s="226">
        <f>IF(ISERROR(VLOOKUP(B120,'400 kV BRs'!$B$2:$K$90,9,FALSE)),0,VLOOKUP(B120,'400 kV BRs'!$B$2:$K$90,9,FALSE))</f>
        <v>0</v>
      </c>
      <c r="L120" s="226">
        <f>IF(ISERROR(VLOOKUP(B120,'400 kV BRs'!$B$2:$K$90,10,FALSE)),0,VLOOKUP(B120,'400 kV BRs'!$B$2:$K$90,10,FALSE))</f>
        <v>0</v>
      </c>
      <c r="M120" s="183">
        <f t="shared" si="8"/>
        <v>0</v>
      </c>
      <c r="N120" s="183">
        <f t="shared" si="9"/>
        <v>0</v>
      </c>
      <c r="O120" s="183">
        <f t="shared" si="10"/>
        <v>0</v>
      </c>
      <c r="P120" s="183">
        <f t="shared" si="11"/>
        <v>0</v>
      </c>
    </row>
    <row r="121" spans="1:17" x14ac:dyDescent="0.25">
      <c r="A121" s="190">
        <v>118</v>
      </c>
      <c r="B121" s="190" t="s">
        <v>135</v>
      </c>
      <c r="C121" s="183">
        <v>0</v>
      </c>
      <c r="D121" s="183">
        <v>0</v>
      </c>
      <c r="E121" s="183">
        <v>0</v>
      </c>
      <c r="F121" s="183">
        <v>0</v>
      </c>
      <c r="G121" s="183">
        <v>0</v>
      </c>
      <c r="H121" s="183">
        <v>0</v>
      </c>
      <c r="I121" s="226">
        <f>IF(ISERROR(VLOOKUP(B121,'400 kV BRs'!$B$2:$K$90,7,FALSE)),0,VLOOKUP(B121,'400 kV BRs'!$B$2:$K$90,7,FALSE))</f>
        <v>0</v>
      </c>
      <c r="J121" s="226">
        <f>IF(ISERROR(VLOOKUP(B121,'400 kV BRs'!$B$2:$K$90,8,FALSE)),0,VLOOKUP(B121,'400 kV BRs'!$B$2:$K$90,8,FALSE))</f>
        <v>0</v>
      </c>
      <c r="K121" s="226">
        <f>IF(ISERROR(VLOOKUP(B121,'400 kV BRs'!$B$2:$K$90,9,FALSE)),0,VLOOKUP(B121,'400 kV BRs'!$B$2:$K$90,9,FALSE))</f>
        <v>0</v>
      </c>
      <c r="L121" s="226">
        <f>IF(ISERROR(VLOOKUP(B121,'400 kV BRs'!$B$2:$K$90,10,FALSE)),0,VLOOKUP(B121,'400 kV BRs'!$B$2:$K$90,10,FALSE))</f>
        <v>1</v>
      </c>
      <c r="M121" s="183">
        <f t="shared" si="8"/>
        <v>0</v>
      </c>
      <c r="N121" s="183">
        <f t="shared" si="9"/>
        <v>125</v>
      </c>
      <c r="O121" s="183">
        <f t="shared" si="10"/>
        <v>125</v>
      </c>
      <c r="P121" s="183">
        <f t="shared" si="11"/>
        <v>125</v>
      </c>
      <c r="Q121" t="s">
        <v>804</v>
      </c>
    </row>
    <row r="122" spans="1:17" x14ac:dyDescent="0.25">
      <c r="A122" s="190">
        <v>119</v>
      </c>
      <c r="B122" s="191" t="s">
        <v>72</v>
      </c>
      <c r="C122" s="183">
        <v>0</v>
      </c>
      <c r="D122" s="183">
        <v>2</v>
      </c>
      <c r="E122" s="183">
        <v>0</v>
      </c>
      <c r="F122" s="183">
        <v>0</v>
      </c>
      <c r="G122" s="183">
        <v>0</v>
      </c>
      <c r="H122" s="183">
        <v>0</v>
      </c>
      <c r="I122" s="226">
        <f>IF(ISERROR(VLOOKUP(B122,'400 kV BRs'!$B$2:$K$90,7,FALSE)),0,VLOOKUP(B122,'400 kV BRs'!$B$2:$K$90,7,FALSE))</f>
        <v>1</v>
      </c>
      <c r="J122" s="226">
        <f>IF(ISERROR(VLOOKUP(B122,'400 kV BRs'!$B$2:$K$90,8,FALSE)),0,VLOOKUP(B122,'400 kV BRs'!$B$2:$K$90,8,FALSE))</f>
        <v>0</v>
      </c>
      <c r="K122" s="226">
        <f>IF(ISERROR(VLOOKUP(B122,'400 kV BRs'!$B$2:$K$90,9,FALSE)),0,VLOOKUP(B122,'400 kV BRs'!$B$2:$K$90,9,FALSE))</f>
        <v>0</v>
      </c>
      <c r="L122" s="226">
        <f>IF(ISERROR(VLOOKUP(B122,'400 kV BRs'!$B$2:$K$90,10,FALSE)),0,VLOOKUP(B122,'400 kV BRs'!$B$2:$K$90,10,FALSE))</f>
        <v>1</v>
      </c>
      <c r="M122" s="183">
        <f t="shared" si="8"/>
        <v>100</v>
      </c>
      <c r="N122" s="183">
        <f t="shared" si="9"/>
        <v>175</v>
      </c>
      <c r="O122" s="183">
        <f t="shared" si="10"/>
        <v>175</v>
      </c>
      <c r="P122" s="183">
        <f t="shared" si="11"/>
        <v>275</v>
      </c>
      <c r="Q122" t="s">
        <v>804</v>
      </c>
    </row>
    <row r="123" spans="1:17" x14ac:dyDescent="0.25">
      <c r="A123" s="190">
        <v>120</v>
      </c>
      <c r="B123" s="190" t="s">
        <v>167</v>
      </c>
      <c r="C123" s="183">
        <v>0</v>
      </c>
      <c r="D123" s="183">
        <v>0</v>
      </c>
      <c r="E123" s="183">
        <v>0</v>
      </c>
      <c r="F123" s="183">
        <v>0</v>
      </c>
      <c r="G123" s="183">
        <v>0</v>
      </c>
      <c r="H123" s="183">
        <v>0</v>
      </c>
      <c r="I123" s="226">
        <f>IF(ISERROR(VLOOKUP(B123,'400 kV BRs'!$B$2:$K$90,7,FALSE)),0,VLOOKUP(B123,'400 kV BRs'!$B$2:$K$90,7,FALSE))</f>
        <v>0</v>
      </c>
      <c r="J123" s="226">
        <f>IF(ISERROR(VLOOKUP(B123,'400 kV BRs'!$B$2:$K$90,8,FALSE)),0,VLOOKUP(B123,'400 kV BRs'!$B$2:$K$90,8,FALSE))</f>
        <v>0</v>
      </c>
      <c r="K123" s="226">
        <f>IF(ISERROR(VLOOKUP(B123,'400 kV BRs'!$B$2:$K$90,9,FALSE)),0,VLOOKUP(B123,'400 kV BRs'!$B$2:$K$90,9,FALSE))</f>
        <v>0</v>
      </c>
      <c r="L123" s="226">
        <f>IF(ISERROR(VLOOKUP(B123,'400 kV BRs'!$B$2:$K$90,10,FALSE)),0,VLOOKUP(B123,'400 kV BRs'!$B$2:$K$90,10,FALSE))</f>
        <v>0</v>
      </c>
      <c r="M123" s="183">
        <f t="shared" si="8"/>
        <v>0</v>
      </c>
      <c r="N123" s="183">
        <f t="shared" si="9"/>
        <v>0</v>
      </c>
      <c r="O123" s="183">
        <f t="shared" si="10"/>
        <v>0</v>
      </c>
      <c r="P123" s="183">
        <f t="shared" si="11"/>
        <v>0</v>
      </c>
      <c r="Q123" t="s">
        <v>804</v>
      </c>
    </row>
    <row r="124" spans="1:17" x14ac:dyDescent="0.25">
      <c r="A124" s="190">
        <v>121</v>
      </c>
      <c r="B124" s="190" t="s">
        <v>183</v>
      </c>
      <c r="C124" s="183">
        <v>0</v>
      </c>
      <c r="D124" s="183">
        <v>0</v>
      </c>
      <c r="E124" s="183">
        <v>0</v>
      </c>
      <c r="F124" s="183">
        <v>0</v>
      </c>
      <c r="G124" s="183">
        <v>0</v>
      </c>
      <c r="H124" s="183">
        <v>0</v>
      </c>
      <c r="I124" s="226">
        <f>IF(ISERROR(VLOOKUP(B124,'400 kV BRs'!$B$2:$K$90,7,FALSE)),0,VLOOKUP(B124,'400 kV BRs'!$B$2:$K$90,7,FALSE))</f>
        <v>2</v>
      </c>
      <c r="J124" s="226">
        <f>IF(ISERROR(VLOOKUP(B124,'400 kV BRs'!$B$2:$K$90,8,FALSE)),0,VLOOKUP(B124,'400 kV BRs'!$B$2:$K$90,8,FALSE))</f>
        <v>0</v>
      </c>
      <c r="K124" s="226">
        <f>IF(ISERROR(VLOOKUP(B124,'400 kV BRs'!$B$2:$K$90,9,FALSE)),0,VLOOKUP(B124,'400 kV BRs'!$B$2:$K$90,9,FALSE))</f>
        <v>0</v>
      </c>
      <c r="L124" s="226">
        <f>IF(ISERROR(VLOOKUP(B124,'400 kV BRs'!$B$2:$K$90,10,FALSE)),0,VLOOKUP(B124,'400 kV BRs'!$B$2:$K$90,10,FALSE))</f>
        <v>0</v>
      </c>
      <c r="M124" s="183">
        <f t="shared" si="8"/>
        <v>0</v>
      </c>
      <c r="N124" s="183">
        <f t="shared" si="9"/>
        <v>100</v>
      </c>
      <c r="O124" s="183">
        <f t="shared" si="10"/>
        <v>100</v>
      </c>
      <c r="P124" s="183">
        <f t="shared" si="11"/>
        <v>100</v>
      </c>
      <c r="Q124" t="s">
        <v>804</v>
      </c>
    </row>
    <row r="125" spans="1:17" x14ac:dyDescent="0.25">
      <c r="A125" s="190">
        <v>122</v>
      </c>
      <c r="B125" s="190" t="s">
        <v>58</v>
      </c>
      <c r="C125" s="183">
        <v>0</v>
      </c>
      <c r="D125" s="183">
        <v>2</v>
      </c>
      <c r="E125" s="183">
        <v>0</v>
      </c>
      <c r="F125" s="183">
        <v>0</v>
      </c>
      <c r="G125" s="183">
        <v>0</v>
      </c>
      <c r="H125" s="183">
        <v>0</v>
      </c>
      <c r="I125" s="226">
        <f>IF(ISERROR(VLOOKUP(B125,'400 kV BRs'!$B$2:$K$90,7,FALSE)),0,VLOOKUP(B125,'400 kV BRs'!$B$2:$K$90,7,FALSE))</f>
        <v>1</v>
      </c>
      <c r="J125" s="226">
        <f>IF(ISERROR(VLOOKUP(B125,'400 kV BRs'!$B$2:$K$90,8,FALSE)),0,VLOOKUP(B125,'400 kV BRs'!$B$2:$K$90,8,FALSE))</f>
        <v>0</v>
      </c>
      <c r="K125" s="226">
        <f>IF(ISERROR(VLOOKUP(B125,'400 kV BRs'!$B$2:$K$90,9,FALSE)),0,VLOOKUP(B125,'400 kV BRs'!$B$2:$K$90,9,FALSE))</f>
        <v>0</v>
      </c>
      <c r="L125" s="226">
        <f>IF(ISERROR(VLOOKUP(B125,'400 kV BRs'!$B$2:$K$90,10,FALSE)),0,VLOOKUP(B125,'400 kV BRs'!$B$2:$K$90,10,FALSE))</f>
        <v>0</v>
      </c>
      <c r="M125" s="183">
        <f t="shared" si="8"/>
        <v>100</v>
      </c>
      <c r="N125" s="183">
        <f t="shared" si="9"/>
        <v>50</v>
      </c>
      <c r="O125" s="183">
        <f t="shared" si="10"/>
        <v>50</v>
      </c>
      <c r="P125" s="183">
        <f t="shared" si="11"/>
        <v>150</v>
      </c>
    </row>
    <row r="126" spans="1:17" x14ac:dyDescent="0.25">
      <c r="A126" s="190">
        <v>123</v>
      </c>
      <c r="B126" s="190" t="s">
        <v>29</v>
      </c>
      <c r="C126" s="183">
        <v>0</v>
      </c>
      <c r="D126" s="183">
        <v>1</v>
      </c>
      <c r="E126" s="183">
        <v>0</v>
      </c>
      <c r="F126" s="183">
        <v>0</v>
      </c>
      <c r="G126" s="183">
        <v>0</v>
      </c>
      <c r="H126" s="183">
        <v>0</v>
      </c>
      <c r="I126" s="226">
        <f>IF(ISERROR(VLOOKUP(B126,'400 kV BRs'!$B$2:$K$90,7,FALSE)),0,VLOOKUP(B126,'400 kV BRs'!$B$2:$K$90,7,FALSE))</f>
        <v>0</v>
      </c>
      <c r="J126" s="226">
        <f>IF(ISERROR(VLOOKUP(B126,'400 kV BRs'!$B$2:$K$90,8,FALSE)),0,VLOOKUP(B126,'400 kV BRs'!$B$2:$K$90,8,FALSE))</f>
        <v>0</v>
      </c>
      <c r="K126" s="226">
        <f>IF(ISERROR(VLOOKUP(B126,'400 kV BRs'!$B$2:$K$90,9,FALSE)),0,VLOOKUP(B126,'400 kV BRs'!$B$2:$K$90,9,FALSE))</f>
        <v>0</v>
      </c>
      <c r="L126" s="226">
        <f>IF(ISERROR(VLOOKUP(B126,'400 kV BRs'!$B$2:$K$90,10,FALSE)),0,VLOOKUP(B126,'400 kV BRs'!$B$2:$K$90,10,FALSE))</f>
        <v>0</v>
      </c>
      <c r="M126" s="183">
        <f t="shared" si="8"/>
        <v>50</v>
      </c>
      <c r="N126" s="183">
        <f t="shared" si="9"/>
        <v>0</v>
      </c>
      <c r="O126" s="183">
        <f t="shared" si="10"/>
        <v>0</v>
      </c>
      <c r="P126" s="183">
        <f t="shared" si="11"/>
        <v>50</v>
      </c>
      <c r="Q126" t="s">
        <v>804</v>
      </c>
    </row>
    <row r="127" spans="1:17" x14ac:dyDescent="0.25">
      <c r="A127" s="190">
        <v>124</v>
      </c>
      <c r="B127" s="190" t="s">
        <v>30</v>
      </c>
      <c r="C127" s="183">
        <v>0</v>
      </c>
      <c r="D127" s="183">
        <v>8</v>
      </c>
      <c r="E127" s="183">
        <v>0</v>
      </c>
      <c r="F127" s="183">
        <v>0</v>
      </c>
      <c r="G127" s="183">
        <v>0</v>
      </c>
      <c r="H127" s="183">
        <v>0</v>
      </c>
      <c r="I127" s="226">
        <f>IF(ISERROR(VLOOKUP(B127,'400 kV BRs'!$B$2:$K$90,7,FALSE)),0,VLOOKUP(B127,'400 kV BRs'!$B$2:$K$90,7,FALSE))</f>
        <v>1</v>
      </c>
      <c r="J127" s="226">
        <f>IF(ISERROR(VLOOKUP(B127,'400 kV BRs'!$B$2:$K$90,8,FALSE)),0,VLOOKUP(B127,'400 kV BRs'!$B$2:$K$90,8,FALSE))</f>
        <v>1</v>
      </c>
      <c r="K127" s="226">
        <f>IF(ISERROR(VLOOKUP(B127,'400 kV BRs'!$B$2:$K$90,9,FALSE)),0,VLOOKUP(B127,'400 kV BRs'!$B$2:$K$90,9,FALSE))</f>
        <v>0</v>
      </c>
      <c r="L127" s="226">
        <f>IF(ISERROR(VLOOKUP(B127,'400 kV BRs'!$B$2:$K$90,10,FALSE)),0,VLOOKUP(B127,'400 kV BRs'!$B$2:$K$90,10,FALSE))</f>
        <v>0</v>
      </c>
      <c r="M127" s="183">
        <f t="shared" si="8"/>
        <v>400</v>
      </c>
      <c r="N127" s="183">
        <f t="shared" si="9"/>
        <v>113</v>
      </c>
      <c r="O127" s="183">
        <f t="shared" si="10"/>
        <v>113</v>
      </c>
      <c r="P127" s="183">
        <f t="shared" si="11"/>
        <v>513</v>
      </c>
    </row>
    <row r="128" spans="1:17" x14ac:dyDescent="0.25">
      <c r="A128" s="190">
        <v>125</v>
      </c>
      <c r="B128" s="190" t="s">
        <v>138</v>
      </c>
      <c r="C128" s="183">
        <v>0</v>
      </c>
      <c r="D128" s="183">
        <v>1</v>
      </c>
      <c r="E128" s="183">
        <v>0</v>
      </c>
      <c r="F128" s="183">
        <v>0</v>
      </c>
      <c r="G128" s="183">
        <v>0</v>
      </c>
      <c r="H128" s="183">
        <v>0</v>
      </c>
      <c r="I128" s="226">
        <f>IF(ISERROR(VLOOKUP(B128,'400 kV BRs'!$B$2:$K$90,7,FALSE)),0,VLOOKUP(B128,'400 kV BRs'!$B$2:$K$90,7,FALSE))</f>
        <v>0</v>
      </c>
      <c r="J128" s="226">
        <f>IF(ISERROR(VLOOKUP(B128,'400 kV BRs'!$B$2:$K$90,8,FALSE)),0,VLOOKUP(B128,'400 kV BRs'!$B$2:$K$90,8,FALSE))</f>
        <v>2</v>
      </c>
      <c r="K128" s="226">
        <f>IF(ISERROR(VLOOKUP(B128,'400 kV BRs'!$B$2:$K$90,9,FALSE)),0,VLOOKUP(B128,'400 kV BRs'!$B$2:$K$90,9,FALSE))</f>
        <v>0</v>
      </c>
      <c r="L128" s="226">
        <f>IF(ISERROR(VLOOKUP(B128,'400 kV BRs'!$B$2:$K$90,10,FALSE)),0,VLOOKUP(B128,'400 kV BRs'!$B$2:$K$90,10,FALSE))</f>
        <v>0</v>
      </c>
      <c r="M128" s="183">
        <f t="shared" si="8"/>
        <v>50</v>
      </c>
      <c r="N128" s="183">
        <f t="shared" si="9"/>
        <v>126</v>
      </c>
      <c r="O128" s="183">
        <f t="shared" si="10"/>
        <v>126</v>
      </c>
      <c r="P128" s="183">
        <f t="shared" si="11"/>
        <v>176</v>
      </c>
    </row>
    <row r="129" spans="1:16" x14ac:dyDescent="0.25">
      <c r="A129" s="190">
        <v>126</v>
      </c>
      <c r="B129" s="190" t="s">
        <v>10</v>
      </c>
      <c r="C129" s="183">
        <v>0</v>
      </c>
      <c r="D129" s="183">
        <v>1</v>
      </c>
      <c r="E129" s="183">
        <v>0</v>
      </c>
      <c r="F129" s="183">
        <v>0</v>
      </c>
      <c r="G129" s="183">
        <v>0</v>
      </c>
      <c r="H129" s="183">
        <v>2</v>
      </c>
      <c r="I129" s="226">
        <f>IF(ISERROR(VLOOKUP(B129,'400 kV BRs'!$B$2:$K$90,7,FALSE)),0,VLOOKUP(B129,'400 kV BRs'!$B$2:$K$90,7,FALSE))</f>
        <v>0</v>
      </c>
      <c r="J129" s="226">
        <f>IF(ISERROR(VLOOKUP(B129,'400 kV BRs'!$B$2:$K$90,8,FALSE)),0,VLOOKUP(B129,'400 kV BRs'!$B$2:$K$90,8,FALSE))</f>
        <v>0</v>
      </c>
      <c r="K129" s="226">
        <f>IF(ISERROR(VLOOKUP(B129,'400 kV BRs'!$B$2:$K$90,9,FALSE)),0,VLOOKUP(B129,'400 kV BRs'!$B$2:$K$90,9,FALSE))</f>
        <v>0</v>
      </c>
      <c r="L129" s="226">
        <f>IF(ISERROR(VLOOKUP(B129,'400 kV BRs'!$B$2:$K$90,10,FALSE)),0,VLOOKUP(B129,'400 kV BRs'!$B$2:$K$90,10,FALSE))</f>
        <v>2</v>
      </c>
      <c r="M129" s="183">
        <f t="shared" si="8"/>
        <v>210</v>
      </c>
      <c r="N129" s="183">
        <f t="shared" si="9"/>
        <v>250</v>
      </c>
      <c r="O129" s="183">
        <f t="shared" si="10"/>
        <v>250</v>
      </c>
      <c r="P129" s="183">
        <f t="shared" si="11"/>
        <v>460</v>
      </c>
    </row>
    <row r="130" spans="1:16" x14ac:dyDescent="0.25">
      <c r="A130" s="190">
        <v>127</v>
      </c>
      <c r="B130" s="191" t="s">
        <v>169</v>
      </c>
      <c r="C130" s="183">
        <v>0</v>
      </c>
      <c r="D130" s="183">
        <v>0</v>
      </c>
      <c r="E130" s="183">
        <v>0</v>
      </c>
      <c r="F130" s="183">
        <v>0</v>
      </c>
      <c r="G130" s="183">
        <v>0</v>
      </c>
      <c r="H130" s="183">
        <v>0</v>
      </c>
      <c r="I130" s="226">
        <f>IF(ISERROR(VLOOKUP(B130,'400 kV BRs'!$B$2:$K$90,7,FALSE)),0,VLOOKUP(B130,'400 kV BRs'!$B$2:$K$90,7,FALSE))</f>
        <v>0</v>
      </c>
      <c r="J130" s="226">
        <f>IF(ISERROR(VLOOKUP(B130,'400 kV BRs'!$B$2:$K$90,8,FALSE)),0,VLOOKUP(B130,'400 kV BRs'!$B$2:$K$90,8,FALSE))</f>
        <v>0</v>
      </c>
      <c r="K130" s="226">
        <f>IF(ISERROR(VLOOKUP(B130,'400 kV BRs'!$B$2:$K$90,9,FALSE)),0,VLOOKUP(B130,'400 kV BRs'!$B$2:$K$90,9,FALSE))</f>
        <v>0</v>
      </c>
      <c r="L130" s="226">
        <f>IF(ISERROR(VLOOKUP(B130,'400 kV BRs'!$B$2:$K$90,10,FALSE)),0,VLOOKUP(B130,'400 kV BRs'!$B$2:$K$90,10,FALSE))</f>
        <v>0</v>
      </c>
      <c r="M130" s="183">
        <f t="shared" si="8"/>
        <v>0</v>
      </c>
      <c r="N130" s="183">
        <f t="shared" si="9"/>
        <v>0</v>
      </c>
      <c r="O130" s="183">
        <f t="shared" si="10"/>
        <v>0</v>
      </c>
      <c r="P130" s="183">
        <f t="shared" si="11"/>
        <v>0</v>
      </c>
    </row>
    <row r="131" spans="1:16" x14ac:dyDescent="0.25">
      <c r="A131" s="190">
        <v>128</v>
      </c>
      <c r="B131" s="191" t="s">
        <v>90</v>
      </c>
      <c r="C131" s="183">
        <v>0</v>
      </c>
      <c r="D131" s="183">
        <v>4</v>
      </c>
      <c r="E131" s="183">
        <v>2</v>
      </c>
      <c r="F131" s="183">
        <v>0</v>
      </c>
      <c r="G131" s="183">
        <v>0</v>
      </c>
      <c r="H131" s="183">
        <v>0</v>
      </c>
      <c r="I131" s="226">
        <f>IF(ISERROR(VLOOKUP(B131,'400 kV BRs'!$B$2:$K$90,7,FALSE)),0,VLOOKUP(B131,'400 kV BRs'!$B$2:$K$90,7,FALSE))</f>
        <v>0</v>
      </c>
      <c r="J131" s="226">
        <f>IF(ISERROR(VLOOKUP(B131,'400 kV BRs'!$B$2:$K$90,8,FALSE)),0,VLOOKUP(B131,'400 kV BRs'!$B$2:$K$90,8,FALSE))</f>
        <v>1</v>
      </c>
      <c r="K131" s="226">
        <f>IF(ISERROR(VLOOKUP(B131,'400 kV BRs'!$B$2:$K$90,9,FALSE)),0,VLOOKUP(B131,'400 kV BRs'!$B$2:$K$90,9,FALSE))</f>
        <v>0</v>
      </c>
      <c r="L131" s="226">
        <f>IF(ISERROR(VLOOKUP(B131,'400 kV BRs'!$B$2:$K$90,10,FALSE)),0,VLOOKUP(B131,'400 kV BRs'!$B$2:$K$90,10,FALSE))</f>
        <v>1</v>
      </c>
      <c r="M131" s="183">
        <f t="shared" si="8"/>
        <v>326</v>
      </c>
      <c r="N131" s="183">
        <f t="shared" si="9"/>
        <v>188</v>
      </c>
      <c r="O131" s="183">
        <f t="shared" si="10"/>
        <v>314</v>
      </c>
      <c r="P131" s="183">
        <f t="shared" si="11"/>
        <v>514</v>
      </c>
    </row>
    <row r="132" spans="1:16" x14ac:dyDescent="0.25">
      <c r="A132" s="190">
        <v>129</v>
      </c>
      <c r="B132" s="190" t="s">
        <v>33</v>
      </c>
      <c r="C132" s="183">
        <v>0</v>
      </c>
      <c r="D132" s="183">
        <v>0</v>
      </c>
      <c r="E132" s="183">
        <v>0</v>
      </c>
      <c r="F132" s="183">
        <v>0</v>
      </c>
      <c r="G132" s="183">
        <v>0</v>
      </c>
      <c r="H132" s="183">
        <v>2</v>
      </c>
      <c r="I132" s="226">
        <f>IF(ISERROR(VLOOKUP(B132,'400 kV BRs'!$B$2:$K$90,7,FALSE)),0,VLOOKUP(B132,'400 kV BRs'!$B$2:$K$90,7,FALSE))</f>
        <v>0</v>
      </c>
      <c r="J132" s="226">
        <f>IF(ISERROR(VLOOKUP(B132,'400 kV BRs'!$B$2:$K$90,8,FALSE)),0,VLOOKUP(B132,'400 kV BRs'!$B$2:$K$90,8,FALSE))</f>
        <v>0</v>
      </c>
      <c r="K132" s="226">
        <f>IF(ISERROR(VLOOKUP(B132,'400 kV BRs'!$B$2:$K$90,9,FALSE)),0,VLOOKUP(B132,'400 kV BRs'!$B$2:$K$90,9,FALSE))</f>
        <v>0</v>
      </c>
      <c r="L132" s="226">
        <f>IF(ISERROR(VLOOKUP(B132,'400 kV BRs'!$B$2:$K$90,10,FALSE)),0,VLOOKUP(B132,'400 kV BRs'!$B$2:$K$90,10,FALSE))</f>
        <v>0</v>
      </c>
      <c r="M132" s="183">
        <f t="shared" si="8"/>
        <v>160</v>
      </c>
      <c r="N132" s="183">
        <f t="shared" si="9"/>
        <v>0</v>
      </c>
      <c r="O132" s="183">
        <f t="shared" si="10"/>
        <v>0</v>
      </c>
      <c r="P132" s="183">
        <f t="shared" si="11"/>
        <v>160</v>
      </c>
    </row>
    <row r="133" spans="1:16" x14ac:dyDescent="0.25">
      <c r="A133" s="190">
        <v>130</v>
      </c>
      <c r="B133" s="191" t="s">
        <v>606</v>
      </c>
      <c r="C133" s="183">
        <v>0</v>
      </c>
      <c r="D133" s="183">
        <v>0</v>
      </c>
      <c r="E133" s="183">
        <v>0</v>
      </c>
      <c r="F133" s="183">
        <v>0</v>
      </c>
      <c r="G133" s="183">
        <v>0</v>
      </c>
      <c r="H133" s="183">
        <v>0</v>
      </c>
      <c r="I133" s="226">
        <f>IF(ISERROR(VLOOKUP(B133,'400 kV BRs'!$B$2:$K$90,7,FALSE)),0,VLOOKUP(B133,'400 kV BRs'!$B$2:$K$90,7,FALSE))</f>
        <v>1</v>
      </c>
      <c r="J133" s="226">
        <f>IF(ISERROR(VLOOKUP(B133,'400 kV BRs'!$B$2:$K$90,8,FALSE)),0,VLOOKUP(B133,'400 kV BRs'!$B$2:$K$90,8,FALSE))</f>
        <v>0</v>
      </c>
      <c r="K133" s="226">
        <f>IF(ISERROR(VLOOKUP(B133,'400 kV BRs'!$B$2:$K$90,9,FALSE)),0,VLOOKUP(B133,'400 kV BRs'!$B$2:$K$90,9,FALSE))</f>
        <v>0</v>
      </c>
      <c r="L133" s="226">
        <f>IF(ISERROR(VLOOKUP(B133,'400 kV BRs'!$B$2:$K$90,10,FALSE)),0,VLOOKUP(B133,'400 kV BRs'!$B$2:$K$90,10,FALSE))</f>
        <v>0</v>
      </c>
      <c r="M133" s="183">
        <f t="shared" si="8"/>
        <v>0</v>
      </c>
      <c r="N133" s="183">
        <f t="shared" si="9"/>
        <v>50</v>
      </c>
      <c r="O133" s="183">
        <f t="shared" si="10"/>
        <v>50</v>
      </c>
      <c r="P133" s="183">
        <f t="shared" si="11"/>
        <v>50</v>
      </c>
    </row>
    <row r="134" spans="1:16" x14ac:dyDescent="0.25">
      <c r="A134" s="190">
        <v>131</v>
      </c>
      <c r="B134" s="191" t="s">
        <v>172</v>
      </c>
      <c r="C134" s="183">
        <v>0</v>
      </c>
      <c r="D134" s="183">
        <v>0</v>
      </c>
      <c r="E134" s="183">
        <v>0</v>
      </c>
      <c r="F134" s="183">
        <v>0</v>
      </c>
      <c r="G134" s="183">
        <v>0</v>
      </c>
      <c r="H134" s="183">
        <v>0</v>
      </c>
      <c r="I134" s="226">
        <f>IF(ISERROR(VLOOKUP(B134,'400 kV BRs'!$B$2:$K$90,7,FALSE)),0,VLOOKUP(B134,'400 kV BRs'!$B$2:$K$90,7,FALSE))</f>
        <v>1</v>
      </c>
      <c r="J134" s="226">
        <f>IF(ISERROR(VLOOKUP(B134,'400 kV BRs'!$B$2:$K$90,8,FALSE)),0,VLOOKUP(B134,'400 kV BRs'!$B$2:$K$90,8,FALSE))</f>
        <v>0</v>
      </c>
      <c r="K134" s="226">
        <f>IF(ISERROR(VLOOKUP(B134,'400 kV BRs'!$B$2:$K$90,9,FALSE)),0,VLOOKUP(B134,'400 kV BRs'!$B$2:$K$90,9,FALSE))</f>
        <v>1</v>
      </c>
      <c r="L134" s="226">
        <f>IF(ISERROR(VLOOKUP(B134,'400 kV BRs'!$B$2:$K$90,10,FALSE)),0,VLOOKUP(B134,'400 kV BRs'!$B$2:$K$90,10,FALSE))</f>
        <v>0</v>
      </c>
      <c r="M134" s="183">
        <f t="shared" ref="M134:M154" si="12">C134*50+D134*50+E134*63+F134*63+G134*80+H134*80</f>
        <v>0</v>
      </c>
      <c r="N134" s="183">
        <f t="shared" ref="N134:N154" si="13">I134*50+J134*63+K134*80+L134*125</f>
        <v>130</v>
      </c>
      <c r="O134" s="183">
        <f t="shared" ref="O134:O154" si="14">C134*50+E134*63+G134*80+I134*50+J134*63+K134*80+L134*125</f>
        <v>130</v>
      </c>
      <c r="P134" s="183">
        <f t="shared" ref="P134:P154" si="15">M134+N134</f>
        <v>130</v>
      </c>
    </row>
    <row r="135" spans="1:16" x14ac:dyDescent="0.25">
      <c r="A135" s="190">
        <v>132</v>
      </c>
      <c r="B135" s="191" t="s">
        <v>311</v>
      </c>
      <c r="C135" s="183">
        <v>0</v>
      </c>
      <c r="D135" s="183">
        <v>0</v>
      </c>
      <c r="E135" s="183">
        <v>0</v>
      </c>
      <c r="F135" s="183">
        <v>0</v>
      </c>
      <c r="G135" s="183">
        <v>0</v>
      </c>
      <c r="H135" s="183">
        <v>0</v>
      </c>
      <c r="I135" s="226">
        <f>IF(ISERROR(VLOOKUP(B135,'400 kV BRs'!$B$2:$K$90,7,FALSE)),0,VLOOKUP(B135,'400 kV BRs'!$B$2:$K$90,7,FALSE))</f>
        <v>0</v>
      </c>
      <c r="J135" s="226">
        <f>IF(ISERROR(VLOOKUP(B135,'400 kV BRs'!$B$2:$K$90,8,FALSE)),0,VLOOKUP(B135,'400 kV BRs'!$B$2:$K$90,8,FALSE))</f>
        <v>0</v>
      </c>
      <c r="K135" s="226">
        <f>IF(ISERROR(VLOOKUP(B135,'400 kV BRs'!$B$2:$K$90,9,FALSE)),0,VLOOKUP(B135,'400 kV BRs'!$B$2:$K$90,9,FALSE))</f>
        <v>0</v>
      </c>
      <c r="L135" s="226">
        <f>IF(ISERROR(VLOOKUP(B135,'400 kV BRs'!$B$2:$K$90,10,FALSE)),0,VLOOKUP(B135,'400 kV BRs'!$B$2:$K$90,10,FALSE))</f>
        <v>0</v>
      </c>
      <c r="M135" s="183">
        <f t="shared" si="12"/>
        <v>0</v>
      </c>
      <c r="N135" s="183">
        <f t="shared" si="13"/>
        <v>0</v>
      </c>
      <c r="O135" s="183">
        <f t="shared" si="14"/>
        <v>0</v>
      </c>
      <c r="P135" s="183">
        <f t="shared" si="15"/>
        <v>0</v>
      </c>
    </row>
    <row r="136" spans="1:16" x14ac:dyDescent="0.25">
      <c r="A136" s="190">
        <v>133</v>
      </c>
      <c r="B136" s="190" t="s">
        <v>41</v>
      </c>
      <c r="C136" s="183">
        <v>0</v>
      </c>
      <c r="D136" s="183">
        <v>2</v>
      </c>
      <c r="E136" s="183">
        <v>0</v>
      </c>
      <c r="F136" s="183">
        <v>0</v>
      </c>
      <c r="G136" s="183">
        <v>1</v>
      </c>
      <c r="H136" s="183">
        <v>0</v>
      </c>
      <c r="I136" s="226">
        <f>IF(ISERROR(VLOOKUP(B136,'400 kV BRs'!$B$2:$K$90,7,FALSE)),0,VLOOKUP(B136,'400 kV BRs'!$B$2:$K$90,7,FALSE))</f>
        <v>0</v>
      </c>
      <c r="J136" s="226">
        <f>IF(ISERROR(VLOOKUP(B136,'400 kV BRs'!$B$2:$K$90,8,FALSE)),0,VLOOKUP(B136,'400 kV BRs'!$B$2:$K$90,8,FALSE))</f>
        <v>1</v>
      </c>
      <c r="K136" s="226">
        <f>IF(ISERROR(VLOOKUP(B136,'400 kV BRs'!$B$2:$K$90,9,FALSE)),0,VLOOKUP(B136,'400 kV BRs'!$B$2:$K$90,9,FALSE))</f>
        <v>0</v>
      </c>
      <c r="L136" s="226">
        <f>IF(ISERROR(VLOOKUP(B136,'400 kV BRs'!$B$2:$K$90,10,FALSE)),0,VLOOKUP(B136,'400 kV BRs'!$B$2:$K$90,10,FALSE))</f>
        <v>0</v>
      </c>
      <c r="M136" s="183">
        <f t="shared" si="12"/>
        <v>180</v>
      </c>
      <c r="N136" s="183">
        <f t="shared" si="13"/>
        <v>63</v>
      </c>
      <c r="O136" s="183">
        <f t="shared" si="14"/>
        <v>143</v>
      </c>
      <c r="P136" s="183">
        <f t="shared" si="15"/>
        <v>243</v>
      </c>
    </row>
    <row r="137" spans="1:16" x14ac:dyDescent="0.25">
      <c r="A137" s="190">
        <v>134</v>
      </c>
      <c r="B137" s="190" t="s">
        <v>174</v>
      </c>
      <c r="C137" s="183">
        <v>0</v>
      </c>
      <c r="D137" s="183">
        <v>0</v>
      </c>
      <c r="E137" s="183">
        <v>0</v>
      </c>
      <c r="F137" s="183">
        <v>0</v>
      </c>
      <c r="G137" s="183">
        <v>0</v>
      </c>
      <c r="H137" s="183">
        <v>0</v>
      </c>
      <c r="I137" s="226">
        <f>IF(ISERROR(VLOOKUP(B137,'400 kV BRs'!$B$2:$K$90,7,FALSE)),0,VLOOKUP(B137,'400 kV BRs'!$B$2:$K$90,7,FALSE))</f>
        <v>0</v>
      </c>
      <c r="J137" s="226">
        <f>IF(ISERROR(VLOOKUP(B137,'400 kV BRs'!$B$2:$K$90,8,FALSE)),0,VLOOKUP(B137,'400 kV BRs'!$B$2:$K$90,8,FALSE))</f>
        <v>0</v>
      </c>
      <c r="K137" s="226">
        <f>IF(ISERROR(VLOOKUP(B137,'400 kV BRs'!$B$2:$K$90,9,FALSE)),0,VLOOKUP(B137,'400 kV BRs'!$B$2:$K$90,9,FALSE))</f>
        <v>0</v>
      </c>
      <c r="L137" s="226">
        <f>IF(ISERROR(VLOOKUP(B137,'400 kV BRs'!$B$2:$K$90,10,FALSE)),0,VLOOKUP(B137,'400 kV BRs'!$B$2:$K$90,10,FALSE))</f>
        <v>0</v>
      </c>
      <c r="M137" s="183">
        <f t="shared" si="12"/>
        <v>0</v>
      </c>
      <c r="N137" s="183">
        <f t="shared" si="13"/>
        <v>0</v>
      </c>
      <c r="O137" s="183">
        <f t="shared" si="14"/>
        <v>0</v>
      </c>
      <c r="P137" s="183">
        <f t="shared" si="15"/>
        <v>0</v>
      </c>
    </row>
    <row r="138" spans="1:16" x14ac:dyDescent="0.25">
      <c r="A138" s="190">
        <v>135</v>
      </c>
      <c r="B138" s="190" t="s">
        <v>224</v>
      </c>
      <c r="C138" s="183">
        <v>0</v>
      </c>
      <c r="D138" s="183">
        <v>0</v>
      </c>
      <c r="E138" s="183">
        <v>0</v>
      </c>
      <c r="F138" s="183">
        <v>0</v>
      </c>
      <c r="G138" s="183">
        <v>0</v>
      </c>
      <c r="H138" s="183">
        <v>0</v>
      </c>
      <c r="I138" s="226">
        <f>IF(ISERROR(VLOOKUP(B138,'400 kV BRs'!$B$2:$K$90,7,FALSE)),0,VLOOKUP(B138,'400 kV BRs'!$B$2:$K$90,7,FALSE))</f>
        <v>0</v>
      </c>
      <c r="J138" s="226">
        <f>IF(ISERROR(VLOOKUP(B138,'400 kV BRs'!$B$2:$K$90,8,FALSE)),0,VLOOKUP(B138,'400 kV BRs'!$B$2:$K$90,8,FALSE))</f>
        <v>0</v>
      </c>
      <c r="K138" s="226">
        <f>IF(ISERROR(VLOOKUP(B138,'400 kV BRs'!$B$2:$K$90,9,FALSE)),0,VLOOKUP(B138,'400 kV BRs'!$B$2:$K$90,9,FALSE))</f>
        <v>0</v>
      </c>
      <c r="L138" s="226">
        <f>IF(ISERROR(VLOOKUP(B138,'400 kV BRs'!$B$2:$K$90,10,FALSE)),0,VLOOKUP(B138,'400 kV BRs'!$B$2:$K$90,10,FALSE))</f>
        <v>0</v>
      </c>
      <c r="M138" s="183">
        <f t="shared" si="12"/>
        <v>0</v>
      </c>
      <c r="N138" s="183">
        <f t="shared" si="13"/>
        <v>0</v>
      </c>
      <c r="O138" s="183">
        <f t="shared" si="14"/>
        <v>0</v>
      </c>
      <c r="P138" s="183">
        <f t="shared" si="15"/>
        <v>0</v>
      </c>
    </row>
    <row r="139" spans="1:16" x14ac:dyDescent="0.25">
      <c r="A139" s="190">
        <v>136</v>
      </c>
      <c r="B139" s="190" t="s">
        <v>28</v>
      </c>
      <c r="C139" s="183">
        <v>0</v>
      </c>
      <c r="D139" s="183">
        <v>0</v>
      </c>
      <c r="E139" s="183">
        <v>0</v>
      </c>
      <c r="F139" s="183">
        <v>0</v>
      </c>
      <c r="G139" s="183">
        <v>0</v>
      </c>
      <c r="H139" s="183">
        <v>0</v>
      </c>
      <c r="I139" s="226">
        <f>IF(ISERROR(VLOOKUP(B139,'400 kV BRs'!$B$2:$K$90,7,FALSE)),0,VLOOKUP(B139,'400 kV BRs'!$B$2:$K$90,7,FALSE))</f>
        <v>0</v>
      </c>
      <c r="J139" s="226">
        <f>IF(ISERROR(VLOOKUP(B139,'400 kV BRs'!$B$2:$K$90,8,FALSE)),0,VLOOKUP(B139,'400 kV BRs'!$B$2:$K$90,8,FALSE))</f>
        <v>0</v>
      </c>
      <c r="K139" s="226">
        <f>IF(ISERROR(VLOOKUP(B139,'400 kV BRs'!$B$2:$K$90,9,FALSE)),0,VLOOKUP(B139,'400 kV BRs'!$B$2:$K$90,9,FALSE))</f>
        <v>0</v>
      </c>
      <c r="L139" s="226">
        <f>IF(ISERROR(VLOOKUP(B139,'400 kV BRs'!$B$2:$K$90,10,FALSE)),0,VLOOKUP(B139,'400 kV BRs'!$B$2:$K$90,10,FALSE))</f>
        <v>0</v>
      </c>
      <c r="M139" s="183">
        <f t="shared" si="12"/>
        <v>0</v>
      </c>
      <c r="N139" s="183">
        <f t="shared" si="13"/>
        <v>0</v>
      </c>
      <c r="O139" s="183">
        <f t="shared" si="14"/>
        <v>0</v>
      </c>
      <c r="P139" s="183">
        <f t="shared" si="15"/>
        <v>0</v>
      </c>
    </row>
    <row r="140" spans="1:16" x14ac:dyDescent="0.25">
      <c r="A140" s="190">
        <v>137</v>
      </c>
      <c r="B140" s="191" t="s">
        <v>67</v>
      </c>
      <c r="C140" s="183">
        <v>0</v>
      </c>
      <c r="D140" s="183">
        <v>0</v>
      </c>
      <c r="E140" s="183">
        <v>0</v>
      </c>
      <c r="F140" s="183">
        <v>0</v>
      </c>
      <c r="G140" s="183">
        <v>0</v>
      </c>
      <c r="H140" s="183">
        <v>0</v>
      </c>
      <c r="I140" s="226">
        <f>IF(ISERROR(VLOOKUP(B140,'400 kV BRs'!$B$2:$K$90,7,FALSE)),0,VLOOKUP(B140,'400 kV BRs'!$B$2:$K$90,7,FALSE))</f>
        <v>0</v>
      </c>
      <c r="J140" s="226">
        <f>IF(ISERROR(VLOOKUP(B140,'400 kV BRs'!$B$2:$K$90,8,FALSE)),0,VLOOKUP(B140,'400 kV BRs'!$B$2:$K$90,8,FALSE))</f>
        <v>0</v>
      </c>
      <c r="K140" s="226">
        <f>IF(ISERROR(VLOOKUP(B140,'400 kV BRs'!$B$2:$K$90,9,FALSE)),0,VLOOKUP(B140,'400 kV BRs'!$B$2:$K$90,9,FALSE))</f>
        <v>0</v>
      </c>
      <c r="L140" s="226">
        <f>IF(ISERROR(VLOOKUP(B140,'400 kV BRs'!$B$2:$K$90,10,FALSE)),0,VLOOKUP(B140,'400 kV BRs'!$B$2:$K$90,10,FALSE))</f>
        <v>0</v>
      </c>
      <c r="M140" s="183">
        <f t="shared" si="12"/>
        <v>0</v>
      </c>
      <c r="N140" s="183">
        <f t="shared" si="13"/>
        <v>0</v>
      </c>
      <c r="O140" s="183">
        <f t="shared" si="14"/>
        <v>0</v>
      </c>
      <c r="P140" s="183">
        <f t="shared" si="15"/>
        <v>0</v>
      </c>
    </row>
    <row r="141" spans="1:16" x14ac:dyDescent="0.25">
      <c r="A141" s="190">
        <v>138</v>
      </c>
      <c r="B141" s="190" t="s">
        <v>176</v>
      </c>
      <c r="C141" s="183">
        <v>0</v>
      </c>
      <c r="D141" s="183">
        <v>0</v>
      </c>
      <c r="E141" s="183">
        <v>0</v>
      </c>
      <c r="F141" s="183">
        <v>0</v>
      </c>
      <c r="G141" s="183">
        <v>0</v>
      </c>
      <c r="H141" s="183">
        <v>0</v>
      </c>
      <c r="I141" s="226">
        <f>IF(ISERROR(VLOOKUP(B141,'400 kV BRs'!$B$2:$K$90,7,FALSE)),0,VLOOKUP(B141,'400 kV BRs'!$B$2:$K$90,7,FALSE))</f>
        <v>0</v>
      </c>
      <c r="J141" s="226">
        <f>IF(ISERROR(VLOOKUP(B141,'400 kV BRs'!$B$2:$K$90,8,FALSE)),0,VLOOKUP(B141,'400 kV BRs'!$B$2:$K$90,8,FALSE))</f>
        <v>0</v>
      </c>
      <c r="K141" s="226">
        <f>IF(ISERROR(VLOOKUP(B141,'400 kV BRs'!$B$2:$K$90,9,FALSE)),0,VLOOKUP(B141,'400 kV BRs'!$B$2:$K$90,9,FALSE))</f>
        <v>0</v>
      </c>
      <c r="L141" s="226">
        <f>IF(ISERROR(VLOOKUP(B141,'400 kV BRs'!$B$2:$K$90,10,FALSE)),0,VLOOKUP(B141,'400 kV BRs'!$B$2:$K$90,10,FALSE))</f>
        <v>0</v>
      </c>
      <c r="M141" s="183">
        <f t="shared" si="12"/>
        <v>0</v>
      </c>
      <c r="N141" s="183">
        <f t="shared" si="13"/>
        <v>0</v>
      </c>
      <c r="O141" s="183">
        <f t="shared" si="14"/>
        <v>0</v>
      </c>
      <c r="P141" s="183">
        <f t="shared" si="15"/>
        <v>0</v>
      </c>
    </row>
    <row r="142" spans="1:16" x14ac:dyDescent="0.25">
      <c r="A142" s="190">
        <v>139</v>
      </c>
      <c r="B142" s="190" t="s">
        <v>35</v>
      </c>
      <c r="C142" s="183">
        <v>0</v>
      </c>
      <c r="D142" s="183">
        <v>0</v>
      </c>
      <c r="E142" s="183">
        <v>0</v>
      </c>
      <c r="F142" s="183">
        <v>0</v>
      </c>
      <c r="G142" s="183">
        <v>0</v>
      </c>
      <c r="H142" s="183">
        <v>0</v>
      </c>
      <c r="I142" s="226">
        <f>IF(ISERROR(VLOOKUP(B142,'400 kV BRs'!$B$2:$K$90,7,FALSE)),0,VLOOKUP(B142,'400 kV BRs'!$B$2:$K$90,7,FALSE))</f>
        <v>0</v>
      </c>
      <c r="J142" s="226">
        <f>IF(ISERROR(VLOOKUP(B142,'400 kV BRs'!$B$2:$K$90,8,FALSE)),0,VLOOKUP(B142,'400 kV BRs'!$B$2:$K$90,8,FALSE))</f>
        <v>0</v>
      </c>
      <c r="K142" s="226">
        <f>IF(ISERROR(VLOOKUP(B142,'400 kV BRs'!$B$2:$K$90,9,FALSE)),0,VLOOKUP(B142,'400 kV BRs'!$B$2:$K$90,9,FALSE))</f>
        <v>2</v>
      </c>
      <c r="L142" s="226">
        <f>IF(ISERROR(VLOOKUP(B142,'400 kV BRs'!$B$2:$K$90,10,FALSE)),0,VLOOKUP(B142,'400 kV BRs'!$B$2:$K$90,10,FALSE))</f>
        <v>0</v>
      </c>
      <c r="M142" s="183">
        <f t="shared" si="12"/>
        <v>0</v>
      </c>
      <c r="N142" s="183">
        <f t="shared" si="13"/>
        <v>160</v>
      </c>
      <c r="O142" s="183">
        <f t="shared" si="14"/>
        <v>160</v>
      </c>
      <c r="P142" s="183">
        <f t="shared" si="15"/>
        <v>160</v>
      </c>
    </row>
    <row r="143" spans="1:16" x14ac:dyDescent="0.25">
      <c r="A143" s="190">
        <v>140</v>
      </c>
      <c r="B143" s="190" t="s">
        <v>610</v>
      </c>
      <c r="C143" s="183">
        <v>0</v>
      </c>
      <c r="D143" s="183">
        <v>0</v>
      </c>
      <c r="E143" s="183">
        <v>0</v>
      </c>
      <c r="F143" s="183">
        <v>0</v>
      </c>
      <c r="G143" s="183">
        <v>0</v>
      </c>
      <c r="H143" s="183">
        <v>0</v>
      </c>
      <c r="I143" s="226">
        <f>IF(ISERROR(VLOOKUP(B143,'400 kV BRs'!$B$2:$K$90,7,FALSE)),0,VLOOKUP(B143,'400 kV BRs'!$B$2:$K$90,7,FALSE))</f>
        <v>0</v>
      </c>
      <c r="J143" s="226">
        <f>IF(ISERROR(VLOOKUP(B143,'400 kV BRs'!$B$2:$K$90,8,FALSE)),0,VLOOKUP(B143,'400 kV BRs'!$B$2:$K$90,8,FALSE))</f>
        <v>0</v>
      </c>
      <c r="K143" s="226">
        <f>IF(ISERROR(VLOOKUP(B143,'400 kV BRs'!$B$2:$K$90,9,FALSE)),0,VLOOKUP(B143,'400 kV BRs'!$B$2:$K$90,9,FALSE))</f>
        <v>0</v>
      </c>
      <c r="L143" s="226">
        <f>IF(ISERROR(VLOOKUP(B143,'400 kV BRs'!$B$2:$K$90,10,FALSE)),0,VLOOKUP(B143,'400 kV BRs'!$B$2:$K$90,10,FALSE))</f>
        <v>0</v>
      </c>
      <c r="M143" s="183">
        <f t="shared" si="12"/>
        <v>0</v>
      </c>
      <c r="N143" s="183">
        <f t="shared" si="13"/>
        <v>0</v>
      </c>
      <c r="O143" s="183">
        <f t="shared" si="14"/>
        <v>0</v>
      </c>
      <c r="P143" s="183">
        <f t="shared" si="15"/>
        <v>0</v>
      </c>
    </row>
    <row r="144" spans="1:16" x14ac:dyDescent="0.25">
      <c r="A144" s="190">
        <v>141</v>
      </c>
      <c r="B144" s="191" t="s">
        <v>178</v>
      </c>
      <c r="C144" s="183">
        <v>0</v>
      </c>
      <c r="D144" s="183">
        <v>0</v>
      </c>
      <c r="E144" s="183">
        <v>0</v>
      </c>
      <c r="F144" s="183">
        <v>0</v>
      </c>
      <c r="G144" s="183">
        <v>0</v>
      </c>
      <c r="H144" s="183">
        <v>0</v>
      </c>
      <c r="I144" s="226">
        <f>IF(ISERROR(VLOOKUP(B144,'400 kV BRs'!$B$2:$K$90,7,FALSE)),0,VLOOKUP(B144,'400 kV BRs'!$B$2:$K$90,7,FALSE))</f>
        <v>0</v>
      </c>
      <c r="J144" s="226">
        <f>IF(ISERROR(VLOOKUP(B144,'400 kV BRs'!$B$2:$K$90,8,FALSE)),0,VLOOKUP(B144,'400 kV BRs'!$B$2:$K$90,8,FALSE))</f>
        <v>0</v>
      </c>
      <c r="K144" s="226">
        <f>IF(ISERROR(VLOOKUP(B144,'400 kV BRs'!$B$2:$K$90,9,FALSE)),0,VLOOKUP(B144,'400 kV BRs'!$B$2:$K$90,9,FALSE))</f>
        <v>0</v>
      </c>
      <c r="L144" s="226">
        <f>IF(ISERROR(VLOOKUP(B144,'400 kV BRs'!$B$2:$K$90,10,FALSE)),0,VLOOKUP(B144,'400 kV BRs'!$B$2:$K$90,10,FALSE))</f>
        <v>0</v>
      </c>
      <c r="M144" s="183">
        <f t="shared" si="12"/>
        <v>0</v>
      </c>
      <c r="N144" s="183">
        <f t="shared" si="13"/>
        <v>0</v>
      </c>
      <c r="O144" s="183">
        <f t="shared" si="14"/>
        <v>0</v>
      </c>
      <c r="P144" s="183">
        <f t="shared" si="15"/>
        <v>0</v>
      </c>
    </row>
    <row r="145" spans="1:17" x14ac:dyDescent="0.25">
      <c r="A145" s="190">
        <v>142</v>
      </c>
      <c r="B145" s="191" t="s">
        <v>322</v>
      </c>
      <c r="C145" s="183">
        <v>0</v>
      </c>
      <c r="D145" s="183">
        <v>0</v>
      </c>
      <c r="E145" s="183">
        <v>0</v>
      </c>
      <c r="F145" s="183">
        <v>0</v>
      </c>
      <c r="G145" s="183">
        <v>0</v>
      </c>
      <c r="H145" s="183">
        <v>0</v>
      </c>
      <c r="I145" s="226">
        <f>IF(ISERROR(VLOOKUP(B145,'400 kV BRs'!$B$2:$K$90,7,FALSE)),0,VLOOKUP(B145,'400 kV BRs'!$B$2:$K$90,7,FALSE))</f>
        <v>0</v>
      </c>
      <c r="J145" s="226">
        <f>IF(ISERROR(VLOOKUP(B145,'400 kV BRs'!$B$2:$K$90,8,FALSE)),0,VLOOKUP(B145,'400 kV BRs'!$B$2:$K$90,8,FALSE))</f>
        <v>0</v>
      </c>
      <c r="K145" s="226">
        <f>IF(ISERROR(VLOOKUP(B145,'400 kV BRs'!$B$2:$K$90,9,FALSE)),0,VLOOKUP(B145,'400 kV BRs'!$B$2:$K$90,9,FALSE))</f>
        <v>1</v>
      </c>
      <c r="L145" s="226">
        <f>IF(ISERROR(VLOOKUP(B145,'400 kV BRs'!$B$2:$K$90,10,FALSE)),0,VLOOKUP(B145,'400 kV BRs'!$B$2:$K$90,10,FALSE))</f>
        <v>0</v>
      </c>
      <c r="M145" s="183">
        <f t="shared" si="12"/>
        <v>0</v>
      </c>
      <c r="N145" s="183">
        <f t="shared" si="13"/>
        <v>80</v>
      </c>
      <c r="O145" s="183">
        <f t="shared" si="14"/>
        <v>80</v>
      </c>
      <c r="P145" s="183">
        <f t="shared" si="15"/>
        <v>80</v>
      </c>
    </row>
    <row r="146" spans="1:17" x14ac:dyDescent="0.25">
      <c r="A146" s="190">
        <v>143</v>
      </c>
      <c r="B146" s="190" t="s">
        <v>113</v>
      </c>
      <c r="C146" s="183">
        <v>0</v>
      </c>
      <c r="D146" s="183">
        <v>0</v>
      </c>
      <c r="E146" s="183">
        <v>0</v>
      </c>
      <c r="F146" s="183">
        <v>0</v>
      </c>
      <c r="G146" s="183">
        <v>0</v>
      </c>
      <c r="H146" s="183">
        <v>0</v>
      </c>
      <c r="I146" s="226">
        <f>IF(ISERROR(VLOOKUP(B146,'400 kV BRs'!$B$2:$K$90,7,FALSE)),0,VLOOKUP(B146,'400 kV BRs'!$B$2:$K$90,7,FALSE))</f>
        <v>0</v>
      </c>
      <c r="J146" s="226">
        <f>IF(ISERROR(VLOOKUP(B146,'400 kV BRs'!$B$2:$K$90,8,FALSE)),0,VLOOKUP(B146,'400 kV BRs'!$B$2:$K$90,8,FALSE))</f>
        <v>0</v>
      </c>
      <c r="K146" s="226">
        <f>IF(ISERROR(VLOOKUP(B146,'400 kV BRs'!$B$2:$K$90,9,FALSE)),0,VLOOKUP(B146,'400 kV BRs'!$B$2:$K$90,9,FALSE))</f>
        <v>0</v>
      </c>
      <c r="L146" s="226">
        <f>IF(ISERROR(VLOOKUP(B146,'400 kV BRs'!$B$2:$K$90,10,FALSE)),0,VLOOKUP(B146,'400 kV BRs'!$B$2:$K$90,10,FALSE))</f>
        <v>0</v>
      </c>
      <c r="M146" s="183">
        <f t="shared" si="12"/>
        <v>0</v>
      </c>
      <c r="N146" s="183">
        <f t="shared" si="13"/>
        <v>0</v>
      </c>
      <c r="O146" s="183">
        <f t="shared" si="14"/>
        <v>0</v>
      </c>
      <c r="P146" s="183">
        <f t="shared" si="15"/>
        <v>0</v>
      </c>
      <c r="Q146" t="s">
        <v>804</v>
      </c>
    </row>
    <row r="147" spans="1:17" x14ac:dyDescent="0.25">
      <c r="A147" s="190">
        <v>144</v>
      </c>
      <c r="B147" s="190" t="s">
        <v>516</v>
      </c>
      <c r="C147" s="183">
        <v>0</v>
      </c>
      <c r="D147" s="183">
        <v>0</v>
      </c>
      <c r="E147" s="183">
        <v>0</v>
      </c>
      <c r="F147" s="183">
        <v>0</v>
      </c>
      <c r="G147" s="183">
        <v>0</v>
      </c>
      <c r="H147" s="183">
        <v>0</v>
      </c>
      <c r="I147" s="226">
        <f>IF(ISERROR(VLOOKUP(B147,'400 kV BRs'!$B$2:$K$90,7,FALSE)),0,VLOOKUP(B147,'400 kV BRs'!$B$2:$K$90,7,FALSE))</f>
        <v>0</v>
      </c>
      <c r="J147" s="226">
        <f>IF(ISERROR(VLOOKUP(B147,'400 kV BRs'!$B$2:$K$90,8,FALSE)),0,VLOOKUP(B147,'400 kV BRs'!$B$2:$K$90,8,FALSE))</f>
        <v>0</v>
      </c>
      <c r="K147" s="226">
        <f>IF(ISERROR(VLOOKUP(B147,'400 kV BRs'!$B$2:$K$90,9,FALSE)),0,VLOOKUP(B147,'400 kV BRs'!$B$2:$K$90,9,FALSE))</f>
        <v>0</v>
      </c>
      <c r="L147" s="226">
        <f>IF(ISERROR(VLOOKUP(B147,'400 kV BRs'!$B$2:$K$90,10,FALSE)),0,VLOOKUP(B147,'400 kV BRs'!$B$2:$K$90,10,FALSE))</f>
        <v>0</v>
      </c>
      <c r="M147" s="183">
        <f t="shared" si="12"/>
        <v>0</v>
      </c>
      <c r="N147" s="183">
        <f t="shared" si="13"/>
        <v>0</v>
      </c>
      <c r="O147" s="183">
        <f t="shared" si="14"/>
        <v>0</v>
      </c>
      <c r="P147" s="183">
        <f t="shared" si="15"/>
        <v>0</v>
      </c>
      <c r="Q147" t="s">
        <v>804</v>
      </c>
    </row>
    <row r="148" spans="1:17" x14ac:dyDescent="0.25">
      <c r="A148" s="190">
        <v>145</v>
      </c>
      <c r="B148" s="190" t="s">
        <v>95</v>
      </c>
      <c r="C148" s="183">
        <v>0</v>
      </c>
      <c r="D148" s="183">
        <v>1</v>
      </c>
      <c r="E148" s="183">
        <v>0</v>
      </c>
      <c r="F148" s="183">
        <v>0</v>
      </c>
      <c r="G148" s="183">
        <v>0</v>
      </c>
      <c r="H148" s="183">
        <v>0</v>
      </c>
      <c r="I148" s="226">
        <f>IF(ISERROR(VLOOKUP(B148,'400 kV BRs'!$B$2:$K$90,7,FALSE)),0,VLOOKUP(B148,'400 kV BRs'!$B$2:$K$90,7,FALSE))</f>
        <v>0</v>
      </c>
      <c r="J148" s="226">
        <f>IF(ISERROR(VLOOKUP(B148,'400 kV BRs'!$B$2:$K$90,8,FALSE)),0,VLOOKUP(B148,'400 kV BRs'!$B$2:$K$90,8,FALSE))</f>
        <v>0</v>
      </c>
      <c r="K148" s="226">
        <f>IF(ISERROR(VLOOKUP(B148,'400 kV BRs'!$B$2:$K$90,9,FALSE)),0,VLOOKUP(B148,'400 kV BRs'!$B$2:$K$90,9,FALSE))</f>
        <v>0</v>
      </c>
      <c r="L148" s="226">
        <f>IF(ISERROR(VLOOKUP(B148,'400 kV BRs'!$B$2:$K$90,10,FALSE)),0,VLOOKUP(B148,'400 kV BRs'!$B$2:$K$90,10,FALSE))</f>
        <v>0</v>
      </c>
      <c r="M148" s="183">
        <f t="shared" si="12"/>
        <v>50</v>
      </c>
      <c r="N148" s="183">
        <f t="shared" si="13"/>
        <v>0</v>
      </c>
      <c r="O148" s="183">
        <f t="shared" si="14"/>
        <v>0</v>
      </c>
      <c r="P148" s="183">
        <f t="shared" si="15"/>
        <v>50</v>
      </c>
      <c r="Q148" t="s">
        <v>804</v>
      </c>
    </row>
    <row r="149" spans="1:17" x14ac:dyDescent="0.25">
      <c r="A149" s="190">
        <v>146</v>
      </c>
      <c r="B149" s="191" t="s">
        <v>225</v>
      </c>
      <c r="C149" s="183">
        <v>0</v>
      </c>
      <c r="D149" s="183">
        <v>0</v>
      </c>
      <c r="E149" s="183">
        <v>0</v>
      </c>
      <c r="F149" s="183">
        <v>0</v>
      </c>
      <c r="G149" s="183">
        <v>0</v>
      </c>
      <c r="H149" s="183">
        <v>0</v>
      </c>
      <c r="I149" s="226">
        <f>IF(ISERROR(VLOOKUP(B149,'400 kV BRs'!$B$2:$K$90,7,FALSE)),0,VLOOKUP(B149,'400 kV BRs'!$B$2:$K$90,7,FALSE))</f>
        <v>0</v>
      </c>
      <c r="J149" s="226">
        <f>IF(ISERROR(VLOOKUP(B149,'400 kV BRs'!$B$2:$K$90,8,FALSE)),0,VLOOKUP(B149,'400 kV BRs'!$B$2:$K$90,8,FALSE))</f>
        <v>0</v>
      </c>
      <c r="K149" s="226">
        <f>IF(ISERROR(VLOOKUP(B149,'400 kV BRs'!$B$2:$K$90,9,FALSE)),0,VLOOKUP(B149,'400 kV BRs'!$B$2:$K$90,9,FALSE))</f>
        <v>0</v>
      </c>
      <c r="L149" s="226">
        <f>IF(ISERROR(VLOOKUP(B149,'400 kV BRs'!$B$2:$K$90,10,FALSE)),0,VLOOKUP(B149,'400 kV BRs'!$B$2:$K$90,10,FALSE))</f>
        <v>0</v>
      </c>
      <c r="M149" s="183">
        <f t="shared" si="12"/>
        <v>0</v>
      </c>
      <c r="N149" s="183">
        <f t="shared" si="13"/>
        <v>0</v>
      </c>
      <c r="O149" s="183">
        <f t="shared" si="14"/>
        <v>0</v>
      </c>
      <c r="P149" s="183">
        <f t="shared" si="15"/>
        <v>0</v>
      </c>
      <c r="Q149" t="s">
        <v>804</v>
      </c>
    </row>
    <row r="150" spans="1:17" x14ac:dyDescent="0.25">
      <c r="A150" s="190">
        <v>147</v>
      </c>
      <c r="B150" s="190" t="s">
        <v>185</v>
      </c>
      <c r="C150" s="183">
        <v>0</v>
      </c>
      <c r="D150" s="183">
        <v>0</v>
      </c>
      <c r="E150" s="183">
        <v>0</v>
      </c>
      <c r="F150" s="183">
        <v>0</v>
      </c>
      <c r="G150" s="183">
        <v>0</v>
      </c>
      <c r="H150" s="183">
        <v>0</v>
      </c>
      <c r="I150" s="226">
        <f>IF(ISERROR(VLOOKUP(B150,'400 kV BRs'!$B$2:$K$90,7,FALSE)),0,VLOOKUP(B150,'400 kV BRs'!$B$2:$K$90,7,FALSE))</f>
        <v>1</v>
      </c>
      <c r="J150" s="226">
        <f>IF(ISERROR(VLOOKUP(B150,'400 kV BRs'!$B$2:$K$90,8,FALSE)),0,VLOOKUP(B150,'400 kV BRs'!$B$2:$K$90,8,FALSE))</f>
        <v>0</v>
      </c>
      <c r="K150" s="226">
        <f>IF(ISERROR(VLOOKUP(B150,'400 kV BRs'!$B$2:$K$90,9,FALSE)),0,VLOOKUP(B150,'400 kV BRs'!$B$2:$K$90,9,FALSE))</f>
        <v>0</v>
      </c>
      <c r="L150" s="226">
        <f>IF(ISERROR(VLOOKUP(B150,'400 kV BRs'!$B$2:$K$90,10,FALSE)),0,VLOOKUP(B150,'400 kV BRs'!$B$2:$K$90,10,FALSE))</f>
        <v>1</v>
      </c>
      <c r="M150" s="183">
        <f t="shared" si="12"/>
        <v>0</v>
      </c>
      <c r="N150" s="183">
        <f t="shared" si="13"/>
        <v>175</v>
      </c>
      <c r="O150" s="183">
        <f t="shared" si="14"/>
        <v>175</v>
      </c>
      <c r="P150" s="183">
        <f t="shared" si="15"/>
        <v>175</v>
      </c>
      <c r="Q150" t="s">
        <v>804</v>
      </c>
    </row>
    <row r="151" spans="1:17" x14ac:dyDescent="0.25">
      <c r="A151" s="190">
        <v>148</v>
      </c>
      <c r="B151" s="190" t="s">
        <v>144</v>
      </c>
      <c r="C151" s="183">
        <v>0</v>
      </c>
      <c r="D151" s="183">
        <v>6</v>
      </c>
      <c r="E151" s="183">
        <v>1</v>
      </c>
      <c r="F151" s="183">
        <v>3</v>
      </c>
      <c r="G151" s="183">
        <v>0</v>
      </c>
      <c r="H151" s="183">
        <v>0</v>
      </c>
      <c r="I151" s="226">
        <f>IF(ISERROR(VLOOKUP(B151,'400 kV BRs'!$B$2:$K$90,7,FALSE)),0,VLOOKUP(B151,'400 kV BRs'!$B$2:$K$90,7,FALSE))</f>
        <v>1</v>
      </c>
      <c r="J151" s="226">
        <f>IF(ISERROR(VLOOKUP(B151,'400 kV BRs'!$B$2:$K$90,8,FALSE)),0,VLOOKUP(B151,'400 kV BRs'!$B$2:$K$90,8,FALSE))</f>
        <v>1</v>
      </c>
      <c r="K151" s="226">
        <f>IF(ISERROR(VLOOKUP(B151,'400 kV BRs'!$B$2:$K$90,9,FALSE)),0,VLOOKUP(B151,'400 kV BRs'!$B$2:$K$90,9,FALSE))</f>
        <v>0</v>
      </c>
      <c r="L151" s="226">
        <f>IF(ISERROR(VLOOKUP(B151,'400 kV BRs'!$B$2:$K$90,10,FALSE)),0,VLOOKUP(B151,'400 kV BRs'!$B$2:$K$90,10,FALSE))</f>
        <v>0</v>
      </c>
      <c r="M151" s="183">
        <f t="shared" si="12"/>
        <v>552</v>
      </c>
      <c r="N151" s="183">
        <f t="shared" si="13"/>
        <v>113</v>
      </c>
      <c r="O151" s="183">
        <f t="shared" si="14"/>
        <v>176</v>
      </c>
      <c r="P151" s="183">
        <f t="shared" si="15"/>
        <v>665</v>
      </c>
    </row>
    <row r="152" spans="1:17" x14ac:dyDescent="0.25">
      <c r="A152" s="190">
        <v>149</v>
      </c>
      <c r="B152" s="190" t="s">
        <v>463</v>
      </c>
      <c r="C152" s="183">
        <v>0</v>
      </c>
      <c r="D152" s="183">
        <v>0</v>
      </c>
      <c r="E152" s="183">
        <v>0</v>
      </c>
      <c r="F152" s="183">
        <v>0</v>
      </c>
      <c r="G152" s="183">
        <v>0</v>
      </c>
      <c r="H152" s="183">
        <v>0</v>
      </c>
      <c r="I152" s="226">
        <f>IF(ISERROR(VLOOKUP(B152,'400 kV BRs'!$B$2:$K$90,7,FALSE)),0,VLOOKUP(B152,'400 kV BRs'!$B$2:$K$90,7,FALSE))</f>
        <v>0</v>
      </c>
      <c r="J152" s="226">
        <f>IF(ISERROR(VLOOKUP(B152,'400 kV BRs'!$B$2:$K$90,8,FALSE)),0,VLOOKUP(B152,'400 kV BRs'!$B$2:$K$90,8,FALSE))</f>
        <v>0</v>
      </c>
      <c r="K152" s="226">
        <f>IF(ISERROR(VLOOKUP(B152,'400 kV BRs'!$B$2:$K$90,9,FALSE)),0,VLOOKUP(B152,'400 kV BRs'!$B$2:$K$90,9,FALSE))</f>
        <v>0</v>
      </c>
      <c r="L152" s="226">
        <f>IF(ISERROR(VLOOKUP(B152,'400 kV BRs'!$B$2:$K$90,10,FALSE)),0,VLOOKUP(B152,'400 kV BRs'!$B$2:$K$90,10,FALSE))</f>
        <v>0</v>
      </c>
      <c r="M152" s="183">
        <f t="shared" si="12"/>
        <v>0</v>
      </c>
      <c r="N152" s="183">
        <f t="shared" si="13"/>
        <v>0</v>
      </c>
      <c r="O152" s="183">
        <f t="shared" si="14"/>
        <v>0</v>
      </c>
      <c r="P152" s="183">
        <f t="shared" si="15"/>
        <v>0</v>
      </c>
    </row>
    <row r="153" spans="1:17" x14ac:dyDescent="0.25">
      <c r="A153" s="190">
        <v>150</v>
      </c>
      <c r="B153" s="190" t="s">
        <v>179</v>
      </c>
      <c r="C153" s="183">
        <v>0</v>
      </c>
      <c r="D153" s="183">
        <v>0</v>
      </c>
      <c r="E153" s="183">
        <v>0</v>
      </c>
      <c r="F153" s="183">
        <v>0</v>
      </c>
      <c r="G153" s="183">
        <v>0</v>
      </c>
      <c r="H153" s="183">
        <v>0</v>
      </c>
      <c r="I153" s="226">
        <f>IF(ISERROR(VLOOKUP(B153,'400 kV BRs'!$B$2:$K$90,7,FALSE)),0,VLOOKUP(B153,'400 kV BRs'!$B$2:$K$90,7,FALSE))</f>
        <v>0</v>
      </c>
      <c r="J153" s="226">
        <f>IF(ISERROR(VLOOKUP(B153,'400 kV BRs'!$B$2:$K$90,8,FALSE)),0,VLOOKUP(B153,'400 kV BRs'!$B$2:$K$90,8,FALSE))</f>
        <v>0</v>
      </c>
      <c r="K153" s="226">
        <f>IF(ISERROR(VLOOKUP(B153,'400 kV BRs'!$B$2:$K$90,9,FALSE)),0,VLOOKUP(B153,'400 kV BRs'!$B$2:$K$90,9,FALSE))</f>
        <v>1</v>
      </c>
      <c r="L153" s="226">
        <f>IF(ISERROR(VLOOKUP(B153,'400 kV BRs'!$B$2:$K$90,10,FALSE)),0,VLOOKUP(B153,'400 kV BRs'!$B$2:$K$90,10,FALSE))</f>
        <v>0</v>
      </c>
      <c r="M153" s="183">
        <f t="shared" si="12"/>
        <v>0</v>
      </c>
      <c r="N153" s="183">
        <f t="shared" si="13"/>
        <v>80</v>
      </c>
      <c r="O153" s="183">
        <f t="shared" si="14"/>
        <v>80</v>
      </c>
      <c r="P153" s="183">
        <f t="shared" si="15"/>
        <v>80</v>
      </c>
    </row>
    <row r="154" spans="1:17" x14ac:dyDescent="0.25">
      <c r="A154" s="190">
        <v>151</v>
      </c>
      <c r="B154" s="190" t="s">
        <v>47</v>
      </c>
      <c r="C154" s="183">
        <v>0</v>
      </c>
      <c r="D154" s="183">
        <v>0</v>
      </c>
      <c r="E154" s="183">
        <v>0</v>
      </c>
      <c r="F154" s="183">
        <v>0</v>
      </c>
      <c r="G154" s="183">
        <v>0</v>
      </c>
      <c r="H154" s="183">
        <v>0</v>
      </c>
      <c r="I154" s="226">
        <f>IF(ISERROR(VLOOKUP(B154,'400 kV BRs'!$B$2:$K$90,7,FALSE)),0,VLOOKUP(B154,'400 kV BRs'!$B$2:$K$90,7,FALSE))</f>
        <v>0</v>
      </c>
      <c r="J154" s="226">
        <f>IF(ISERROR(VLOOKUP(B154,'400 kV BRs'!$B$2:$K$90,8,FALSE)),0,VLOOKUP(B154,'400 kV BRs'!$B$2:$K$90,8,FALSE))</f>
        <v>0</v>
      </c>
      <c r="K154" s="226">
        <f>IF(ISERROR(VLOOKUP(B154,'400 kV BRs'!$B$2:$K$90,9,FALSE)),0,VLOOKUP(B154,'400 kV BRs'!$B$2:$K$90,9,FALSE))</f>
        <v>0</v>
      </c>
      <c r="L154" s="226">
        <f>IF(ISERROR(VLOOKUP(B154,'400 kV BRs'!$B$2:$K$90,10,FALSE)),0,VLOOKUP(B154,'400 kV BRs'!$B$2:$K$90,10,FALSE))</f>
        <v>1</v>
      </c>
      <c r="M154" s="183">
        <f t="shared" si="12"/>
        <v>0</v>
      </c>
      <c r="N154" s="183">
        <f t="shared" si="13"/>
        <v>125</v>
      </c>
      <c r="O154" s="183">
        <f t="shared" si="14"/>
        <v>125</v>
      </c>
      <c r="P154" s="183">
        <f t="shared" si="15"/>
        <v>125</v>
      </c>
    </row>
    <row r="155" spans="1:17" x14ac:dyDescent="0.25">
      <c r="A155" s="190">
        <v>152</v>
      </c>
      <c r="B155" s="190" t="s">
        <v>464</v>
      </c>
      <c r="C155" s="226">
        <v>0</v>
      </c>
      <c r="D155" s="226">
        <v>0</v>
      </c>
      <c r="E155" s="226">
        <v>0</v>
      </c>
      <c r="F155" s="226">
        <v>0</v>
      </c>
      <c r="G155" s="226">
        <v>0</v>
      </c>
      <c r="H155" s="226">
        <v>0</v>
      </c>
      <c r="I155" s="226">
        <f>IF(ISERROR(VLOOKUP(B155,'400 kV BRs'!$B$2:$K$90,7,FALSE)),0,VLOOKUP(B155,'400 kV BRs'!$B$2:$K$90,7,FALSE))</f>
        <v>0</v>
      </c>
      <c r="J155" s="226">
        <f>IF(ISERROR(VLOOKUP(B155,'400 kV BRs'!$B$2:$K$90,8,FALSE)),0,VLOOKUP(B155,'400 kV BRs'!$B$2:$K$90,8,FALSE))</f>
        <v>1</v>
      </c>
      <c r="K155" s="226">
        <f>IF(ISERROR(VLOOKUP(B155,'400 kV BRs'!$B$2:$K$90,9,FALSE)),0,VLOOKUP(B155,'400 kV BRs'!$B$2:$K$90,9,FALSE))</f>
        <v>0</v>
      </c>
      <c r="L155" s="226">
        <f>IF(ISERROR(VLOOKUP(B155,'400 kV BRs'!$B$2:$K$90,10,FALSE)),0,VLOOKUP(B155,'400 kV BRs'!$B$2:$K$90,10,FALSE))</f>
        <v>0</v>
      </c>
      <c r="M155" s="226">
        <f t="shared" ref="M155:M159" si="16">C155*50+D155*50+E155*63+F155*63+G155*80+H155*80</f>
        <v>0</v>
      </c>
      <c r="N155" s="226">
        <f t="shared" ref="N155:N159" si="17">I155*50+J155*63+K155*80+L155*125</f>
        <v>63</v>
      </c>
      <c r="O155" s="226">
        <f t="shared" ref="O155:O159" si="18">C155*50+E155*63+G155*80+I155*50+J155*63+K155*80+L155*125</f>
        <v>63</v>
      </c>
      <c r="P155" s="226">
        <f t="shared" ref="P155:P160" si="19">M155+N155</f>
        <v>63</v>
      </c>
    </row>
    <row r="156" spans="1:17" x14ac:dyDescent="0.25">
      <c r="A156" s="190">
        <v>153</v>
      </c>
      <c r="B156" s="190" t="s">
        <v>64</v>
      </c>
      <c r="C156" s="226">
        <v>0</v>
      </c>
      <c r="D156" s="226">
        <v>0</v>
      </c>
      <c r="E156" s="226">
        <v>0</v>
      </c>
      <c r="F156" s="226">
        <v>0</v>
      </c>
      <c r="G156" s="226">
        <v>0</v>
      </c>
      <c r="H156" s="226">
        <v>0</v>
      </c>
      <c r="I156" s="226">
        <f>IF(ISERROR(VLOOKUP(B156,'400 kV BRs'!$B$2:$K$90,7,FALSE)),0,VLOOKUP(B156,'400 kV BRs'!$B$2:$K$90,7,FALSE))</f>
        <v>0</v>
      </c>
      <c r="J156" s="226">
        <f>IF(ISERROR(VLOOKUP(B156,'400 kV BRs'!$B$2:$K$90,8,FALSE)),0,VLOOKUP(B156,'400 kV BRs'!$B$2:$K$90,8,FALSE))</f>
        <v>0</v>
      </c>
      <c r="K156" s="226">
        <f>IF(ISERROR(VLOOKUP(B156,'400 kV BRs'!$B$2:$K$90,9,FALSE)),0,VLOOKUP(B156,'400 kV BRs'!$B$2:$K$90,9,FALSE))</f>
        <v>0</v>
      </c>
      <c r="L156" s="226">
        <f>IF(ISERROR(VLOOKUP(B156,'400 kV BRs'!$B$2:$K$90,10,FALSE)),0,VLOOKUP(B156,'400 kV BRs'!$B$2:$K$90,10,FALSE))</f>
        <v>0</v>
      </c>
      <c r="M156" s="226">
        <f t="shared" si="16"/>
        <v>0</v>
      </c>
      <c r="N156" s="226">
        <f t="shared" si="17"/>
        <v>0</v>
      </c>
      <c r="O156" s="226">
        <f t="shared" si="18"/>
        <v>0</v>
      </c>
      <c r="P156" s="226">
        <f t="shared" si="19"/>
        <v>0</v>
      </c>
    </row>
    <row r="157" spans="1:17" x14ac:dyDescent="0.25">
      <c r="A157" s="190">
        <v>154</v>
      </c>
      <c r="B157" s="190" t="s">
        <v>31</v>
      </c>
      <c r="C157" s="226">
        <v>0</v>
      </c>
      <c r="D157" s="226">
        <v>0</v>
      </c>
      <c r="E157" s="226">
        <v>0</v>
      </c>
      <c r="F157" s="226">
        <v>4</v>
      </c>
      <c r="G157" s="226">
        <v>0</v>
      </c>
      <c r="H157" s="226">
        <v>0</v>
      </c>
      <c r="I157" s="226">
        <f>IF(ISERROR(VLOOKUP(B157,'400 kV BRs'!$B$2:$K$90,7,FALSE)),0,VLOOKUP(B157,'400 kV BRs'!$B$2:$K$90,7,FALSE))</f>
        <v>1</v>
      </c>
      <c r="J157" s="226">
        <f>IF(ISERROR(VLOOKUP(B157,'400 kV BRs'!$B$2:$K$90,8,FALSE)),0,VLOOKUP(B157,'400 kV BRs'!$B$2:$K$90,8,FALSE))</f>
        <v>0</v>
      </c>
      <c r="K157" s="226">
        <f>IF(ISERROR(VLOOKUP(B157,'400 kV BRs'!$B$2:$K$90,9,FALSE)),0,VLOOKUP(B157,'400 kV BRs'!$B$2:$K$90,9,FALSE))</f>
        <v>0</v>
      </c>
      <c r="L157" s="226">
        <f>IF(ISERROR(VLOOKUP(B157,'400 kV BRs'!$B$2:$K$90,10,FALSE)),0,VLOOKUP(B157,'400 kV BRs'!$B$2:$K$90,10,FALSE))</f>
        <v>0</v>
      </c>
      <c r="M157" s="226">
        <f t="shared" si="16"/>
        <v>252</v>
      </c>
      <c r="N157" s="226">
        <f t="shared" si="17"/>
        <v>50</v>
      </c>
      <c r="O157" s="226">
        <f t="shared" si="18"/>
        <v>50</v>
      </c>
      <c r="P157" s="226">
        <f t="shared" si="19"/>
        <v>302</v>
      </c>
    </row>
    <row r="158" spans="1:17" x14ac:dyDescent="0.25">
      <c r="A158" s="190">
        <v>155</v>
      </c>
      <c r="B158" s="190" t="s">
        <v>177</v>
      </c>
      <c r="C158" s="226">
        <v>0</v>
      </c>
      <c r="D158" s="226">
        <v>0</v>
      </c>
      <c r="E158" s="226">
        <v>0</v>
      </c>
      <c r="F158" s="226">
        <v>0</v>
      </c>
      <c r="G158" s="226">
        <v>0</v>
      </c>
      <c r="H158" s="226">
        <v>0</v>
      </c>
      <c r="I158" s="226">
        <f>IF(ISERROR(VLOOKUP(B158,'400 kV BRs'!$B$2:$K$90,7,FALSE)),0,VLOOKUP(B158,'400 kV BRs'!$B$2:$K$90,7,FALSE))</f>
        <v>0</v>
      </c>
      <c r="J158" s="226">
        <f>IF(ISERROR(VLOOKUP(B158,'400 kV BRs'!$B$2:$K$90,8,FALSE)),0,VLOOKUP(B158,'400 kV BRs'!$B$2:$K$90,8,FALSE))</f>
        <v>0</v>
      </c>
      <c r="K158" s="226">
        <f>IF(ISERROR(VLOOKUP(B158,'400 kV BRs'!$B$2:$K$90,9,FALSE)),0,VLOOKUP(B158,'400 kV BRs'!$B$2:$K$90,9,FALSE))</f>
        <v>0</v>
      </c>
      <c r="L158" s="226">
        <f>IF(ISERROR(VLOOKUP(B158,'400 kV BRs'!$B$2:$K$90,10,FALSE)),0,VLOOKUP(B158,'400 kV BRs'!$B$2:$K$90,10,FALSE))</f>
        <v>1</v>
      </c>
      <c r="M158" s="226">
        <f t="shared" si="16"/>
        <v>0</v>
      </c>
      <c r="N158" s="226">
        <f t="shared" si="17"/>
        <v>125</v>
      </c>
      <c r="O158" s="226">
        <f t="shared" si="18"/>
        <v>125</v>
      </c>
      <c r="P158" s="226">
        <f t="shared" si="19"/>
        <v>125</v>
      </c>
    </row>
    <row r="159" spans="1:17" x14ac:dyDescent="0.25">
      <c r="A159" s="190">
        <v>156</v>
      </c>
      <c r="B159" s="190" t="s">
        <v>166</v>
      </c>
      <c r="C159" s="226">
        <v>0</v>
      </c>
      <c r="D159" s="226">
        <v>2</v>
      </c>
      <c r="E159" s="226">
        <v>0</v>
      </c>
      <c r="F159" s="226">
        <v>2</v>
      </c>
      <c r="G159" s="226">
        <v>0</v>
      </c>
      <c r="H159" s="226">
        <v>0</v>
      </c>
      <c r="I159" s="226">
        <f>IF(ISERROR(VLOOKUP(B159,'400 kV BRs'!$B$2:$K$90,7,FALSE)),0,VLOOKUP(B159,'400 kV BRs'!$B$2:$K$90,7,FALSE))</f>
        <v>1</v>
      </c>
      <c r="J159" s="226">
        <f>IF(ISERROR(VLOOKUP(B159,'400 kV BRs'!$B$2:$K$90,8,FALSE)),0,VLOOKUP(B159,'400 kV BRs'!$B$2:$K$90,8,FALSE))</f>
        <v>0</v>
      </c>
      <c r="K159" s="226">
        <f>IF(ISERROR(VLOOKUP(B159,'400 kV BRs'!$B$2:$K$90,9,FALSE)),0,VLOOKUP(B159,'400 kV BRs'!$B$2:$K$90,9,FALSE))</f>
        <v>0</v>
      </c>
      <c r="L159" s="226">
        <f>IF(ISERROR(VLOOKUP(B159,'400 kV BRs'!$B$2:$K$90,10,FALSE)),0,VLOOKUP(B159,'400 kV BRs'!$B$2:$K$90,10,FALSE))</f>
        <v>1</v>
      </c>
      <c r="M159" s="226">
        <f t="shared" si="16"/>
        <v>226</v>
      </c>
      <c r="N159" s="226">
        <f t="shared" si="17"/>
        <v>175</v>
      </c>
      <c r="O159" s="226">
        <f t="shared" si="18"/>
        <v>175</v>
      </c>
      <c r="P159" s="226">
        <f t="shared" si="19"/>
        <v>401</v>
      </c>
    </row>
    <row r="160" spans="1:17" s="228" customFormat="1" x14ac:dyDescent="0.25">
      <c r="C160" s="228">
        <f>SUM(C4:C159)</f>
        <v>12</v>
      </c>
      <c r="D160" s="228">
        <f t="shared" ref="D160:L160" si="20">SUM(D4:D159)</f>
        <v>123</v>
      </c>
      <c r="E160" s="228">
        <f t="shared" si="20"/>
        <v>9</v>
      </c>
      <c r="F160" s="228">
        <f t="shared" si="20"/>
        <v>38</v>
      </c>
      <c r="G160" s="228">
        <f t="shared" si="20"/>
        <v>5</v>
      </c>
      <c r="H160" s="228">
        <f t="shared" si="20"/>
        <v>9</v>
      </c>
      <c r="I160" s="228">
        <f t="shared" si="20"/>
        <v>36</v>
      </c>
      <c r="J160" s="228">
        <f t="shared" si="20"/>
        <v>18</v>
      </c>
      <c r="K160" s="228">
        <f t="shared" si="20"/>
        <v>28</v>
      </c>
      <c r="L160" s="228">
        <f t="shared" si="20"/>
        <v>43</v>
      </c>
      <c r="M160" s="229">
        <f>SUM(M4:M159)</f>
        <v>10831</v>
      </c>
      <c r="N160" s="229">
        <f>SUM(N4:N159)</f>
        <v>10549</v>
      </c>
      <c r="O160" s="229">
        <f>SUM(O4:O159)</f>
        <v>12116</v>
      </c>
      <c r="P160" s="229">
        <f t="shared" si="19"/>
        <v>21380</v>
      </c>
    </row>
  </sheetData>
  <mergeCells count="15">
    <mergeCell ref="A1:A3"/>
    <mergeCell ref="P1:P3"/>
    <mergeCell ref="C2:D2"/>
    <mergeCell ref="E2:F2"/>
    <mergeCell ref="I2:I3"/>
    <mergeCell ref="L2:L3"/>
    <mergeCell ref="C1:H1"/>
    <mergeCell ref="G2:H2"/>
    <mergeCell ref="J2:J3"/>
    <mergeCell ref="K2:K3"/>
    <mergeCell ref="B1:B3"/>
    <mergeCell ref="I1:L1"/>
    <mergeCell ref="M1:M3"/>
    <mergeCell ref="N1:N3"/>
    <mergeCell ref="O1:O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G38"/>
  <sheetViews>
    <sheetView workbookViewId="0">
      <selection activeCell="I5" sqref="I5"/>
    </sheetView>
  </sheetViews>
  <sheetFormatPr defaultRowHeight="15" x14ac:dyDescent="0.25"/>
  <cols>
    <col min="2" max="2" width="8.5703125" bestFit="1" customWidth="1"/>
  </cols>
  <sheetData>
    <row r="1" spans="1:7" ht="25.5" x14ac:dyDescent="0.25">
      <c r="A1" s="237" t="s">
        <v>466</v>
      </c>
      <c r="B1" s="237" t="s">
        <v>467</v>
      </c>
      <c r="C1" s="237" t="s">
        <v>468</v>
      </c>
      <c r="D1" s="237" t="s">
        <v>4</v>
      </c>
      <c r="E1" s="237" t="s">
        <v>469</v>
      </c>
      <c r="F1" s="237" t="s">
        <v>470</v>
      </c>
      <c r="G1" s="52"/>
    </row>
    <row r="2" spans="1:7" ht="63.75" x14ac:dyDescent="0.25">
      <c r="A2" s="301" t="s">
        <v>471</v>
      </c>
      <c r="B2" s="238">
        <v>400</v>
      </c>
      <c r="C2" s="238" t="s">
        <v>472</v>
      </c>
      <c r="D2" s="238" t="s">
        <v>23</v>
      </c>
      <c r="E2" s="238" t="s">
        <v>473</v>
      </c>
      <c r="F2" s="238" t="s">
        <v>474</v>
      </c>
      <c r="G2" s="52"/>
    </row>
    <row r="3" spans="1:7" ht="89.25" x14ac:dyDescent="0.25">
      <c r="A3" s="301"/>
      <c r="B3" s="238" t="s">
        <v>520</v>
      </c>
      <c r="C3" s="238" t="s">
        <v>475</v>
      </c>
      <c r="D3" s="238" t="s">
        <v>450</v>
      </c>
      <c r="E3" s="238" t="s">
        <v>476</v>
      </c>
      <c r="F3" s="238">
        <v>1978</v>
      </c>
      <c r="G3" s="52"/>
    </row>
    <row r="4" spans="1:7" ht="25.5" x14ac:dyDescent="0.25">
      <c r="A4" s="301"/>
      <c r="B4" s="302">
        <v>765</v>
      </c>
      <c r="C4" s="238" t="s">
        <v>859</v>
      </c>
      <c r="D4" s="238" t="s">
        <v>570</v>
      </c>
      <c r="E4" s="238" t="s">
        <v>477</v>
      </c>
      <c r="F4" s="238">
        <v>258</v>
      </c>
      <c r="G4" s="52"/>
    </row>
    <row r="5" spans="1:7" ht="25.5" x14ac:dyDescent="0.25">
      <c r="A5" s="301"/>
      <c r="B5" s="302"/>
      <c r="C5" s="238" t="s">
        <v>860</v>
      </c>
      <c r="D5" s="238" t="s">
        <v>570</v>
      </c>
      <c r="E5" s="238" t="s">
        <v>477</v>
      </c>
      <c r="F5" s="238">
        <v>615</v>
      </c>
      <c r="G5" s="52"/>
    </row>
    <row r="6" spans="1:7" ht="25.5" x14ac:dyDescent="0.25">
      <c r="A6" s="301"/>
      <c r="B6" s="302">
        <v>400</v>
      </c>
      <c r="C6" s="238" t="s">
        <v>861</v>
      </c>
      <c r="D6" s="238" t="s">
        <v>431</v>
      </c>
      <c r="E6" s="238" t="s">
        <v>478</v>
      </c>
      <c r="F6" s="68">
        <v>234</v>
      </c>
      <c r="G6" s="52"/>
    </row>
    <row r="7" spans="1:7" ht="25.5" x14ac:dyDescent="0.25">
      <c r="A7" s="301"/>
      <c r="B7" s="302"/>
      <c r="C7" s="238" t="s">
        <v>862</v>
      </c>
      <c r="D7" s="238" t="s">
        <v>431</v>
      </c>
      <c r="E7" s="238" t="s">
        <v>478</v>
      </c>
      <c r="F7" s="68">
        <v>143</v>
      </c>
      <c r="G7" s="52"/>
    </row>
    <row r="8" spans="1:7" ht="25.5" x14ac:dyDescent="0.25">
      <c r="A8" s="301"/>
      <c r="B8" s="302"/>
      <c r="C8" s="238" t="s">
        <v>853</v>
      </c>
      <c r="D8" s="238" t="s">
        <v>826</v>
      </c>
      <c r="E8" s="238" t="s">
        <v>477</v>
      </c>
      <c r="F8" s="68">
        <v>402</v>
      </c>
      <c r="G8" s="52"/>
    </row>
    <row r="9" spans="1:7" ht="38.25" x14ac:dyDescent="0.25">
      <c r="A9" s="301"/>
      <c r="B9" s="302"/>
      <c r="C9" s="238" t="s">
        <v>521</v>
      </c>
      <c r="D9" s="238" t="s">
        <v>431</v>
      </c>
      <c r="E9" s="238" t="s">
        <v>478</v>
      </c>
      <c r="F9" s="68">
        <v>60</v>
      </c>
      <c r="G9" s="52"/>
    </row>
    <row r="10" spans="1:7" ht="36" x14ac:dyDescent="0.25">
      <c r="A10" s="301"/>
      <c r="B10" s="302">
        <v>220</v>
      </c>
      <c r="C10" s="238" t="s">
        <v>864</v>
      </c>
      <c r="D10" s="239" t="s">
        <v>479</v>
      </c>
      <c r="E10" s="238" t="s">
        <v>478</v>
      </c>
      <c r="F10" s="68">
        <v>199</v>
      </c>
      <c r="G10" s="52"/>
    </row>
    <row r="11" spans="1:7" ht="36" x14ac:dyDescent="0.25">
      <c r="A11" s="301"/>
      <c r="B11" s="302"/>
      <c r="C11" s="238" t="s">
        <v>865</v>
      </c>
      <c r="D11" s="239" t="s">
        <v>479</v>
      </c>
      <c r="E11" s="238" t="s">
        <v>478</v>
      </c>
      <c r="F11" s="68">
        <v>45</v>
      </c>
      <c r="G11" s="52"/>
    </row>
    <row r="12" spans="1:7" ht="51" x14ac:dyDescent="0.25">
      <c r="A12" s="301"/>
      <c r="B12" s="302"/>
      <c r="C12" s="238" t="s">
        <v>866</v>
      </c>
      <c r="D12" s="240" t="s">
        <v>480</v>
      </c>
      <c r="E12" s="238" t="s">
        <v>478</v>
      </c>
      <c r="F12" s="68">
        <v>113</v>
      </c>
      <c r="G12" s="52"/>
    </row>
    <row r="13" spans="1:7" ht="51" x14ac:dyDescent="0.25">
      <c r="A13" s="301"/>
      <c r="B13" s="302"/>
      <c r="C13" s="238" t="s">
        <v>867</v>
      </c>
      <c r="D13" s="240" t="s">
        <v>480</v>
      </c>
      <c r="E13" s="238" t="s">
        <v>478</v>
      </c>
      <c r="F13" s="68">
        <v>146</v>
      </c>
      <c r="G13" s="52"/>
    </row>
    <row r="14" spans="1:7" ht="38.25" x14ac:dyDescent="0.25">
      <c r="A14" s="301"/>
      <c r="B14" s="302">
        <v>132</v>
      </c>
      <c r="C14" s="240" t="s">
        <v>481</v>
      </c>
      <c r="D14" s="240" t="s">
        <v>479</v>
      </c>
      <c r="E14" s="240" t="s">
        <v>478</v>
      </c>
      <c r="F14" s="240">
        <v>45</v>
      </c>
      <c r="G14" s="52"/>
    </row>
    <row r="15" spans="1:7" ht="76.5" x14ac:dyDescent="0.25">
      <c r="A15" s="301"/>
      <c r="B15" s="302"/>
      <c r="C15" s="240" t="s">
        <v>482</v>
      </c>
      <c r="D15" s="240" t="s">
        <v>479</v>
      </c>
      <c r="E15" s="240" t="s">
        <v>478</v>
      </c>
      <c r="F15" s="240">
        <v>62</v>
      </c>
      <c r="G15" s="52"/>
    </row>
    <row r="16" spans="1:7" ht="63.75" x14ac:dyDescent="0.25">
      <c r="A16" s="301"/>
      <c r="B16" s="302"/>
      <c r="C16" s="240" t="s">
        <v>483</v>
      </c>
      <c r="D16" s="240" t="s">
        <v>479</v>
      </c>
      <c r="E16" s="240" t="s">
        <v>477</v>
      </c>
      <c r="F16" s="240">
        <v>102</v>
      </c>
      <c r="G16" s="52"/>
    </row>
    <row r="17" spans="1:7" ht="51" x14ac:dyDescent="0.25">
      <c r="A17" s="301"/>
      <c r="B17" s="302"/>
      <c r="C17" s="240" t="s">
        <v>868</v>
      </c>
      <c r="D17" s="240" t="s">
        <v>480</v>
      </c>
      <c r="E17" s="240" t="s">
        <v>478</v>
      </c>
      <c r="F17" s="240">
        <v>9</v>
      </c>
      <c r="G17" s="52"/>
    </row>
    <row r="18" spans="1:7" ht="51" x14ac:dyDescent="0.25">
      <c r="A18" s="301"/>
      <c r="B18" s="302"/>
      <c r="C18" s="240" t="s">
        <v>484</v>
      </c>
      <c r="D18" s="240" t="s">
        <v>480</v>
      </c>
      <c r="E18" s="240" t="s">
        <v>478</v>
      </c>
      <c r="F18" s="240">
        <v>23</v>
      </c>
      <c r="G18" s="52"/>
    </row>
    <row r="19" spans="1:7" ht="25.5" x14ac:dyDescent="0.25">
      <c r="A19" s="301" t="s">
        <v>485</v>
      </c>
      <c r="B19" s="238">
        <v>765</v>
      </c>
      <c r="C19" s="238" t="s">
        <v>869</v>
      </c>
      <c r="D19" s="238" t="s">
        <v>11</v>
      </c>
      <c r="E19" s="238" t="s">
        <v>477</v>
      </c>
      <c r="F19" s="46">
        <v>416</v>
      </c>
      <c r="G19" s="52"/>
    </row>
    <row r="20" spans="1:7" ht="63.75" x14ac:dyDescent="0.25">
      <c r="A20" s="301"/>
      <c r="B20" s="302">
        <v>400</v>
      </c>
      <c r="C20" s="238" t="s">
        <v>486</v>
      </c>
      <c r="D20" s="238" t="s">
        <v>11</v>
      </c>
      <c r="E20" s="238" t="s">
        <v>473</v>
      </c>
      <c r="F20" s="46" t="s">
        <v>474</v>
      </c>
      <c r="G20" s="52"/>
    </row>
    <row r="21" spans="1:7" ht="51" x14ac:dyDescent="0.25">
      <c r="A21" s="301"/>
      <c r="B21" s="302"/>
      <c r="C21" s="238" t="s">
        <v>522</v>
      </c>
      <c r="D21" s="238" t="s">
        <v>512</v>
      </c>
      <c r="E21" s="238" t="s">
        <v>477</v>
      </c>
      <c r="F21" s="46">
        <v>356</v>
      </c>
      <c r="G21" s="52"/>
    </row>
    <row r="22" spans="1:7" ht="25.5" x14ac:dyDescent="0.25">
      <c r="A22" s="301"/>
      <c r="B22" s="302"/>
      <c r="C22" s="238" t="s">
        <v>875</v>
      </c>
      <c r="D22" s="238" t="s">
        <v>512</v>
      </c>
      <c r="E22" s="238" t="s">
        <v>477</v>
      </c>
      <c r="F22" s="46">
        <v>392</v>
      </c>
      <c r="G22" s="52"/>
    </row>
    <row r="23" spans="1:7" ht="51" x14ac:dyDescent="0.25">
      <c r="A23" s="301"/>
      <c r="B23" s="238">
        <v>220</v>
      </c>
      <c r="C23" s="238" t="s">
        <v>487</v>
      </c>
      <c r="D23" s="238" t="s">
        <v>488</v>
      </c>
      <c r="E23" s="238" t="s">
        <v>478</v>
      </c>
      <c r="F23" s="46">
        <v>155</v>
      </c>
      <c r="G23" s="52"/>
    </row>
    <row r="24" spans="1:7" ht="51" x14ac:dyDescent="0.25">
      <c r="A24" s="301"/>
      <c r="B24" s="302">
        <v>220</v>
      </c>
      <c r="C24" s="238" t="s">
        <v>489</v>
      </c>
      <c r="D24" s="238" t="s">
        <v>488</v>
      </c>
      <c r="E24" s="238" t="s">
        <v>478</v>
      </c>
      <c r="F24" s="46">
        <v>150</v>
      </c>
      <c r="G24" s="52"/>
    </row>
    <row r="25" spans="1:7" ht="25.5" x14ac:dyDescent="0.25">
      <c r="A25" s="301"/>
      <c r="B25" s="302"/>
      <c r="C25" s="238" t="s">
        <v>870</v>
      </c>
      <c r="D25" s="238" t="s">
        <v>490</v>
      </c>
      <c r="E25" s="238" t="s">
        <v>478</v>
      </c>
      <c r="F25" s="46">
        <v>42</v>
      </c>
      <c r="G25" s="52"/>
    </row>
    <row r="26" spans="1:7" ht="25.5" x14ac:dyDescent="0.25">
      <c r="A26" s="301"/>
      <c r="B26" s="302"/>
      <c r="C26" s="238" t="s">
        <v>871</v>
      </c>
      <c r="D26" s="238" t="s">
        <v>490</v>
      </c>
      <c r="E26" s="238" t="s">
        <v>478</v>
      </c>
      <c r="F26" s="46">
        <v>48</v>
      </c>
      <c r="G26" s="52"/>
    </row>
    <row r="27" spans="1:7" ht="25.5" x14ac:dyDescent="0.25">
      <c r="A27" s="301" t="s">
        <v>491</v>
      </c>
      <c r="B27" s="302">
        <v>400</v>
      </c>
      <c r="C27" s="238" t="s">
        <v>492</v>
      </c>
      <c r="D27" s="238" t="s">
        <v>11</v>
      </c>
      <c r="E27" s="238" t="s">
        <v>478</v>
      </c>
      <c r="F27" s="46">
        <v>114</v>
      </c>
      <c r="G27" s="52"/>
    </row>
    <row r="28" spans="1:7" ht="38.25" x14ac:dyDescent="0.25">
      <c r="A28" s="301"/>
      <c r="B28" s="302"/>
      <c r="C28" s="238" t="s">
        <v>493</v>
      </c>
      <c r="D28" s="238" t="s">
        <v>11</v>
      </c>
      <c r="E28" s="238" t="s">
        <v>478</v>
      </c>
      <c r="F28" s="46">
        <v>142</v>
      </c>
      <c r="G28" s="52"/>
    </row>
    <row r="29" spans="1:7" ht="25.5" x14ac:dyDescent="0.25">
      <c r="A29" s="301"/>
      <c r="B29" s="302"/>
      <c r="C29" s="238" t="s">
        <v>494</v>
      </c>
      <c r="D29" s="238" t="s">
        <v>11</v>
      </c>
      <c r="E29" s="238" t="s">
        <v>478</v>
      </c>
      <c r="F29" s="46">
        <v>99</v>
      </c>
      <c r="G29" s="52"/>
    </row>
    <row r="30" spans="1:7" ht="25.5" x14ac:dyDescent="0.25">
      <c r="A30" s="301"/>
      <c r="B30" s="302"/>
      <c r="C30" s="238" t="s">
        <v>495</v>
      </c>
      <c r="D30" s="238" t="s">
        <v>11</v>
      </c>
      <c r="E30" s="238" t="s">
        <v>478</v>
      </c>
      <c r="F30" s="46">
        <v>209</v>
      </c>
      <c r="G30" s="52"/>
    </row>
    <row r="31" spans="1:7" ht="25.5" x14ac:dyDescent="0.25">
      <c r="A31" s="301"/>
      <c r="B31" s="302"/>
      <c r="C31" s="238" t="s">
        <v>496</v>
      </c>
      <c r="D31" s="238" t="s">
        <v>11</v>
      </c>
      <c r="E31" s="238" t="s">
        <v>477</v>
      </c>
      <c r="F31" s="46">
        <v>810</v>
      </c>
      <c r="G31" s="52"/>
    </row>
    <row r="32" spans="1:7" ht="38.25" x14ac:dyDescent="0.25">
      <c r="A32" s="301"/>
      <c r="B32" s="303">
        <v>765</v>
      </c>
      <c r="C32" s="238" t="s">
        <v>497</v>
      </c>
      <c r="D32" s="238" t="s">
        <v>11</v>
      </c>
      <c r="E32" s="238" t="s">
        <v>477</v>
      </c>
      <c r="F32" s="46">
        <v>303</v>
      </c>
      <c r="G32" s="52"/>
    </row>
    <row r="33" spans="1:7" ht="51" x14ac:dyDescent="0.25">
      <c r="A33" s="301"/>
      <c r="B33" s="303"/>
      <c r="C33" s="238" t="s">
        <v>498</v>
      </c>
      <c r="D33" s="238" t="s">
        <v>11</v>
      </c>
      <c r="E33" s="238" t="s">
        <v>477</v>
      </c>
      <c r="F33" s="46">
        <v>606</v>
      </c>
      <c r="G33" s="52"/>
    </row>
    <row r="34" spans="1:7" ht="38.25" x14ac:dyDescent="0.25">
      <c r="A34" s="301"/>
      <c r="B34" s="302" t="s">
        <v>499</v>
      </c>
      <c r="C34" s="238" t="s">
        <v>872</v>
      </c>
      <c r="D34" s="238" t="s">
        <v>500</v>
      </c>
      <c r="E34" s="238" t="s">
        <v>478</v>
      </c>
      <c r="F34" s="46">
        <v>105</v>
      </c>
      <c r="G34" s="52"/>
    </row>
    <row r="35" spans="1:7" ht="51" x14ac:dyDescent="0.25">
      <c r="A35" s="301"/>
      <c r="B35" s="302"/>
      <c r="C35" s="238" t="s">
        <v>873</v>
      </c>
      <c r="D35" s="238" t="s">
        <v>500</v>
      </c>
      <c r="E35" s="238" t="s">
        <v>478</v>
      </c>
      <c r="F35" s="46">
        <v>176</v>
      </c>
      <c r="G35" s="52"/>
    </row>
    <row r="36" spans="1:7" ht="51" x14ac:dyDescent="0.25">
      <c r="A36" s="301"/>
      <c r="B36" s="302"/>
      <c r="C36" s="238" t="s">
        <v>874</v>
      </c>
      <c r="D36" s="238" t="s">
        <v>11</v>
      </c>
      <c r="E36" s="238" t="s">
        <v>478</v>
      </c>
      <c r="F36" s="46">
        <v>176</v>
      </c>
      <c r="G36" s="52"/>
    </row>
    <row r="37" spans="1:7" x14ac:dyDescent="0.25">
      <c r="A37" s="304" t="s">
        <v>501</v>
      </c>
      <c r="B37" s="304"/>
      <c r="C37" s="304"/>
      <c r="D37" s="304"/>
      <c r="E37" s="304"/>
      <c r="F37" s="304"/>
      <c r="G37" s="52"/>
    </row>
    <row r="38" spans="1:7" x14ac:dyDescent="0.25">
      <c r="A38" s="304"/>
      <c r="B38" s="304"/>
      <c r="C38" s="304"/>
      <c r="D38" s="304"/>
      <c r="E38" s="304"/>
      <c r="F38" s="304"/>
      <c r="G38" s="52"/>
    </row>
  </sheetData>
  <mergeCells count="13">
    <mergeCell ref="A27:A36"/>
    <mergeCell ref="B27:B31"/>
    <mergeCell ref="B32:B33"/>
    <mergeCell ref="B34:B36"/>
    <mergeCell ref="A37:F38"/>
    <mergeCell ref="A2:A18"/>
    <mergeCell ref="B6:B9"/>
    <mergeCell ref="B10:B13"/>
    <mergeCell ref="B14:B18"/>
    <mergeCell ref="A19:A26"/>
    <mergeCell ref="B24:B26"/>
    <mergeCell ref="B4:B5"/>
    <mergeCell ref="B20:B2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F155"/>
  <sheetViews>
    <sheetView topLeftCell="A29" workbookViewId="0">
      <selection sqref="A1:F158"/>
    </sheetView>
  </sheetViews>
  <sheetFormatPr defaultRowHeight="15" x14ac:dyDescent="0.25"/>
  <cols>
    <col min="2" max="2" width="16.7109375" bestFit="1" customWidth="1"/>
    <col min="5" max="5" width="18.42578125" bestFit="1" customWidth="1"/>
  </cols>
  <sheetData>
    <row r="1" spans="1:6" ht="24" thickBot="1" x14ac:dyDescent="0.3">
      <c r="A1" s="37" t="s">
        <v>34</v>
      </c>
      <c r="B1" s="37"/>
    </row>
    <row r="2" spans="1:6" ht="39" thickBot="1" x14ac:dyDescent="0.3">
      <c r="A2" s="26" t="s">
        <v>329</v>
      </c>
      <c r="B2" s="28" t="s">
        <v>330</v>
      </c>
      <c r="C2" s="28" t="s">
        <v>331</v>
      </c>
      <c r="D2" s="28" t="s">
        <v>332</v>
      </c>
      <c r="E2" s="28" t="s">
        <v>333</v>
      </c>
      <c r="F2" s="28" t="s">
        <v>334</v>
      </c>
    </row>
    <row r="3" spans="1:6" ht="15.75" thickBot="1" x14ac:dyDescent="0.3">
      <c r="A3" s="29">
        <v>1</v>
      </c>
      <c r="B3" s="32" t="s">
        <v>407</v>
      </c>
      <c r="C3" s="31">
        <v>1</v>
      </c>
      <c r="D3" s="32">
        <v>200</v>
      </c>
      <c r="E3" s="32" t="s">
        <v>408</v>
      </c>
      <c r="F3" s="32" t="s">
        <v>409</v>
      </c>
    </row>
    <row r="4" spans="1:6" ht="15.75" thickBot="1" x14ac:dyDescent="0.3">
      <c r="A4" s="29">
        <v>2</v>
      </c>
      <c r="B4" s="32" t="s">
        <v>407</v>
      </c>
      <c r="C4" s="31">
        <v>2</v>
      </c>
      <c r="D4" s="32">
        <v>200</v>
      </c>
      <c r="E4" s="32" t="s">
        <v>408</v>
      </c>
      <c r="F4" s="32" t="s">
        <v>409</v>
      </c>
    </row>
    <row r="5" spans="1:6" ht="15.75" thickBot="1" x14ac:dyDescent="0.3">
      <c r="A5" s="29">
        <v>3</v>
      </c>
      <c r="B5" s="32" t="s">
        <v>407</v>
      </c>
      <c r="C5" s="31">
        <v>3</v>
      </c>
      <c r="D5" s="34">
        <v>200</v>
      </c>
      <c r="E5" s="32" t="s">
        <v>408</v>
      </c>
      <c r="F5" s="32" t="s">
        <v>409</v>
      </c>
    </row>
    <row r="6" spans="1:6" ht="15.75" thickBot="1" x14ac:dyDescent="0.3">
      <c r="A6" s="29">
        <v>4</v>
      </c>
      <c r="B6" s="32" t="s">
        <v>407</v>
      </c>
      <c r="C6" s="31">
        <v>4</v>
      </c>
      <c r="D6" s="35">
        <v>500</v>
      </c>
      <c r="E6" s="32" t="s">
        <v>408</v>
      </c>
      <c r="F6" s="32" t="s">
        <v>409</v>
      </c>
    </row>
    <row r="7" spans="1:6" ht="15.75" thickBot="1" x14ac:dyDescent="0.3">
      <c r="A7" s="29">
        <v>5</v>
      </c>
      <c r="B7" s="32" t="s">
        <v>407</v>
      </c>
      <c r="C7" s="31">
        <v>5</v>
      </c>
      <c r="D7" s="32">
        <v>500</v>
      </c>
      <c r="E7" s="32" t="s">
        <v>408</v>
      </c>
      <c r="F7" s="32" t="s">
        <v>409</v>
      </c>
    </row>
    <row r="8" spans="1:6" ht="15.75" thickBot="1" x14ac:dyDescent="0.3">
      <c r="A8" s="29">
        <v>6</v>
      </c>
      <c r="B8" s="32" t="s">
        <v>407</v>
      </c>
      <c r="C8" s="31">
        <v>6</v>
      </c>
      <c r="D8" s="32">
        <v>500</v>
      </c>
      <c r="E8" s="32" t="s">
        <v>408</v>
      </c>
      <c r="F8" s="32" t="s">
        <v>409</v>
      </c>
    </row>
    <row r="9" spans="1:6" ht="15.75" thickBot="1" x14ac:dyDescent="0.3">
      <c r="A9" s="29">
        <v>7</v>
      </c>
      <c r="B9" s="32" t="s">
        <v>407</v>
      </c>
      <c r="C9" s="31">
        <v>7</v>
      </c>
      <c r="D9" s="32">
        <v>500</v>
      </c>
      <c r="E9" s="32" t="s">
        <v>408</v>
      </c>
      <c r="F9" s="32" t="s">
        <v>409</v>
      </c>
    </row>
    <row r="10" spans="1:6" ht="15.75" thickBot="1" x14ac:dyDescent="0.3">
      <c r="A10" s="29">
        <v>8</v>
      </c>
      <c r="B10" s="32" t="s">
        <v>152</v>
      </c>
      <c r="C10" s="31">
        <v>1</v>
      </c>
      <c r="D10" s="32">
        <v>500</v>
      </c>
      <c r="E10" s="32" t="s">
        <v>408</v>
      </c>
      <c r="F10" s="32" t="s">
        <v>409</v>
      </c>
    </row>
    <row r="11" spans="1:6" ht="15.75" thickBot="1" x14ac:dyDescent="0.3">
      <c r="A11" s="29">
        <v>9</v>
      </c>
      <c r="B11" s="32" t="s">
        <v>152</v>
      </c>
      <c r="C11" s="31">
        <v>2</v>
      </c>
      <c r="D11" s="32">
        <v>500</v>
      </c>
      <c r="E11" s="32" t="s">
        <v>408</v>
      </c>
      <c r="F11" s="32" t="s">
        <v>409</v>
      </c>
    </row>
    <row r="12" spans="1:6" ht="15.75" thickBot="1" x14ac:dyDescent="0.3">
      <c r="A12" s="29">
        <v>10</v>
      </c>
      <c r="B12" s="32" t="s">
        <v>410</v>
      </c>
      <c r="C12" s="31">
        <v>1</v>
      </c>
      <c r="D12" s="32">
        <v>660</v>
      </c>
      <c r="E12" s="32" t="s">
        <v>408</v>
      </c>
      <c r="F12" s="32" t="s">
        <v>409</v>
      </c>
    </row>
    <row r="13" spans="1:6" ht="15.75" thickBot="1" x14ac:dyDescent="0.3">
      <c r="A13" s="29">
        <v>11</v>
      </c>
      <c r="B13" s="32" t="s">
        <v>410</v>
      </c>
      <c r="C13" s="31">
        <v>2</v>
      </c>
      <c r="D13" s="32">
        <v>660</v>
      </c>
      <c r="E13" s="32" t="s">
        <v>408</v>
      </c>
      <c r="F13" s="32" t="s">
        <v>409</v>
      </c>
    </row>
    <row r="14" spans="1:6" ht="15.75" thickBot="1" x14ac:dyDescent="0.3">
      <c r="A14" s="29">
        <v>12</v>
      </c>
      <c r="B14" s="32" t="s">
        <v>410</v>
      </c>
      <c r="C14" s="31">
        <v>3</v>
      </c>
      <c r="D14" s="32">
        <v>660</v>
      </c>
      <c r="E14" s="32" t="s">
        <v>408</v>
      </c>
      <c r="F14" s="32" t="s">
        <v>409</v>
      </c>
    </row>
    <row r="15" spans="1:6" ht="15.75" thickBot="1" x14ac:dyDescent="0.3">
      <c r="A15" s="29">
        <v>13</v>
      </c>
      <c r="B15" s="32" t="s">
        <v>411</v>
      </c>
      <c r="C15" s="31">
        <v>4</v>
      </c>
      <c r="D15" s="32">
        <v>500</v>
      </c>
      <c r="E15" s="32" t="s">
        <v>408</v>
      </c>
      <c r="F15" s="32" t="s">
        <v>409</v>
      </c>
    </row>
    <row r="16" spans="1:6" ht="15.75" thickBot="1" x14ac:dyDescent="0.3">
      <c r="A16" s="29">
        <v>14</v>
      </c>
      <c r="B16" s="32" t="s">
        <v>411</v>
      </c>
      <c r="C16" s="31">
        <v>5</v>
      </c>
      <c r="D16" s="32">
        <v>500</v>
      </c>
      <c r="E16" s="32" t="s">
        <v>408</v>
      </c>
      <c r="F16" s="32" t="s">
        <v>409</v>
      </c>
    </row>
    <row r="17" spans="1:6" ht="15.75" thickBot="1" x14ac:dyDescent="0.3">
      <c r="A17" s="29">
        <v>15</v>
      </c>
      <c r="B17" s="32" t="s">
        <v>506</v>
      </c>
      <c r="C17" s="31">
        <v>1</v>
      </c>
      <c r="D17" s="32">
        <v>210</v>
      </c>
      <c r="E17" s="32" t="s">
        <v>408</v>
      </c>
      <c r="F17" s="32" t="s">
        <v>409</v>
      </c>
    </row>
    <row r="18" spans="1:6" ht="15.75" thickBot="1" x14ac:dyDescent="0.3">
      <c r="A18" s="29">
        <v>16</v>
      </c>
      <c r="B18" s="32" t="s">
        <v>506</v>
      </c>
      <c r="C18" s="31">
        <v>2</v>
      </c>
      <c r="D18" s="32">
        <v>210</v>
      </c>
      <c r="E18" s="32" t="s">
        <v>408</v>
      </c>
      <c r="F18" s="32" t="s">
        <v>409</v>
      </c>
    </row>
    <row r="19" spans="1:6" ht="15.75" thickBot="1" x14ac:dyDescent="0.3">
      <c r="A19" s="29">
        <v>17</v>
      </c>
      <c r="B19" s="32" t="s">
        <v>506</v>
      </c>
      <c r="C19" s="31">
        <v>3</v>
      </c>
      <c r="D19" s="32">
        <v>210</v>
      </c>
      <c r="E19" s="32" t="s">
        <v>408</v>
      </c>
      <c r="F19" s="32" t="s">
        <v>409</v>
      </c>
    </row>
    <row r="20" spans="1:6" ht="15.75" thickBot="1" x14ac:dyDescent="0.3">
      <c r="A20" s="29">
        <v>18</v>
      </c>
      <c r="B20" s="32" t="s">
        <v>506</v>
      </c>
      <c r="C20" s="31">
        <v>4</v>
      </c>
      <c r="D20" s="32">
        <v>210</v>
      </c>
      <c r="E20" s="32" t="s">
        <v>408</v>
      </c>
      <c r="F20" s="32" t="s">
        <v>409</v>
      </c>
    </row>
    <row r="21" spans="1:6" ht="15.75" thickBot="1" x14ac:dyDescent="0.3">
      <c r="A21" s="29">
        <v>19</v>
      </c>
      <c r="B21" s="32" t="s">
        <v>506</v>
      </c>
      <c r="C21" s="31">
        <v>5</v>
      </c>
      <c r="D21" s="32">
        <v>210</v>
      </c>
      <c r="E21" s="32" t="s">
        <v>408</v>
      </c>
      <c r="F21" s="32" t="s">
        <v>409</v>
      </c>
    </row>
    <row r="22" spans="1:6" ht="15.75" thickBot="1" x14ac:dyDescent="0.3">
      <c r="A22" s="29">
        <v>20</v>
      </c>
      <c r="B22" s="32" t="s">
        <v>506</v>
      </c>
      <c r="C22" s="31">
        <v>6</v>
      </c>
      <c r="D22" s="32">
        <v>210</v>
      </c>
      <c r="E22" s="32" t="s">
        <v>408</v>
      </c>
      <c r="F22" s="32" t="s">
        <v>409</v>
      </c>
    </row>
    <row r="23" spans="1:6" ht="15.75" thickBot="1" x14ac:dyDescent="0.3">
      <c r="A23" s="29">
        <v>21</v>
      </c>
      <c r="B23" s="32" t="s">
        <v>507</v>
      </c>
      <c r="C23" s="31">
        <v>7</v>
      </c>
      <c r="D23" s="32">
        <v>500</v>
      </c>
      <c r="E23" s="32" t="s">
        <v>408</v>
      </c>
      <c r="F23" s="32" t="s">
        <v>409</v>
      </c>
    </row>
    <row r="24" spans="1:6" ht="15.75" thickBot="1" x14ac:dyDescent="0.3">
      <c r="A24" s="29">
        <v>22</v>
      </c>
      <c r="B24" s="32" t="s">
        <v>507</v>
      </c>
      <c r="C24" s="31">
        <v>8</v>
      </c>
      <c r="D24" s="32">
        <v>500</v>
      </c>
      <c r="E24" s="32" t="s">
        <v>408</v>
      </c>
      <c r="F24" s="32" t="s">
        <v>409</v>
      </c>
    </row>
    <row r="25" spans="1:6" ht="15.75" thickBot="1" x14ac:dyDescent="0.3">
      <c r="A25" s="29">
        <v>23</v>
      </c>
      <c r="B25" s="32" t="s">
        <v>463</v>
      </c>
      <c r="C25" s="31">
        <v>9</v>
      </c>
      <c r="D25" s="32">
        <v>500</v>
      </c>
      <c r="E25" s="32" t="s">
        <v>408</v>
      </c>
      <c r="F25" s="32" t="s">
        <v>409</v>
      </c>
    </row>
    <row r="26" spans="1:6" ht="15.75" thickBot="1" x14ac:dyDescent="0.3">
      <c r="A26" s="29">
        <v>24</v>
      </c>
      <c r="B26" s="32" t="s">
        <v>463</v>
      </c>
      <c r="C26" s="31">
        <v>10</v>
      </c>
      <c r="D26" s="32">
        <v>500</v>
      </c>
      <c r="E26" s="32" t="s">
        <v>408</v>
      </c>
      <c r="F26" s="32" t="s">
        <v>409</v>
      </c>
    </row>
    <row r="27" spans="1:6" ht="15.75" thickBot="1" x14ac:dyDescent="0.3">
      <c r="A27" s="29">
        <v>25</v>
      </c>
      <c r="B27" s="32" t="s">
        <v>179</v>
      </c>
      <c r="C27" s="31">
        <v>11</v>
      </c>
      <c r="D27" s="32">
        <v>500</v>
      </c>
      <c r="E27" s="32" t="s">
        <v>408</v>
      </c>
      <c r="F27" s="32" t="s">
        <v>409</v>
      </c>
    </row>
    <row r="28" spans="1:6" ht="15.75" thickBot="1" x14ac:dyDescent="0.3">
      <c r="A28" s="29">
        <v>26</v>
      </c>
      <c r="B28" s="32" t="s">
        <v>179</v>
      </c>
      <c r="C28" s="31">
        <v>12</v>
      </c>
      <c r="D28" s="32">
        <v>500</v>
      </c>
      <c r="E28" s="32" t="s">
        <v>408</v>
      </c>
      <c r="F28" s="32" t="s">
        <v>409</v>
      </c>
    </row>
    <row r="29" spans="1:6" ht="15.75" thickBot="1" x14ac:dyDescent="0.3">
      <c r="A29" s="29">
        <v>27</v>
      </c>
      <c r="B29" s="32" t="s">
        <v>464</v>
      </c>
      <c r="C29" s="31">
        <v>13</v>
      </c>
      <c r="D29" s="32">
        <v>500</v>
      </c>
      <c r="E29" s="32" t="s">
        <v>408</v>
      </c>
      <c r="F29" s="32" t="s">
        <v>409</v>
      </c>
    </row>
    <row r="30" spans="1:6" ht="15.75" thickBot="1" x14ac:dyDescent="0.3">
      <c r="A30" s="29"/>
      <c r="B30" s="32"/>
      <c r="C30" s="32" t="s">
        <v>412</v>
      </c>
      <c r="D30" s="32">
        <f>SUM(D3:D29)</f>
        <v>11340</v>
      </c>
      <c r="E30" s="32"/>
      <c r="F30" s="32"/>
    </row>
    <row r="34" spans="1:6" ht="24" thickBot="1" x14ac:dyDescent="0.3">
      <c r="A34" s="25" t="s">
        <v>413</v>
      </c>
      <c r="B34" s="25"/>
    </row>
    <row r="35" spans="1:6" ht="39" thickBot="1" x14ac:dyDescent="0.3">
      <c r="A35" s="26" t="s">
        <v>329</v>
      </c>
      <c r="B35" s="27" t="s">
        <v>330</v>
      </c>
      <c r="C35" s="27" t="s">
        <v>331</v>
      </c>
      <c r="D35" s="28" t="s">
        <v>332</v>
      </c>
      <c r="E35" s="27" t="s">
        <v>333</v>
      </c>
      <c r="F35" s="27" t="s">
        <v>334</v>
      </c>
    </row>
    <row r="36" spans="1:6" ht="15.75" thickBot="1" x14ac:dyDescent="0.3">
      <c r="A36" s="29">
        <v>1</v>
      </c>
      <c r="B36" s="30" t="s">
        <v>414</v>
      </c>
      <c r="C36" s="31">
        <v>1</v>
      </c>
      <c r="D36" s="32">
        <v>50</v>
      </c>
      <c r="E36" s="30" t="s">
        <v>413</v>
      </c>
      <c r="F36" s="30" t="s">
        <v>409</v>
      </c>
    </row>
    <row r="37" spans="1:6" ht="15.75" thickBot="1" x14ac:dyDescent="0.3">
      <c r="A37" s="29">
        <v>2</v>
      </c>
      <c r="B37" s="30" t="s">
        <v>414</v>
      </c>
      <c r="C37" s="31">
        <v>2</v>
      </c>
      <c r="D37" s="32">
        <v>50</v>
      </c>
      <c r="E37" s="30" t="s">
        <v>413</v>
      </c>
      <c r="F37" s="30" t="s">
        <v>409</v>
      </c>
    </row>
    <row r="38" spans="1:6" ht="15.75" thickBot="1" x14ac:dyDescent="0.3">
      <c r="A38" s="29">
        <v>3</v>
      </c>
      <c r="B38" s="30" t="s">
        <v>414</v>
      </c>
      <c r="C38" s="31">
        <v>3</v>
      </c>
      <c r="D38" s="32">
        <v>50</v>
      </c>
      <c r="E38" s="30" t="s">
        <v>413</v>
      </c>
      <c r="F38" s="30" t="s">
        <v>409</v>
      </c>
    </row>
    <row r="39" spans="1:6" ht="15.75" thickBot="1" x14ac:dyDescent="0.3">
      <c r="A39" s="29">
        <v>4</v>
      </c>
      <c r="B39" s="30" t="s">
        <v>414</v>
      </c>
      <c r="C39" s="31">
        <v>4</v>
      </c>
      <c r="D39" s="32">
        <v>50</v>
      </c>
      <c r="E39" s="30" t="s">
        <v>413</v>
      </c>
      <c r="F39" s="30" t="s">
        <v>409</v>
      </c>
    </row>
    <row r="40" spans="1:6" ht="15.75" thickBot="1" x14ac:dyDescent="0.3">
      <c r="A40" s="29">
        <v>5</v>
      </c>
      <c r="B40" s="30" t="s">
        <v>414</v>
      </c>
      <c r="C40" s="31">
        <v>5</v>
      </c>
      <c r="D40" s="32">
        <v>50</v>
      </c>
      <c r="E40" s="30" t="s">
        <v>413</v>
      </c>
      <c r="F40" s="30" t="s">
        <v>409</v>
      </c>
    </row>
    <row r="41" spans="1:6" ht="15.75" thickBot="1" x14ac:dyDescent="0.3">
      <c r="A41" s="29">
        <v>6</v>
      </c>
      <c r="B41" s="30" t="s">
        <v>415</v>
      </c>
      <c r="C41" s="31">
        <v>1</v>
      </c>
      <c r="D41" s="32">
        <v>200</v>
      </c>
      <c r="E41" s="30" t="s">
        <v>413</v>
      </c>
      <c r="F41" s="30" t="s">
        <v>409</v>
      </c>
    </row>
    <row r="42" spans="1:6" ht="15.75" thickBot="1" x14ac:dyDescent="0.3">
      <c r="A42" s="29">
        <v>7</v>
      </c>
      <c r="B42" s="30" t="s">
        <v>415</v>
      </c>
      <c r="C42" s="31">
        <v>2</v>
      </c>
      <c r="D42" s="32">
        <v>200</v>
      </c>
      <c r="E42" s="30" t="s">
        <v>413</v>
      </c>
      <c r="F42" s="30" t="s">
        <v>409</v>
      </c>
    </row>
    <row r="43" spans="1:6" ht="15.75" thickBot="1" x14ac:dyDescent="0.3">
      <c r="A43" s="29">
        <v>8</v>
      </c>
      <c r="B43" s="30" t="s">
        <v>415</v>
      </c>
      <c r="C43" s="31">
        <v>3</v>
      </c>
      <c r="D43" s="32">
        <v>200</v>
      </c>
      <c r="E43" s="30" t="s">
        <v>413</v>
      </c>
      <c r="F43" s="30" t="s">
        <v>409</v>
      </c>
    </row>
    <row r="44" spans="1:6" ht="15.75" thickBot="1" x14ac:dyDescent="0.3">
      <c r="A44" s="29">
        <v>9</v>
      </c>
      <c r="B44" s="30" t="s">
        <v>415</v>
      </c>
      <c r="C44" s="31">
        <v>4</v>
      </c>
      <c r="D44" s="32">
        <v>200</v>
      </c>
      <c r="E44" s="30" t="s">
        <v>413</v>
      </c>
      <c r="F44" s="30" t="s">
        <v>409</v>
      </c>
    </row>
    <row r="45" spans="1:6" ht="15.75" thickBot="1" x14ac:dyDescent="0.3">
      <c r="A45" s="29">
        <v>10</v>
      </c>
      <c r="B45" s="30" t="s">
        <v>415</v>
      </c>
      <c r="C45" s="31">
        <v>5</v>
      </c>
      <c r="D45" s="32">
        <v>200</v>
      </c>
      <c r="E45" s="30" t="s">
        <v>413</v>
      </c>
      <c r="F45" s="30" t="s">
        <v>409</v>
      </c>
    </row>
    <row r="46" spans="1:6" ht="15.75" thickBot="1" x14ac:dyDescent="0.3">
      <c r="A46" s="29">
        <v>11</v>
      </c>
      <c r="B46" s="30" t="s">
        <v>415</v>
      </c>
      <c r="C46" s="31">
        <v>6</v>
      </c>
      <c r="D46" s="32">
        <v>200</v>
      </c>
      <c r="E46" s="30" t="s">
        <v>413</v>
      </c>
      <c r="F46" s="30" t="s">
        <v>409</v>
      </c>
    </row>
    <row r="47" spans="1:6" ht="15.75" thickBot="1" x14ac:dyDescent="0.3">
      <c r="A47" s="33"/>
      <c r="B47" s="30"/>
      <c r="C47" s="30" t="s">
        <v>412</v>
      </c>
      <c r="D47" s="32">
        <v>1450</v>
      </c>
      <c r="E47" s="30"/>
      <c r="F47" s="30"/>
    </row>
    <row r="51" spans="1:6" ht="24" thickBot="1" x14ac:dyDescent="0.3">
      <c r="A51" s="25" t="s">
        <v>97</v>
      </c>
      <c r="B51" s="25"/>
    </row>
    <row r="52" spans="1:6" ht="39" thickBot="1" x14ac:dyDescent="0.3">
      <c r="A52" s="26" t="s">
        <v>329</v>
      </c>
      <c r="B52" s="27" t="s">
        <v>330</v>
      </c>
      <c r="C52" s="27" t="s">
        <v>331</v>
      </c>
      <c r="D52" s="28" t="s">
        <v>332</v>
      </c>
      <c r="E52" s="27" t="s">
        <v>333</v>
      </c>
      <c r="F52" s="27" t="s">
        <v>334</v>
      </c>
    </row>
    <row r="53" spans="1:6" ht="15.75" thickBot="1" x14ac:dyDescent="0.3">
      <c r="A53" s="29">
        <v>1</v>
      </c>
      <c r="B53" s="30" t="s">
        <v>97</v>
      </c>
      <c r="C53" s="31">
        <v>10</v>
      </c>
      <c r="D53" s="31">
        <v>830</v>
      </c>
      <c r="E53" s="30" t="s">
        <v>416</v>
      </c>
      <c r="F53" s="30" t="s">
        <v>336</v>
      </c>
    </row>
    <row r="54" spans="1:6" ht="15.75" thickBot="1" x14ac:dyDescent="0.3">
      <c r="A54" s="29">
        <v>2</v>
      </c>
      <c r="B54" s="30" t="s">
        <v>97</v>
      </c>
      <c r="C54" s="31">
        <v>20</v>
      </c>
      <c r="D54" s="31">
        <v>830</v>
      </c>
      <c r="E54" s="30" t="s">
        <v>416</v>
      </c>
      <c r="F54" s="30" t="s">
        <v>336</v>
      </c>
    </row>
    <row r="55" spans="1:6" ht="15.75" thickBot="1" x14ac:dyDescent="0.3">
      <c r="A55" s="29">
        <v>3</v>
      </c>
      <c r="B55" s="30" t="s">
        <v>97</v>
      </c>
      <c r="C55" s="31">
        <v>30</v>
      </c>
      <c r="D55" s="31">
        <v>830</v>
      </c>
      <c r="E55" s="30" t="s">
        <v>416</v>
      </c>
      <c r="F55" s="30" t="s">
        <v>336</v>
      </c>
    </row>
    <row r="56" spans="1:6" ht="15.75" thickBot="1" x14ac:dyDescent="0.3">
      <c r="A56" s="29">
        <v>4</v>
      </c>
      <c r="B56" s="30" t="s">
        <v>97</v>
      </c>
      <c r="C56" s="31">
        <v>40</v>
      </c>
      <c r="D56" s="31">
        <v>830</v>
      </c>
      <c r="E56" s="30" t="s">
        <v>416</v>
      </c>
      <c r="F56" s="30" t="s">
        <v>336</v>
      </c>
    </row>
    <row r="57" spans="1:6" ht="15.75" thickBot="1" x14ac:dyDescent="0.3">
      <c r="A57" s="29">
        <v>5</v>
      </c>
      <c r="B57" s="30" t="s">
        <v>97</v>
      </c>
      <c r="C57" s="31">
        <v>50</v>
      </c>
      <c r="D57" s="31">
        <v>830</v>
      </c>
      <c r="E57" s="30" t="s">
        <v>416</v>
      </c>
      <c r="F57" s="30" t="s">
        <v>336</v>
      </c>
    </row>
    <row r="58" spans="1:6" ht="15.75" thickBot="1" x14ac:dyDescent="0.3">
      <c r="A58" s="33"/>
      <c r="B58" s="30"/>
      <c r="C58" s="30" t="s">
        <v>369</v>
      </c>
      <c r="D58" s="32">
        <v>4150</v>
      </c>
      <c r="E58" s="30"/>
      <c r="F58" s="30"/>
    </row>
    <row r="61" spans="1:6" ht="24" thickBot="1" x14ac:dyDescent="0.3">
      <c r="A61" s="206" t="s">
        <v>29</v>
      </c>
      <c r="B61" s="206"/>
    </row>
    <row r="62" spans="1:6" ht="39" thickBot="1" x14ac:dyDescent="0.3">
      <c r="A62" s="26" t="s">
        <v>329</v>
      </c>
      <c r="B62" s="27" t="s">
        <v>330</v>
      </c>
      <c r="C62" s="27" t="s">
        <v>331</v>
      </c>
      <c r="D62" s="28" t="s">
        <v>332</v>
      </c>
      <c r="E62" s="27" t="s">
        <v>333</v>
      </c>
      <c r="F62" s="27" t="s">
        <v>334</v>
      </c>
    </row>
    <row r="63" spans="1:6" ht="15.75" thickBot="1" x14ac:dyDescent="0.3">
      <c r="A63" s="29">
        <v>1</v>
      </c>
      <c r="B63" s="30" t="s">
        <v>417</v>
      </c>
      <c r="C63" s="31">
        <v>1</v>
      </c>
      <c r="D63" s="32">
        <v>660</v>
      </c>
      <c r="E63" s="30" t="s">
        <v>349</v>
      </c>
      <c r="F63" s="30" t="s">
        <v>336</v>
      </c>
    </row>
    <row r="64" spans="1:6" ht="15.75" thickBot="1" x14ac:dyDescent="0.3">
      <c r="A64" s="29">
        <v>2</v>
      </c>
      <c r="B64" s="30" t="s">
        <v>417</v>
      </c>
      <c r="C64" s="31">
        <v>2</v>
      </c>
      <c r="D64" s="32">
        <v>660</v>
      </c>
      <c r="E64" s="30" t="s">
        <v>349</v>
      </c>
      <c r="F64" s="30" t="s">
        <v>336</v>
      </c>
    </row>
    <row r="65" spans="1:6" ht="15.75" thickBot="1" x14ac:dyDescent="0.3">
      <c r="A65" s="29">
        <v>3</v>
      </c>
      <c r="B65" s="30" t="s">
        <v>417</v>
      </c>
      <c r="C65" s="31">
        <v>3</v>
      </c>
      <c r="D65" s="32">
        <v>660</v>
      </c>
      <c r="E65" s="30" t="s">
        <v>349</v>
      </c>
      <c r="F65" s="30" t="s">
        <v>336</v>
      </c>
    </row>
    <row r="66" spans="1:6" ht="15.75" thickBot="1" x14ac:dyDescent="0.3">
      <c r="A66" s="29">
        <v>4</v>
      </c>
      <c r="B66" s="30" t="s">
        <v>417</v>
      </c>
      <c r="C66" s="31">
        <v>4</v>
      </c>
      <c r="D66" s="32">
        <v>660</v>
      </c>
      <c r="E66" s="30" t="s">
        <v>349</v>
      </c>
      <c r="F66" s="30" t="s">
        <v>336</v>
      </c>
    </row>
    <row r="67" spans="1:6" ht="15.75" thickBot="1" x14ac:dyDescent="0.3">
      <c r="A67" s="29">
        <v>5</v>
      </c>
      <c r="B67" s="30" t="s">
        <v>417</v>
      </c>
      <c r="C67" s="31">
        <v>5</v>
      </c>
      <c r="D67" s="32">
        <v>660</v>
      </c>
      <c r="E67" s="30" t="s">
        <v>349</v>
      </c>
      <c r="F67" s="30" t="s">
        <v>336</v>
      </c>
    </row>
    <row r="68" spans="1:6" ht="15.75" thickBot="1" x14ac:dyDescent="0.3">
      <c r="A68" s="29">
        <v>6</v>
      </c>
      <c r="B68" s="30" t="s">
        <v>417</v>
      </c>
      <c r="C68" s="31">
        <v>6</v>
      </c>
      <c r="D68" s="32">
        <v>660</v>
      </c>
      <c r="E68" s="30" t="s">
        <v>349</v>
      </c>
      <c r="F68" s="30" t="s">
        <v>336</v>
      </c>
    </row>
    <row r="69" spans="1:6" ht="15.75" thickBot="1" x14ac:dyDescent="0.3">
      <c r="A69" s="29"/>
      <c r="B69" s="30"/>
      <c r="C69" s="30" t="s">
        <v>412</v>
      </c>
      <c r="D69" s="32">
        <v>3960</v>
      </c>
      <c r="E69" s="30"/>
      <c r="F69" s="30"/>
    </row>
    <row r="74" spans="1:6" ht="24" thickBot="1" x14ac:dyDescent="0.3">
      <c r="A74" s="206" t="s">
        <v>422</v>
      </c>
      <c r="B74" s="206"/>
      <c r="C74" s="206"/>
    </row>
    <row r="75" spans="1:6" ht="39" thickBot="1" x14ac:dyDescent="0.3">
      <c r="A75" s="26" t="s">
        <v>195</v>
      </c>
      <c r="B75" s="27" t="s">
        <v>330</v>
      </c>
      <c r="C75" s="27" t="s">
        <v>331</v>
      </c>
      <c r="D75" s="28" t="s">
        <v>332</v>
      </c>
      <c r="E75" s="27" t="s">
        <v>333</v>
      </c>
      <c r="F75" s="27" t="s">
        <v>334</v>
      </c>
    </row>
    <row r="76" spans="1:6" ht="26.25" thickBot="1" x14ac:dyDescent="0.3">
      <c r="A76" s="29">
        <v>1</v>
      </c>
      <c r="B76" s="36" t="s">
        <v>423</v>
      </c>
      <c r="C76" s="31">
        <v>1</v>
      </c>
      <c r="D76" s="31">
        <v>600</v>
      </c>
      <c r="E76" s="36" t="s">
        <v>423</v>
      </c>
      <c r="F76" s="36" t="s">
        <v>336</v>
      </c>
    </row>
    <row r="80" spans="1:6" ht="24" thickBot="1" x14ac:dyDescent="0.3">
      <c r="A80" s="206" t="s">
        <v>194</v>
      </c>
      <c r="B80" s="206"/>
    </row>
    <row r="81" spans="1:6" ht="39" thickBot="1" x14ac:dyDescent="0.3">
      <c r="A81" s="26" t="s">
        <v>329</v>
      </c>
      <c r="B81" s="27" t="s">
        <v>330</v>
      </c>
      <c r="C81" s="27" t="s">
        <v>331</v>
      </c>
      <c r="D81" s="28" t="s">
        <v>332</v>
      </c>
      <c r="E81" s="27" t="s">
        <v>333</v>
      </c>
      <c r="F81" s="27" t="s">
        <v>334</v>
      </c>
    </row>
    <row r="82" spans="1:6" ht="15.75" thickBot="1" x14ac:dyDescent="0.3">
      <c r="A82" s="29">
        <v>1</v>
      </c>
      <c r="B82" s="30" t="s">
        <v>145</v>
      </c>
      <c r="C82" s="31">
        <v>1</v>
      </c>
      <c r="D82" s="32">
        <v>600</v>
      </c>
      <c r="E82" s="30" t="s">
        <v>145</v>
      </c>
      <c r="F82" s="30" t="s">
        <v>336</v>
      </c>
    </row>
    <row r="83" spans="1:6" ht="15.75" thickBot="1" x14ac:dyDescent="0.3">
      <c r="A83" s="29">
        <v>2</v>
      </c>
      <c r="B83" s="30" t="s">
        <v>145</v>
      </c>
      <c r="C83" s="31">
        <v>2</v>
      </c>
      <c r="D83" s="32">
        <v>600</v>
      </c>
      <c r="E83" s="30" t="s">
        <v>145</v>
      </c>
      <c r="F83" s="30" t="s">
        <v>336</v>
      </c>
    </row>
    <row r="84" spans="1:6" ht="15.75" thickBot="1" x14ac:dyDescent="0.3">
      <c r="A84" s="29"/>
      <c r="B84" s="30"/>
      <c r="C84" s="30" t="s">
        <v>412</v>
      </c>
      <c r="D84" s="32">
        <v>1200</v>
      </c>
      <c r="E84" s="30"/>
      <c r="F84" s="30"/>
    </row>
    <row r="86" spans="1:6" ht="24" thickBot="1" x14ac:dyDescent="0.3">
      <c r="A86" s="207" t="s">
        <v>146</v>
      </c>
      <c r="B86" s="207"/>
      <c r="C86" s="207"/>
    </row>
    <row r="87" spans="1:6" ht="39" thickBot="1" x14ac:dyDescent="0.3">
      <c r="A87" s="26" t="s">
        <v>195</v>
      </c>
      <c r="B87" s="27" t="s">
        <v>330</v>
      </c>
      <c r="C87" s="27" t="s">
        <v>331</v>
      </c>
      <c r="D87" s="28" t="s">
        <v>332</v>
      </c>
      <c r="E87" s="27" t="s">
        <v>333</v>
      </c>
      <c r="F87" s="27" t="s">
        <v>334</v>
      </c>
    </row>
    <row r="88" spans="1:6" ht="15.75" thickBot="1" x14ac:dyDescent="0.3">
      <c r="A88" s="29">
        <v>1</v>
      </c>
      <c r="B88" s="30" t="s">
        <v>418</v>
      </c>
      <c r="C88" s="31">
        <v>1</v>
      </c>
      <c r="D88" s="32">
        <v>600</v>
      </c>
      <c r="E88" s="30" t="s">
        <v>419</v>
      </c>
      <c r="F88" s="30" t="s">
        <v>336</v>
      </c>
    </row>
    <row r="89" spans="1:6" ht="15.75" thickBot="1" x14ac:dyDescent="0.3">
      <c r="A89" s="29">
        <v>2</v>
      </c>
      <c r="B89" s="30" t="s">
        <v>418</v>
      </c>
      <c r="C89" s="31">
        <v>2</v>
      </c>
      <c r="D89" s="32">
        <v>600</v>
      </c>
      <c r="E89" s="30" t="s">
        <v>419</v>
      </c>
      <c r="F89" s="30" t="s">
        <v>336</v>
      </c>
    </row>
    <row r="91" spans="1:6" ht="24" thickBot="1" x14ac:dyDescent="0.3">
      <c r="A91" s="200" t="s">
        <v>141</v>
      </c>
    </row>
    <row r="92" spans="1:6" ht="39" thickBot="1" x14ac:dyDescent="0.3">
      <c r="A92" s="26" t="s">
        <v>195</v>
      </c>
      <c r="B92" s="27" t="s">
        <v>330</v>
      </c>
      <c r="C92" s="27" t="s">
        <v>331</v>
      </c>
      <c r="D92" s="28" t="s">
        <v>332</v>
      </c>
      <c r="E92" s="27" t="s">
        <v>333</v>
      </c>
      <c r="F92" s="27" t="s">
        <v>334</v>
      </c>
    </row>
    <row r="93" spans="1:6" ht="15.75" thickBot="1" x14ac:dyDescent="0.3">
      <c r="A93" s="29">
        <v>1</v>
      </c>
      <c r="B93" s="30" t="s">
        <v>420</v>
      </c>
      <c r="C93" s="31">
        <v>1</v>
      </c>
      <c r="D93" s="32">
        <v>300</v>
      </c>
      <c r="E93" s="30" t="s">
        <v>421</v>
      </c>
      <c r="F93" s="30" t="s">
        <v>336</v>
      </c>
    </row>
    <row r="94" spans="1:6" ht="15.75" thickBot="1" x14ac:dyDescent="0.3">
      <c r="A94" s="29">
        <v>2</v>
      </c>
      <c r="B94" s="30" t="s">
        <v>420</v>
      </c>
      <c r="C94" s="31">
        <v>2</v>
      </c>
      <c r="D94" s="32">
        <v>300</v>
      </c>
      <c r="E94" s="30" t="s">
        <v>421</v>
      </c>
      <c r="F94" s="30" t="s">
        <v>336</v>
      </c>
    </row>
    <row r="95" spans="1:6" ht="15.75" thickBot="1" x14ac:dyDescent="0.3">
      <c r="A95" s="29"/>
      <c r="B95" s="30"/>
      <c r="C95" s="31" t="s">
        <v>412</v>
      </c>
      <c r="D95" s="32">
        <v>600</v>
      </c>
      <c r="E95" s="30"/>
      <c r="F95" s="30"/>
    </row>
    <row r="98" spans="1:6" ht="24" thickBot="1" x14ac:dyDescent="0.3">
      <c r="A98" s="206" t="s">
        <v>125</v>
      </c>
      <c r="B98" s="206"/>
    </row>
    <row r="99" spans="1:6" ht="39" thickBot="1" x14ac:dyDescent="0.3">
      <c r="A99" s="26" t="s">
        <v>195</v>
      </c>
      <c r="B99" s="27" t="s">
        <v>330</v>
      </c>
      <c r="C99" s="27" t="s">
        <v>331</v>
      </c>
      <c r="D99" s="28" t="s">
        <v>332</v>
      </c>
      <c r="E99" s="27" t="s">
        <v>333</v>
      </c>
      <c r="F99" s="27" t="s">
        <v>334</v>
      </c>
    </row>
    <row r="100" spans="1:6" ht="15.75" thickBot="1" x14ac:dyDescent="0.3">
      <c r="A100" s="29">
        <v>1</v>
      </c>
      <c r="B100" s="30" t="s">
        <v>424</v>
      </c>
      <c r="C100" s="31">
        <v>1</v>
      </c>
      <c r="D100" s="32">
        <v>250</v>
      </c>
      <c r="E100" s="30" t="s">
        <v>425</v>
      </c>
      <c r="F100" s="30" t="s">
        <v>336</v>
      </c>
    </row>
    <row r="101" spans="1:6" ht="15.75" thickBot="1" x14ac:dyDescent="0.3">
      <c r="A101" s="29">
        <v>2</v>
      </c>
      <c r="B101" s="30" t="s">
        <v>424</v>
      </c>
      <c r="C101" s="31">
        <v>2</v>
      </c>
      <c r="D101" s="32">
        <v>250</v>
      </c>
      <c r="E101" s="30" t="s">
        <v>425</v>
      </c>
      <c r="F101" s="30" t="s">
        <v>336</v>
      </c>
    </row>
    <row r="102" spans="1:6" ht="15.75" thickBot="1" x14ac:dyDescent="0.3">
      <c r="A102" s="29">
        <v>3</v>
      </c>
      <c r="B102" s="30" t="s">
        <v>424</v>
      </c>
      <c r="C102" s="31">
        <v>3</v>
      </c>
      <c r="D102" s="32">
        <v>250</v>
      </c>
      <c r="E102" s="30" t="s">
        <v>425</v>
      </c>
      <c r="F102" s="30" t="s">
        <v>336</v>
      </c>
    </row>
    <row r="103" spans="1:6" ht="15.75" thickBot="1" x14ac:dyDescent="0.3">
      <c r="A103" s="29">
        <v>4</v>
      </c>
      <c r="B103" s="30" t="s">
        <v>424</v>
      </c>
      <c r="C103" s="31">
        <v>4</v>
      </c>
      <c r="D103" s="32">
        <v>250</v>
      </c>
      <c r="E103" s="30" t="s">
        <v>425</v>
      </c>
      <c r="F103" s="30" t="s">
        <v>336</v>
      </c>
    </row>
    <row r="104" spans="1:6" ht="15.75" thickBot="1" x14ac:dyDescent="0.3">
      <c r="A104" s="29">
        <v>5</v>
      </c>
      <c r="B104" s="30" t="s">
        <v>426</v>
      </c>
      <c r="C104" s="31">
        <v>1</v>
      </c>
      <c r="D104" s="32">
        <v>600</v>
      </c>
      <c r="E104" s="30" t="s">
        <v>425</v>
      </c>
      <c r="F104" s="30" t="s">
        <v>336</v>
      </c>
    </row>
    <row r="105" spans="1:6" ht="15.75" thickBot="1" x14ac:dyDescent="0.3">
      <c r="A105" s="29">
        <v>6</v>
      </c>
      <c r="B105" s="30" t="s">
        <v>426</v>
      </c>
      <c r="C105" s="31">
        <v>2</v>
      </c>
      <c r="D105" s="32">
        <v>600</v>
      </c>
      <c r="E105" s="30" t="s">
        <v>425</v>
      </c>
      <c r="F105" s="30" t="s">
        <v>336</v>
      </c>
    </row>
    <row r="106" spans="1:6" ht="15.75" thickBot="1" x14ac:dyDescent="0.3">
      <c r="A106" s="29">
        <v>7</v>
      </c>
      <c r="B106" s="30" t="s">
        <v>426</v>
      </c>
      <c r="C106" s="31">
        <v>3</v>
      </c>
      <c r="D106" s="32">
        <v>600</v>
      </c>
      <c r="E106" s="30" t="s">
        <v>425</v>
      </c>
      <c r="F106" s="30" t="s">
        <v>336</v>
      </c>
    </row>
    <row r="107" spans="1:6" ht="15.75" thickBot="1" x14ac:dyDescent="0.3">
      <c r="A107" s="29"/>
      <c r="B107" s="30"/>
      <c r="C107" s="31" t="s">
        <v>412</v>
      </c>
      <c r="D107" s="32">
        <f>SUM(D100:D106)</f>
        <v>2800</v>
      </c>
      <c r="E107" s="30"/>
      <c r="F107" s="30"/>
    </row>
    <row r="110" spans="1:6" ht="24" thickBot="1" x14ac:dyDescent="0.3">
      <c r="A110" s="206" t="s">
        <v>231</v>
      </c>
      <c r="B110" s="206"/>
    </row>
    <row r="111" spans="1:6" ht="39" thickBot="1" x14ac:dyDescent="0.3">
      <c r="A111" s="26" t="s">
        <v>195</v>
      </c>
      <c r="B111" s="27" t="s">
        <v>330</v>
      </c>
      <c r="C111" s="27" t="s">
        <v>331</v>
      </c>
      <c r="D111" s="28" t="s">
        <v>332</v>
      </c>
      <c r="E111" s="27" t="s">
        <v>333</v>
      </c>
      <c r="F111" s="27" t="s">
        <v>334</v>
      </c>
    </row>
    <row r="112" spans="1:6" ht="15.75" thickBot="1" x14ac:dyDescent="0.3">
      <c r="A112" s="29">
        <v>1</v>
      </c>
      <c r="B112" s="30" t="s">
        <v>231</v>
      </c>
      <c r="C112" s="31">
        <v>1</v>
      </c>
      <c r="D112" s="32">
        <v>660</v>
      </c>
      <c r="E112" s="30" t="s">
        <v>193</v>
      </c>
      <c r="F112" s="30" t="s">
        <v>336</v>
      </c>
    </row>
    <row r="113" spans="1:6" ht="15.75" thickBot="1" x14ac:dyDescent="0.3">
      <c r="A113" s="29">
        <v>2</v>
      </c>
      <c r="B113" s="30" t="s">
        <v>231</v>
      </c>
      <c r="C113" s="31">
        <v>2</v>
      </c>
      <c r="D113" s="32">
        <v>660</v>
      </c>
      <c r="E113" s="30" t="s">
        <v>193</v>
      </c>
      <c r="F113" s="30" t="s">
        <v>336</v>
      </c>
    </row>
    <row r="114" spans="1:6" x14ac:dyDescent="0.25">
      <c r="D114">
        <f>SUM(D112:D113)</f>
        <v>1320</v>
      </c>
    </row>
    <row r="116" spans="1:6" ht="24" thickBot="1" x14ac:dyDescent="0.3">
      <c r="A116" s="206" t="s">
        <v>192</v>
      </c>
      <c r="B116" s="206"/>
    </row>
    <row r="117" spans="1:6" ht="39" thickBot="1" x14ac:dyDescent="0.3">
      <c r="A117" s="26" t="s">
        <v>195</v>
      </c>
      <c r="B117" s="27" t="s">
        <v>330</v>
      </c>
      <c r="C117" s="27" t="s">
        <v>331</v>
      </c>
      <c r="D117" s="28" t="s">
        <v>332</v>
      </c>
      <c r="E117" s="27" t="s">
        <v>333</v>
      </c>
      <c r="F117" s="27" t="s">
        <v>334</v>
      </c>
    </row>
    <row r="118" spans="1:6" ht="15.75" thickBot="1" x14ac:dyDescent="0.3">
      <c r="A118" s="29">
        <v>1</v>
      </c>
      <c r="B118" s="30" t="s">
        <v>236</v>
      </c>
      <c r="C118" s="31">
        <v>1</v>
      </c>
      <c r="D118" s="32">
        <v>600</v>
      </c>
      <c r="E118" s="30" t="s">
        <v>429</v>
      </c>
      <c r="F118" s="30" t="s">
        <v>336</v>
      </c>
    </row>
    <row r="119" spans="1:6" ht="15.75" thickBot="1" x14ac:dyDescent="0.3">
      <c r="A119" s="29">
        <v>2</v>
      </c>
      <c r="B119" s="30" t="s">
        <v>236</v>
      </c>
      <c r="C119" s="31">
        <v>2</v>
      </c>
      <c r="D119" s="32">
        <v>600</v>
      </c>
      <c r="E119" s="30" t="s">
        <v>429</v>
      </c>
      <c r="F119" s="30" t="s">
        <v>336</v>
      </c>
    </row>
    <row r="120" spans="1:6" x14ac:dyDescent="0.25">
      <c r="A120" s="203"/>
      <c r="B120" s="204"/>
      <c r="C120" s="205"/>
      <c r="D120" s="203"/>
      <c r="E120" s="204"/>
      <c r="F120" s="204"/>
    </row>
    <row r="121" spans="1:6" ht="24" thickBot="1" x14ac:dyDescent="0.3">
      <c r="A121" s="206" t="s">
        <v>147</v>
      </c>
    </row>
    <row r="122" spans="1:6" ht="39" thickBot="1" x14ac:dyDescent="0.3">
      <c r="A122" s="59" t="s">
        <v>195</v>
      </c>
      <c r="B122" s="60" t="s">
        <v>330</v>
      </c>
      <c r="C122" s="60" t="s">
        <v>331</v>
      </c>
      <c r="D122" s="60" t="s">
        <v>332</v>
      </c>
      <c r="E122" s="60" t="s">
        <v>333</v>
      </c>
      <c r="F122" s="60" t="s">
        <v>334</v>
      </c>
    </row>
    <row r="123" spans="1:6" ht="15.75" thickBot="1" x14ac:dyDescent="0.3">
      <c r="A123" s="61">
        <v>1</v>
      </c>
      <c r="B123" s="62" t="s">
        <v>147</v>
      </c>
      <c r="C123" s="63">
        <v>1</v>
      </c>
      <c r="D123" s="62">
        <v>600</v>
      </c>
      <c r="E123" s="62" t="s">
        <v>147</v>
      </c>
      <c r="F123" s="62" t="s">
        <v>336</v>
      </c>
    </row>
    <row r="125" spans="1:6" ht="24" thickBot="1" x14ac:dyDescent="0.3">
      <c r="A125" s="206" t="s">
        <v>79</v>
      </c>
    </row>
    <row r="126" spans="1:6" ht="39" thickBot="1" x14ac:dyDescent="0.3">
      <c r="A126" s="59" t="s">
        <v>195</v>
      </c>
      <c r="B126" s="60" t="s">
        <v>330</v>
      </c>
      <c r="C126" s="60" t="s">
        <v>331</v>
      </c>
      <c r="D126" s="60" t="s">
        <v>332</v>
      </c>
      <c r="E126" s="60" t="s">
        <v>333</v>
      </c>
      <c r="F126" s="60" t="s">
        <v>334</v>
      </c>
    </row>
    <row r="127" spans="1:6" ht="15.75" thickBot="1" x14ac:dyDescent="0.3">
      <c r="A127" s="61">
        <v>1</v>
      </c>
      <c r="B127" s="62" t="s">
        <v>79</v>
      </c>
      <c r="C127" s="63">
        <v>2</v>
      </c>
      <c r="D127" s="62">
        <v>300</v>
      </c>
      <c r="E127" s="62" t="s">
        <v>517</v>
      </c>
      <c r="F127" s="62" t="s">
        <v>336</v>
      </c>
    </row>
    <row r="129" spans="1:6" ht="24" thickBot="1" x14ac:dyDescent="0.3">
      <c r="A129" s="206" t="s">
        <v>508</v>
      </c>
    </row>
    <row r="130" spans="1:6" ht="39" thickBot="1" x14ac:dyDescent="0.3">
      <c r="A130" s="59" t="s">
        <v>195</v>
      </c>
      <c r="B130" s="60" t="s">
        <v>330</v>
      </c>
      <c r="C130" s="60" t="s">
        <v>331</v>
      </c>
      <c r="D130" s="60" t="s">
        <v>332</v>
      </c>
      <c r="E130" s="60" t="s">
        <v>333</v>
      </c>
      <c r="F130" s="60" t="s">
        <v>334</v>
      </c>
    </row>
    <row r="131" spans="1:6" ht="15.75" thickBot="1" x14ac:dyDescent="0.3">
      <c r="A131" s="61">
        <v>1</v>
      </c>
      <c r="B131" s="62" t="s">
        <v>508</v>
      </c>
      <c r="C131" s="63">
        <v>1</v>
      </c>
      <c r="D131" s="62">
        <v>685</v>
      </c>
      <c r="E131" s="62" t="s">
        <v>430</v>
      </c>
      <c r="F131" s="62" t="s">
        <v>336</v>
      </c>
    </row>
    <row r="132" spans="1:6" ht="15.75" thickBot="1" x14ac:dyDescent="0.3">
      <c r="A132" s="61">
        <v>2</v>
      </c>
      <c r="B132" s="62" t="s">
        <v>508</v>
      </c>
      <c r="C132" s="63">
        <v>2</v>
      </c>
      <c r="D132" s="62">
        <v>685</v>
      </c>
      <c r="E132" s="62" t="s">
        <v>430</v>
      </c>
      <c r="F132" s="62" t="s">
        <v>336</v>
      </c>
    </row>
    <row r="133" spans="1:6" x14ac:dyDescent="0.25">
      <c r="A133" s="201"/>
      <c r="B133" s="201"/>
      <c r="C133" s="202"/>
      <c r="D133" s="201"/>
      <c r="E133" s="201"/>
      <c r="F133" s="201"/>
    </row>
    <row r="134" spans="1:6" ht="24" thickBot="1" x14ac:dyDescent="0.3">
      <c r="A134" s="206" t="s">
        <v>76</v>
      </c>
    </row>
    <row r="135" spans="1:6" ht="39" thickBot="1" x14ac:dyDescent="0.3">
      <c r="A135" s="59" t="s">
        <v>518</v>
      </c>
      <c r="B135" s="64" t="s">
        <v>330</v>
      </c>
      <c r="C135" s="64" t="s">
        <v>331</v>
      </c>
      <c r="D135" s="64" t="s">
        <v>332</v>
      </c>
      <c r="E135" s="64" t="s">
        <v>519</v>
      </c>
      <c r="F135" s="64" t="s">
        <v>334</v>
      </c>
    </row>
    <row r="136" spans="1:6" ht="15.75" thickBot="1" x14ac:dyDescent="0.3">
      <c r="A136" s="65">
        <v>1</v>
      </c>
      <c r="B136" s="66" t="s">
        <v>76</v>
      </c>
      <c r="C136" s="67">
        <v>1</v>
      </c>
      <c r="D136" s="66">
        <v>300</v>
      </c>
      <c r="E136" s="66" t="s">
        <v>76</v>
      </c>
      <c r="F136" s="66" t="s">
        <v>336</v>
      </c>
    </row>
    <row r="137" spans="1:6" ht="15.75" thickBot="1" x14ac:dyDescent="0.3">
      <c r="A137" s="65">
        <v>2</v>
      </c>
      <c r="B137" s="66" t="s">
        <v>76</v>
      </c>
      <c r="C137" s="67">
        <v>2</v>
      </c>
      <c r="D137" s="66">
        <v>300</v>
      </c>
      <c r="E137" s="66" t="s">
        <v>76</v>
      </c>
      <c r="F137" s="66" t="s">
        <v>336</v>
      </c>
    </row>
    <row r="138" spans="1:6" ht="15.75" thickBot="1" x14ac:dyDescent="0.3">
      <c r="A138" s="65"/>
      <c r="B138" s="66"/>
      <c r="C138" s="67" t="s">
        <v>378</v>
      </c>
      <c r="D138" s="66">
        <v>600</v>
      </c>
      <c r="E138" s="66"/>
      <c r="F138" s="66"/>
    </row>
    <row r="140" spans="1:6" ht="24" thickBot="1" x14ac:dyDescent="0.3">
      <c r="A140" s="206" t="s">
        <v>93</v>
      </c>
    </row>
    <row r="141" spans="1:6" ht="39" thickBot="1" x14ac:dyDescent="0.3">
      <c r="A141" s="59" t="s">
        <v>518</v>
      </c>
      <c r="B141" s="64" t="s">
        <v>330</v>
      </c>
      <c r="C141" s="64" t="s">
        <v>331</v>
      </c>
      <c r="D141" s="64" t="s">
        <v>332</v>
      </c>
      <c r="E141" s="64" t="s">
        <v>519</v>
      </c>
      <c r="F141" s="64" t="s">
        <v>334</v>
      </c>
    </row>
    <row r="142" spans="1:6" ht="15.75" thickBot="1" x14ac:dyDescent="0.3">
      <c r="A142" s="65">
        <v>1</v>
      </c>
      <c r="B142" s="66" t="s">
        <v>93</v>
      </c>
      <c r="C142" s="67">
        <v>1</v>
      </c>
      <c r="D142" s="66">
        <v>300</v>
      </c>
      <c r="E142" s="66" t="s">
        <v>93</v>
      </c>
      <c r="F142" s="66" t="s">
        <v>336</v>
      </c>
    </row>
    <row r="143" spans="1:6" ht="15.75" thickBot="1" x14ac:dyDescent="0.3">
      <c r="A143" s="65">
        <v>2</v>
      </c>
      <c r="B143" s="66" t="s">
        <v>93</v>
      </c>
      <c r="C143" s="67">
        <v>2</v>
      </c>
      <c r="D143" s="66">
        <v>300</v>
      </c>
      <c r="E143" s="66" t="s">
        <v>93</v>
      </c>
      <c r="F143" s="66" t="s">
        <v>336</v>
      </c>
    </row>
    <row r="144" spans="1:6" ht="15.75" thickBot="1" x14ac:dyDescent="0.3">
      <c r="A144" s="65">
        <v>3</v>
      </c>
      <c r="B144" s="66" t="s">
        <v>93</v>
      </c>
      <c r="C144" s="67">
        <v>4</v>
      </c>
      <c r="D144" s="66">
        <v>300</v>
      </c>
      <c r="E144" s="66" t="s">
        <v>93</v>
      </c>
      <c r="F144" s="66" t="s">
        <v>336</v>
      </c>
    </row>
    <row r="145" spans="1:6" ht="15.75" thickBot="1" x14ac:dyDescent="0.3">
      <c r="A145" s="65"/>
      <c r="B145" s="66"/>
      <c r="C145" s="67" t="s">
        <v>378</v>
      </c>
      <c r="D145" s="66">
        <v>900</v>
      </c>
      <c r="E145" s="66"/>
      <c r="F145" s="66"/>
    </row>
    <row r="147" spans="1:6" ht="24" thickBot="1" x14ac:dyDescent="0.3">
      <c r="A147" s="206" t="s">
        <v>183</v>
      </c>
    </row>
    <row r="148" spans="1:6" ht="39" thickBot="1" x14ac:dyDescent="0.3">
      <c r="A148" s="59" t="s">
        <v>518</v>
      </c>
      <c r="B148" s="64" t="s">
        <v>330</v>
      </c>
      <c r="C148" s="64" t="s">
        <v>331</v>
      </c>
      <c r="D148" s="64" t="s">
        <v>332</v>
      </c>
      <c r="E148" s="64" t="s">
        <v>519</v>
      </c>
      <c r="F148" s="64" t="s">
        <v>334</v>
      </c>
    </row>
    <row r="149" spans="1:6" ht="15.75" thickBot="1" x14ac:dyDescent="0.3">
      <c r="A149" s="65">
        <v>1</v>
      </c>
      <c r="B149" s="66" t="s">
        <v>183</v>
      </c>
      <c r="C149" s="67">
        <v>1</v>
      </c>
      <c r="D149" s="66">
        <v>360</v>
      </c>
      <c r="E149" s="66" t="s">
        <v>183</v>
      </c>
      <c r="F149" s="66" t="s">
        <v>336</v>
      </c>
    </row>
    <row r="150" spans="1:6" ht="15.75" thickBot="1" x14ac:dyDescent="0.3">
      <c r="A150" s="65">
        <v>2</v>
      </c>
      <c r="B150" s="66" t="s">
        <v>183</v>
      </c>
      <c r="C150" s="67">
        <v>2</v>
      </c>
      <c r="D150" s="66">
        <v>360</v>
      </c>
      <c r="E150" s="66" t="s">
        <v>183</v>
      </c>
      <c r="F150" s="66" t="s">
        <v>336</v>
      </c>
    </row>
    <row r="151" spans="1:6" ht="15.75" thickBot="1" x14ac:dyDescent="0.3">
      <c r="A151" s="65"/>
      <c r="B151" s="66"/>
      <c r="C151" s="67" t="s">
        <v>378</v>
      </c>
      <c r="D151" s="66">
        <v>720</v>
      </c>
      <c r="E151" s="66"/>
      <c r="F151" s="66"/>
    </row>
    <row r="153" spans="1:6" ht="24" thickBot="1" x14ac:dyDescent="0.3">
      <c r="A153" s="206" t="s">
        <v>229</v>
      </c>
    </row>
    <row r="154" spans="1:6" ht="39" thickBot="1" x14ac:dyDescent="0.3">
      <c r="A154" s="59" t="s">
        <v>518</v>
      </c>
      <c r="B154" s="64" t="s">
        <v>330</v>
      </c>
      <c r="C154" s="64" t="s">
        <v>331</v>
      </c>
      <c r="D154" s="64" t="s">
        <v>332</v>
      </c>
      <c r="E154" s="64" t="s">
        <v>519</v>
      </c>
      <c r="F154" s="64" t="s">
        <v>334</v>
      </c>
    </row>
    <row r="155" spans="1:6" ht="15.75" thickBot="1" x14ac:dyDescent="0.3">
      <c r="A155" s="65">
        <v>1</v>
      </c>
      <c r="B155" s="66" t="s">
        <v>229</v>
      </c>
      <c r="C155" s="67">
        <v>1</v>
      </c>
      <c r="D155" s="66">
        <v>300</v>
      </c>
      <c r="E155" s="66" t="s">
        <v>49</v>
      </c>
      <c r="F155" s="66" t="s">
        <v>336</v>
      </c>
    </row>
  </sheetData>
  <sortState ref="A3:F28">
    <sortCondition ref="B3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50"/>
  <sheetViews>
    <sheetView workbookViewId="0">
      <selection activeCell="F15" sqref="F15"/>
    </sheetView>
  </sheetViews>
  <sheetFormatPr defaultRowHeight="15" x14ac:dyDescent="0.25"/>
  <cols>
    <col min="2" max="2" width="24.42578125" customWidth="1"/>
    <col min="4" max="4" width="21" customWidth="1"/>
    <col min="5" max="5" width="17" customWidth="1"/>
  </cols>
  <sheetData>
    <row r="1" spans="1:5" ht="15.75" x14ac:dyDescent="0.25">
      <c r="A1" s="305" t="s">
        <v>623</v>
      </c>
      <c r="B1" s="306" t="s">
        <v>624</v>
      </c>
      <c r="C1" s="306" t="s">
        <v>625</v>
      </c>
      <c r="D1" s="306" t="s">
        <v>626</v>
      </c>
      <c r="E1" s="306"/>
    </row>
    <row r="2" spans="1:5" ht="31.5" x14ac:dyDescent="0.25">
      <c r="A2" s="305"/>
      <c r="B2" s="306"/>
      <c r="C2" s="306"/>
      <c r="D2" s="103" t="s">
        <v>627</v>
      </c>
      <c r="E2" s="103" t="s">
        <v>628</v>
      </c>
    </row>
    <row r="3" spans="1:5" ht="15.75" x14ac:dyDescent="0.25">
      <c r="A3" s="101">
        <v>1</v>
      </c>
      <c r="B3" s="101" t="s">
        <v>49</v>
      </c>
      <c r="C3" s="107">
        <v>400</v>
      </c>
      <c r="D3" s="108">
        <v>14.303700000000001</v>
      </c>
      <c r="E3" s="108">
        <v>9909.603360000001</v>
      </c>
    </row>
    <row r="4" spans="1:5" ht="15.75" x14ac:dyDescent="0.25">
      <c r="A4" s="101">
        <v>2</v>
      </c>
      <c r="B4" s="101" t="s">
        <v>51</v>
      </c>
      <c r="C4" s="107">
        <v>400</v>
      </c>
      <c r="D4" s="108">
        <v>29.325599999999998</v>
      </c>
      <c r="E4" s="108">
        <v>20316.775679999999</v>
      </c>
    </row>
    <row r="5" spans="1:5" ht="15.75" x14ac:dyDescent="0.25">
      <c r="A5" s="101">
        <v>3</v>
      </c>
      <c r="B5" s="101" t="s">
        <v>46</v>
      </c>
      <c r="C5" s="107">
        <v>400</v>
      </c>
      <c r="D5" s="108">
        <v>28.3432</v>
      </c>
      <c r="E5" s="108">
        <v>19636.168959999999</v>
      </c>
    </row>
    <row r="6" spans="1:5" ht="15.75" x14ac:dyDescent="0.25">
      <c r="A6" s="101">
        <v>4</v>
      </c>
      <c r="B6" s="101" t="s">
        <v>54</v>
      </c>
      <c r="C6" s="107">
        <v>400</v>
      </c>
      <c r="D6" s="108">
        <v>12.950100000000001</v>
      </c>
      <c r="E6" s="108">
        <v>8971.8292799999999</v>
      </c>
    </row>
    <row r="7" spans="1:5" ht="15.75" x14ac:dyDescent="0.25">
      <c r="A7" s="101">
        <v>5</v>
      </c>
      <c r="B7" s="101" t="s">
        <v>57</v>
      </c>
      <c r="C7" s="107">
        <v>400</v>
      </c>
      <c r="D7" s="108">
        <v>34.587600000000002</v>
      </c>
      <c r="E7" s="108">
        <v>23962.289280000001</v>
      </c>
    </row>
    <row r="8" spans="1:5" ht="15.75" x14ac:dyDescent="0.25">
      <c r="A8" s="101">
        <v>6</v>
      </c>
      <c r="B8" s="101" t="s">
        <v>62</v>
      </c>
      <c r="C8" s="107">
        <v>400</v>
      </c>
      <c r="D8" s="108">
        <v>39.756699999999995</v>
      </c>
      <c r="E8" s="108">
        <v>27543.441759999994</v>
      </c>
    </row>
    <row r="9" spans="1:5" ht="15.75" x14ac:dyDescent="0.25">
      <c r="A9" s="101">
        <v>7</v>
      </c>
      <c r="B9" s="101" t="s">
        <v>511</v>
      </c>
      <c r="C9" s="107">
        <v>400</v>
      </c>
      <c r="D9" s="108">
        <v>6.4018999999999995</v>
      </c>
      <c r="E9" s="108">
        <v>4435.23632</v>
      </c>
    </row>
    <row r="10" spans="1:5" ht="15.75" x14ac:dyDescent="0.25">
      <c r="A10" s="101">
        <v>8</v>
      </c>
      <c r="B10" s="101" t="s">
        <v>65</v>
      </c>
      <c r="C10" s="107">
        <v>400</v>
      </c>
      <c r="D10" s="108">
        <v>29.7195</v>
      </c>
      <c r="E10" s="108">
        <v>20589.669599999997</v>
      </c>
    </row>
    <row r="11" spans="1:5" ht="15.75" x14ac:dyDescent="0.25">
      <c r="A11" s="101">
        <v>9</v>
      </c>
      <c r="B11" s="101" t="s">
        <v>36</v>
      </c>
      <c r="C11" s="107">
        <v>400</v>
      </c>
      <c r="D11" s="108">
        <v>32.088900000000002</v>
      </c>
      <c r="E11" s="108">
        <v>22231.189920000004</v>
      </c>
    </row>
    <row r="12" spans="1:5" ht="15.75" x14ac:dyDescent="0.25">
      <c r="A12" s="101">
        <v>10</v>
      </c>
      <c r="B12" s="101" t="s">
        <v>69</v>
      </c>
      <c r="C12" s="107">
        <v>400</v>
      </c>
      <c r="D12" s="108">
        <v>26.452400000000001</v>
      </c>
      <c r="E12" s="108">
        <v>18326.222720000002</v>
      </c>
    </row>
    <row r="13" spans="1:5" ht="15.75" x14ac:dyDescent="0.25">
      <c r="A13" s="101">
        <v>11</v>
      </c>
      <c r="B13" s="104" t="s">
        <v>71</v>
      </c>
      <c r="C13" s="107">
        <v>400</v>
      </c>
      <c r="D13" s="108">
        <v>30.145199999999999</v>
      </c>
      <c r="E13" s="108">
        <v>20884.594559999998</v>
      </c>
    </row>
    <row r="14" spans="1:5" ht="15.75" x14ac:dyDescent="0.25">
      <c r="A14" s="101">
        <v>12</v>
      </c>
      <c r="B14" s="101" t="s">
        <v>93</v>
      </c>
      <c r="C14" s="107">
        <v>400</v>
      </c>
      <c r="D14" s="108">
        <v>23.0793</v>
      </c>
      <c r="E14" s="108">
        <v>15989.339039999999</v>
      </c>
    </row>
    <row r="15" spans="1:5" ht="15.75" x14ac:dyDescent="0.25">
      <c r="A15" s="101">
        <v>13</v>
      </c>
      <c r="B15" s="101" t="s">
        <v>73</v>
      </c>
      <c r="C15" s="107">
        <v>400</v>
      </c>
      <c r="D15" s="108">
        <v>41.5747</v>
      </c>
      <c r="E15" s="108">
        <v>28802.952160000001</v>
      </c>
    </row>
    <row r="16" spans="1:5" ht="15.75" x14ac:dyDescent="0.25">
      <c r="A16" s="101">
        <v>14</v>
      </c>
      <c r="B16" s="101" t="s">
        <v>81</v>
      </c>
      <c r="C16" s="107">
        <v>400</v>
      </c>
      <c r="D16" s="108">
        <v>14.579799999999999</v>
      </c>
      <c r="E16" s="108">
        <v>10100.885439999998</v>
      </c>
    </row>
    <row r="17" spans="1:5" ht="15.75" x14ac:dyDescent="0.25">
      <c r="A17" s="101">
        <v>15</v>
      </c>
      <c r="B17" s="101" t="s">
        <v>74</v>
      </c>
      <c r="C17" s="107">
        <v>400</v>
      </c>
      <c r="D17" s="108">
        <v>39.631800000000005</v>
      </c>
      <c r="E17" s="108">
        <v>27456.911040000006</v>
      </c>
    </row>
    <row r="18" spans="1:5" ht="15.75" x14ac:dyDescent="0.25">
      <c r="A18" s="101">
        <v>16</v>
      </c>
      <c r="B18" s="102" t="s">
        <v>443</v>
      </c>
      <c r="C18" s="107">
        <v>400</v>
      </c>
      <c r="D18" s="108">
        <v>33.642699999999998</v>
      </c>
      <c r="E18" s="108">
        <v>23307.662559999997</v>
      </c>
    </row>
    <row r="19" spans="1:5" ht="15.75" x14ac:dyDescent="0.25">
      <c r="A19" s="101">
        <v>17</v>
      </c>
      <c r="B19" s="102" t="s">
        <v>580</v>
      </c>
      <c r="C19" s="107">
        <v>400</v>
      </c>
      <c r="D19" s="108">
        <v>35.607599999999998</v>
      </c>
      <c r="E19" s="108">
        <v>24668.945279999996</v>
      </c>
    </row>
    <row r="20" spans="1:5" ht="15.75" x14ac:dyDescent="0.25">
      <c r="A20" s="101">
        <v>18</v>
      </c>
      <c r="B20" s="101" t="s">
        <v>504</v>
      </c>
      <c r="C20" s="107">
        <v>400</v>
      </c>
      <c r="D20" s="108">
        <v>22.1173</v>
      </c>
      <c r="E20" s="108">
        <v>15322.865440000001</v>
      </c>
    </row>
    <row r="21" spans="1:5" ht="15.75" x14ac:dyDescent="0.25">
      <c r="A21" s="101">
        <v>19</v>
      </c>
      <c r="B21" s="101" t="s">
        <v>50</v>
      </c>
      <c r="C21" s="107">
        <v>400</v>
      </c>
      <c r="D21" s="108">
        <v>26.55</v>
      </c>
      <c r="E21" s="108">
        <v>18393.84</v>
      </c>
    </row>
    <row r="22" spans="1:5" ht="15.75" x14ac:dyDescent="0.25">
      <c r="A22" s="101">
        <v>20</v>
      </c>
      <c r="B22" s="101" t="s">
        <v>84</v>
      </c>
      <c r="C22" s="107">
        <v>400</v>
      </c>
      <c r="D22" s="108">
        <v>38.903500000000001</v>
      </c>
      <c r="E22" s="108">
        <v>26952.344800000003</v>
      </c>
    </row>
    <row r="23" spans="1:5" ht="15.75" x14ac:dyDescent="0.25">
      <c r="A23" s="101">
        <v>21</v>
      </c>
      <c r="B23" s="101" t="s">
        <v>13</v>
      </c>
      <c r="C23" s="107">
        <v>400</v>
      </c>
      <c r="D23" s="108">
        <v>39.081000000000003</v>
      </c>
      <c r="E23" s="108">
        <v>27075.316800000001</v>
      </c>
    </row>
    <row r="24" spans="1:5" ht="15.75" x14ac:dyDescent="0.25">
      <c r="A24" s="101">
        <v>22</v>
      </c>
      <c r="B24" s="101" t="s">
        <v>91</v>
      </c>
      <c r="C24" s="107">
        <v>400</v>
      </c>
      <c r="D24" s="108">
        <v>18.1509</v>
      </c>
      <c r="E24" s="108">
        <v>12574.943519999999</v>
      </c>
    </row>
    <row r="25" spans="1:5" ht="15.75" x14ac:dyDescent="0.25">
      <c r="A25" s="101">
        <v>23</v>
      </c>
      <c r="B25" s="101" t="s">
        <v>156</v>
      </c>
      <c r="C25" s="107">
        <v>400</v>
      </c>
      <c r="D25" s="108">
        <v>23.779700000000002</v>
      </c>
      <c r="E25" s="108">
        <v>16474.576160000001</v>
      </c>
    </row>
    <row r="26" spans="1:5" ht="15.75" x14ac:dyDescent="0.25">
      <c r="A26" s="101">
        <v>24</v>
      </c>
      <c r="B26" s="105" t="s">
        <v>97</v>
      </c>
      <c r="C26" s="107">
        <v>400</v>
      </c>
      <c r="D26" s="108">
        <v>29.5822</v>
      </c>
      <c r="E26" s="108">
        <v>20494.548159999998</v>
      </c>
    </row>
    <row r="27" spans="1:5" ht="15.75" x14ac:dyDescent="0.25">
      <c r="A27" s="101">
        <v>25</v>
      </c>
      <c r="B27" s="101" t="s">
        <v>98</v>
      </c>
      <c r="C27" s="107">
        <v>400</v>
      </c>
      <c r="D27" s="108">
        <v>22.249700000000001</v>
      </c>
      <c r="E27" s="108">
        <v>15414.59216</v>
      </c>
    </row>
    <row r="28" spans="1:5" ht="15.75" x14ac:dyDescent="0.25">
      <c r="A28" s="101">
        <v>26</v>
      </c>
      <c r="B28" s="101" t="s">
        <v>99</v>
      </c>
      <c r="C28" s="107">
        <v>400</v>
      </c>
      <c r="D28" s="108">
        <v>48.277099999999997</v>
      </c>
      <c r="E28" s="108">
        <v>33446.374879999996</v>
      </c>
    </row>
    <row r="29" spans="1:5" ht="15.75" x14ac:dyDescent="0.25">
      <c r="A29" s="101">
        <v>27</v>
      </c>
      <c r="B29" s="101" t="s">
        <v>101</v>
      </c>
      <c r="C29" s="107">
        <v>400</v>
      </c>
      <c r="D29" s="108">
        <v>47.778500000000001</v>
      </c>
      <c r="E29" s="108">
        <v>33100.944800000005</v>
      </c>
    </row>
    <row r="30" spans="1:5" ht="15.75" x14ac:dyDescent="0.25">
      <c r="A30" s="101">
        <v>28</v>
      </c>
      <c r="B30" s="104" t="s">
        <v>150</v>
      </c>
      <c r="C30" s="107">
        <v>400</v>
      </c>
      <c r="D30" s="108">
        <v>8.8405000000000005</v>
      </c>
      <c r="E30" s="108">
        <v>6124.6984000000002</v>
      </c>
    </row>
    <row r="31" spans="1:5" ht="15.75" x14ac:dyDescent="0.25">
      <c r="A31" s="101">
        <v>29</v>
      </c>
      <c r="B31" s="101" t="s">
        <v>55</v>
      </c>
      <c r="C31" s="107">
        <v>400</v>
      </c>
      <c r="D31" s="108">
        <v>32.398600000000002</v>
      </c>
      <c r="E31" s="108">
        <v>22445.750080000002</v>
      </c>
    </row>
    <row r="32" spans="1:5" ht="15.75" x14ac:dyDescent="0.25">
      <c r="A32" s="101">
        <v>30</v>
      </c>
      <c r="B32" s="105" t="s">
        <v>87</v>
      </c>
      <c r="C32" s="107">
        <v>400</v>
      </c>
      <c r="D32" s="108">
        <v>12.187700000000001</v>
      </c>
      <c r="E32" s="108">
        <v>8443.6385600000012</v>
      </c>
    </row>
    <row r="33" spans="1:5" ht="15.75" x14ac:dyDescent="0.25">
      <c r="A33" s="101">
        <v>31</v>
      </c>
      <c r="B33" s="104" t="s">
        <v>146</v>
      </c>
      <c r="C33" s="107">
        <v>400</v>
      </c>
      <c r="D33" s="108">
        <v>32.455799999999996</v>
      </c>
      <c r="E33" s="108">
        <v>22485.378239999998</v>
      </c>
    </row>
    <row r="34" spans="1:5" ht="15.75" x14ac:dyDescent="0.25">
      <c r="A34" s="101">
        <v>32</v>
      </c>
      <c r="B34" s="101" t="s">
        <v>68</v>
      </c>
      <c r="C34" s="107">
        <v>400</v>
      </c>
      <c r="D34" s="108">
        <v>21.951900000000002</v>
      </c>
      <c r="E34" s="108">
        <v>15208.276320000001</v>
      </c>
    </row>
    <row r="35" spans="1:5" ht="15.75" x14ac:dyDescent="0.25">
      <c r="A35" s="101">
        <v>33</v>
      </c>
      <c r="B35" s="105" t="s">
        <v>104</v>
      </c>
      <c r="C35" s="107">
        <v>400</v>
      </c>
      <c r="D35" s="108">
        <v>39.189099999999996</v>
      </c>
      <c r="E35" s="108">
        <v>27150.208479999998</v>
      </c>
    </row>
    <row r="36" spans="1:5" ht="15.75" x14ac:dyDescent="0.25">
      <c r="A36" s="101">
        <v>34</v>
      </c>
      <c r="B36" s="105" t="s">
        <v>154</v>
      </c>
      <c r="C36" s="107">
        <v>400</v>
      </c>
      <c r="D36" s="108">
        <v>12.1983</v>
      </c>
      <c r="E36" s="108">
        <v>8450.9822399999994</v>
      </c>
    </row>
    <row r="37" spans="1:5" ht="15.75" x14ac:dyDescent="0.25">
      <c r="A37" s="101">
        <v>35</v>
      </c>
      <c r="B37" s="101" t="s">
        <v>79</v>
      </c>
      <c r="C37" s="107">
        <v>400</v>
      </c>
      <c r="D37" s="108">
        <v>31.8247</v>
      </c>
      <c r="E37" s="108">
        <v>22048.152160000001</v>
      </c>
    </row>
    <row r="38" spans="1:5" ht="15.75" x14ac:dyDescent="0.25">
      <c r="A38" s="101">
        <v>36</v>
      </c>
      <c r="B38" s="101" t="s">
        <v>609</v>
      </c>
      <c r="C38" s="107">
        <v>400</v>
      </c>
      <c r="D38" s="108">
        <v>23.861799999999999</v>
      </c>
      <c r="E38" s="108">
        <v>16531.455040000001</v>
      </c>
    </row>
    <row r="39" spans="1:5" ht="15.75" x14ac:dyDescent="0.25">
      <c r="A39" s="101">
        <v>37</v>
      </c>
      <c r="B39" s="104" t="s">
        <v>444</v>
      </c>
      <c r="C39" s="107">
        <v>400</v>
      </c>
      <c r="D39" s="108">
        <v>13.100899999999999</v>
      </c>
      <c r="E39" s="108">
        <v>9076.3035199999995</v>
      </c>
    </row>
    <row r="40" spans="1:5" ht="15.75" x14ac:dyDescent="0.25">
      <c r="A40" s="101">
        <v>38</v>
      </c>
      <c r="B40" s="104" t="s">
        <v>186</v>
      </c>
      <c r="C40" s="107">
        <v>400</v>
      </c>
      <c r="D40" s="108">
        <v>17.112500000000001</v>
      </c>
      <c r="E40" s="108">
        <v>11855.54</v>
      </c>
    </row>
    <row r="41" spans="1:5" ht="15.75" x14ac:dyDescent="0.25">
      <c r="A41" s="101">
        <v>39</v>
      </c>
      <c r="B41" s="101" t="s">
        <v>76</v>
      </c>
      <c r="C41" s="107">
        <v>400</v>
      </c>
      <c r="D41" s="108">
        <v>25.493400000000001</v>
      </c>
      <c r="E41" s="108">
        <v>17661.827519999999</v>
      </c>
    </row>
    <row r="42" spans="1:5" ht="15.75" x14ac:dyDescent="0.25">
      <c r="A42" s="101">
        <v>40</v>
      </c>
      <c r="B42" s="101" t="s">
        <v>142</v>
      </c>
      <c r="C42" s="107">
        <v>400</v>
      </c>
      <c r="D42" s="108">
        <v>17.0609</v>
      </c>
      <c r="E42" s="108">
        <v>11819.791519999999</v>
      </c>
    </row>
    <row r="43" spans="1:5" ht="15.75" x14ac:dyDescent="0.25">
      <c r="A43" s="101">
        <v>41</v>
      </c>
      <c r="B43" s="101" t="s">
        <v>105</v>
      </c>
      <c r="C43" s="107">
        <v>400</v>
      </c>
      <c r="D43" s="108">
        <v>27.842200000000002</v>
      </c>
      <c r="E43" s="108">
        <v>19289.076160000001</v>
      </c>
    </row>
    <row r="44" spans="1:5" ht="15.75" x14ac:dyDescent="0.25">
      <c r="A44" s="101">
        <v>42</v>
      </c>
      <c r="B44" s="101" t="s">
        <v>508</v>
      </c>
      <c r="C44" s="107">
        <v>400</v>
      </c>
      <c r="D44" s="108">
        <v>15.3233</v>
      </c>
      <c r="E44" s="108">
        <v>10615.982239999999</v>
      </c>
    </row>
    <row r="45" spans="1:5" ht="15.75" x14ac:dyDescent="0.25">
      <c r="A45" s="101">
        <v>43</v>
      </c>
      <c r="B45" s="101" t="s">
        <v>111</v>
      </c>
      <c r="C45" s="107">
        <v>400</v>
      </c>
      <c r="D45" s="108">
        <v>22.525500000000001</v>
      </c>
      <c r="E45" s="108">
        <v>15605.666400000002</v>
      </c>
    </row>
    <row r="46" spans="1:5" ht="15.75" x14ac:dyDescent="0.25">
      <c r="A46" s="101">
        <v>44</v>
      </c>
      <c r="B46" s="101" t="s">
        <v>14</v>
      </c>
      <c r="C46" s="107">
        <v>400</v>
      </c>
      <c r="D46" s="108">
        <v>23.734900000000003</v>
      </c>
      <c r="E46" s="108">
        <v>16443.53872</v>
      </c>
    </row>
    <row r="47" spans="1:5" ht="15.75" x14ac:dyDescent="0.25">
      <c r="A47" s="101">
        <v>45</v>
      </c>
      <c r="B47" s="101" t="s">
        <v>60</v>
      </c>
      <c r="C47" s="107">
        <v>400</v>
      </c>
      <c r="D47" s="108">
        <v>18.0458</v>
      </c>
      <c r="E47" s="108">
        <v>12502.13024</v>
      </c>
    </row>
    <row r="48" spans="1:5" ht="15.75" x14ac:dyDescent="0.25">
      <c r="A48" s="101">
        <v>46</v>
      </c>
      <c r="B48" s="105" t="s">
        <v>109</v>
      </c>
      <c r="C48" s="107">
        <v>400</v>
      </c>
      <c r="D48" s="108">
        <v>10.0284</v>
      </c>
      <c r="E48" s="108">
        <v>6947.6755199999998</v>
      </c>
    </row>
    <row r="49" spans="1:5" ht="15.75" x14ac:dyDescent="0.25">
      <c r="A49" s="101">
        <v>47</v>
      </c>
      <c r="B49" s="101" t="s">
        <v>153</v>
      </c>
      <c r="C49" s="107">
        <v>400</v>
      </c>
      <c r="D49" s="108">
        <v>14.394200000000001</v>
      </c>
      <c r="E49" s="108">
        <v>9972.3017600000003</v>
      </c>
    </row>
    <row r="50" spans="1:5" ht="15.75" x14ac:dyDescent="0.25">
      <c r="A50" s="101">
        <v>48</v>
      </c>
      <c r="B50" s="101" t="s">
        <v>114</v>
      </c>
      <c r="C50" s="107">
        <v>400</v>
      </c>
      <c r="D50" s="108">
        <v>18.435099999999998</v>
      </c>
      <c r="E50" s="108">
        <v>12771.837279999998</v>
      </c>
    </row>
    <row r="51" spans="1:5" ht="15.75" x14ac:dyDescent="0.25">
      <c r="A51" s="101">
        <v>49</v>
      </c>
      <c r="B51" s="104" t="s">
        <v>115</v>
      </c>
      <c r="C51" s="107">
        <v>400</v>
      </c>
      <c r="D51" s="108">
        <v>31.216000000000001</v>
      </c>
      <c r="E51" s="108">
        <v>21626.444800000001</v>
      </c>
    </row>
    <row r="52" spans="1:5" ht="15.75" x14ac:dyDescent="0.25">
      <c r="A52" s="101">
        <v>50</v>
      </c>
      <c r="B52" s="101" t="s">
        <v>40</v>
      </c>
      <c r="C52" s="107">
        <v>400</v>
      </c>
      <c r="D52" s="108">
        <v>29.1737</v>
      </c>
      <c r="E52" s="108">
        <v>20211.539359999999</v>
      </c>
    </row>
    <row r="53" spans="1:5" ht="15.75" x14ac:dyDescent="0.25">
      <c r="A53" s="101">
        <v>51</v>
      </c>
      <c r="B53" s="101" t="s">
        <v>85</v>
      </c>
      <c r="C53" s="107">
        <v>400</v>
      </c>
      <c r="D53" s="108">
        <v>35.262800000000006</v>
      </c>
      <c r="E53" s="108">
        <v>24430.067840000003</v>
      </c>
    </row>
    <row r="54" spans="1:5" ht="15.75" x14ac:dyDescent="0.25">
      <c r="A54" s="101">
        <v>52</v>
      </c>
      <c r="B54" s="101" t="s">
        <v>118</v>
      </c>
      <c r="C54" s="107">
        <v>400</v>
      </c>
      <c r="D54" s="108">
        <v>36.529499999999999</v>
      </c>
      <c r="E54" s="108">
        <v>25307.637599999998</v>
      </c>
    </row>
    <row r="55" spans="1:5" ht="15.75" x14ac:dyDescent="0.25">
      <c r="A55" s="101">
        <v>53</v>
      </c>
      <c r="B55" s="104" t="s">
        <v>191</v>
      </c>
      <c r="C55" s="107">
        <v>400</v>
      </c>
      <c r="D55" s="108">
        <v>37.606199999999994</v>
      </c>
      <c r="E55" s="108">
        <v>26053.575359999995</v>
      </c>
    </row>
    <row r="56" spans="1:5" ht="15.75" x14ac:dyDescent="0.25">
      <c r="A56" s="101">
        <v>54</v>
      </c>
      <c r="B56" s="101" t="s">
        <v>119</v>
      </c>
      <c r="C56" s="107">
        <v>400</v>
      </c>
      <c r="D56" s="108">
        <v>20.081599999999998</v>
      </c>
      <c r="E56" s="108">
        <v>13912.532479999998</v>
      </c>
    </row>
    <row r="57" spans="1:5" ht="15.75" x14ac:dyDescent="0.25">
      <c r="A57" s="101">
        <v>55</v>
      </c>
      <c r="B57" s="101" t="s">
        <v>122</v>
      </c>
      <c r="C57" s="107">
        <v>400</v>
      </c>
      <c r="D57" s="108">
        <v>14.4099</v>
      </c>
      <c r="E57" s="108">
        <v>9983.1787199999999</v>
      </c>
    </row>
    <row r="58" spans="1:5" ht="15.75" x14ac:dyDescent="0.25">
      <c r="A58" s="101">
        <v>56</v>
      </c>
      <c r="B58" s="101" t="s">
        <v>56</v>
      </c>
      <c r="C58" s="107">
        <v>400</v>
      </c>
      <c r="D58" s="108">
        <v>12.9345</v>
      </c>
      <c r="E58" s="108">
        <v>8961.0216</v>
      </c>
    </row>
    <row r="59" spans="1:5" ht="15.75" x14ac:dyDescent="0.25">
      <c r="A59" s="101">
        <v>57</v>
      </c>
      <c r="B59" s="104" t="s">
        <v>325</v>
      </c>
      <c r="C59" s="107">
        <v>400</v>
      </c>
      <c r="D59" s="108">
        <v>15.5877</v>
      </c>
      <c r="E59" s="108">
        <v>10799.15856</v>
      </c>
    </row>
    <row r="60" spans="1:5" ht="15.75" x14ac:dyDescent="0.25">
      <c r="A60" s="101">
        <v>58</v>
      </c>
      <c r="B60" s="101" t="s">
        <v>89</v>
      </c>
      <c r="C60" s="107">
        <v>400</v>
      </c>
      <c r="D60" s="108">
        <v>28.2148</v>
      </c>
      <c r="E60" s="108">
        <v>19547.21344</v>
      </c>
    </row>
    <row r="61" spans="1:5" ht="15.75" x14ac:dyDescent="0.25">
      <c r="A61" s="101">
        <v>59</v>
      </c>
      <c r="B61" s="101" t="s">
        <v>125</v>
      </c>
      <c r="C61" s="107">
        <v>400</v>
      </c>
      <c r="D61" s="108">
        <v>31.048099999999998</v>
      </c>
      <c r="E61" s="108">
        <v>21510.123679999997</v>
      </c>
    </row>
    <row r="62" spans="1:5" ht="15.75" x14ac:dyDescent="0.25">
      <c r="A62" s="101">
        <v>60</v>
      </c>
      <c r="B62" s="101" t="s">
        <v>126</v>
      </c>
      <c r="C62" s="107">
        <v>400</v>
      </c>
      <c r="D62" s="108">
        <v>31.6435</v>
      </c>
      <c r="E62" s="108">
        <v>21922.6168</v>
      </c>
    </row>
    <row r="63" spans="1:5" ht="15.75" x14ac:dyDescent="0.25">
      <c r="A63" s="101">
        <v>61</v>
      </c>
      <c r="B63" s="105" t="s">
        <v>231</v>
      </c>
      <c r="C63" s="107">
        <v>400</v>
      </c>
      <c r="D63" s="108">
        <v>15.3233</v>
      </c>
      <c r="E63" s="108">
        <v>10615.982239999999</v>
      </c>
    </row>
    <row r="64" spans="1:5" ht="15.75" x14ac:dyDescent="0.25">
      <c r="A64" s="101">
        <v>62</v>
      </c>
      <c r="B64" s="104" t="s">
        <v>228</v>
      </c>
      <c r="C64" s="107">
        <v>400</v>
      </c>
      <c r="D64" s="108">
        <v>6.7783999999999995</v>
      </c>
      <c r="E64" s="108">
        <v>4696.0755199999994</v>
      </c>
    </row>
    <row r="65" spans="1:5" ht="15.75" x14ac:dyDescent="0.25">
      <c r="A65" s="101">
        <v>63</v>
      </c>
      <c r="B65" s="104" t="s">
        <v>188</v>
      </c>
      <c r="C65" s="107">
        <v>400</v>
      </c>
      <c r="D65" s="108">
        <v>15.3651</v>
      </c>
      <c r="E65" s="108">
        <v>10644.941280000001</v>
      </c>
    </row>
    <row r="66" spans="1:5" ht="15.75" x14ac:dyDescent="0.25">
      <c r="A66" s="101">
        <v>64</v>
      </c>
      <c r="B66" s="101" t="s">
        <v>128</v>
      </c>
      <c r="C66" s="107">
        <v>400</v>
      </c>
      <c r="D66" s="108">
        <v>25.3932</v>
      </c>
      <c r="E66" s="108">
        <v>17592.408960000001</v>
      </c>
    </row>
    <row r="67" spans="1:5" ht="15.75" x14ac:dyDescent="0.25">
      <c r="A67" s="101">
        <v>65</v>
      </c>
      <c r="B67" s="101" t="s">
        <v>130</v>
      </c>
      <c r="C67" s="107">
        <v>400</v>
      </c>
      <c r="D67" s="108">
        <v>23.6934</v>
      </c>
      <c r="E67" s="108">
        <v>16414.787520000002</v>
      </c>
    </row>
    <row r="68" spans="1:5" ht="15.75" x14ac:dyDescent="0.25">
      <c r="A68" s="101">
        <v>66</v>
      </c>
      <c r="B68" s="101" t="s">
        <v>112</v>
      </c>
      <c r="C68" s="107">
        <v>400</v>
      </c>
      <c r="D68" s="108">
        <v>17.869199999999999</v>
      </c>
      <c r="E68" s="108">
        <v>12379.781759999998</v>
      </c>
    </row>
    <row r="69" spans="1:5" ht="15.75" x14ac:dyDescent="0.25">
      <c r="A69" s="101">
        <v>67</v>
      </c>
      <c r="B69" s="101" t="s">
        <v>92</v>
      </c>
      <c r="C69" s="107">
        <v>400</v>
      </c>
      <c r="D69" s="108">
        <v>6.899</v>
      </c>
      <c r="E69" s="108">
        <v>4779.6271999999999</v>
      </c>
    </row>
    <row r="70" spans="1:5" ht="15.75" x14ac:dyDescent="0.25">
      <c r="A70" s="101">
        <v>68</v>
      </c>
      <c r="B70" s="101" t="s">
        <v>117</v>
      </c>
      <c r="C70" s="107">
        <v>400</v>
      </c>
      <c r="D70" s="108">
        <v>20.325700000000001</v>
      </c>
      <c r="E70" s="108">
        <v>14081.64496</v>
      </c>
    </row>
    <row r="71" spans="1:5" ht="15.75" x14ac:dyDescent="0.25">
      <c r="A71" s="101">
        <v>69</v>
      </c>
      <c r="B71" s="101" t="s">
        <v>100</v>
      </c>
      <c r="C71" s="107">
        <v>400</v>
      </c>
      <c r="D71" s="108">
        <v>27.144200000000001</v>
      </c>
      <c r="E71" s="108">
        <v>18805.501760000003</v>
      </c>
    </row>
    <row r="72" spans="1:5" ht="15.75" x14ac:dyDescent="0.25">
      <c r="A72" s="101">
        <v>70</v>
      </c>
      <c r="B72" s="101" t="s">
        <v>129</v>
      </c>
      <c r="C72" s="107">
        <v>400</v>
      </c>
      <c r="D72" s="108">
        <v>19.832900000000002</v>
      </c>
      <c r="E72" s="108">
        <v>13740.233120000003</v>
      </c>
    </row>
    <row r="73" spans="1:5" ht="15.75" x14ac:dyDescent="0.25">
      <c r="A73" s="101">
        <v>71</v>
      </c>
      <c r="B73" s="101" t="s">
        <v>131</v>
      </c>
      <c r="C73" s="107">
        <v>400</v>
      </c>
      <c r="D73" s="108">
        <v>15.205299999999999</v>
      </c>
      <c r="E73" s="108">
        <v>10534.23184</v>
      </c>
    </row>
    <row r="74" spans="1:5" ht="15.75" x14ac:dyDescent="0.25">
      <c r="A74" s="101">
        <v>72</v>
      </c>
      <c r="B74" s="101" t="s">
        <v>608</v>
      </c>
      <c r="C74" s="107">
        <v>400</v>
      </c>
      <c r="D74" s="108">
        <v>11.1326</v>
      </c>
      <c r="E74" s="108">
        <v>7712.6652800000002</v>
      </c>
    </row>
    <row r="75" spans="1:5" ht="15.75" x14ac:dyDescent="0.25">
      <c r="A75" s="101">
        <v>73</v>
      </c>
      <c r="B75" s="101" t="s">
        <v>137</v>
      </c>
      <c r="C75" s="107">
        <v>400</v>
      </c>
      <c r="D75" s="108">
        <v>27.997700000000002</v>
      </c>
      <c r="E75" s="108">
        <v>19396.806560000001</v>
      </c>
    </row>
    <row r="76" spans="1:5" ht="15.75" x14ac:dyDescent="0.25">
      <c r="A76" s="101">
        <v>74</v>
      </c>
      <c r="B76" s="101" t="s">
        <v>139</v>
      </c>
      <c r="C76" s="107">
        <v>400</v>
      </c>
      <c r="D76" s="108">
        <v>24.89</v>
      </c>
      <c r="E76" s="108">
        <v>17243.791999999998</v>
      </c>
    </row>
    <row r="77" spans="1:5" ht="15.75" x14ac:dyDescent="0.25">
      <c r="A77" s="101">
        <v>75</v>
      </c>
      <c r="B77" s="101" t="s">
        <v>405</v>
      </c>
      <c r="C77" s="107">
        <v>400</v>
      </c>
      <c r="D77" s="108">
        <v>33.761300000000006</v>
      </c>
      <c r="E77" s="108">
        <v>23389.828640000003</v>
      </c>
    </row>
    <row r="78" spans="1:5" ht="15.75" x14ac:dyDescent="0.25">
      <c r="A78" s="101">
        <v>76</v>
      </c>
      <c r="B78" s="101" t="s">
        <v>611</v>
      </c>
      <c r="C78" s="107">
        <v>400</v>
      </c>
      <c r="D78" s="108">
        <v>32.666800000000002</v>
      </c>
      <c r="E78" s="108">
        <v>22631.55904</v>
      </c>
    </row>
    <row r="79" spans="1:5" ht="15.75" x14ac:dyDescent="0.25">
      <c r="A79" s="101">
        <v>77</v>
      </c>
      <c r="B79" s="101" t="s">
        <v>456</v>
      </c>
      <c r="C79" s="107">
        <v>400</v>
      </c>
      <c r="D79" s="108">
        <v>49.037500000000001</v>
      </c>
      <c r="E79" s="108">
        <v>33973.18</v>
      </c>
    </row>
    <row r="80" spans="1:5" ht="15.75" x14ac:dyDescent="0.25">
      <c r="A80" s="101">
        <v>78</v>
      </c>
      <c r="B80" s="101" t="s">
        <v>63</v>
      </c>
      <c r="C80" s="107">
        <v>400</v>
      </c>
      <c r="D80" s="108">
        <v>18.668800000000001</v>
      </c>
      <c r="E80" s="108">
        <v>12933.744640000001</v>
      </c>
    </row>
    <row r="81" spans="1:5" ht="15.75" x14ac:dyDescent="0.25">
      <c r="A81" s="101">
        <v>79</v>
      </c>
      <c r="B81" s="101" t="s">
        <v>123</v>
      </c>
      <c r="C81" s="107">
        <v>400</v>
      </c>
      <c r="D81" s="108">
        <v>23.790500000000002</v>
      </c>
      <c r="E81" s="108">
        <v>16482.058399999998</v>
      </c>
    </row>
    <row r="82" spans="1:5" ht="15.75" x14ac:dyDescent="0.25">
      <c r="A82" s="101">
        <v>80</v>
      </c>
      <c r="B82" s="104" t="s">
        <v>145</v>
      </c>
      <c r="C82" s="107">
        <v>400</v>
      </c>
      <c r="D82" s="108">
        <v>24.447500000000002</v>
      </c>
      <c r="E82" s="108">
        <v>16937.228000000003</v>
      </c>
    </row>
    <row r="83" spans="1:5" ht="15.75" x14ac:dyDescent="0.25">
      <c r="A83" s="101">
        <v>81</v>
      </c>
      <c r="B83" s="101" t="s">
        <v>147</v>
      </c>
      <c r="C83" s="107">
        <v>400</v>
      </c>
      <c r="D83" s="108">
        <v>25.184099999999997</v>
      </c>
      <c r="E83" s="108">
        <v>17447.54448</v>
      </c>
    </row>
    <row r="84" spans="1:5" ht="15.75" x14ac:dyDescent="0.25">
      <c r="A84" s="101">
        <v>82</v>
      </c>
      <c r="B84" s="101" t="s">
        <v>134</v>
      </c>
      <c r="C84" s="107">
        <v>400</v>
      </c>
      <c r="D84" s="108">
        <v>26.036200000000001</v>
      </c>
      <c r="E84" s="108">
        <v>18037.879359999999</v>
      </c>
    </row>
    <row r="85" spans="1:5" ht="15.75" x14ac:dyDescent="0.25">
      <c r="A85" s="101">
        <v>83</v>
      </c>
      <c r="B85" s="101" t="s">
        <v>148</v>
      </c>
      <c r="C85" s="107">
        <v>400</v>
      </c>
      <c r="D85" s="108">
        <v>25.762400000000003</v>
      </c>
      <c r="E85" s="108">
        <v>17848.190720000002</v>
      </c>
    </row>
    <row r="86" spans="1:5" ht="15.75" x14ac:dyDescent="0.25">
      <c r="A86" s="101">
        <v>84</v>
      </c>
      <c r="B86" s="104" t="s">
        <v>187</v>
      </c>
      <c r="C86" s="107">
        <v>400</v>
      </c>
      <c r="D86" s="108">
        <v>26.036200000000001</v>
      </c>
      <c r="E86" s="108">
        <v>18037.879359999999</v>
      </c>
    </row>
    <row r="87" spans="1:5" ht="15.75" x14ac:dyDescent="0.25">
      <c r="A87" s="101">
        <v>85</v>
      </c>
      <c r="B87" s="101" t="s">
        <v>149</v>
      </c>
      <c r="C87" s="107">
        <v>400</v>
      </c>
      <c r="D87" s="108">
        <v>25.762400000000003</v>
      </c>
      <c r="E87" s="108">
        <v>17848.190720000002</v>
      </c>
    </row>
    <row r="88" spans="1:5" ht="15.75" x14ac:dyDescent="0.25">
      <c r="A88" s="101">
        <v>86</v>
      </c>
      <c r="B88" s="105" t="s">
        <v>230</v>
      </c>
      <c r="C88" s="107">
        <v>400</v>
      </c>
      <c r="D88" s="108">
        <v>14.094299999999999</v>
      </c>
      <c r="E88" s="108">
        <v>9764.531039999998</v>
      </c>
    </row>
    <row r="89" spans="1:5" ht="15.75" x14ac:dyDescent="0.25">
      <c r="A89" s="101">
        <v>87</v>
      </c>
      <c r="B89" s="101" t="s">
        <v>136</v>
      </c>
      <c r="C89" s="107">
        <v>400</v>
      </c>
      <c r="D89" s="108">
        <v>5.8736000000000006</v>
      </c>
      <c r="E89" s="108">
        <v>4069.2300800000007</v>
      </c>
    </row>
    <row r="90" spans="1:5" ht="15.75" x14ac:dyDescent="0.25">
      <c r="A90" s="101">
        <v>88</v>
      </c>
      <c r="B90" s="101" t="s">
        <v>165</v>
      </c>
      <c r="C90" s="107">
        <v>400</v>
      </c>
      <c r="D90" s="108">
        <v>12.261299999999999</v>
      </c>
      <c r="E90" s="108">
        <v>8494.628639999999</v>
      </c>
    </row>
    <row r="91" spans="1:5" ht="15.75" x14ac:dyDescent="0.25">
      <c r="A91" s="101">
        <v>89</v>
      </c>
      <c r="B91" s="102" t="s">
        <v>192</v>
      </c>
      <c r="C91" s="107">
        <v>400</v>
      </c>
      <c r="D91" s="108">
        <v>10.5023</v>
      </c>
      <c r="E91" s="108">
        <v>7275.9934400000002</v>
      </c>
    </row>
    <row r="92" spans="1:5" ht="15.75" x14ac:dyDescent="0.25">
      <c r="A92" s="101">
        <v>90</v>
      </c>
      <c r="B92" s="101" t="s">
        <v>229</v>
      </c>
      <c r="C92" s="107">
        <v>400</v>
      </c>
      <c r="D92" s="108">
        <v>14.2971</v>
      </c>
      <c r="E92" s="108">
        <v>9905.0308800000003</v>
      </c>
    </row>
    <row r="93" spans="1:5" ht="15.75" x14ac:dyDescent="0.25">
      <c r="A93" s="101">
        <v>91</v>
      </c>
      <c r="B93" s="101" t="s">
        <v>152</v>
      </c>
      <c r="C93" s="107">
        <v>400</v>
      </c>
      <c r="D93" s="108">
        <v>13.4695</v>
      </c>
      <c r="E93" s="108">
        <v>9331.6695999999993</v>
      </c>
    </row>
    <row r="94" spans="1:5" ht="15.75" x14ac:dyDescent="0.25">
      <c r="A94" s="101">
        <v>92</v>
      </c>
      <c r="B94" s="105" t="s">
        <v>116</v>
      </c>
      <c r="C94" s="107">
        <v>400</v>
      </c>
      <c r="D94" s="108">
        <v>23.573</v>
      </c>
      <c r="E94" s="108">
        <v>16331.374400000001</v>
      </c>
    </row>
    <row r="95" spans="1:5" ht="15.75" x14ac:dyDescent="0.25">
      <c r="A95" s="101">
        <v>93</v>
      </c>
      <c r="B95" s="101" t="s">
        <v>157</v>
      </c>
      <c r="C95" s="107">
        <v>400</v>
      </c>
      <c r="D95" s="108">
        <v>15.6822</v>
      </c>
      <c r="E95" s="108">
        <v>10864.62816</v>
      </c>
    </row>
    <row r="96" spans="1:5" ht="15.75" x14ac:dyDescent="0.25">
      <c r="A96" s="101">
        <v>94</v>
      </c>
      <c r="B96" s="101" t="s">
        <v>53</v>
      </c>
      <c r="C96" s="107">
        <v>400</v>
      </c>
      <c r="D96" s="108">
        <v>21.532299999999999</v>
      </c>
      <c r="E96" s="108">
        <v>14917.577439999999</v>
      </c>
    </row>
    <row r="97" spans="1:5" ht="15.75" x14ac:dyDescent="0.25">
      <c r="A97" s="101">
        <v>95</v>
      </c>
      <c r="B97" s="105" t="s">
        <v>108</v>
      </c>
      <c r="C97" s="107">
        <v>400</v>
      </c>
      <c r="D97" s="108">
        <v>19.959700000000002</v>
      </c>
      <c r="E97" s="108">
        <v>13828.080160000001</v>
      </c>
    </row>
    <row r="98" spans="1:5" ht="15.75" x14ac:dyDescent="0.25">
      <c r="A98" s="101">
        <v>96</v>
      </c>
      <c r="B98" s="101" t="s">
        <v>120</v>
      </c>
      <c r="C98" s="107">
        <v>400</v>
      </c>
      <c r="D98" s="108">
        <v>25.377400000000002</v>
      </c>
      <c r="E98" s="108">
        <v>17581.462720000003</v>
      </c>
    </row>
    <row r="99" spans="1:5" ht="15.75" x14ac:dyDescent="0.25">
      <c r="A99" s="101">
        <v>97</v>
      </c>
      <c r="B99" s="101" t="s">
        <v>155</v>
      </c>
      <c r="C99" s="107">
        <v>400</v>
      </c>
      <c r="D99" s="108">
        <v>31.580500000000001</v>
      </c>
      <c r="E99" s="108">
        <v>21878.970399999998</v>
      </c>
    </row>
    <row r="100" spans="1:5" ht="15.75" x14ac:dyDescent="0.25">
      <c r="A100" s="101">
        <v>98</v>
      </c>
      <c r="B100" s="101" t="s">
        <v>70</v>
      </c>
      <c r="C100" s="107">
        <v>400</v>
      </c>
      <c r="D100" s="108">
        <v>32.419899999999998</v>
      </c>
      <c r="E100" s="108">
        <v>22460.506719999998</v>
      </c>
    </row>
    <row r="101" spans="1:5" ht="15.75" x14ac:dyDescent="0.25">
      <c r="A101" s="101">
        <v>99</v>
      </c>
      <c r="B101" s="101" t="s">
        <v>102</v>
      </c>
      <c r="C101" s="107">
        <v>400</v>
      </c>
      <c r="D101" s="108">
        <v>30.359299999999998</v>
      </c>
      <c r="E101" s="108">
        <v>21032.923039999998</v>
      </c>
    </row>
    <row r="102" spans="1:5" ht="15.75" x14ac:dyDescent="0.25">
      <c r="A102" s="101">
        <v>100</v>
      </c>
      <c r="B102" s="101" t="s">
        <v>78</v>
      </c>
      <c r="C102" s="107">
        <v>400</v>
      </c>
      <c r="D102" s="108">
        <v>30.589500000000001</v>
      </c>
      <c r="E102" s="108">
        <v>21192.405600000002</v>
      </c>
    </row>
    <row r="103" spans="1:5" ht="15.75" x14ac:dyDescent="0.25">
      <c r="A103" s="101">
        <v>101</v>
      </c>
      <c r="B103" s="101" t="s">
        <v>140</v>
      </c>
      <c r="C103" s="107">
        <v>400</v>
      </c>
      <c r="D103" s="108">
        <v>20.491499999999998</v>
      </c>
      <c r="E103" s="108">
        <v>14196.511199999997</v>
      </c>
    </row>
    <row r="104" spans="1:5" ht="15.75" x14ac:dyDescent="0.25">
      <c r="A104" s="101">
        <v>102</v>
      </c>
      <c r="B104" s="101" t="s">
        <v>106</v>
      </c>
      <c r="C104" s="107">
        <v>400</v>
      </c>
      <c r="D104" s="108">
        <v>28.206499999999998</v>
      </c>
      <c r="E104" s="108">
        <v>19541.463199999998</v>
      </c>
    </row>
    <row r="105" spans="1:5" ht="15.75" x14ac:dyDescent="0.25">
      <c r="A105" s="101">
        <v>103</v>
      </c>
      <c r="B105" s="104" t="s">
        <v>323</v>
      </c>
      <c r="C105" s="107">
        <v>400</v>
      </c>
      <c r="D105" s="108">
        <v>26.322299999999998</v>
      </c>
      <c r="E105" s="108">
        <v>18236.089439999996</v>
      </c>
    </row>
    <row r="106" spans="1:5" ht="15.75" x14ac:dyDescent="0.25">
      <c r="A106" s="101">
        <v>104</v>
      </c>
      <c r="B106" s="104" t="s">
        <v>151</v>
      </c>
      <c r="C106" s="107">
        <v>400</v>
      </c>
      <c r="D106" s="108">
        <v>18.098299999999998</v>
      </c>
      <c r="E106" s="108">
        <v>12538.502239999998</v>
      </c>
    </row>
    <row r="107" spans="1:5" ht="15.75" x14ac:dyDescent="0.25">
      <c r="A107" s="101">
        <v>105</v>
      </c>
      <c r="B107" s="101" t="s">
        <v>66</v>
      </c>
      <c r="C107" s="107">
        <v>400</v>
      </c>
      <c r="D107" s="108">
        <v>29.4468</v>
      </c>
      <c r="E107" s="108">
        <v>20400.743040000001</v>
      </c>
    </row>
    <row r="108" spans="1:5" ht="15.75" x14ac:dyDescent="0.25">
      <c r="A108" s="101">
        <v>106</v>
      </c>
      <c r="B108" s="104" t="s">
        <v>446</v>
      </c>
      <c r="C108" s="107">
        <v>400</v>
      </c>
      <c r="D108" s="108">
        <v>20.972999999999999</v>
      </c>
      <c r="E108" s="108">
        <v>14530.094399999998</v>
      </c>
    </row>
    <row r="109" spans="1:5" ht="15.75" x14ac:dyDescent="0.25">
      <c r="A109" s="101">
        <v>107</v>
      </c>
      <c r="B109" s="104" t="s">
        <v>160</v>
      </c>
      <c r="C109" s="107">
        <v>400</v>
      </c>
      <c r="D109" s="108">
        <v>44.0702</v>
      </c>
      <c r="E109" s="108">
        <v>30531.834559999999</v>
      </c>
    </row>
    <row r="110" spans="1:5" ht="15.75" x14ac:dyDescent="0.25">
      <c r="A110" s="101">
        <v>108</v>
      </c>
      <c r="B110" s="104" t="s">
        <v>26</v>
      </c>
      <c r="C110" s="107">
        <v>400</v>
      </c>
      <c r="D110" s="108">
        <v>43.402800000000006</v>
      </c>
      <c r="E110" s="108">
        <v>30069.459840000003</v>
      </c>
    </row>
    <row r="111" spans="1:5" ht="15.75" x14ac:dyDescent="0.25">
      <c r="A111" s="101">
        <v>109</v>
      </c>
      <c r="B111" s="101" t="s">
        <v>75</v>
      </c>
      <c r="C111" s="107">
        <v>400</v>
      </c>
      <c r="D111" s="108">
        <v>37.738500000000002</v>
      </c>
      <c r="E111" s="108">
        <v>26145.232800000002</v>
      </c>
    </row>
    <row r="112" spans="1:5" ht="15.75" x14ac:dyDescent="0.25">
      <c r="A112" s="101">
        <v>110</v>
      </c>
      <c r="B112" s="101" t="s">
        <v>27</v>
      </c>
      <c r="C112" s="107">
        <v>400</v>
      </c>
      <c r="D112" s="108">
        <v>30.944700000000001</v>
      </c>
      <c r="E112" s="108">
        <v>21438.488160000001</v>
      </c>
    </row>
    <row r="113" spans="1:5" ht="15.75" x14ac:dyDescent="0.25">
      <c r="A113" s="101">
        <v>111</v>
      </c>
      <c r="B113" s="101" t="s">
        <v>82</v>
      </c>
      <c r="C113" s="107">
        <v>400</v>
      </c>
      <c r="D113" s="108">
        <v>22.579000000000001</v>
      </c>
      <c r="E113" s="108">
        <v>15642.7312</v>
      </c>
    </row>
    <row r="114" spans="1:5" ht="15.75" x14ac:dyDescent="0.25">
      <c r="A114" s="101">
        <v>112</v>
      </c>
      <c r="B114" s="101" t="s">
        <v>135</v>
      </c>
      <c r="C114" s="107">
        <v>400</v>
      </c>
      <c r="D114" s="108">
        <v>18.699099999999998</v>
      </c>
      <c r="E114" s="108">
        <v>12954.73648</v>
      </c>
    </row>
    <row r="115" spans="1:5" ht="15.75" x14ac:dyDescent="0.25">
      <c r="A115" s="101">
        <v>113</v>
      </c>
      <c r="B115" s="101" t="s">
        <v>72</v>
      </c>
      <c r="C115" s="107">
        <v>400</v>
      </c>
      <c r="D115" s="108">
        <v>30.806799999999999</v>
      </c>
      <c r="E115" s="108">
        <v>21342.95104</v>
      </c>
    </row>
    <row r="116" spans="1:5" ht="15.75" x14ac:dyDescent="0.25">
      <c r="A116" s="101">
        <v>114</v>
      </c>
      <c r="B116" s="101" t="s">
        <v>167</v>
      </c>
      <c r="C116" s="107">
        <v>400</v>
      </c>
      <c r="D116" s="108">
        <v>14.286</v>
      </c>
      <c r="E116" s="108">
        <v>9897.3407999999999</v>
      </c>
    </row>
    <row r="117" spans="1:5" ht="15.75" x14ac:dyDescent="0.25">
      <c r="A117" s="101">
        <v>115</v>
      </c>
      <c r="B117" s="104" t="s">
        <v>183</v>
      </c>
      <c r="C117" s="107">
        <v>400</v>
      </c>
      <c r="D117" s="108">
        <v>22.3094</v>
      </c>
      <c r="E117" s="108">
        <v>15455.95232</v>
      </c>
    </row>
    <row r="118" spans="1:5" ht="15.75" x14ac:dyDescent="0.25">
      <c r="A118" s="101">
        <v>116</v>
      </c>
      <c r="B118" s="101" t="s">
        <v>58</v>
      </c>
      <c r="C118" s="107">
        <v>400</v>
      </c>
      <c r="D118" s="108">
        <v>16.929599999999997</v>
      </c>
      <c r="E118" s="108">
        <v>11728.826879999999</v>
      </c>
    </row>
    <row r="119" spans="1:5" ht="15.75" x14ac:dyDescent="0.25">
      <c r="A119" s="101">
        <v>117</v>
      </c>
      <c r="B119" s="101" t="s">
        <v>29</v>
      </c>
      <c r="C119" s="107">
        <v>400</v>
      </c>
      <c r="D119" s="108">
        <v>50.944800000000001</v>
      </c>
      <c r="E119" s="108">
        <v>35294.557439999997</v>
      </c>
    </row>
    <row r="120" spans="1:5" ht="15.75" x14ac:dyDescent="0.25">
      <c r="A120" s="101">
        <v>118</v>
      </c>
      <c r="B120" s="105" t="s">
        <v>30</v>
      </c>
      <c r="C120" s="107">
        <v>400</v>
      </c>
      <c r="D120" s="108">
        <v>37.415800000000004</v>
      </c>
      <c r="E120" s="108">
        <v>25921.666240000002</v>
      </c>
    </row>
    <row r="121" spans="1:5" ht="15.75" x14ac:dyDescent="0.25">
      <c r="A121" s="101">
        <v>119</v>
      </c>
      <c r="B121" s="101" t="s">
        <v>138</v>
      </c>
      <c r="C121" s="107">
        <v>400</v>
      </c>
      <c r="D121" s="108">
        <v>23.800900000000002</v>
      </c>
      <c r="E121" s="108">
        <v>16489.26352</v>
      </c>
    </row>
    <row r="122" spans="1:5" ht="15.75" x14ac:dyDescent="0.25">
      <c r="A122" s="101">
        <v>120</v>
      </c>
      <c r="B122" s="101" t="s">
        <v>10</v>
      </c>
      <c r="C122" s="107">
        <v>400</v>
      </c>
      <c r="D122" s="108">
        <v>32.484900000000003</v>
      </c>
      <c r="E122" s="108">
        <v>22505.53872</v>
      </c>
    </row>
    <row r="123" spans="1:5" ht="15.75" x14ac:dyDescent="0.25">
      <c r="A123" s="101">
        <v>121</v>
      </c>
      <c r="B123" s="101" t="s">
        <v>169</v>
      </c>
      <c r="C123" s="107">
        <v>400</v>
      </c>
      <c r="D123" s="108">
        <v>10.7715</v>
      </c>
      <c r="E123" s="108">
        <v>7462.4951999999994</v>
      </c>
    </row>
    <row r="124" spans="1:5" ht="15.75" x14ac:dyDescent="0.25">
      <c r="A124" s="101">
        <v>122</v>
      </c>
      <c r="B124" s="101" t="s">
        <v>90</v>
      </c>
      <c r="C124" s="107">
        <v>400</v>
      </c>
      <c r="D124" s="108">
        <v>15.1021</v>
      </c>
      <c r="E124" s="108">
        <v>10462.73488</v>
      </c>
    </row>
    <row r="125" spans="1:5" ht="15.75" x14ac:dyDescent="0.25">
      <c r="A125" s="101">
        <v>123</v>
      </c>
      <c r="B125" s="101" t="s">
        <v>33</v>
      </c>
      <c r="C125" s="107">
        <v>400</v>
      </c>
      <c r="D125" s="108">
        <v>33.765900000000002</v>
      </c>
      <c r="E125" s="108">
        <v>23393.015520000001</v>
      </c>
    </row>
    <row r="126" spans="1:5" ht="15.75" x14ac:dyDescent="0.25">
      <c r="A126" s="101">
        <v>124</v>
      </c>
      <c r="B126" s="101" t="s">
        <v>606</v>
      </c>
      <c r="C126" s="107">
        <v>400</v>
      </c>
      <c r="D126" s="108">
        <v>27.036799999999999</v>
      </c>
      <c r="E126" s="108">
        <v>18731.09504</v>
      </c>
    </row>
    <row r="127" spans="1:5" ht="15.75" x14ac:dyDescent="0.25">
      <c r="A127" s="101">
        <v>125</v>
      </c>
      <c r="B127" s="101" t="s">
        <v>172</v>
      </c>
      <c r="C127" s="107">
        <v>400</v>
      </c>
      <c r="D127" s="108">
        <v>22.823799999999999</v>
      </c>
      <c r="E127" s="108">
        <v>15812.328639999998</v>
      </c>
    </row>
    <row r="128" spans="1:5" ht="15.75" x14ac:dyDescent="0.25">
      <c r="A128" s="101">
        <v>126</v>
      </c>
      <c r="B128" s="104" t="s">
        <v>311</v>
      </c>
      <c r="C128" s="107">
        <v>400</v>
      </c>
      <c r="D128" s="108">
        <v>25.377599999999997</v>
      </c>
      <c r="E128" s="108">
        <v>17581.601279999999</v>
      </c>
    </row>
    <row r="129" spans="1:5" ht="15.75" x14ac:dyDescent="0.25">
      <c r="A129" s="101">
        <v>127</v>
      </c>
      <c r="B129" s="104" t="s">
        <v>41</v>
      </c>
      <c r="C129" s="107">
        <v>400</v>
      </c>
      <c r="D129" s="108">
        <v>29.484400000000001</v>
      </c>
      <c r="E129" s="108">
        <v>20426.79232</v>
      </c>
    </row>
    <row r="130" spans="1:5" ht="15.75" x14ac:dyDescent="0.25">
      <c r="A130" s="101">
        <v>128</v>
      </c>
      <c r="B130" s="101" t="s">
        <v>174</v>
      </c>
      <c r="C130" s="107">
        <v>400</v>
      </c>
      <c r="D130" s="108">
        <v>20.1051</v>
      </c>
      <c r="E130" s="108">
        <v>13928.81328</v>
      </c>
    </row>
    <row r="131" spans="1:5" ht="15.75" x14ac:dyDescent="0.25">
      <c r="A131" s="101">
        <v>129</v>
      </c>
      <c r="B131" s="104" t="s">
        <v>224</v>
      </c>
      <c r="C131" s="107">
        <v>400</v>
      </c>
      <c r="D131" s="108">
        <v>29.146799999999999</v>
      </c>
      <c r="E131" s="108">
        <v>20192.903039999997</v>
      </c>
    </row>
    <row r="132" spans="1:5" ht="15.75" x14ac:dyDescent="0.25">
      <c r="A132" s="101">
        <v>130</v>
      </c>
      <c r="B132" s="104" t="s">
        <v>67</v>
      </c>
      <c r="C132" s="107">
        <v>400</v>
      </c>
      <c r="D132" s="108">
        <v>19.736799999999999</v>
      </c>
      <c r="E132" s="108">
        <v>13673.65504</v>
      </c>
    </row>
    <row r="133" spans="1:5" ht="15.75" x14ac:dyDescent="0.25">
      <c r="A133" s="101">
        <v>131</v>
      </c>
      <c r="B133" s="101" t="s">
        <v>176</v>
      </c>
      <c r="C133" s="107">
        <v>400</v>
      </c>
      <c r="D133" s="108">
        <v>23.889200000000002</v>
      </c>
      <c r="E133" s="108">
        <v>16550.437760000004</v>
      </c>
    </row>
    <row r="134" spans="1:5" ht="15.75" x14ac:dyDescent="0.25">
      <c r="A134" s="101">
        <v>132</v>
      </c>
      <c r="B134" s="101" t="s">
        <v>35</v>
      </c>
      <c r="C134" s="107">
        <v>400</v>
      </c>
      <c r="D134" s="108">
        <v>23.072800000000001</v>
      </c>
      <c r="E134" s="108">
        <v>15984.83584</v>
      </c>
    </row>
    <row r="135" spans="1:5" ht="15.75" x14ac:dyDescent="0.25">
      <c r="A135" s="101">
        <v>133</v>
      </c>
      <c r="B135" s="101" t="s">
        <v>610</v>
      </c>
      <c r="C135" s="107">
        <v>400</v>
      </c>
      <c r="D135" s="108">
        <v>24.386900000000001</v>
      </c>
      <c r="E135" s="108">
        <v>16895.244320000002</v>
      </c>
    </row>
    <row r="136" spans="1:5" ht="15.75" x14ac:dyDescent="0.25">
      <c r="A136" s="101">
        <v>134</v>
      </c>
      <c r="B136" s="101" t="s">
        <v>178</v>
      </c>
      <c r="C136" s="107">
        <v>400</v>
      </c>
      <c r="D136" s="108">
        <v>14.9975</v>
      </c>
      <c r="E136" s="108">
        <v>10390.268</v>
      </c>
    </row>
    <row r="137" spans="1:5" ht="15.75" x14ac:dyDescent="0.25">
      <c r="A137" s="101">
        <v>135</v>
      </c>
      <c r="B137" s="104" t="s">
        <v>322</v>
      </c>
      <c r="C137" s="107">
        <v>400</v>
      </c>
      <c r="D137" s="108">
        <v>27.2743</v>
      </c>
      <c r="E137" s="108">
        <v>18895.635039999997</v>
      </c>
    </row>
    <row r="138" spans="1:5" ht="15.75" x14ac:dyDescent="0.25">
      <c r="A138" s="101">
        <v>136</v>
      </c>
      <c r="B138" s="101" t="s">
        <v>113</v>
      </c>
      <c r="C138" s="107">
        <v>400</v>
      </c>
      <c r="D138" s="108">
        <v>10.3132</v>
      </c>
      <c r="E138" s="108">
        <v>7144.9849600000007</v>
      </c>
    </row>
    <row r="139" spans="1:5" ht="15.75" x14ac:dyDescent="0.25">
      <c r="A139" s="101">
        <v>137</v>
      </c>
      <c r="B139" s="101" t="s">
        <v>516</v>
      </c>
      <c r="C139" s="107">
        <v>400</v>
      </c>
      <c r="D139" s="108">
        <v>37.159599999999998</v>
      </c>
      <c r="E139" s="108">
        <v>25744.170879999994</v>
      </c>
    </row>
    <row r="140" spans="1:5" ht="15.75" x14ac:dyDescent="0.25">
      <c r="A140" s="101">
        <v>138</v>
      </c>
      <c r="B140" s="101" t="s">
        <v>95</v>
      </c>
      <c r="C140" s="107">
        <v>400</v>
      </c>
      <c r="D140" s="108">
        <v>24.674400000000002</v>
      </c>
      <c r="E140" s="108">
        <v>17094.424320000002</v>
      </c>
    </row>
    <row r="141" spans="1:5" ht="15.75" x14ac:dyDescent="0.25">
      <c r="A141" s="101">
        <v>139</v>
      </c>
      <c r="B141" s="104" t="s">
        <v>225</v>
      </c>
      <c r="C141" s="107">
        <v>400</v>
      </c>
      <c r="D141" s="108">
        <v>18.081299999999999</v>
      </c>
      <c r="E141" s="108">
        <v>12526.724639999999</v>
      </c>
    </row>
    <row r="142" spans="1:5" ht="15.75" x14ac:dyDescent="0.25">
      <c r="A142" s="101">
        <v>140</v>
      </c>
      <c r="B142" s="104" t="s">
        <v>185</v>
      </c>
      <c r="C142" s="107">
        <v>400</v>
      </c>
      <c r="D142" s="108">
        <v>30.552700000000002</v>
      </c>
      <c r="E142" s="108">
        <v>21166.91056</v>
      </c>
    </row>
    <row r="143" spans="1:5" ht="15.75" x14ac:dyDescent="0.25">
      <c r="A143" s="101">
        <v>141</v>
      </c>
      <c r="B143" s="101" t="s">
        <v>144</v>
      </c>
      <c r="C143" s="107">
        <v>400</v>
      </c>
      <c r="D143" s="108">
        <v>57.381999999999998</v>
      </c>
      <c r="E143" s="108">
        <v>39754.249599999996</v>
      </c>
    </row>
    <row r="144" spans="1:5" ht="15.75" x14ac:dyDescent="0.25">
      <c r="A144" s="101">
        <v>142</v>
      </c>
      <c r="B144" s="101" t="s">
        <v>179</v>
      </c>
      <c r="C144" s="107">
        <v>400</v>
      </c>
      <c r="D144" s="108">
        <v>55.768999999999998</v>
      </c>
      <c r="E144" s="108">
        <v>38636.763199999994</v>
      </c>
    </row>
    <row r="145" spans="1:5" ht="15.75" x14ac:dyDescent="0.25">
      <c r="A145" s="101">
        <v>143</v>
      </c>
      <c r="B145" s="104" t="s">
        <v>47</v>
      </c>
      <c r="C145" s="107">
        <v>400</v>
      </c>
      <c r="D145" s="108">
        <v>51.581099999999999</v>
      </c>
      <c r="E145" s="108">
        <v>35735.386080000004</v>
      </c>
    </row>
    <row r="146" spans="1:5" ht="15.75" x14ac:dyDescent="0.25">
      <c r="A146" s="101">
        <v>144</v>
      </c>
      <c r="B146" s="101" t="s">
        <v>464</v>
      </c>
      <c r="C146" s="107">
        <v>400</v>
      </c>
      <c r="D146" s="108">
        <v>53.826099999999997</v>
      </c>
      <c r="E146" s="108">
        <v>37290.722079999992</v>
      </c>
    </row>
    <row r="147" spans="1:5" ht="15.75" x14ac:dyDescent="0.25">
      <c r="A147" s="101">
        <v>145</v>
      </c>
      <c r="B147" s="101" t="s">
        <v>64</v>
      </c>
      <c r="C147" s="107">
        <v>400</v>
      </c>
      <c r="D147" s="108">
        <v>23.220700000000001</v>
      </c>
      <c r="E147" s="108">
        <v>16087.300960000002</v>
      </c>
    </row>
    <row r="148" spans="1:5" ht="15.75" x14ac:dyDescent="0.25">
      <c r="A148" s="101">
        <v>146</v>
      </c>
      <c r="B148" s="101" t="s">
        <v>31</v>
      </c>
      <c r="C148" s="107">
        <v>400</v>
      </c>
      <c r="D148" s="108">
        <v>53.073900000000002</v>
      </c>
      <c r="E148" s="108">
        <v>36769.59792</v>
      </c>
    </row>
    <row r="149" spans="1:5" ht="15.75" x14ac:dyDescent="0.25">
      <c r="A149" s="101">
        <v>147</v>
      </c>
      <c r="B149" s="101" t="s">
        <v>177</v>
      </c>
      <c r="C149" s="107">
        <v>400</v>
      </c>
      <c r="D149" s="108">
        <v>42.594099999999997</v>
      </c>
      <c r="E149" s="108">
        <v>29509.192479999994</v>
      </c>
    </row>
    <row r="150" spans="1:5" ht="15.75" x14ac:dyDescent="0.25">
      <c r="A150" s="101">
        <v>148</v>
      </c>
      <c r="B150" s="101" t="s">
        <v>166</v>
      </c>
      <c r="C150" s="107">
        <v>400</v>
      </c>
      <c r="D150" s="108">
        <v>16.961599999999997</v>
      </c>
      <c r="E150" s="108">
        <v>11750.996479999998</v>
      </c>
    </row>
  </sheetData>
  <sortState ref="A4:E150">
    <sortCondition ref="B4:B150"/>
  </sortState>
  <mergeCells count="4">
    <mergeCell ref="A1:A2"/>
    <mergeCell ref="B1:B2"/>
    <mergeCell ref="C1:C2"/>
    <mergeCell ref="D1:E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G43"/>
  <sheetViews>
    <sheetView topLeftCell="A29" workbookViewId="0">
      <selection activeCell="B21" sqref="B21"/>
    </sheetView>
  </sheetViews>
  <sheetFormatPr defaultRowHeight="15" x14ac:dyDescent="0.25"/>
  <cols>
    <col min="2" max="2" width="15.140625" customWidth="1"/>
  </cols>
  <sheetData>
    <row r="1" spans="1:7" ht="30" x14ac:dyDescent="0.25">
      <c r="A1" s="20" t="s">
        <v>195</v>
      </c>
      <c r="B1" s="11" t="s">
        <v>201</v>
      </c>
      <c r="C1" s="11" t="s">
        <v>3</v>
      </c>
      <c r="D1" s="11" t="s">
        <v>197</v>
      </c>
      <c r="E1" s="11" t="s">
        <v>198</v>
      </c>
      <c r="F1" s="11" t="s">
        <v>211</v>
      </c>
    </row>
    <row r="2" spans="1:7" x14ac:dyDescent="0.25">
      <c r="A2" s="50">
        <v>1</v>
      </c>
      <c r="B2" s="1" t="s">
        <v>62</v>
      </c>
      <c r="C2" s="50">
        <v>1</v>
      </c>
      <c r="D2" s="50">
        <v>500</v>
      </c>
      <c r="E2" s="50" t="s">
        <v>212</v>
      </c>
      <c r="F2" s="50" t="s">
        <v>25</v>
      </c>
      <c r="G2" s="80" t="s">
        <v>560</v>
      </c>
    </row>
    <row r="3" spans="1:7" x14ac:dyDescent="0.25">
      <c r="A3" s="50">
        <v>2</v>
      </c>
      <c r="B3" s="1" t="s">
        <v>62</v>
      </c>
      <c r="C3" s="50">
        <v>2</v>
      </c>
      <c r="D3" s="50">
        <v>500</v>
      </c>
      <c r="E3" s="50" t="s">
        <v>212</v>
      </c>
      <c r="F3" s="50" t="s">
        <v>25</v>
      </c>
      <c r="G3" s="80" t="s">
        <v>560</v>
      </c>
    </row>
    <row r="4" spans="1:7" x14ac:dyDescent="0.25">
      <c r="A4" s="50">
        <v>3</v>
      </c>
      <c r="B4" s="1" t="s">
        <v>43</v>
      </c>
      <c r="C4" s="50">
        <v>3</v>
      </c>
      <c r="D4" s="50">
        <v>500</v>
      </c>
      <c r="E4" s="50" t="s">
        <v>212</v>
      </c>
      <c r="F4" s="50" t="s">
        <v>52</v>
      </c>
    </row>
    <row r="5" spans="1:7" x14ac:dyDescent="0.25">
      <c r="A5" s="50">
        <v>4</v>
      </c>
      <c r="B5" s="1" t="s">
        <v>69</v>
      </c>
      <c r="C5" s="50">
        <v>3</v>
      </c>
      <c r="D5" s="50">
        <v>500</v>
      </c>
      <c r="E5" s="50" t="s">
        <v>212</v>
      </c>
      <c r="F5" s="50" t="s">
        <v>52</v>
      </c>
    </row>
    <row r="6" spans="1:7" x14ac:dyDescent="0.25">
      <c r="A6" s="50">
        <v>5</v>
      </c>
      <c r="B6" s="1" t="s">
        <v>91</v>
      </c>
      <c r="C6" s="50">
        <v>1</v>
      </c>
      <c r="D6" s="50">
        <v>500</v>
      </c>
      <c r="E6" s="50" t="s">
        <v>212</v>
      </c>
      <c r="F6" s="50" t="s">
        <v>24</v>
      </c>
    </row>
    <row r="7" spans="1:7" x14ac:dyDescent="0.25">
      <c r="A7" s="50">
        <v>6</v>
      </c>
      <c r="B7" s="2" t="s">
        <v>156</v>
      </c>
      <c r="C7" s="2">
        <v>3</v>
      </c>
      <c r="D7" s="2">
        <v>500</v>
      </c>
      <c r="E7" s="2" t="s">
        <v>212</v>
      </c>
      <c r="F7" s="2" t="s">
        <v>11</v>
      </c>
    </row>
    <row r="8" spans="1:7" x14ac:dyDescent="0.25">
      <c r="A8" s="50">
        <v>7</v>
      </c>
      <c r="B8" s="1" t="s">
        <v>55</v>
      </c>
      <c r="C8" s="50">
        <v>1</v>
      </c>
      <c r="D8" s="50">
        <v>500</v>
      </c>
      <c r="E8" s="50" t="s">
        <v>212</v>
      </c>
      <c r="F8" s="50" t="s">
        <v>25</v>
      </c>
      <c r="G8" s="80" t="s">
        <v>560</v>
      </c>
    </row>
    <row r="9" spans="1:7" x14ac:dyDescent="0.25">
      <c r="A9" s="50">
        <v>8</v>
      </c>
      <c r="B9" s="1" t="s">
        <v>55</v>
      </c>
      <c r="C9" s="50">
        <v>2</v>
      </c>
      <c r="D9" s="50">
        <v>500</v>
      </c>
      <c r="E9" s="50" t="s">
        <v>212</v>
      </c>
      <c r="F9" s="50" t="s">
        <v>25</v>
      </c>
      <c r="G9" s="80" t="s">
        <v>560</v>
      </c>
    </row>
    <row r="10" spans="1:7" x14ac:dyDescent="0.25">
      <c r="A10" s="50">
        <v>9</v>
      </c>
      <c r="B10" s="1" t="s">
        <v>68</v>
      </c>
      <c r="C10" s="50">
        <v>1</v>
      </c>
      <c r="D10" s="50">
        <v>500</v>
      </c>
      <c r="E10" s="50" t="s">
        <v>212</v>
      </c>
      <c r="F10" s="50" t="s">
        <v>52</v>
      </c>
    </row>
    <row r="11" spans="1:7" x14ac:dyDescent="0.25">
      <c r="A11" s="50">
        <v>10</v>
      </c>
      <c r="B11" s="1" t="s">
        <v>68</v>
      </c>
      <c r="C11" s="50">
        <v>2</v>
      </c>
      <c r="D11" s="50">
        <v>500</v>
      </c>
      <c r="E11" s="50" t="s">
        <v>212</v>
      </c>
      <c r="F11" s="50" t="s">
        <v>52</v>
      </c>
    </row>
    <row r="12" spans="1:7" x14ac:dyDescent="0.25">
      <c r="A12" s="50">
        <v>11</v>
      </c>
      <c r="B12" s="1" t="s">
        <v>107</v>
      </c>
      <c r="C12" s="50">
        <v>3</v>
      </c>
      <c r="D12" s="50">
        <v>500</v>
      </c>
      <c r="E12" s="50" t="s">
        <v>212</v>
      </c>
      <c r="F12" s="50" t="s">
        <v>52</v>
      </c>
    </row>
    <row r="13" spans="1:7" x14ac:dyDescent="0.25">
      <c r="A13" s="50">
        <v>12</v>
      </c>
      <c r="B13" s="44" t="s">
        <v>105</v>
      </c>
      <c r="C13" s="19">
        <v>1</v>
      </c>
      <c r="D13" s="19">
        <v>500</v>
      </c>
      <c r="E13" s="19" t="s">
        <v>212</v>
      </c>
      <c r="F13" s="19" t="s">
        <v>34</v>
      </c>
      <c r="G13" s="80" t="s">
        <v>560</v>
      </c>
    </row>
    <row r="14" spans="1:7" x14ac:dyDescent="0.25">
      <c r="A14" s="50">
        <v>13</v>
      </c>
      <c r="B14" s="44" t="s">
        <v>105</v>
      </c>
      <c r="C14" s="19">
        <v>2</v>
      </c>
      <c r="D14" s="19">
        <v>500</v>
      </c>
      <c r="E14" s="19" t="s">
        <v>212</v>
      </c>
      <c r="F14" s="19" t="s">
        <v>34</v>
      </c>
      <c r="G14" s="80" t="s">
        <v>560</v>
      </c>
    </row>
    <row r="15" spans="1:7" x14ac:dyDescent="0.25">
      <c r="A15" s="50">
        <v>14</v>
      </c>
      <c r="B15" s="1" t="s">
        <v>213</v>
      </c>
      <c r="C15" s="50">
        <v>1</v>
      </c>
      <c r="D15" s="50">
        <v>500</v>
      </c>
      <c r="E15" s="50" t="s">
        <v>212</v>
      </c>
      <c r="F15" s="50" t="s">
        <v>25</v>
      </c>
      <c r="G15" s="80" t="s">
        <v>560</v>
      </c>
    </row>
    <row r="16" spans="1:7" x14ac:dyDescent="0.25">
      <c r="A16" s="50">
        <v>15</v>
      </c>
      <c r="B16" s="1" t="s">
        <v>109</v>
      </c>
      <c r="C16" s="50">
        <v>1</v>
      </c>
      <c r="D16" s="50">
        <v>500</v>
      </c>
      <c r="E16" s="50" t="s">
        <v>212</v>
      </c>
      <c r="F16" s="50" t="s">
        <v>143</v>
      </c>
      <c r="G16" s="81" t="s">
        <v>560</v>
      </c>
    </row>
    <row r="17" spans="1:7" x14ac:dyDescent="0.25">
      <c r="A17" s="50">
        <v>16</v>
      </c>
      <c r="B17" s="1" t="s">
        <v>109</v>
      </c>
      <c r="C17" s="50">
        <v>2</v>
      </c>
      <c r="D17" s="50">
        <v>500</v>
      </c>
      <c r="E17" s="50" t="s">
        <v>212</v>
      </c>
      <c r="F17" s="50" t="s">
        <v>143</v>
      </c>
      <c r="G17" s="81" t="s">
        <v>560</v>
      </c>
    </row>
    <row r="18" spans="1:7" x14ac:dyDescent="0.25">
      <c r="A18" s="50">
        <v>17</v>
      </c>
      <c r="B18" s="1" t="s">
        <v>109</v>
      </c>
      <c r="C18" s="50">
        <v>3</v>
      </c>
      <c r="D18" s="50">
        <v>500</v>
      </c>
      <c r="E18" s="50" t="s">
        <v>212</v>
      </c>
      <c r="F18" s="50" t="s">
        <v>143</v>
      </c>
      <c r="G18" s="81" t="s">
        <v>560</v>
      </c>
    </row>
    <row r="19" spans="1:7" x14ac:dyDescent="0.25">
      <c r="A19" s="50">
        <v>18</v>
      </c>
      <c r="B19" s="1" t="s">
        <v>122</v>
      </c>
      <c r="C19" s="50">
        <v>1</v>
      </c>
      <c r="D19" s="50">
        <v>500</v>
      </c>
      <c r="E19" s="50" t="s">
        <v>212</v>
      </c>
      <c r="F19" s="50" t="s">
        <v>52</v>
      </c>
    </row>
    <row r="20" spans="1:7" x14ac:dyDescent="0.25">
      <c r="A20" s="50">
        <v>19</v>
      </c>
      <c r="B20" s="1" t="s">
        <v>122</v>
      </c>
      <c r="C20" s="50">
        <v>2</v>
      </c>
      <c r="D20" s="50">
        <v>500</v>
      </c>
      <c r="E20" s="50" t="s">
        <v>212</v>
      </c>
      <c r="F20" s="50" t="s">
        <v>52</v>
      </c>
    </row>
    <row r="21" spans="1:7" x14ac:dyDescent="0.25">
      <c r="A21" s="50">
        <v>20</v>
      </c>
      <c r="B21" s="1" t="s">
        <v>56</v>
      </c>
      <c r="C21" s="50">
        <v>4</v>
      </c>
      <c r="D21" s="50">
        <v>500</v>
      </c>
      <c r="E21" s="50" t="s">
        <v>212</v>
      </c>
      <c r="F21" s="50" t="s">
        <v>25</v>
      </c>
      <c r="G21" s="81" t="s">
        <v>560</v>
      </c>
    </row>
    <row r="22" spans="1:7" x14ac:dyDescent="0.25">
      <c r="A22" s="50">
        <v>21</v>
      </c>
      <c r="B22" s="1" t="s">
        <v>128</v>
      </c>
      <c r="C22" s="50">
        <v>1</v>
      </c>
      <c r="D22" s="50">
        <v>500</v>
      </c>
      <c r="E22" s="50" t="s">
        <v>212</v>
      </c>
      <c r="F22" s="50" t="s">
        <v>52</v>
      </c>
    </row>
    <row r="23" spans="1:7" x14ac:dyDescent="0.25">
      <c r="A23" s="50">
        <v>22</v>
      </c>
      <c r="B23" s="1" t="s">
        <v>128</v>
      </c>
      <c r="C23" s="50">
        <v>2</v>
      </c>
      <c r="D23" s="50">
        <v>600</v>
      </c>
      <c r="E23" s="50" t="s">
        <v>212</v>
      </c>
      <c r="F23" s="50" t="s">
        <v>52</v>
      </c>
    </row>
    <row r="24" spans="1:7" x14ac:dyDescent="0.25">
      <c r="A24" s="50">
        <v>23</v>
      </c>
      <c r="B24" s="1" t="s">
        <v>128</v>
      </c>
      <c r="C24" s="50">
        <v>3</v>
      </c>
      <c r="D24" s="50">
        <v>500</v>
      </c>
      <c r="E24" s="50" t="s">
        <v>212</v>
      </c>
      <c r="F24" s="50" t="s">
        <v>52</v>
      </c>
    </row>
    <row r="25" spans="1:7" x14ac:dyDescent="0.25">
      <c r="A25" s="50">
        <v>24</v>
      </c>
      <c r="B25" s="1" t="s">
        <v>100</v>
      </c>
      <c r="C25" s="50">
        <v>1</v>
      </c>
      <c r="D25" s="50">
        <v>500</v>
      </c>
      <c r="E25" s="50" t="s">
        <v>212</v>
      </c>
      <c r="F25" s="50" t="s">
        <v>52</v>
      </c>
    </row>
    <row r="26" spans="1:7" x14ac:dyDescent="0.25">
      <c r="A26" s="50">
        <v>25</v>
      </c>
      <c r="B26" s="1" t="s">
        <v>100</v>
      </c>
      <c r="C26" s="50">
        <v>2</v>
      </c>
      <c r="D26" s="50">
        <v>500</v>
      </c>
      <c r="E26" s="50" t="s">
        <v>212</v>
      </c>
      <c r="F26" s="50" t="s">
        <v>52</v>
      </c>
    </row>
    <row r="27" spans="1:7" x14ac:dyDescent="0.25">
      <c r="A27" s="50">
        <v>26</v>
      </c>
      <c r="B27" s="44" t="s">
        <v>131</v>
      </c>
      <c r="C27" s="19">
        <v>3</v>
      </c>
      <c r="D27" s="19">
        <v>500</v>
      </c>
      <c r="E27" s="19" t="s">
        <v>212</v>
      </c>
      <c r="F27" s="19" t="s">
        <v>52</v>
      </c>
    </row>
    <row r="28" spans="1:7" x14ac:dyDescent="0.25">
      <c r="A28" s="50">
        <v>27</v>
      </c>
      <c r="B28" s="1" t="s">
        <v>405</v>
      </c>
      <c r="C28" s="50">
        <v>1</v>
      </c>
      <c r="D28" s="50">
        <v>500</v>
      </c>
      <c r="E28" s="50" t="s">
        <v>212</v>
      </c>
      <c r="F28" s="50" t="s">
        <v>215</v>
      </c>
    </row>
    <row r="29" spans="1:7" x14ac:dyDescent="0.25">
      <c r="A29" s="50">
        <v>28</v>
      </c>
      <c r="B29" s="1" t="s">
        <v>503</v>
      </c>
      <c r="C29" s="50">
        <v>1</v>
      </c>
      <c r="D29" s="50">
        <v>500</v>
      </c>
      <c r="E29" s="50" t="s">
        <v>212</v>
      </c>
      <c r="F29" s="50" t="s">
        <v>52</v>
      </c>
    </row>
    <row r="30" spans="1:7" x14ac:dyDescent="0.25">
      <c r="A30" s="50">
        <v>29</v>
      </c>
      <c r="B30" s="1" t="s">
        <v>503</v>
      </c>
      <c r="C30" s="50">
        <v>2</v>
      </c>
      <c r="D30" s="50">
        <v>500</v>
      </c>
      <c r="E30" s="50" t="s">
        <v>212</v>
      </c>
      <c r="F30" s="50" t="s">
        <v>52</v>
      </c>
    </row>
    <row r="31" spans="1:7" x14ac:dyDescent="0.25">
      <c r="A31" s="50">
        <v>30</v>
      </c>
      <c r="B31" s="1" t="s">
        <v>157</v>
      </c>
      <c r="C31" s="50">
        <v>3</v>
      </c>
      <c r="D31" s="50">
        <v>500</v>
      </c>
      <c r="E31" s="50" t="s">
        <v>212</v>
      </c>
      <c r="F31" s="50" t="s">
        <v>52</v>
      </c>
    </row>
    <row r="32" spans="1:7" x14ac:dyDescent="0.25">
      <c r="A32" s="50">
        <v>31</v>
      </c>
      <c r="B32" s="3" t="s">
        <v>189</v>
      </c>
      <c r="C32" s="3">
        <v>3</v>
      </c>
      <c r="D32" s="3">
        <v>500</v>
      </c>
      <c r="E32" s="3" t="s">
        <v>212</v>
      </c>
      <c r="F32" s="2" t="s">
        <v>15</v>
      </c>
      <c r="G32" s="82" t="s">
        <v>560</v>
      </c>
    </row>
    <row r="33" spans="1:7" x14ac:dyDescent="0.25">
      <c r="A33" s="50">
        <v>32</v>
      </c>
      <c r="B33" s="1" t="s">
        <v>216</v>
      </c>
      <c r="C33" s="50">
        <v>2</v>
      </c>
      <c r="D33" s="50">
        <v>500</v>
      </c>
      <c r="E33" s="50" t="s">
        <v>212</v>
      </c>
      <c r="F33" s="50" t="s">
        <v>52</v>
      </c>
    </row>
    <row r="34" spans="1:7" x14ac:dyDescent="0.25">
      <c r="A34" s="50">
        <v>33</v>
      </c>
      <c r="B34" s="1" t="s">
        <v>70</v>
      </c>
      <c r="C34" s="50">
        <v>4</v>
      </c>
      <c r="D34" s="50">
        <v>600</v>
      </c>
      <c r="E34" s="50" t="s">
        <v>212</v>
      </c>
      <c r="F34" s="50" t="s">
        <v>52</v>
      </c>
    </row>
    <row r="35" spans="1:7" x14ac:dyDescent="0.25">
      <c r="A35" s="50">
        <v>34</v>
      </c>
      <c r="B35" s="1" t="s">
        <v>214</v>
      </c>
      <c r="C35" s="50">
        <v>3</v>
      </c>
      <c r="D35" s="50">
        <v>500</v>
      </c>
      <c r="E35" s="50" t="s">
        <v>212</v>
      </c>
      <c r="F35" s="50" t="s">
        <v>52</v>
      </c>
    </row>
    <row r="36" spans="1:7" x14ac:dyDescent="0.25">
      <c r="A36" s="50">
        <v>35</v>
      </c>
      <c r="B36" s="44" t="s">
        <v>138</v>
      </c>
      <c r="C36" s="19">
        <v>1</v>
      </c>
      <c r="D36" s="19">
        <v>500</v>
      </c>
      <c r="E36" s="19" t="s">
        <v>212</v>
      </c>
      <c r="F36" s="19" t="s">
        <v>24</v>
      </c>
    </row>
    <row r="37" spans="1:7" x14ac:dyDescent="0.25">
      <c r="A37" s="50">
        <v>36</v>
      </c>
      <c r="B37" s="1" t="s">
        <v>158</v>
      </c>
      <c r="C37" s="50">
        <v>1</v>
      </c>
      <c r="D37" s="50">
        <v>500</v>
      </c>
      <c r="E37" s="50" t="s">
        <v>212</v>
      </c>
      <c r="F37" s="50" t="s">
        <v>52</v>
      </c>
    </row>
    <row r="38" spans="1:7" x14ac:dyDescent="0.25">
      <c r="A38" s="50">
        <v>37</v>
      </c>
      <c r="B38" s="1" t="s">
        <v>158</v>
      </c>
      <c r="C38" s="50">
        <v>2</v>
      </c>
      <c r="D38" s="50">
        <v>500</v>
      </c>
      <c r="E38" s="50" t="s">
        <v>212</v>
      </c>
      <c r="F38" s="50" t="s">
        <v>52</v>
      </c>
    </row>
    <row r="39" spans="1:7" x14ac:dyDescent="0.25">
      <c r="A39" s="50">
        <v>38</v>
      </c>
      <c r="B39" s="1" t="s">
        <v>172</v>
      </c>
      <c r="C39" s="50">
        <v>1</v>
      </c>
      <c r="D39" s="50">
        <v>500</v>
      </c>
      <c r="E39" s="50" t="s">
        <v>212</v>
      </c>
      <c r="F39" s="50" t="s">
        <v>25</v>
      </c>
      <c r="G39" s="80" t="s">
        <v>560</v>
      </c>
    </row>
    <row r="40" spans="1:7" x14ac:dyDescent="0.25">
      <c r="A40" s="50">
        <v>39</v>
      </c>
      <c r="B40" s="1" t="s">
        <v>172</v>
      </c>
      <c r="C40" s="50">
        <v>2</v>
      </c>
      <c r="D40" s="50">
        <v>500</v>
      </c>
      <c r="E40" s="50" t="s">
        <v>212</v>
      </c>
      <c r="F40" s="50" t="s">
        <v>25</v>
      </c>
      <c r="G40" s="80" t="s">
        <v>560</v>
      </c>
    </row>
    <row r="41" spans="1:7" x14ac:dyDescent="0.25">
      <c r="A41" s="50">
        <v>40</v>
      </c>
      <c r="B41" s="44" t="s">
        <v>177</v>
      </c>
      <c r="C41" s="19">
        <v>1</v>
      </c>
      <c r="D41" s="19">
        <v>500</v>
      </c>
      <c r="E41" s="19" t="s">
        <v>212</v>
      </c>
      <c r="F41" s="19" t="s">
        <v>234</v>
      </c>
    </row>
    <row r="42" spans="1:7" x14ac:dyDescent="0.25">
      <c r="A42" s="50">
        <v>41</v>
      </c>
      <c r="B42" s="44" t="s">
        <v>177</v>
      </c>
      <c r="C42" s="19">
        <v>2</v>
      </c>
      <c r="D42" s="19">
        <v>500</v>
      </c>
      <c r="E42" s="19" t="s">
        <v>212</v>
      </c>
      <c r="F42" s="19" t="s">
        <v>234</v>
      </c>
    </row>
    <row r="43" spans="1:7" x14ac:dyDescent="0.25">
      <c r="A43" s="2"/>
      <c r="B43" s="44"/>
      <c r="C43" s="19" t="s">
        <v>378</v>
      </c>
      <c r="D43" s="2">
        <f>SUM(D2:D42)</f>
        <v>20700</v>
      </c>
      <c r="E43" s="2"/>
      <c r="F43" s="2"/>
    </row>
  </sheetData>
  <sortState ref="A2:F47">
    <sortCondition ref="B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24"/>
  <sheetViews>
    <sheetView topLeftCell="A4" workbookViewId="0">
      <selection activeCell="A25" sqref="A25"/>
    </sheetView>
  </sheetViews>
  <sheetFormatPr defaultRowHeight="15" x14ac:dyDescent="0.25"/>
  <cols>
    <col min="1" max="1" width="78.140625" bestFit="1" customWidth="1"/>
    <col min="2" max="2" width="32.7109375" bestFit="1" customWidth="1"/>
  </cols>
  <sheetData>
    <row r="1" spans="1:1" x14ac:dyDescent="0.25">
      <c r="A1" t="s">
        <v>805</v>
      </c>
    </row>
    <row r="2" spans="1:1" x14ac:dyDescent="0.25">
      <c r="A2" s="182" t="s">
        <v>807</v>
      </c>
    </row>
    <row r="3" spans="1:1" x14ac:dyDescent="0.25">
      <c r="A3" s="182" t="s">
        <v>808</v>
      </c>
    </row>
    <row r="4" spans="1:1" x14ac:dyDescent="0.25">
      <c r="A4" s="182" t="s">
        <v>809</v>
      </c>
    </row>
    <row r="5" spans="1:1" x14ac:dyDescent="0.25">
      <c r="A5" s="198" t="s">
        <v>806</v>
      </c>
    </row>
    <row r="6" spans="1:1" x14ac:dyDescent="0.25">
      <c r="A6" s="198" t="s">
        <v>811</v>
      </c>
    </row>
    <row r="7" spans="1:1" x14ac:dyDescent="0.25">
      <c r="A7" s="198" t="s">
        <v>814</v>
      </c>
    </row>
    <row r="8" spans="1:1" x14ac:dyDescent="0.25">
      <c r="A8" s="198" t="s">
        <v>812</v>
      </c>
    </row>
    <row r="9" spans="1:1" x14ac:dyDescent="0.25">
      <c r="A9" s="198" t="s">
        <v>813</v>
      </c>
    </row>
    <row r="10" spans="1:1" x14ac:dyDescent="0.25">
      <c r="A10" s="198" t="s">
        <v>810</v>
      </c>
    </row>
    <row r="11" spans="1:1" x14ac:dyDescent="0.25">
      <c r="A11" t="s">
        <v>815</v>
      </c>
    </row>
    <row r="12" spans="1:1" x14ac:dyDescent="0.25">
      <c r="A12" t="s">
        <v>816</v>
      </c>
    </row>
    <row r="13" spans="1:1" x14ac:dyDescent="0.25">
      <c r="A13" t="s">
        <v>817</v>
      </c>
    </row>
    <row r="14" spans="1:1" x14ac:dyDescent="0.25">
      <c r="A14" s="198" t="s">
        <v>818</v>
      </c>
    </row>
    <row r="15" spans="1:1" x14ac:dyDescent="0.25">
      <c r="A15" t="s">
        <v>828</v>
      </c>
    </row>
    <row r="16" spans="1:1" x14ac:dyDescent="0.25">
      <c r="A16" s="198" t="s">
        <v>819</v>
      </c>
    </row>
    <row r="17" spans="1:1" x14ac:dyDescent="0.25">
      <c r="A17" s="198" t="s">
        <v>820</v>
      </c>
    </row>
    <row r="18" spans="1:1" x14ac:dyDescent="0.25">
      <c r="A18" s="198" t="s">
        <v>821</v>
      </c>
    </row>
    <row r="19" spans="1:1" x14ac:dyDescent="0.25">
      <c r="A19" s="198" t="s">
        <v>822</v>
      </c>
    </row>
    <row r="20" spans="1:1" x14ac:dyDescent="0.25">
      <c r="A20" s="198" t="s">
        <v>824</v>
      </c>
    </row>
    <row r="21" spans="1:1" x14ac:dyDescent="0.25">
      <c r="A21" s="198" t="s">
        <v>831</v>
      </c>
    </row>
    <row r="22" spans="1:1" x14ac:dyDescent="0.25">
      <c r="A22" s="198" t="s">
        <v>832</v>
      </c>
    </row>
    <row r="23" spans="1:1" x14ac:dyDescent="0.25">
      <c r="A23" s="198" t="s">
        <v>836</v>
      </c>
    </row>
    <row r="24" spans="1:1" x14ac:dyDescent="0.25">
      <c r="A24" s="198" t="s">
        <v>606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46"/>
  <sheetViews>
    <sheetView workbookViewId="0">
      <selection activeCell="B11" sqref="B11"/>
    </sheetView>
  </sheetViews>
  <sheetFormatPr defaultRowHeight="15" x14ac:dyDescent="0.25"/>
  <cols>
    <col min="1" max="1" width="9.140625" style="8"/>
    <col min="2" max="2" width="16" style="8" bestFit="1" customWidth="1"/>
    <col min="3" max="6" width="9.140625" style="8"/>
  </cols>
  <sheetData>
    <row r="1" spans="1:6" ht="30" x14ac:dyDescent="0.25">
      <c r="A1" s="20" t="s">
        <v>195</v>
      </c>
      <c r="B1" s="11" t="s">
        <v>196</v>
      </c>
      <c r="C1" s="11" t="s">
        <v>3</v>
      </c>
      <c r="D1" s="11" t="s">
        <v>197</v>
      </c>
      <c r="E1" s="11" t="s">
        <v>198</v>
      </c>
      <c r="F1" s="11" t="s">
        <v>4</v>
      </c>
    </row>
    <row r="2" spans="1:6" x14ac:dyDescent="0.25">
      <c r="A2" s="55">
        <v>1</v>
      </c>
      <c r="B2" s="1" t="s">
        <v>46</v>
      </c>
      <c r="C2" s="55">
        <v>1</v>
      </c>
      <c r="D2" s="55">
        <v>1500</v>
      </c>
      <c r="E2" s="55" t="s">
        <v>199</v>
      </c>
      <c r="F2" s="55" t="s">
        <v>8</v>
      </c>
    </row>
    <row r="3" spans="1:6" x14ac:dyDescent="0.25">
      <c r="A3" s="57">
        <v>2</v>
      </c>
      <c r="B3" s="58" t="s">
        <v>43</v>
      </c>
      <c r="C3" s="58">
        <v>1</v>
      </c>
      <c r="D3" s="58">
        <v>1500</v>
      </c>
      <c r="E3" s="58" t="s">
        <v>199</v>
      </c>
      <c r="F3" s="58" t="s">
        <v>11</v>
      </c>
    </row>
    <row r="4" spans="1:6" x14ac:dyDescent="0.25">
      <c r="A4" s="55">
        <v>3</v>
      </c>
      <c r="B4" s="58" t="s">
        <v>43</v>
      </c>
      <c r="C4" s="58">
        <v>2</v>
      </c>
      <c r="D4" s="58">
        <v>1500</v>
      </c>
      <c r="E4" s="58" t="s">
        <v>199</v>
      </c>
      <c r="F4" s="58" t="s">
        <v>11</v>
      </c>
    </row>
    <row r="5" spans="1:6" x14ac:dyDescent="0.25">
      <c r="A5" s="55">
        <v>4</v>
      </c>
      <c r="B5" s="58" t="s">
        <v>443</v>
      </c>
      <c r="C5" s="58">
        <v>1</v>
      </c>
      <c r="D5" s="58">
        <v>1500</v>
      </c>
      <c r="E5" s="58" t="s">
        <v>199</v>
      </c>
      <c r="F5" s="58" t="s">
        <v>37</v>
      </c>
    </row>
    <row r="6" spans="1:6" x14ac:dyDescent="0.25">
      <c r="A6" s="57">
        <v>5</v>
      </c>
      <c r="B6" s="58" t="s">
        <v>443</v>
      </c>
      <c r="C6" s="58">
        <v>2</v>
      </c>
      <c r="D6" s="58">
        <v>1500</v>
      </c>
      <c r="E6" s="58" t="s">
        <v>199</v>
      </c>
      <c r="F6" s="58" t="s">
        <v>37</v>
      </c>
    </row>
    <row r="7" spans="1:6" x14ac:dyDescent="0.25">
      <c r="A7" s="55">
        <v>6</v>
      </c>
      <c r="B7" s="1" t="s">
        <v>9</v>
      </c>
      <c r="C7" s="55">
        <v>1</v>
      </c>
      <c r="D7" s="55">
        <v>1500</v>
      </c>
      <c r="E7" s="55" t="s">
        <v>199</v>
      </c>
      <c r="F7" s="55" t="s">
        <v>11</v>
      </c>
    </row>
    <row r="8" spans="1:6" x14ac:dyDescent="0.25">
      <c r="A8" s="55">
        <v>7</v>
      </c>
      <c r="B8" s="1" t="s">
        <v>9</v>
      </c>
      <c r="C8" s="55">
        <v>2</v>
      </c>
      <c r="D8" s="55">
        <v>1500</v>
      </c>
      <c r="E8" s="55" t="s">
        <v>199</v>
      </c>
      <c r="F8" s="55" t="s">
        <v>11</v>
      </c>
    </row>
    <row r="9" spans="1:6" x14ac:dyDescent="0.25">
      <c r="A9" s="57">
        <v>8</v>
      </c>
      <c r="B9" s="1" t="s">
        <v>9</v>
      </c>
      <c r="C9" s="55">
        <v>3</v>
      </c>
      <c r="D9" s="55">
        <v>1500</v>
      </c>
      <c r="E9" s="55" t="s">
        <v>199</v>
      </c>
      <c r="F9" s="55" t="s">
        <v>11</v>
      </c>
    </row>
    <row r="10" spans="1:6" x14ac:dyDescent="0.25">
      <c r="A10" s="55">
        <v>9</v>
      </c>
      <c r="B10" s="1" t="s">
        <v>835</v>
      </c>
      <c r="C10" s="55">
        <v>1</v>
      </c>
      <c r="D10" s="55">
        <v>1500</v>
      </c>
      <c r="E10" s="55" t="s">
        <v>199</v>
      </c>
      <c r="F10" s="55" t="s">
        <v>11</v>
      </c>
    </row>
    <row r="11" spans="1:6" x14ac:dyDescent="0.25">
      <c r="A11" s="55">
        <v>10</v>
      </c>
      <c r="B11" s="58" t="s">
        <v>12</v>
      </c>
      <c r="C11" s="58">
        <v>1</v>
      </c>
      <c r="D11" s="58">
        <v>1500</v>
      </c>
      <c r="E11" s="58" t="s">
        <v>199</v>
      </c>
      <c r="F11" s="57" t="s">
        <v>15</v>
      </c>
    </row>
    <row r="12" spans="1:6" x14ac:dyDescent="0.25">
      <c r="A12" s="57">
        <v>11</v>
      </c>
      <c r="B12" s="58" t="s">
        <v>12</v>
      </c>
      <c r="C12" s="58">
        <v>2</v>
      </c>
      <c r="D12" s="58">
        <v>1500</v>
      </c>
      <c r="E12" s="58" t="s">
        <v>199</v>
      </c>
      <c r="F12" s="57" t="s">
        <v>15</v>
      </c>
    </row>
    <row r="13" spans="1:6" x14ac:dyDescent="0.25">
      <c r="A13" s="55">
        <v>12</v>
      </c>
      <c r="B13" s="57" t="s">
        <v>444</v>
      </c>
      <c r="C13" s="57">
        <v>1</v>
      </c>
      <c r="D13" s="57">
        <v>1500</v>
      </c>
      <c r="E13" s="57" t="s">
        <v>199</v>
      </c>
      <c r="F13" s="57" t="s">
        <v>37</v>
      </c>
    </row>
    <row r="14" spans="1:6" x14ac:dyDescent="0.25">
      <c r="A14" s="55">
        <v>13</v>
      </c>
      <c r="B14" s="57" t="s">
        <v>444</v>
      </c>
      <c r="C14" s="57">
        <v>2</v>
      </c>
      <c r="D14" s="57">
        <v>1500</v>
      </c>
      <c r="E14" s="57" t="s">
        <v>199</v>
      </c>
      <c r="F14" s="57" t="s">
        <v>37</v>
      </c>
    </row>
    <row r="15" spans="1:6" x14ac:dyDescent="0.25">
      <c r="A15" s="57">
        <v>14</v>
      </c>
      <c r="B15" s="1" t="s">
        <v>14</v>
      </c>
      <c r="C15" s="55">
        <v>1</v>
      </c>
      <c r="D15" s="55">
        <v>1500</v>
      </c>
      <c r="E15" s="55" t="s">
        <v>199</v>
      </c>
      <c r="F15" s="55" t="s">
        <v>15</v>
      </c>
    </row>
    <row r="16" spans="1:6" x14ac:dyDescent="0.25">
      <c r="A16" s="55">
        <v>15</v>
      </c>
      <c r="B16" s="1" t="s">
        <v>14</v>
      </c>
      <c r="C16" s="55">
        <v>2</v>
      </c>
      <c r="D16" s="55">
        <v>1500</v>
      </c>
      <c r="E16" s="55" t="s">
        <v>199</v>
      </c>
      <c r="F16" s="55" t="s">
        <v>15</v>
      </c>
    </row>
    <row r="17" spans="1:6" x14ac:dyDescent="0.25">
      <c r="A17" s="55">
        <v>16</v>
      </c>
      <c r="B17" s="1" t="s">
        <v>17</v>
      </c>
      <c r="C17" s="55">
        <v>1</v>
      </c>
      <c r="D17" s="55">
        <v>1500</v>
      </c>
      <c r="E17" s="55" t="s">
        <v>199</v>
      </c>
      <c r="F17" s="55" t="s">
        <v>15</v>
      </c>
    </row>
    <row r="18" spans="1:6" x14ac:dyDescent="0.25">
      <c r="A18" s="57">
        <v>17</v>
      </c>
      <c r="B18" s="1" t="s">
        <v>17</v>
      </c>
      <c r="C18" s="55">
        <v>2</v>
      </c>
      <c r="D18" s="55">
        <v>1500</v>
      </c>
      <c r="E18" s="55" t="s">
        <v>199</v>
      </c>
      <c r="F18" s="55" t="s">
        <v>15</v>
      </c>
    </row>
    <row r="19" spans="1:6" x14ac:dyDescent="0.25">
      <c r="A19" s="55">
        <v>18</v>
      </c>
      <c r="B19" s="1" t="s">
        <v>18</v>
      </c>
      <c r="C19" s="55">
        <v>1</v>
      </c>
      <c r="D19" s="55">
        <v>1500</v>
      </c>
      <c r="E19" s="55" t="s">
        <v>199</v>
      </c>
      <c r="F19" s="55" t="s">
        <v>15</v>
      </c>
    </row>
    <row r="20" spans="1:6" x14ac:dyDescent="0.25">
      <c r="A20" s="55">
        <v>19</v>
      </c>
      <c r="B20" s="1" t="s">
        <v>18</v>
      </c>
      <c r="C20" s="55">
        <v>2</v>
      </c>
      <c r="D20" s="55">
        <v>1500</v>
      </c>
      <c r="E20" s="55" t="s">
        <v>199</v>
      </c>
      <c r="F20" s="55" t="s">
        <v>15</v>
      </c>
    </row>
    <row r="21" spans="1:6" x14ac:dyDescent="0.25">
      <c r="A21" s="57">
        <v>20</v>
      </c>
      <c r="B21" s="57" t="s">
        <v>237</v>
      </c>
      <c r="C21" s="57">
        <v>1</v>
      </c>
      <c r="D21" s="57">
        <v>1500</v>
      </c>
      <c r="E21" s="57" t="s">
        <v>199</v>
      </c>
      <c r="F21" s="57" t="s">
        <v>8</v>
      </c>
    </row>
    <row r="22" spans="1:6" x14ac:dyDescent="0.25">
      <c r="A22" s="55">
        <v>21</v>
      </c>
      <c r="B22" s="57" t="s">
        <v>237</v>
      </c>
      <c r="C22" s="57">
        <v>2</v>
      </c>
      <c r="D22" s="57">
        <v>1500</v>
      </c>
      <c r="E22" s="57" t="s">
        <v>199</v>
      </c>
      <c r="F22" s="57" t="s">
        <v>8</v>
      </c>
    </row>
    <row r="23" spans="1:6" x14ac:dyDescent="0.25">
      <c r="A23" s="55">
        <v>22</v>
      </c>
      <c r="B23" s="58" t="s">
        <v>447</v>
      </c>
      <c r="C23" s="58">
        <v>1</v>
      </c>
      <c r="D23" s="58">
        <v>1500</v>
      </c>
      <c r="E23" s="58" t="s">
        <v>199</v>
      </c>
      <c r="F23" s="57" t="s">
        <v>11</v>
      </c>
    </row>
    <row r="24" spans="1:6" x14ac:dyDescent="0.25">
      <c r="A24" s="57">
        <v>23</v>
      </c>
      <c r="B24" s="58" t="s">
        <v>447</v>
      </c>
      <c r="C24" s="58">
        <v>2</v>
      </c>
      <c r="D24" s="58">
        <v>1500</v>
      </c>
      <c r="E24" s="58" t="s">
        <v>199</v>
      </c>
      <c r="F24" s="57" t="s">
        <v>11</v>
      </c>
    </row>
    <row r="25" spans="1:6" ht="30" x14ac:dyDescent="0.25">
      <c r="A25" s="55">
        <v>24</v>
      </c>
      <c r="B25" s="1" t="s">
        <v>200</v>
      </c>
      <c r="C25" s="55">
        <v>1</v>
      </c>
      <c r="D25" s="55">
        <v>1500</v>
      </c>
      <c r="E25" s="55" t="s">
        <v>199</v>
      </c>
      <c r="F25" s="55" t="s">
        <v>11</v>
      </c>
    </row>
    <row r="26" spans="1:6" ht="30" x14ac:dyDescent="0.25">
      <c r="A26" s="55">
        <v>25</v>
      </c>
      <c r="B26" s="1" t="s">
        <v>200</v>
      </c>
      <c r="C26" s="55">
        <v>2</v>
      </c>
      <c r="D26" s="55">
        <v>1500</v>
      </c>
      <c r="E26" s="55" t="s">
        <v>199</v>
      </c>
      <c r="F26" s="55" t="s">
        <v>11</v>
      </c>
    </row>
    <row r="27" spans="1:6" ht="30" x14ac:dyDescent="0.25">
      <c r="A27" s="57">
        <v>26</v>
      </c>
      <c r="B27" s="1" t="s">
        <v>200</v>
      </c>
      <c r="C27" s="55">
        <v>3</v>
      </c>
      <c r="D27" s="55">
        <v>1500</v>
      </c>
      <c r="E27" s="55" t="s">
        <v>199</v>
      </c>
      <c r="F27" s="55" t="s">
        <v>11</v>
      </c>
    </row>
    <row r="28" spans="1:6" ht="30" x14ac:dyDescent="0.25">
      <c r="A28" s="55">
        <v>27</v>
      </c>
      <c r="B28" s="1" t="s">
        <v>200</v>
      </c>
      <c r="C28" s="55">
        <v>4</v>
      </c>
      <c r="D28" s="55">
        <v>1500</v>
      </c>
      <c r="E28" s="55" t="s">
        <v>199</v>
      </c>
      <c r="F28" s="55" t="s">
        <v>11</v>
      </c>
    </row>
    <row r="29" spans="1:6" x14ac:dyDescent="0.25">
      <c r="A29" s="55">
        <v>28</v>
      </c>
      <c r="B29" s="1" t="s">
        <v>27</v>
      </c>
      <c r="C29" s="55">
        <v>1</v>
      </c>
      <c r="D29" s="55">
        <v>1500</v>
      </c>
      <c r="E29" s="55" t="s">
        <v>199</v>
      </c>
      <c r="F29" s="55" t="s">
        <v>11</v>
      </c>
    </row>
    <row r="30" spans="1:6" x14ac:dyDescent="0.25">
      <c r="A30" s="57">
        <v>29</v>
      </c>
      <c r="B30" s="1" t="s">
        <v>10</v>
      </c>
      <c r="C30" s="55">
        <v>1</v>
      </c>
      <c r="D30" s="55">
        <v>1500</v>
      </c>
      <c r="E30" s="55" t="s">
        <v>199</v>
      </c>
      <c r="F30" s="55" t="s">
        <v>11</v>
      </c>
    </row>
    <row r="31" spans="1:6" x14ac:dyDescent="0.25">
      <c r="A31" s="55">
        <v>30</v>
      </c>
      <c r="B31" s="1" t="s">
        <v>10</v>
      </c>
      <c r="C31" s="55">
        <v>2</v>
      </c>
      <c r="D31" s="55">
        <v>1500</v>
      </c>
      <c r="E31" s="55" t="s">
        <v>199</v>
      </c>
      <c r="F31" s="55" t="s">
        <v>11</v>
      </c>
    </row>
    <row r="32" spans="1:6" x14ac:dyDescent="0.25">
      <c r="A32" s="55">
        <v>31</v>
      </c>
      <c r="B32" s="1" t="s">
        <v>10</v>
      </c>
      <c r="C32" s="55">
        <v>3</v>
      </c>
      <c r="D32" s="55">
        <v>1500</v>
      </c>
      <c r="E32" s="55" t="s">
        <v>199</v>
      </c>
      <c r="F32" s="55" t="s">
        <v>11</v>
      </c>
    </row>
    <row r="33" spans="1:6" x14ac:dyDescent="0.25">
      <c r="A33" s="57">
        <v>32</v>
      </c>
      <c r="B33" s="1" t="s">
        <v>133</v>
      </c>
      <c r="C33" s="55">
        <v>1</v>
      </c>
      <c r="D33" s="55">
        <v>1500</v>
      </c>
      <c r="E33" s="55" t="s">
        <v>199</v>
      </c>
      <c r="F33" s="55" t="s">
        <v>11</v>
      </c>
    </row>
    <row r="34" spans="1:6" x14ac:dyDescent="0.25">
      <c r="A34" s="55">
        <v>33</v>
      </c>
      <c r="B34" s="1" t="s">
        <v>133</v>
      </c>
      <c r="C34" s="55">
        <v>2</v>
      </c>
      <c r="D34" s="55">
        <v>1500</v>
      </c>
      <c r="E34" s="55" t="s">
        <v>199</v>
      </c>
      <c r="F34" s="55" t="s">
        <v>11</v>
      </c>
    </row>
    <row r="35" spans="1:6" x14ac:dyDescent="0.25">
      <c r="A35" s="55">
        <v>34</v>
      </c>
      <c r="B35" s="1" t="s">
        <v>127</v>
      </c>
      <c r="C35" s="55">
        <v>1</v>
      </c>
      <c r="D35" s="55">
        <v>1500</v>
      </c>
      <c r="E35" s="55" t="s">
        <v>199</v>
      </c>
      <c r="F35" s="55" t="s">
        <v>11</v>
      </c>
    </row>
    <row r="36" spans="1:6" x14ac:dyDescent="0.25">
      <c r="A36" s="57">
        <v>35</v>
      </c>
      <c r="B36" s="1" t="s">
        <v>127</v>
      </c>
      <c r="C36" s="55">
        <v>2</v>
      </c>
      <c r="D36" s="55">
        <v>1500</v>
      </c>
      <c r="E36" s="55" t="s">
        <v>199</v>
      </c>
      <c r="F36" s="55" t="s">
        <v>11</v>
      </c>
    </row>
    <row r="37" spans="1:6" x14ac:dyDescent="0.25">
      <c r="A37" s="55">
        <v>36</v>
      </c>
      <c r="B37" s="1" t="s">
        <v>127</v>
      </c>
      <c r="C37" s="55">
        <v>3</v>
      </c>
      <c r="D37" s="55">
        <v>1500</v>
      </c>
      <c r="E37" s="55" t="s">
        <v>199</v>
      </c>
      <c r="F37" s="55" t="s">
        <v>11</v>
      </c>
    </row>
    <row r="38" spans="1:6" x14ac:dyDescent="0.25">
      <c r="A38" s="55">
        <v>37</v>
      </c>
      <c r="B38" s="1" t="s">
        <v>35</v>
      </c>
      <c r="C38" s="55">
        <v>1</v>
      </c>
      <c r="D38" s="55">
        <v>1500</v>
      </c>
      <c r="E38" s="55" t="s">
        <v>199</v>
      </c>
      <c r="F38" s="55" t="s">
        <v>45</v>
      </c>
    </row>
    <row r="39" spans="1:6" x14ac:dyDescent="0.25">
      <c r="A39" s="57">
        <v>38</v>
      </c>
      <c r="B39" s="1" t="s">
        <v>516</v>
      </c>
      <c r="C39" s="55">
        <v>1</v>
      </c>
      <c r="D39" s="55">
        <v>1500</v>
      </c>
      <c r="E39" s="55" t="s">
        <v>199</v>
      </c>
      <c r="F39" s="55" t="s">
        <v>15</v>
      </c>
    </row>
    <row r="40" spans="1:6" x14ac:dyDescent="0.25">
      <c r="A40" s="55">
        <v>39</v>
      </c>
      <c r="B40" s="56" t="s">
        <v>516</v>
      </c>
      <c r="C40" s="55">
        <v>2</v>
      </c>
      <c r="D40" s="55">
        <v>1500</v>
      </c>
      <c r="E40" s="55" t="s">
        <v>199</v>
      </c>
      <c r="F40" s="55" t="s">
        <v>15</v>
      </c>
    </row>
    <row r="41" spans="1:6" x14ac:dyDescent="0.25">
      <c r="A41" s="57">
        <v>40</v>
      </c>
      <c r="B41" s="69" t="s">
        <v>47</v>
      </c>
      <c r="C41" s="68">
        <v>1</v>
      </c>
      <c r="D41" s="68">
        <v>1500</v>
      </c>
      <c r="E41" s="68" t="s">
        <v>199</v>
      </c>
      <c r="F41" s="68" t="s">
        <v>15</v>
      </c>
    </row>
    <row r="42" spans="1:6" x14ac:dyDescent="0.25">
      <c r="A42" s="57">
        <v>41</v>
      </c>
      <c r="B42" s="1" t="s">
        <v>47</v>
      </c>
      <c r="C42" s="55">
        <v>2</v>
      </c>
      <c r="D42" s="55">
        <v>1500</v>
      </c>
      <c r="E42" s="55" t="s">
        <v>199</v>
      </c>
      <c r="F42" s="55" t="s">
        <v>15</v>
      </c>
    </row>
    <row r="43" spans="1:6" x14ac:dyDescent="0.25">
      <c r="A43" s="68">
        <v>42</v>
      </c>
      <c r="B43" s="1" t="s">
        <v>31</v>
      </c>
      <c r="C43" s="55">
        <v>1</v>
      </c>
      <c r="D43" s="55">
        <v>1500</v>
      </c>
      <c r="E43" s="55" t="s">
        <v>199</v>
      </c>
      <c r="F43" s="55" t="s">
        <v>11</v>
      </c>
    </row>
    <row r="44" spans="1:6" x14ac:dyDescent="0.25">
      <c r="A44" s="57">
        <v>43</v>
      </c>
      <c r="B44" s="1" t="s">
        <v>31</v>
      </c>
      <c r="C44" s="55">
        <v>2</v>
      </c>
      <c r="D44" s="55">
        <v>1500</v>
      </c>
      <c r="E44" s="55" t="s">
        <v>199</v>
      </c>
      <c r="F44" s="55" t="s">
        <v>11</v>
      </c>
    </row>
    <row r="45" spans="1:6" x14ac:dyDescent="0.25">
      <c r="A45" s="57">
        <v>44</v>
      </c>
      <c r="B45" s="1" t="s">
        <v>31</v>
      </c>
      <c r="C45" s="55">
        <v>3</v>
      </c>
      <c r="D45" s="55">
        <v>1500</v>
      </c>
      <c r="E45" s="55" t="s">
        <v>199</v>
      </c>
      <c r="F45" s="55" t="s">
        <v>11</v>
      </c>
    </row>
    <row r="46" spans="1:6" ht="30" customHeight="1" x14ac:dyDescent="0.25">
      <c r="A46" s="307"/>
      <c r="B46" s="308"/>
      <c r="C46" s="57" t="s">
        <v>378</v>
      </c>
      <c r="D46" s="57">
        <f>SUM(D2:D45)</f>
        <v>66000</v>
      </c>
      <c r="E46" s="57"/>
      <c r="F46" s="57"/>
    </row>
  </sheetData>
  <sortState ref="A2:F40">
    <sortCondition ref="B1"/>
  </sortState>
  <mergeCells count="1">
    <mergeCell ref="A46:B4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10"/>
  <sheetViews>
    <sheetView workbookViewId="0">
      <selection activeCell="H16" sqref="H16"/>
    </sheetView>
  </sheetViews>
  <sheetFormatPr defaultRowHeight="15" x14ac:dyDescent="0.25"/>
  <sheetData>
    <row r="1" spans="1:9" ht="30.75" thickBot="1" x14ac:dyDescent="0.3">
      <c r="A1" s="17" t="s">
        <v>0</v>
      </c>
      <c r="B1" s="4" t="s">
        <v>201</v>
      </c>
      <c r="C1" s="5" t="s">
        <v>202</v>
      </c>
      <c r="D1" s="5" t="s">
        <v>203</v>
      </c>
      <c r="E1" s="5" t="s">
        <v>204</v>
      </c>
      <c r="F1" s="5" t="s">
        <v>3</v>
      </c>
      <c r="G1" s="5" t="s">
        <v>197</v>
      </c>
      <c r="H1" s="5" t="s">
        <v>198</v>
      </c>
      <c r="I1" s="5" t="s">
        <v>4</v>
      </c>
    </row>
    <row r="2" spans="1:9" ht="15.75" thickBot="1" x14ac:dyDescent="0.3">
      <c r="A2" s="6">
        <v>1</v>
      </c>
      <c r="B2" s="12" t="s">
        <v>205</v>
      </c>
      <c r="C2" s="12">
        <v>400</v>
      </c>
      <c r="D2" s="12" t="s">
        <v>205</v>
      </c>
      <c r="E2" s="12">
        <v>765</v>
      </c>
      <c r="F2" s="7">
        <v>1</v>
      </c>
      <c r="G2" s="7">
        <v>1000</v>
      </c>
      <c r="H2" s="7" t="s">
        <v>199</v>
      </c>
      <c r="I2" s="7" t="s">
        <v>15</v>
      </c>
    </row>
    <row r="3" spans="1:9" ht="15.75" thickBot="1" x14ac:dyDescent="0.3">
      <c r="A3" s="6">
        <v>2</v>
      </c>
      <c r="B3" s="12" t="s">
        <v>205</v>
      </c>
      <c r="C3" s="12">
        <v>400</v>
      </c>
      <c r="D3" s="12" t="s">
        <v>205</v>
      </c>
      <c r="E3" s="12">
        <v>765</v>
      </c>
      <c r="F3" s="7">
        <v>2</v>
      </c>
      <c r="G3" s="7">
        <v>1000</v>
      </c>
      <c r="H3" s="7" t="s">
        <v>199</v>
      </c>
      <c r="I3" s="7" t="s">
        <v>15</v>
      </c>
    </row>
    <row r="4" spans="1:9" ht="15.75" thickBot="1" x14ac:dyDescent="0.3">
      <c r="A4" s="6">
        <v>3</v>
      </c>
      <c r="B4" s="12" t="s">
        <v>29</v>
      </c>
      <c r="C4" s="12">
        <v>400</v>
      </c>
      <c r="D4" s="12" t="s">
        <v>206</v>
      </c>
      <c r="E4" s="12">
        <v>765</v>
      </c>
      <c r="F4" s="7">
        <v>1</v>
      </c>
      <c r="G4" s="7">
        <v>1000</v>
      </c>
      <c r="H4" s="7" t="s">
        <v>199</v>
      </c>
      <c r="I4" s="7" t="s">
        <v>207</v>
      </c>
    </row>
    <row r="5" spans="1:9" ht="15.75" thickBot="1" x14ac:dyDescent="0.3">
      <c r="A5" s="6">
        <v>4</v>
      </c>
      <c r="B5" s="12" t="s">
        <v>29</v>
      </c>
      <c r="C5" s="12">
        <v>400</v>
      </c>
      <c r="D5" s="12" t="s">
        <v>206</v>
      </c>
      <c r="E5" s="12">
        <v>765</v>
      </c>
      <c r="F5" s="7">
        <v>2</v>
      </c>
      <c r="G5" s="7">
        <v>1000</v>
      </c>
      <c r="H5" s="7" t="s">
        <v>199</v>
      </c>
      <c r="I5" s="7" t="s">
        <v>207</v>
      </c>
    </row>
    <row r="6" spans="1:9" ht="15.75" thickBot="1" x14ac:dyDescent="0.3">
      <c r="A6" s="6">
        <v>5</v>
      </c>
      <c r="B6" s="12" t="s">
        <v>30</v>
      </c>
      <c r="C6" s="12">
        <v>400</v>
      </c>
      <c r="D6" s="12" t="s">
        <v>208</v>
      </c>
      <c r="E6" s="12">
        <v>765</v>
      </c>
      <c r="F6" s="7">
        <v>1</v>
      </c>
      <c r="G6" s="7">
        <v>1000</v>
      </c>
      <c r="H6" s="7" t="s">
        <v>199</v>
      </c>
      <c r="I6" s="7" t="s">
        <v>15</v>
      </c>
    </row>
    <row r="7" spans="1:9" ht="15.75" thickBot="1" x14ac:dyDescent="0.3">
      <c r="A7" s="6">
        <v>6</v>
      </c>
      <c r="B7" s="12" t="s">
        <v>30</v>
      </c>
      <c r="C7" s="12">
        <v>400</v>
      </c>
      <c r="D7" s="12" t="s">
        <v>208</v>
      </c>
      <c r="E7" s="12">
        <v>765</v>
      </c>
      <c r="F7" s="7">
        <v>2</v>
      </c>
      <c r="G7" s="7">
        <v>1000</v>
      </c>
      <c r="H7" s="7" t="s">
        <v>199</v>
      </c>
      <c r="I7" s="7" t="s">
        <v>15</v>
      </c>
    </row>
    <row r="8" spans="1:9" ht="15.75" thickBot="1" x14ac:dyDescent="0.3">
      <c r="A8" s="6">
        <v>7</v>
      </c>
      <c r="B8" s="12" t="s">
        <v>33</v>
      </c>
      <c r="C8" s="12">
        <v>400</v>
      </c>
      <c r="D8" s="12" t="s">
        <v>209</v>
      </c>
      <c r="E8" s="12">
        <v>765</v>
      </c>
      <c r="F8" s="7">
        <v>1</v>
      </c>
      <c r="G8" s="7">
        <v>1000</v>
      </c>
      <c r="H8" s="7" t="s">
        <v>199</v>
      </c>
      <c r="I8" s="7" t="s">
        <v>34</v>
      </c>
    </row>
    <row r="9" spans="1:9" ht="15.75" thickBot="1" x14ac:dyDescent="0.3">
      <c r="A9" s="9">
        <v>8</v>
      </c>
      <c r="B9" s="13" t="s">
        <v>33</v>
      </c>
      <c r="C9" s="13">
        <v>400</v>
      </c>
      <c r="D9" s="13" t="s">
        <v>209</v>
      </c>
      <c r="E9" s="13">
        <v>765</v>
      </c>
      <c r="F9" s="10">
        <v>2</v>
      </c>
      <c r="G9" s="10">
        <v>1000</v>
      </c>
      <c r="H9" s="10" t="s">
        <v>199</v>
      </c>
      <c r="I9" s="10" t="s">
        <v>34</v>
      </c>
    </row>
    <row r="10" spans="1:9" ht="15.75" thickBot="1" x14ac:dyDescent="0.3">
      <c r="A10" s="14"/>
      <c r="B10" s="15"/>
      <c r="C10" s="16"/>
      <c r="D10" s="16"/>
      <c r="E10" s="16"/>
      <c r="F10" s="18" t="s">
        <v>210</v>
      </c>
      <c r="G10" s="16">
        <v>8000</v>
      </c>
      <c r="H10" s="16"/>
      <c r="I10" s="1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I119"/>
  <sheetViews>
    <sheetView workbookViewId="0">
      <selection activeCell="N14" sqref="N14"/>
    </sheetView>
  </sheetViews>
  <sheetFormatPr defaultRowHeight="15" x14ac:dyDescent="0.25"/>
  <cols>
    <col min="2" max="2" width="19.7109375" bestFit="1" customWidth="1"/>
    <col min="3" max="3" width="10.85546875" bestFit="1" customWidth="1"/>
    <col min="4" max="4" width="13.42578125" bestFit="1" customWidth="1"/>
    <col min="9" max="9" width="17.42578125" bestFit="1" customWidth="1"/>
  </cols>
  <sheetData>
    <row r="1" spans="1:9" x14ac:dyDescent="0.25">
      <c r="A1" s="74" t="s">
        <v>523</v>
      </c>
    </row>
    <row r="2" spans="1:9" ht="25.5" x14ac:dyDescent="0.25">
      <c r="A2" s="45" t="s">
        <v>0</v>
      </c>
      <c r="B2" s="45" t="s">
        <v>1</v>
      </c>
      <c r="C2" s="45" t="s">
        <v>2</v>
      </c>
      <c r="D2" s="45" t="s">
        <v>3</v>
      </c>
      <c r="E2" s="45" t="s">
        <v>48</v>
      </c>
      <c r="F2" s="45" t="s">
        <v>5</v>
      </c>
      <c r="G2" s="45" t="s">
        <v>6</v>
      </c>
      <c r="H2" s="45" t="s">
        <v>7</v>
      </c>
      <c r="I2" s="23" t="s">
        <v>312</v>
      </c>
    </row>
    <row r="3" spans="1:9" x14ac:dyDescent="0.25">
      <c r="A3" s="42">
        <v>1</v>
      </c>
      <c r="B3" s="47" t="s">
        <v>83</v>
      </c>
      <c r="C3" s="47" t="s">
        <v>84</v>
      </c>
      <c r="D3" s="47">
        <v>1</v>
      </c>
      <c r="E3" s="47" t="s">
        <v>24</v>
      </c>
      <c r="F3" s="47" t="s">
        <v>24</v>
      </c>
      <c r="G3" s="47" t="s">
        <v>24</v>
      </c>
      <c r="H3" s="47">
        <v>289</v>
      </c>
      <c r="I3" s="40" t="s">
        <v>317</v>
      </c>
    </row>
    <row r="4" spans="1:9" x14ac:dyDescent="0.25">
      <c r="A4" s="42">
        <v>2</v>
      </c>
      <c r="B4" s="47" t="s">
        <v>83</v>
      </c>
      <c r="C4" s="47" t="s">
        <v>84</v>
      </c>
      <c r="D4" s="47">
        <v>2</v>
      </c>
      <c r="E4" s="47" t="s">
        <v>24</v>
      </c>
      <c r="F4" s="47" t="s">
        <v>24</v>
      </c>
      <c r="G4" s="47" t="s">
        <v>24</v>
      </c>
      <c r="H4" s="47">
        <v>273</v>
      </c>
      <c r="I4" s="40" t="s">
        <v>317</v>
      </c>
    </row>
    <row r="5" spans="1:9" x14ac:dyDescent="0.25">
      <c r="A5" s="42">
        <v>3</v>
      </c>
      <c r="B5" s="47" t="s">
        <v>83</v>
      </c>
      <c r="C5" s="47" t="s">
        <v>85</v>
      </c>
      <c r="D5" s="47">
        <v>1</v>
      </c>
      <c r="E5" s="47" t="s">
        <v>24</v>
      </c>
      <c r="F5" s="47" t="s">
        <v>24</v>
      </c>
      <c r="G5" s="47" t="s">
        <v>86</v>
      </c>
      <c r="H5" s="47">
        <v>98</v>
      </c>
      <c r="I5" s="40" t="s">
        <v>317</v>
      </c>
    </row>
    <row r="6" spans="1:9" x14ac:dyDescent="0.25">
      <c r="A6" s="42">
        <v>4</v>
      </c>
      <c r="B6" s="47" t="s">
        <v>83</v>
      </c>
      <c r="C6" s="47" t="s">
        <v>85</v>
      </c>
      <c r="D6" s="47">
        <v>2</v>
      </c>
      <c r="E6" s="47" t="s">
        <v>24</v>
      </c>
      <c r="F6" s="47" t="s">
        <v>24</v>
      </c>
      <c r="G6" s="47" t="s">
        <v>86</v>
      </c>
      <c r="H6" s="47">
        <v>98</v>
      </c>
      <c r="I6" s="40" t="s">
        <v>317</v>
      </c>
    </row>
    <row r="7" spans="1:9" x14ac:dyDescent="0.25">
      <c r="A7" s="42">
        <v>5</v>
      </c>
      <c r="B7" s="46" t="s">
        <v>84</v>
      </c>
      <c r="C7" s="46" t="s">
        <v>89</v>
      </c>
      <c r="D7" s="46">
        <v>1</v>
      </c>
      <c r="E7" s="46" t="s">
        <v>24</v>
      </c>
      <c r="F7" s="46" t="s">
        <v>24</v>
      </c>
      <c r="G7" s="46" t="s">
        <v>193</v>
      </c>
      <c r="H7" s="46">
        <v>20</v>
      </c>
      <c r="I7" s="21" t="s">
        <v>317</v>
      </c>
    </row>
    <row r="8" spans="1:9" x14ac:dyDescent="0.25">
      <c r="A8" s="42">
        <v>6</v>
      </c>
      <c r="B8" s="46" t="s">
        <v>91</v>
      </c>
      <c r="C8" s="46" t="s">
        <v>92</v>
      </c>
      <c r="D8" s="46">
        <v>1</v>
      </c>
      <c r="E8" s="46" t="s">
        <v>24</v>
      </c>
      <c r="F8" s="46" t="s">
        <v>24</v>
      </c>
      <c r="G8" s="46" t="s">
        <v>24</v>
      </c>
      <c r="H8" s="46">
        <v>118</v>
      </c>
      <c r="I8" s="21" t="s">
        <v>317</v>
      </c>
    </row>
    <row r="9" spans="1:9" x14ac:dyDescent="0.25">
      <c r="A9" s="42">
        <v>7</v>
      </c>
      <c r="B9" s="46" t="s">
        <v>91</v>
      </c>
      <c r="C9" s="46" t="s">
        <v>92</v>
      </c>
      <c r="D9" s="46">
        <v>2</v>
      </c>
      <c r="E9" s="46" t="s">
        <v>24</v>
      </c>
      <c r="F9" s="46" t="s">
        <v>24</v>
      </c>
      <c r="G9" s="46" t="s">
        <v>24</v>
      </c>
      <c r="H9" s="46">
        <v>118</v>
      </c>
      <c r="I9" s="21" t="s">
        <v>317</v>
      </c>
    </row>
    <row r="10" spans="1:9" x14ac:dyDescent="0.25">
      <c r="A10" s="42">
        <v>8</v>
      </c>
      <c r="B10" s="48" t="s">
        <v>150</v>
      </c>
      <c r="C10" s="48" t="s">
        <v>228</v>
      </c>
      <c r="D10" s="48">
        <v>1</v>
      </c>
      <c r="E10" s="48" t="s">
        <v>24</v>
      </c>
      <c r="F10" s="48" t="s">
        <v>24</v>
      </c>
      <c r="G10" s="48" t="s">
        <v>24</v>
      </c>
      <c r="H10" s="48">
        <v>114</v>
      </c>
      <c r="I10" s="21" t="s">
        <v>317</v>
      </c>
    </row>
    <row r="11" spans="1:9" x14ac:dyDescent="0.25">
      <c r="A11" s="42">
        <v>9</v>
      </c>
      <c r="B11" s="47" t="s">
        <v>87</v>
      </c>
      <c r="C11" s="47" t="s">
        <v>92</v>
      </c>
      <c r="D11" s="47">
        <v>1</v>
      </c>
      <c r="E11" s="47" t="s">
        <v>24</v>
      </c>
      <c r="F11" s="47" t="s">
        <v>15</v>
      </c>
      <c r="G11" s="47" t="s">
        <v>24</v>
      </c>
      <c r="H11" s="47">
        <v>118</v>
      </c>
      <c r="I11" s="40" t="s">
        <v>317</v>
      </c>
    </row>
    <row r="12" spans="1:9" x14ac:dyDescent="0.25">
      <c r="A12" s="42">
        <v>10</v>
      </c>
      <c r="B12" s="46" t="s">
        <v>114</v>
      </c>
      <c r="C12" s="46" t="s">
        <v>115</v>
      </c>
      <c r="D12" s="46">
        <v>1</v>
      </c>
      <c r="E12" s="46" t="s">
        <v>24</v>
      </c>
      <c r="F12" s="46" t="s">
        <v>24</v>
      </c>
      <c r="G12" s="46" t="s">
        <v>24</v>
      </c>
      <c r="H12" s="46">
        <v>79</v>
      </c>
      <c r="I12" s="22" t="s">
        <v>318</v>
      </c>
    </row>
    <row r="13" spans="1:9" x14ac:dyDescent="0.25">
      <c r="A13" s="42">
        <v>11</v>
      </c>
      <c r="B13" s="46" t="s">
        <v>114</v>
      </c>
      <c r="C13" s="46" t="s">
        <v>115</v>
      </c>
      <c r="D13" s="46">
        <v>2</v>
      </c>
      <c r="E13" s="46" t="s">
        <v>24</v>
      </c>
      <c r="F13" s="46" t="s">
        <v>24</v>
      </c>
      <c r="G13" s="46" t="s">
        <v>24</v>
      </c>
      <c r="H13" s="46">
        <v>80</v>
      </c>
      <c r="I13" s="22" t="s">
        <v>318</v>
      </c>
    </row>
    <row r="14" spans="1:9" x14ac:dyDescent="0.25">
      <c r="A14" s="42">
        <v>12</v>
      </c>
      <c r="B14" s="46" t="s">
        <v>114</v>
      </c>
      <c r="C14" s="46" t="s">
        <v>116</v>
      </c>
      <c r="D14" s="46">
        <v>1</v>
      </c>
      <c r="E14" s="46" t="s">
        <v>24</v>
      </c>
      <c r="F14" s="46" t="s">
        <v>24</v>
      </c>
      <c r="G14" s="46" t="s">
        <v>24</v>
      </c>
      <c r="H14" s="46">
        <v>188</v>
      </c>
      <c r="I14" s="21" t="s">
        <v>317</v>
      </c>
    </row>
    <row r="15" spans="1:9" x14ac:dyDescent="0.25">
      <c r="A15" s="42">
        <v>13</v>
      </c>
      <c r="B15" s="46" t="s">
        <v>115</v>
      </c>
      <c r="C15" s="46" t="s">
        <v>116</v>
      </c>
      <c r="D15" s="46">
        <v>1</v>
      </c>
      <c r="E15" s="46" t="s">
        <v>24</v>
      </c>
      <c r="F15" s="46" t="s">
        <v>24</v>
      </c>
      <c r="G15" s="46" t="s">
        <v>24</v>
      </c>
      <c r="H15" s="46">
        <v>108</v>
      </c>
      <c r="I15" s="21" t="s">
        <v>317</v>
      </c>
    </row>
    <row r="16" spans="1:9" x14ac:dyDescent="0.25">
      <c r="A16" s="42">
        <v>14</v>
      </c>
      <c r="B16" s="48" t="s">
        <v>115</v>
      </c>
      <c r="C16" s="48" t="s">
        <v>151</v>
      </c>
      <c r="D16" s="48">
        <v>1</v>
      </c>
      <c r="E16" s="48" t="s">
        <v>24</v>
      </c>
      <c r="F16" s="48" t="s">
        <v>24</v>
      </c>
      <c r="G16" s="48" t="s">
        <v>24</v>
      </c>
      <c r="H16" s="48">
        <v>150</v>
      </c>
      <c r="I16" s="21" t="s">
        <v>317</v>
      </c>
    </row>
    <row r="17" spans="1:9" x14ac:dyDescent="0.25">
      <c r="A17" s="42">
        <v>15</v>
      </c>
      <c r="B17" s="48" t="s">
        <v>115</v>
      </c>
      <c r="C17" s="48" t="s">
        <v>151</v>
      </c>
      <c r="D17" s="48">
        <v>2</v>
      </c>
      <c r="E17" s="48" t="s">
        <v>24</v>
      </c>
      <c r="F17" s="48" t="s">
        <v>24</v>
      </c>
      <c r="G17" s="48" t="s">
        <v>24</v>
      </c>
      <c r="H17" s="48">
        <v>150</v>
      </c>
      <c r="I17" s="21" t="s">
        <v>317</v>
      </c>
    </row>
    <row r="18" spans="1:9" x14ac:dyDescent="0.25">
      <c r="A18" s="42">
        <v>16</v>
      </c>
      <c r="B18" s="46" t="s">
        <v>149</v>
      </c>
      <c r="C18" s="46" t="s">
        <v>150</v>
      </c>
      <c r="D18" s="46">
        <v>1</v>
      </c>
      <c r="E18" s="46" t="s">
        <v>24</v>
      </c>
      <c r="F18" s="46" t="s">
        <v>24</v>
      </c>
      <c r="G18" s="46" t="s">
        <v>24</v>
      </c>
      <c r="H18" s="46">
        <v>53</v>
      </c>
      <c r="I18" s="21" t="s">
        <v>317</v>
      </c>
    </row>
    <row r="19" spans="1:9" x14ac:dyDescent="0.25">
      <c r="A19" s="42">
        <v>17</v>
      </c>
      <c r="B19" s="46" t="s">
        <v>149</v>
      </c>
      <c r="C19" s="46" t="s">
        <v>151</v>
      </c>
      <c r="D19" s="46">
        <v>1</v>
      </c>
      <c r="E19" s="46" t="s">
        <v>24</v>
      </c>
      <c r="F19" s="46" t="s">
        <v>24</v>
      </c>
      <c r="G19" s="46" t="s">
        <v>24</v>
      </c>
      <c r="H19" s="46">
        <v>136</v>
      </c>
      <c r="I19" s="21" t="s">
        <v>317</v>
      </c>
    </row>
    <row r="20" spans="1:9" x14ac:dyDescent="0.25">
      <c r="A20" s="42">
        <v>18</v>
      </c>
      <c r="B20" s="46" t="s">
        <v>149</v>
      </c>
      <c r="C20" s="46" t="s">
        <v>151</v>
      </c>
      <c r="D20" s="46">
        <v>2</v>
      </c>
      <c r="E20" s="46" t="s">
        <v>24</v>
      </c>
      <c r="F20" s="46" t="s">
        <v>24</v>
      </c>
      <c r="G20" s="46" t="s">
        <v>24</v>
      </c>
      <c r="H20" s="46">
        <v>136</v>
      </c>
      <c r="I20" s="21" t="s">
        <v>317</v>
      </c>
    </row>
    <row r="21" spans="1:9" x14ac:dyDescent="0.25">
      <c r="A21" s="42">
        <v>19</v>
      </c>
      <c r="B21" s="46" t="s">
        <v>116</v>
      </c>
      <c r="C21" s="46" t="s">
        <v>114</v>
      </c>
      <c r="D21" s="46">
        <v>1</v>
      </c>
      <c r="E21" s="46" t="s">
        <v>24</v>
      </c>
      <c r="F21" s="46" t="s">
        <v>24</v>
      </c>
      <c r="G21" s="46" t="s">
        <v>24</v>
      </c>
      <c r="H21" s="46">
        <v>103</v>
      </c>
      <c r="I21" s="21" t="s">
        <v>317</v>
      </c>
    </row>
    <row r="22" spans="1:9" x14ac:dyDescent="0.25">
      <c r="A22" s="42">
        <v>20</v>
      </c>
      <c r="B22" s="46" t="s">
        <v>138</v>
      </c>
      <c r="C22" s="46" t="s">
        <v>168</v>
      </c>
      <c r="D22" s="46">
        <v>1</v>
      </c>
      <c r="E22" s="46" t="s">
        <v>24</v>
      </c>
      <c r="F22" s="46" t="s">
        <v>24</v>
      </c>
      <c r="G22" s="46" t="s">
        <v>24</v>
      </c>
      <c r="H22" s="46">
        <v>189</v>
      </c>
      <c r="I22" s="21" t="s">
        <v>317</v>
      </c>
    </row>
    <row r="23" spans="1:9" x14ac:dyDescent="0.25">
      <c r="A23" s="42">
        <v>21</v>
      </c>
      <c r="B23" s="46" t="s">
        <v>138</v>
      </c>
      <c r="C23" s="46" t="s">
        <v>511</v>
      </c>
      <c r="D23" s="46">
        <v>1</v>
      </c>
      <c r="E23" s="46" t="s">
        <v>24</v>
      </c>
      <c r="F23" s="46" t="s">
        <v>24</v>
      </c>
      <c r="G23" s="46" t="s">
        <v>24</v>
      </c>
      <c r="H23" s="46">
        <v>240</v>
      </c>
      <c r="I23" s="21" t="s">
        <v>317</v>
      </c>
    </row>
    <row r="24" spans="1:9" x14ac:dyDescent="0.25">
      <c r="A24" s="42">
        <v>22</v>
      </c>
      <c r="B24" s="46" t="s">
        <v>174</v>
      </c>
      <c r="C24" s="46" t="s">
        <v>135</v>
      </c>
      <c r="D24" s="46">
        <v>1</v>
      </c>
      <c r="E24" s="46" t="s">
        <v>24</v>
      </c>
      <c r="F24" s="46" t="s">
        <v>175</v>
      </c>
      <c r="G24" s="46" t="s">
        <v>24</v>
      </c>
      <c r="H24" s="46">
        <v>178</v>
      </c>
      <c r="I24" s="21" t="s">
        <v>317</v>
      </c>
    </row>
    <row r="25" spans="1:9" x14ac:dyDescent="0.25">
      <c r="A25" s="42">
        <v>23</v>
      </c>
      <c r="B25" s="46" t="s">
        <v>174</v>
      </c>
      <c r="C25" s="46" t="s">
        <v>135</v>
      </c>
      <c r="D25" s="46">
        <v>2</v>
      </c>
      <c r="E25" s="46" t="s">
        <v>24</v>
      </c>
      <c r="F25" s="46" t="s">
        <v>175</v>
      </c>
      <c r="G25" s="46" t="s">
        <v>24</v>
      </c>
      <c r="H25" s="46">
        <v>178</v>
      </c>
      <c r="I25" s="21" t="s">
        <v>317</v>
      </c>
    </row>
    <row r="26" spans="1:9" x14ac:dyDescent="0.25">
      <c r="G26" s="70" t="s">
        <v>524</v>
      </c>
      <c r="H26" s="71">
        <f>SUM(H3:H25)</f>
        <v>3214</v>
      </c>
    </row>
    <row r="28" spans="1:9" x14ac:dyDescent="0.25">
      <c r="A28" s="74" t="s">
        <v>525</v>
      </c>
    </row>
    <row r="29" spans="1:9" ht="30" x14ac:dyDescent="0.25">
      <c r="A29" s="42" t="s">
        <v>526</v>
      </c>
      <c r="B29" s="11" t="s">
        <v>1</v>
      </c>
      <c r="C29" s="11" t="s">
        <v>2</v>
      </c>
      <c r="D29" s="11" t="s">
        <v>3</v>
      </c>
      <c r="E29" s="11" t="s">
        <v>48</v>
      </c>
      <c r="F29" s="11" t="s">
        <v>5</v>
      </c>
      <c r="G29" s="11" t="s">
        <v>6</v>
      </c>
      <c r="H29" s="11" t="s">
        <v>7</v>
      </c>
      <c r="I29" s="24" t="s">
        <v>312</v>
      </c>
    </row>
    <row r="30" spans="1:9" x14ac:dyDescent="0.25">
      <c r="A30" s="42">
        <v>1</v>
      </c>
      <c r="B30" s="68" t="s">
        <v>461</v>
      </c>
      <c r="C30" s="68" t="s">
        <v>238</v>
      </c>
      <c r="D30" s="68">
        <v>1</v>
      </c>
      <c r="E30" s="68" t="s">
        <v>24</v>
      </c>
      <c r="F30" s="68" t="s">
        <v>80</v>
      </c>
      <c r="G30" s="68" t="s">
        <v>24</v>
      </c>
      <c r="H30" s="68">
        <v>61</v>
      </c>
      <c r="I30" s="51" t="s">
        <v>324</v>
      </c>
    </row>
    <row r="31" spans="1:9" x14ac:dyDescent="0.25">
      <c r="A31" s="42">
        <v>2</v>
      </c>
      <c r="B31" s="68" t="s">
        <v>461</v>
      </c>
      <c r="C31" s="68" t="s">
        <v>238</v>
      </c>
      <c r="D31" s="68">
        <v>2</v>
      </c>
      <c r="E31" s="68" t="s">
        <v>24</v>
      </c>
      <c r="F31" s="68" t="s">
        <v>80</v>
      </c>
      <c r="G31" s="68" t="s">
        <v>24</v>
      </c>
      <c r="H31" s="68">
        <v>61</v>
      </c>
      <c r="I31" s="51" t="s">
        <v>324</v>
      </c>
    </row>
    <row r="32" spans="1:9" x14ac:dyDescent="0.25">
      <c r="A32" s="42">
        <v>3</v>
      </c>
      <c r="B32" s="68" t="s">
        <v>239</v>
      </c>
      <c r="C32" s="68" t="s">
        <v>240</v>
      </c>
      <c r="D32" s="68">
        <v>1</v>
      </c>
      <c r="E32" s="68" t="s">
        <v>24</v>
      </c>
      <c r="F32" s="68" t="s">
        <v>448</v>
      </c>
      <c r="G32" s="68" t="s">
        <v>24</v>
      </c>
      <c r="H32" s="68">
        <v>146</v>
      </c>
      <c r="I32" s="51" t="s">
        <v>324</v>
      </c>
    </row>
    <row r="33" spans="1:9" x14ac:dyDescent="0.25">
      <c r="A33" s="42">
        <v>4</v>
      </c>
      <c r="B33" s="68" t="s">
        <v>239</v>
      </c>
      <c r="C33" s="68" t="s">
        <v>241</v>
      </c>
      <c r="D33" s="68">
        <v>1</v>
      </c>
      <c r="E33" s="68" t="s">
        <v>24</v>
      </c>
      <c r="F33" s="68" t="s">
        <v>448</v>
      </c>
      <c r="G33" s="68" t="s">
        <v>24</v>
      </c>
      <c r="H33" s="68">
        <v>113</v>
      </c>
      <c r="I33" s="51" t="s">
        <v>324</v>
      </c>
    </row>
    <row r="34" spans="1:9" x14ac:dyDescent="0.25">
      <c r="A34" s="42">
        <v>5</v>
      </c>
      <c r="B34" s="68" t="s">
        <v>242</v>
      </c>
      <c r="C34" s="68" t="s">
        <v>505</v>
      </c>
      <c r="D34" s="68">
        <v>1</v>
      </c>
      <c r="E34" s="68" t="s">
        <v>24</v>
      </c>
      <c r="F34" s="68" t="s">
        <v>24</v>
      </c>
      <c r="G34" s="68" t="s">
        <v>449</v>
      </c>
      <c r="H34" s="68">
        <v>199</v>
      </c>
      <c r="I34" s="51" t="s">
        <v>324</v>
      </c>
    </row>
    <row r="35" spans="1:9" x14ac:dyDescent="0.25">
      <c r="A35" s="42">
        <v>6</v>
      </c>
      <c r="B35" s="68" t="s">
        <v>242</v>
      </c>
      <c r="C35" s="68" t="s">
        <v>243</v>
      </c>
      <c r="D35" s="68">
        <v>1</v>
      </c>
      <c r="E35" s="68" t="s">
        <v>24</v>
      </c>
      <c r="F35" s="68" t="s">
        <v>24</v>
      </c>
      <c r="G35" s="68" t="s">
        <v>449</v>
      </c>
      <c r="H35" s="68">
        <v>151</v>
      </c>
      <c r="I35" s="51" t="s">
        <v>324</v>
      </c>
    </row>
    <row r="36" spans="1:9" x14ac:dyDescent="0.25">
      <c r="A36" s="42">
        <v>7</v>
      </c>
      <c r="B36" s="68" t="s">
        <v>84</v>
      </c>
      <c r="C36" s="68" t="s">
        <v>13</v>
      </c>
      <c r="D36" s="68">
        <v>1</v>
      </c>
      <c r="E36" s="68" t="s">
        <v>24</v>
      </c>
      <c r="F36" s="68" t="s">
        <v>24</v>
      </c>
      <c r="G36" s="68" t="s">
        <v>15</v>
      </c>
      <c r="H36" s="68">
        <v>3</v>
      </c>
      <c r="I36" s="51" t="s">
        <v>324</v>
      </c>
    </row>
    <row r="37" spans="1:9" x14ac:dyDescent="0.25">
      <c r="A37" s="42">
        <v>8</v>
      </c>
      <c r="B37" s="68" t="s">
        <v>84</v>
      </c>
      <c r="C37" s="68" t="s">
        <v>249</v>
      </c>
      <c r="D37" s="68">
        <v>1</v>
      </c>
      <c r="E37" s="68" t="s">
        <v>24</v>
      </c>
      <c r="F37" s="68" t="s">
        <v>24</v>
      </c>
      <c r="G37" s="68" t="s">
        <v>24</v>
      </c>
      <c r="H37" s="68">
        <v>169</v>
      </c>
      <c r="I37" s="51" t="s">
        <v>324</v>
      </c>
    </row>
    <row r="38" spans="1:9" x14ac:dyDescent="0.25">
      <c r="A38" s="42">
        <v>9</v>
      </c>
      <c r="B38" s="68" t="s">
        <v>84</v>
      </c>
      <c r="C38" s="68" t="s">
        <v>250</v>
      </c>
      <c r="D38" s="68">
        <v>1</v>
      </c>
      <c r="E38" s="68" t="s">
        <v>24</v>
      </c>
      <c r="F38" s="68" t="s">
        <v>24</v>
      </c>
      <c r="G38" s="68" t="s">
        <v>24</v>
      </c>
      <c r="H38" s="68">
        <v>246</v>
      </c>
      <c r="I38" s="51" t="s">
        <v>324</v>
      </c>
    </row>
    <row r="39" spans="1:9" x14ac:dyDescent="0.25">
      <c r="A39" s="42">
        <v>10</v>
      </c>
      <c r="B39" s="68" t="s">
        <v>84</v>
      </c>
      <c r="C39" s="68" t="s">
        <v>250</v>
      </c>
      <c r="D39" s="68">
        <v>2</v>
      </c>
      <c r="E39" s="68" t="s">
        <v>24</v>
      </c>
      <c r="F39" s="68" t="s">
        <v>24</v>
      </c>
      <c r="G39" s="68" t="s">
        <v>24</v>
      </c>
      <c r="H39" s="68">
        <v>246</v>
      </c>
      <c r="I39" s="51" t="s">
        <v>324</v>
      </c>
    </row>
    <row r="40" spans="1:9" x14ac:dyDescent="0.25">
      <c r="A40" s="42">
        <v>11</v>
      </c>
      <c r="B40" s="68" t="s">
        <v>253</v>
      </c>
      <c r="C40" s="68" t="s">
        <v>254</v>
      </c>
      <c r="D40" s="68">
        <v>1</v>
      </c>
      <c r="E40" s="68" t="s">
        <v>24</v>
      </c>
      <c r="F40" s="68" t="s">
        <v>24</v>
      </c>
      <c r="G40" s="68" t="s">
        <v>15</v>
      </c>
      <c r="H40" s="68">
        <v>8</v>
      </c>
      <c r="I40" s="51" t="s">
        <v>324</v>
      </c>
    </row>
    <row r="41" spans="1:9" x14ac:dyDescent="0.25">
      <c r="A41" s="42">
        <v>12</v>
      </c>
      <c r="B41" s="68" t="s">
        <v>253</v>
      </c>
      <c r="C41" s="68" t="s">
        <v>254</v>
      </c>
      <c r="D41" s="68">
        <v>2</v>
      </c>
      <c r="E41" s="68" t="s">
        <v>24</v>
      </c>
      <c r="F41" s="68" t="s">
        <v>24</v>
      </c>
      <c r="G41" s="68" t="s">
        <v>15</v>
      </c>
      <c r="H41" s="68">
        <v>9</v>
      </c>
      <c r="I41" s="51" t="s">
        <v>324</v>
      </c>
    </row>
    <row r="42" spans="1:9" x14ac:dyDescent="0.25">
      <c r="A42" s="42">
        <v>13</v>
      </c>
      <c r="B42" s="68" t="s">
        <v>254</v>
      </c>
      <c r="C42" s="68" t="s">
        <v>255</v>
      </c>
      <c r="D42" s="68">
        <v>2</v>
      </c>
      <c r="E42" s="68" t="s">
        <v>24</v>
      </c>
      <c r="F42" s="68" t="s">
        <v>15</v>
      </c>
      <c r="G42" s="68" t="s">
        <v>24</v>
      </c>
      <c r="H42" s="68">
        <v>62</v>
      </c>
      <c r="I42" s="51" t="s">
        <v>324</v>
      </c>
    </row>
    <row r="43" spans="1:9" x14ac:dyDescent="0.25">
      <c r="A43" s="42">
        <v>14</v>
      </c>
      <c r="B43" s="68" t="s">
        <v>254</v>
      </c>
      <c r="C43" s="68" t="s">
        <v>256</v>
      </c>
      <c r="D43" s="68">
        <v>1</v>
      </c>
      <c r="E43" s="68" t="s">
        <v>24</v>
      </c>
      <c r="F43" s="68" t="s">
        <v>15</v>
      </c>
      <c r="G43" s="68" t="s">
        <v>24</v>
      </c>
      <c r="H43" s="68">
        <v>151</v>
      </c>
      <c r="I43" s="51" t="s">
        <v>324</v>
      </c>
    </row>
    <row r="44" spans="1:9" x14ac:dyDescent="0.25">
      <c r="A44" s="42">
        <v>15</v>
      </c>
      <c r="B44" s="68" t="s">
        <v>14</v>
      </c>
      <c r="C44" s="68" t="s">
        <v>240</v>
      </c>
      <c r="D44" s="68">
        <v>1</v>
      </c>
      <c r="E44" s="68" t="s">
        <v>24</v>
      </c>
      <c r="F44" s="68" t="s">
        <v>15</v>
      </c>
      <c r="G44" s="68" t="s">
        <v>24</v>
      </c>
      <c r="H44" s="68">
        <v>38</v>
      </c>
      <c r="I44" s="51" t="s">
        <v>324</v>
      </c>
    </row>
    <row r="45" spans="1:9" x14ac:dyDescent="0.25">
      <c r="A45" s="42">
        <v>16</v>
      </c>
      <c r="B45" s="68" t="s">
        <v>14</v>
      </c>
      <c r="C45" s="68" t="s">
        <v>240</v>
      </c>
      <c r="D45" s="68">
        <v>2</v>
      </c>
      <c r="E45" s="68" t="s">
        <v>24</v>
      </c>
      <c r="F45" s="68" t="s">
        <v>15</v>
      </c>
      <c r="G45" s="68" t="s">
        <v>24</v>
      </c>
      <c r="H45" s="68">
        <v>38</v>
      </c>
      <c r="I45" s="51" t="s">
        <v>324</v>
      </c>
    </row>
    <row r="46" spans="1:9" x14ac:dyDescent="0.25">
      <c r="A46" s="42">
        <v>17</v>
      </c>
      <c r="B46" s="68" t="s">
        <v>14</v>
      </c>
      <c r="C46" s="68" t="s">
        <v>250</v>
      </c>
      <c r="D46" s="68">
        <v>1</v>
      </c>
      <c r="E46" s="68" t="s">
        <v>24</v>
      </c>
      <c r="F46" s="68" t="s">
        <v>15</v>
      </c>
      <c r="G46" s="68" t="s">
        <v>24</v>
      </c>
      <c r="H46" s="68">
        <v>11</v>
      </c>
      <c r="I46" s="51" t="s">
        <v>324</v>
      </c>
    </row>
    <row r="47" spans="1:9" x14ac:dyDescent="0.25">
      <c r="A47" s="42">
        <v>18</v>
      </c>
      <c r="B47" s="68" t="s">
        <v>14</v>
      </c>
      <c r="C47" s="68" t="s">
        <v>250</v>
      </c>
      <c r="D47" s="68">
        <v>2</v>
      </c>
      <c r="E47" s="68" t="s">
        <v>24</v>
      </c>
      <c r="F47" s="68" t="s">
        <v>15</v>
      </c>
      <c r="G47" s="68" t="s">
        <v>24</v>
      </c>
      <c r="H47" s="68">
        <v>11</v>
      </c>
      <c r="I47" s="51" t="s">
        <v>324</v>
      </c>
    </row>
    <row r="48" spans="1:9" x14ac:dyDescent="0.25">
      <c r="A48" s="42">
        <v>19</v>
      </c>
      <c r="B48" s="68" t="s">
        <v>263</v>
      </c>
      <c r="C48" s="68" t="s">
        <v>264</v>
      </c>
      <c r="D48" s="68">
        <v>1</v>
      </c>
      <c r="E48" s="68" t="s">
        <v>24</v>
      </c>
      <c r="F48" s="68" t="s">
        <v>24</v>
      </c>
      <c r="G48" s="68" t="s">
        <v>15</v>
      </c>
      <c r="H48" s="68">
        <v>21</v>
      </c>
      <c r="I48" s="51" t="s">
        <v>324</v>
      </c>
    </row>
    <row r="49" spans="1:9" x14ac:dyDescent="0.25">
      <c r="A49" s="42">
        <v>20</v>
      </c>
      <c r="B49" s="68" t="s">
        <v>85</v>
      </c>
      <c r="C49" s="68" t="s">
        <v>264</v>
      </c>
      <c r="D49" s="68">
        <v>1</v>
      </c>
      <c r="E49" s="68" t="s">
        <v>24</v>
      </c>
      <c r="F49" s="68" t="s">
        <v>24</v>
      </c>
      <c r="G49" s="68" t="s">
        <v>15</v>
      </c>
      <c r="H49" s="68">
        <v>3</v>
      </c>
      <c r="I49" s="51" t="s">
        <v>324</v>
      </c>
    </row>
    <row r="50" spans="1:9" x14ac:dyDescent="0.25">
      <c r="A50" s="42">
        <v>21</v>
      </c>
      <c r="B50" s="68" t="s">
        <v>118</v>
      </c>
      <c r="C50" s="68" t="s">
        <v>266</v>
      </c>
      <c r="D50" s="68">
        <v>1</v>
      </c>
      <c r="E50" s="68" t="s">
        <v>24</v>
      </c>
      <c r="F50" s="68" t="s">
        <v>24</v>
      </c>
      <c r="G50" s="68" t="s">
        <v>15</v>
      </c>
      <c r="H50" s="68">
        <v>11</v>
      </c>
      <c r="I50" s="51" t="s">
        <v>324</v>
      </c>
    </row>
    <row r="51" spans="1:9" x14ac:dyDescent="0.25">
      <c r="A51" s="42">
        <v>22</v>
      </c>
      <c r="B51" s="68" t="s">
        <v>118</v>
      </c>
      <c r="C51" s="68" t="s">
        <v>266</v>
      </c>
      <c r="D51" s="68">
        <v>2</v>
      </c>
      <c r="E51" s="68" t="s">
        <v>24</v>
      </c>
      <c r="F51" s="68" t="s">
        <v>24</v>
      </c>
      <c r="G51" s="68" t="s">
        <v>15</v>
      </c>
      <c r="H51" s="68">
        <v>11</v>
      </c>
      <c r="I51" s="51" t="s">
        <v>324</v>
      </c>
    </row>
    <row r="52" spans="1:9" x14ac:dyDescent="0.25">
      <c r="A52" s="42">
        <v>23</v>
      </c>
      <c r="B52" s="68" t="s">
        <v>92</v>
      </c>
      <c r="C52" s="68" t="s">
        <v>223</v>
      </c>
      <c r="D52" s="68">
        <v>1</v>
      </c>
      <c r="E52" s="68" t="s">
        <v>24</v>
      </c>
      <c r="F52" s="68" t="s">
        <v>24</v>
      </c>
      <c r="G52" s="68" t="s">
        <v>15</v>
      </c>
      <c r="H52" s="68">
        <v>102</v>
      </c>
      <c r="I52" s="51" t="s">
        <v>324</v>
      </c>
    </row>
    <row r="53" spans="1:9" x14ac:dyDescent="0.25">
      <c r="A53" s="42">
        <v>24</v>
      </c>
      <c r="B53" s="68" t="s">
        <v>117</v>
      </c>
      <c r="C53" s="68" t="s">
        <v>272</v>
      </c>
      <c r="D53" s="68">
        <v>1</v>
      </c>
      <c r="E53" s="68" t="s">
        <v>24</v>
      </c>
      <c r="F53" s="68" t="s">
        <v>15</v>
      </c>
      <c r="G53" s="68" t="s">
        <v>24</v>
      </c>
      <c r="H53" s="68">
        <v>98</v>
      </c>
      <c r="I53" s="51" t="s">
        <v>324</v>
      </c>
    </row>
    <row r="54" spans="1:9" x14ac:dyDescent="0.25">
      <c r="A54" s="42">
        <v>25</v>
      </c>
      <c r="B54" s="68" t="s">
        <v>241</v>
      </c>
      <c r="C54" s="68" t="s">
        <v>240</v>
      </c>
      <c r="D54" s="68">
        <v>1</v>
      </c>
      <c r="E54" s="68" t="s">
        <v>24</v>
      </c>
      <c r="F54" s="68" t="s">
        <v>24</v>
      </c>
      <c r="G54" s="68" t="s">
        <v>24</v>
      </c>
      <c r="H54" s="68">
        <v>37</v>
      </c>
      <c r="I54" s="51" t="s">
        <v>324</v>
      </c>
    </row>
    <row r="55" spans="1:9" x14ac:dyDescent="0.25">
      <c r="A55" s="42">
        <v>26</v>
      </c>
      <c r="B55" s="68" t="s">
        <v>284</v>
      </c>
      <c r="C55" s="68" t="s">
        <v>285</v>
      </c>
      <c r="D55" s="68">
        <v>1</v>
      </c>
      <c r="E55" s="68" t="s">
        <v>286</v>
      </c>
      <c r="F55" s="68" t="s">
        <v>24</v>
      </c>
      <c r="G55" s="68" t="s">
        <v>52</v>
      </c>
      <c r="H55" s="68">
        <v>68</v>
      </c>
      <c r="I55" s="51" t="s">
        <v>324</v>
      </c>
    </row>
    <row r="56" spans="1:9" x14ac:dyDescent="0.25">
      <c r="A56" s="42">
        <v>27</v>
      </c>
      <c r="B56" s="68" t="s">
        <v>287</v>
      </c>
      <c r="C56" s="68" t="s">
        <v>288</v>
      </c>
      <c r="D56" s="68">
        <v>1</v>
      </c>
      <c r="E56" s="68" t="s">
        <v>24</v>
      </c>
      <c r="F56" s="68" t="s">
        <v>24</v>
      </c>
      <c r="G56" s="68" t="s">
        <v>11</v>
      </c>
      <c r="H56" s="68">
        <v>79</v>
      </c>
      <c r="I56" s="51" t="s">
        <v>324</v>
      </c>
    </row>
    <row r="57" spans="1:9" x14ac:dyDescent="0.25">
      <c r="A57" s="42">
        <v>28</v>
      </c>
      <c r="B57" s="68" t="s">
        <v>287</v>
      </c>
      <c r="C57" s="68" t="s">
        <v>288</v>
      </c>
      <c r="D57" s="68">
        <v>2</v>
      </c>
      <c r="E57" s="68" t="s">
        <v>24</v>
      </c>
      <c r="F57" s="68" t="s">
        <v>24</v>
      </c>
      <c r="G57" s="68" t="s">
        <v>11</v>
      </c>
      <c r="H57" s="68">
        <v>78</v>
      </c>
      <c r="I57" s="51" t="s">
        <v>324</v>
      </c>
    </row>
    <row r="58" spans="1:9" x14ac:dyDescent="0.25">
      <c r="A58" s="42">
        <v>29</v>
      </c>
      <c r="B58" s="68" t="s">
        <v>288</v>
      </c>
      <c r="C58" s="68" t="s">
        <v>292</v>
      </c>
      <c r="D58" s="68">
        <v>1</v>
      </c>
      <c r="E58" s="68" t="s">
        <v>24</v>
      </c>
      <c r="F58" s="68" t="s">
        <v>15</v>
      </c>
      <c r="G58" s="68" t="s">
        <v>24</v>
      </c>
      <c r="H58" s="68">
        <v>13</v>
      </c>
      <c r="I58" s="51" t="s">
        <v>324</v>
      </c>
    </row>
    <row r="59" spans="1:9" x14ac:dyDescent="0.25">
      <c r="A59" s="42">
        <v>30</v>
      </c>
      <c r="B59" s="68" t="s">
        <v>288</v>
      </c>
      <c r="C59" s="68" t="s">
        <v>292</v>
      </c>
      <c r="D59" s="68">
        <v>2</v>
      </c>
      <c r="E59" s="68" t="s">
        <v>24</v>
      </c>
      <c r="F59" s="68" t="s">
        <v>15</v>
      </c>
      <c r="G59" s="68" t="s">
        <v>24</v>
      </c>
      <c r="H59" s="68">
        <v>12</v>
      </c>
      <c r="I59" s="51" t="s">
        <v>324</v>
      </c>
    </row>
    <row r="60" spans="1:9" x14ac:dyDescent="0.25">
      <c r="A60" s="42">
        <v>31</v>
      </c>
      <c r="B60" s="68" t="s">
        <v>293</v>
      </c>
      <c r="C60" s="68" t="s">
        <v>223</v>
      </c>
      <c r="D60" s="68">
        <v>1</v>
      </c>
      <c r="E60" s="68" t="s">
        <v>24</v>
      </c>
      <c r="F60" s="68" t="s">
        <v>24</v>
      </c>
      <c r="G60" s="68" t="s">
        <v>15</v>
      </c>
      <c r="H60" s="68">
        <v>1</v>
      </c>
      <c r="I60" s="51" t="s">
        <v>324</v>
      </c>
    </row>
    <row r="61" spans="1:9" x14ac:dyDescent="0.25">
      <c r="A61" s="42">
        <v>32</v>
      </c>
      <c r="B61" s="68" t="s">
        <v>293</v>
      </c>
      <c r="C61" s="68" t="s">
        <v>223</v>
      </c>
      <c r="D61" s="68">
        <v>2</v>
      </c>
      <c r="E61" s="68" t="s">
        <v>24</v>
      </c>
      <c r="F61" s="68" t="s">
        <v>24</v>
      </c>
      <c r="G61" s="68" t="s">
        <v>15</v>
      </c>
      <c r="H61" s="68">
        <v>1</v>
      </c>
      <c r="I61" s="51" t="s">
        <v>324</v>
      </c>
    </row>
    <row r="62" spans="1:9" x14ac:dyDescent="0.25">
      <c r="A62" s="42">
        <v>33</v>
      </c>
      <c r="B62" s="68" t="s">
        <v>223</v>
      </c>
      <c r="C62" s="68" t="s">
        <v>294</v>
      </c>
      <c r="D62" s="68">
        <v>2</v>
      </c>
      <c r="E62" s="68" t="s">
        <v>24</v>
      </c>
      <c r="F62" s="68" t="s">
        <v>15</v>
      </c>
      <c r="G62" s="68" t="s">
        <v>24</v>
      </c>
      <c r="H62" s="68">
        <v>42</v>
      </c>
      <c r="I62" s="51" t="s">
        <v>324</v>
      </c>
    </row>
    <row r="63" spans="1:9" x14ac:dyDescent="0.25">
      <c r="A63" s="42">
        <v>34</v>
      </c>
      <c r="B63" s="68" t="s">
        <v>295</v>
      </c>
      <c r="C63" s="68" t="s">
        <v>296</v>
      </c>
      <c r="D63" s="68">
        <v>1</v>
      </c>
      <c r="E63" s="68" t="s">
        <v>24</v>
      </c>
      <c r="F63" s="68" t="s">
        <v>11</v>
      </c>
      <c r="G63" s="68" t="s">
        <v>24</v>
      </c>
      <c r="H63" s="68">
        <v>4</v>
      </c>
      <c r="I63" s="51" t="s">
        <v>324</v>
      </c>
    </row>
    <row r="64" spans="1:9" x14ac:dyDescent="0.25">
      <c r="A64" s="42">
        <v>35</v>
      </c>
      <c r="B64" s="68" t="s">
        <v>295</v>
      </c>
      <c r="C64" s="68" t="s">
        <v>296</v>
      </c>
      <c r="D64" s="68">
        <v>2</v>
      </c>
      <c r="E64" s="68" t="s">
        <v>24</v>
      </c>
      <c r="F64" s="68" t="s">
        <v>11</v>
      </c>
      <c r="G64" s="68" t="s">
        <v>24</v>
      </c>
      <c r="H64" s="68">
        <v>4</v>
      </c>
      <c r="I64" s="51" t="s">
        <v>324</v>
      </c>
    </row>
    <row r="65" spans="1:9" x14ac:dyDescent="0.25">
      <c r="A65" s="42">
        <v>36</v>
      </c>
      <c r="B65" s="68" t="s">
        <v>295</v>
      </c>
      <c r="C65" s="68" t="s">
        <v>297</v>
      </c>
      <c r="D65" s="68">
        <v>1</v>
      </c>
      <c r="E65" s="68" t="s">
        <v>24</v>
      </c>
      <c r="F65" s="68" t="s">
        <v>11</v>
      </c>
      <c r="G65" s="68" t="s">
        <v>24</v>
      </c>
      <c r="H65" s="68">
        <v>67</v>
      </c>
      <c r="I65" s="51" t="s">
        <v>324</v>
      </c>
    </row>
    <row r="66" spans="1:9" x14ac:dyDescent="0.25">
      <c r="A66" s="42">
        <v>37</v>
      </c>
      <c r="B66" s="68" t="s">
        <v>295</v>
      </c>
      <c r="C66" s="68" t="s">
        <v>297</v>
      </c>
      <c r="D66" s="68">
        <v>2</v>
      </c>
      <c r="E66" s="68" t="s">
        <v>24</v>
      </c>
      <c r="F66" s="68" t="s">
        <v>11</v>
      </c>
      <c r="G66" s="68" t="s">
        <v>24</v>
      </c>
      <c r="H66" s="68">
        <v>67</v>
      </c>
      <c r="I66" s="51" t="s">
        <v>324</v>
      </c>
    </row>
    <row r="67" spans="1:9" x14ac:dyDescent="0.25">
      <c r="G67" s="72" t="s">
        <v>524</v>
      </c>
      <c r="H67" s="73">
        <f>SUM(H30:H66)</f>
        <v>2442</v>
      </c>
    </row>
    <row r="68" spans="1:9" x14ac:dyDescent="0.25">
      <c r="A68" s="74" t="s">
        <v>527</v>
      </c>
    </row>
    <row r="69" spans="1:9" ht="30" x14ac:dyDescent="0.25">
      <c r="A69" s="42" t="s">
        <v>526</v>
      </c>
      <c r="B69" s="11" t="s">
        <v>201</v>
      </c>
      <c r="C69" s="11" t="s">
        <v>3</v>
      </c>
      <c r="D69" s="11" t="s">
        <v>197</v>
      </c>
      <c r="E69" s="11" t="s">
        <v>198</v>
      </c>
      <c r="F69" s="11" t="s">
        <v>211</v>
      </c>
    </row>
    <row r="70" spans="1:9" x14ac:dyDescent="0.25">
      <c r="A70" s="42">
        <v>1</v>
      </c>
      <c r="B70" s="69" t="s">
        <v>91</v>
      </c>
      <c r="C70" s="68">
        <v>1</v>
      </c>
      <c r="D70" s="68">
        <v>500</v>
      </c>
      <c r="E70" s="68" t="s">
        <v>212</v>
      </c>
      <c r="F70" s="68" t="s">
        <v>24</v>
      </c>
    </row>
    <row r="71" spans="1:9" x14ac:dyDescent="0.25">
      <c r="A71" s="42">
        <v>2</v>
      </c>
      <c r="B71" s="44" t="s">
        <v>138</v>
      </c>
      <c r="C71" s="19">
        <v>1</v>
      </c>
      <c r="D71" s="19">
        <v>500</v>
      </c>
      <c r="E71" s="19" t="s">
        <v>212</v>
      </c>
      <c r="F71" s="19" t="s">
        <v>24</v>
      </c>
    </row>
    <row r="72" spans="1:9" x14ac:dyDescent="0.25">
      <c r="A72" s="42">
        <v>3</v>
      </c>
      <c r="B72" s="69" t="s">
        <v>511</v>
      </c>
      <c r="C72" s="68">
        <v>1</v>
      </c>
      <c r="D72" s="68">
        <v>315</v>
      </c>
      <c r="E72" s="68" t="s">
        <v>212</v>
      </c>
      <c r="F72" s="68" t="s">
        <v>24</v>
      </c>
    </row>
    <row r="73" spans="1:9" x14ac:dyDescent="0.25">
      <c r="A73" s="42">
        <v>4</v>
      </c>
      <c r="B73" s="69" t="s">
        <v>511</v>
      </c>
      <c r="C73" s="68">
        <v>2</v>
      </c>
      <c r="D73" s="68">
        <v>315</v>
      </c>
      <c r="E73" s="68" t="s">
        <v>212</v>
      </c>
      <c r="F73" s="68" t="s">
        <v>24</v>
      </c>
    </row>
    <row r="74" spans="1:9" x14ac:dyDescent="0.25">
      <c r="A74" s="42">
        <v>5</v>
      </c>
      <c r="B74" s="69" t="s">
        <v>83</v>
      </c>
      <c r="C74" s="68">
        <v>1</v>
      </c>
      <c r="D74" s="68">
        <v>315</v>
      </c>
      <c r="E74" s="68" t="s">
        <v>212</v>
      </c>
      <c r="F74" s="68" t="s">
        <v>24</v>
      </c>
    </row>
    <row r="75" spans="1:9" x14ac:dyDescent="0.25">
      <c r="A75" s="42">
        <v>6</v>
      </c>
      <c r="B75" s="69" t="s">
        <v>83</v>
      </c>
      <c r="C75" s="68">
        <v>2</v>
      </c>
      <c r="D75" s="68">
        <v>315</v>
      </c>
      <c r="E75" s="68" t="s">
        <v>212</v>
      </c>
      <c r="F75" s="68" t="s">
        <v>24</v>
      </c>
    </row>
    <row r="76" spans="1:9" x14ac:dyDescent="0.25">
      <c r="A76" s="42">
        <v>7</v>
      </c>
      <c r="B76" s="69" t="s">
        <v>83</v>
      </c>
      <c r="C76" s="68">
        <v>3</v>
      </c>
      <c r="D76" s="68">
        <v>315</v>
      </c>
      <c r="E76" s="68" t="s">
        <v>212</v>
      </c>
      <c r="F76" s="68" t="s">
        <v>24</v>
      </c>
    </row>
    <row r="77" spans="1:9" x14ac:dyDescent="0.25">
      <c r="A77" s="42">
        <v>8</v>
      </c>
      <c r="B77" s="69" t="s">
        <v>217</v>
      </c>
      <c r="C77" s="68">
        <v>1</v>
      </c>
      <c r="D77" s="68">
        <v>315</v>
      </c>
      <c r="E77" s="68" t="s">
        <v>212</v>
      </c>
      <c r="F77" s="68" t="s">
        <v>24</v>
      </c>
    </row>
    <row r="78" spans="1:9" x14ac:dyDescent="0.25">
      <c r="A78" s="42">
        <v>9</v>
      </c>
      <c r="B78" s="69" t="s">
        <v>217</v>
      </c>
      <c r="C78" s="68">
        <v>2</v>
      </c>
      <c r="D78" s="68">
        <v>315</v>
      </c>
      <c r="E78" s="68" t="s">
        <v>212</v>
      </c>
      <c r="F78" s="68" t="s">
        <v>24</v>
      </c>
    </row>
    <row r="79" spans="1:9" x14ac:dyDescent="0.25">
      <c r="A79" s="42">
        <v>10</v>
      </c>
      <c r="B79" s="69" t="s">
        <v>217</v>
      </c>
      <c r="C79" s="68">
        <v>3</v>
      </c>
      <c r="D79" s="68">
        <v>315</v>
      </c>
      <c r="E79" s="68" t="s">
        <v>212</v>
      </c>
      <c r="F79" s="68" t="s">
        <v>24</v>
      </c>
    </row>
    <row r="80" spans="1:9" x14ac:dyDescent="0.25">
      <c r="A80" s="42">
        <v>11</v>
      </c>
      <c r="B80" s="69" t="s">
        <v>220</v>
      </c>
      <c r="C80" s="68">
        <v>1</v>
      </c>
      <c r="D80" s="68">
        <v>315</v>
      </c>
      <c r="E80" s="68" t="s">
        <v>212</v>
      </c>
      <c r="F80" s="68" t="s">
        <v>24</v>
      </c>
    </row>
    <row r="81" spans="1:6" x14ac:dyDescent="0.25">
      <c r="A81" s="42">
        <v>12</v>
      </c>
      <c r="B81" s="69" t="s">
        <v>17</v>
      </c>
      <c r="C81" s="68">
        <v>1</v>
      </c>
      <c r="D81" s="68">
        <v>315</v>
      </c>
      <c r="E81" s="68" t="s">
        <v>212</v>
      </c>
      <c r="F81" s="68" t="s">
        <v>24</v>
      </c>
    </row>
    <row r="82" spans="1:6" x14ac:dyDescent="0.25">
      <c r="A82" s="42">
        <v>13</v>
      </c>
      <c r="B82" s="69" t="s">
        <v>17</v>
      </c>
      <c r="C82" s="68">
        <v>2</v>
      </c>
      <c r="D82" s="68">
        <v>315</v>
      </c>
      <c r="E82" s="68" t="s">
        <v>212</v>
      </c>
      <c r="F82" s="68" t="s">
        <v>24</v>
      </c>
    </row>
    <row r="83" spans="1:6" x14ac:dyDescent="0.25">
      <c r="A83" s="42">
        <v>14</v>
      </c>
      <c r="B83" s="69" t="s">
        <v>17</v>
      </c>
      <c r="C83" s="68">
        <v>3</v>
      </c>
      <c r="D83" s="68">
        <v>315</v>
      </c>
      <c r="E83" s="68" t="s">
        <v>212</v>
      </c>
      <c r="F83" s="68" t="s">
        <v>24</v>
      </c>
    </row>
    <row r="84" spans="1:6" x14ac:dyDescent="0.25">
      <c r="A84" s="42">
        <v>15</v>
      </c>
      <c r="B84" s="69" t="s">
        <v>17</v>
      </c>
      <c r="C84" s="68">
        <v>4</v>
      </c>
      <c r="D84" s="68">
        <v>315</v>
      </c>
      <c r="E84" s="68" t="s">
        <v>212</v>
      </c>
      <c r="F84" s="68" t="s">
        <v>24</v>
      </c>
    </row>
    <row r="85" spans="1:6" x14ac:dyDescent="0.25">
      <c r="A85" s="42">
        <v>16</v>
      </c>
      <c r="B85" s="69" t="s">
        <v>92</v>
      </c>
      <c r="C85" s="68">
        <v>1</v>
      </c>
      <c r="D85" s="68">
        <v>315</v>
      </c>
      <c r="E85" s="68" t="s">
        <v>212</v>
      </c>
      <c r="F85" s="68" t="s">
        <v>24</v>
      </c>
    </row>
    <row r="86" spans="1:6" x14ac:dyDescent="0.25">
      <c r="A86" s="42">
        <v>17</v>
      </c>
      <c r="B86" s="69" t="s">
        <v>149</v>
      </c>
      <c r="C86" s="68">
        <v>1</v>
      </c>
      <c r="D86" s="68">
        <v>315</v>
      </c>
      <c r="E86" s="68" t="s">
        <v>212</v>
      </c>
      <c r="F86" s="68" t="s">
        <v>24</v>
      </c>
    </row>
    <row r="87" spans="1:6" x14ac:dyDescent="0.25">
      <c r="A87" s="42">
        <v>18</v>
      </c>
      <c r="B87" s="69" t="s">
        <v>116</v>
      </c>
      <c r="C87" s="68">
        <v>1</v>
      </c>
      <c r="D87" s="68">
        <v>315</v>
      </c>
      <c r="E87" s="68" t="s">
        <v>212</v>
      </c>
      <c r="F87" s="68" t="s">
        <v>24</v>
      </c>
    </row>
    <row r="88" spans="1:6" x14ac:dyDescent="0.25">
      <c r="A88" s="42">
        <v>19</v>
      </c>
      <c r="B88" s="69" t="s">
        <v>116</v>
      </c>
      <c r="C88" s="68">
        <v>2</v>
      </c>
      <c r="D88" s="68">
        <v>315</v>
      </c>
      <c r="E88" s="68" t="s">
        <v>212</v>
      </c>
      <c r="F88" s="68" t="s">
        <v>24</v>
      </c>
    </row>
    <row r="89" spans="1:6" x14ac:dyDescent="0.25">
      <c r="A89" s="42">
        <v>20</v>
      </c>
      <c r="B89" s="69" t="s">
        <v>116</v>
      </c>
      <c r="C89" s="68">
        <v>3</v>
      </c>
      <c r="D89" s="68">
        <v>315</v>
      </c>
      <c r="E89" s="68" t="s">
        <v>212</v>
      </c>
      <c r="F89" s="68" t="s">
        <v>24</v>
      </c>
    </row>
    <row r="90" spans="1:6" x14ac:dyDescent="0.25">
      <c r="A90" s="42">
        <v>21</v>
      </c>
      <c r="B90" s="69" t="s">
        <v>151</v>
      </c>
      <c r="C90" s="68">
        <v>1</v>
      </c>
      <c r="D90" s="68">
        <v>315</v>
      </c>
      <c r="E90" s="68" t="s">
        <v>212</v>
      </c>
      <c r="F90" s="68" t="s">
        <v>24</v>
      </c>
    </row>
    <row r="91" spans="1:6" x14ac:dyDescent="0.25">
      <c r="A91" s="42">
        <v>22</v>
      </c>
      <c r="B91" s="69" t="s">
        <v>151</v>
      </c>
      <c r="C91" s="68">
        <v>2</v>
      </c>
      <c r="D91" s="68">
        <v>315</v>
      </c>
      <c r="E91" s="68" t="s">
        <v>212</v>
      </c>
      <c r="F91" s="68" t="s">
        <v>24</v>
      </c>
    </row>
    <row r="92" spans="1:6" x14ac:dyDescent="0.25">
      <c r="C92" s="73" t="s">
        <v>524</v>
      </c>
      <c r="D92" s="73">
        <f>SUM(D70:D91)</f>
        <v>7300</v>
      </c>
    </row>
    <row r="93" spans="1:6" x14ac:dyDescent="0.25">
      <c r="A93" s="74" t="s">
        <v>537</v>
      </c>
    </row>
    <row r="94" spans="1:6" ht="25.5" x14ac:dyDescent="0.25">
      <c r="A94" s="75" t="s">
        <v>526</v>
      </c>
      <c r="B94" s="78" t="s">
        <v>528</v>
      </c>
      <c r="C94" s="78" t="s">
        <v>4</v>
      </c>
      <c r="D94" s="79" t="s">
        <v>529</v>
      </c>
      <c r="E94" s="79" t="s">
        <v>530</v>
      </c>
      <c r="F94" s="78" t="s">
        <v>531</v>
      </c>
    </row>
    <row r="95" spans="1:6" x14ac:dyDescent="0.25">
      <c r="A95" s="75">
        <v>1</v>
      </c>
      <c r="B95" s="77" t="s">
        <v>83</v>
      </c>
      <c r="C95" s="77" t="s">
        <v>24</v>
      </c>
      <c r="D95" s="77" t="s">
        <v>532</v>
      </c>
      <c r="E95" s="77">
        <v>125</v>
      </c>
      <c r="F95" s="77">
        <v>420</v>
      </c>
    </row>
    <row r="96" spans="1:6" x14ac:dyDescent="0.25">
      <c r="A96" s="75">
        <v>2</v>
      </c>
      <c r="B96" s="77" t="s">
        <v>533</v>
      </c>
      <c r="C96" s="77" t="s">
        <v>24</v>
      </c>
      <c r="D96" s="77" t="s">
        <v>534</v>
      </c>
      <c r="E96" s="77">
        <v>50</v>
      </c>
      <c r="F96" s="77">
        <v>420</v>
      </c>
    </row>
    <row r="97" spans="1:6" x14ac:dyDescent="0.25">
      <c r="A97" s="75">
        <v>3</v>
      </c>
      <c r="B97" s="77" t="s">
        <v>103</v>
      </c>
      <c r="C97" s="77" t="s">
        <v>24</v>
      </c>
      <c r="D97" s="77" t="s">
        <v>534</v>
      </c>
      <c r="E97" s="77">
        <v>50</v>
      </c>
      <c r="F97" s="77">
        <v>420</v>
      </c>
    </row>
    <row r="98" spans="1:6" x14ac:dyDescent="0.25">
      <c r="A98" s="75">
        <v>4</v>
      </c>
      <c r="B98" s="77" t="s">
        <v>116</v>
      </c>
      <c r="C98" s="77" t="s">
        <v>24</v>
      </c>
      <c r="D98" s="77" t="s">
        <v>535</v>
      </c>
      <c r="E98" s="77">
        <v>100</v>
      </c>
      <c r="F98" s="77">
        <v>420</v>
      </c>
    </row>
    <row r="99" spans="1:6" x14ac:dyDescent="0.25">
      <c r="A99" s="75">
        <v>5</v>
      </c>
      <c r="B99" s="77" t="s">
        <v>116</v>
      </c>
      <c r="C99" s="77" t="s">
        <v>24</v>
      </c>
      <c r="D99" s="77" t="s">
        <v>535</v>
      </c>
      <c r="E99" s="77">
        <v>100</v>
      </c>
      <c r="F99" s="77">
        <v>420</v>
      </c>
    </row>
    <row r="100" spans="1:6" x14ac:dyDescent="0.25">
      <c r="A100" s="75">
        <v>6</v>
      </c>
      <c r="B100" s="77" t="s">
        <v>138</v>
      </c>
      <c r="C100" s="77" t="s">
        <v>24</v>
      </c>
      <c r="D100" s="77" t="s">
        <v>536</v>
      </c>
      <c r="E100" s="77">
        <v>126</v>
      </c>
      <c r="F100" s="77">
        <v>420</v>
      </c>
    </row>
    <row r="101" spans="1:6" x14ac:dyDescent="0.25">
      <c r="D101" s="76" t="s">
        <v>524</v>
      </c>
      <c r="E101" s="73">
        <f>SUM(E95:E100)</f>
        <v>551</v>
      </c>
    </row>
    <row r="102" spans="1:6" x14ac:dyDescent="0.25">
      <c r="A102" s="74" t="s">
        <v>559</v>
      </c>
    </row>
    <row r="103" spans="1:6" x14ac:dyDescent="0.25">
      <c r="A103" s="77" t="s">
        <v>538</v>
      </c>
      <c r="B103" s="77" t="s">
        <v>539</v>
      </c>
      <c r="C103" s="309" t="s">
        <v>540</v>
      </c>
      <c r="D103" s="310"/>
      <c r="E103" s="311"/>
    </row>
    <row r="104" spans="1:6" x14ac:dyDescent="0.25">
      <c r="A104" s="77"/>
      <c r="B104" s="77"/>
      <c r="C104" s="77" t="s">
        <v>541</v>
      </c>
      <c r="D104" s="77"/>
      <c r="E104" s="77" t="s">
        <v>542</v>
      </c>
    </row>
    <row r="105" spans="1:6" x14ac:dyDescent="0.25">
      <c r="A105" s="77">
        <v>1</v>
      </c>
      <c r="B105" s="77" t="s">
        <v>543</v>
      </c>
      <c r="C105" s="77" t="s">
        <v>474</v>
      </c>
      <c r="D105" s="77"/>
      <c r="E105" s="77">
        <v>50</v>
      </c>
    </row>
    <row r="106" spans="1:6" x14ac:dyDescent="0.25">
      <c r="A106" s="77">
        <v>2</v>
      </c>
      <c r="B106" s="77" t="s">
        <v>544</v>
      </c>
      <c r="C106" s="77" t="s">
        <v>545</v>
      </c>
      <c r="D106" s="77"/>
      <c r="E106" s="77">
        <v>50</v>
      </c>
    </row>
    <row r="107" spans="1:6" x14ac:dyDescent="0.25">
      <c r="A107" s="77">
        <v>3</v>
      </c>
      <c r="B107" s="77" t="s">
        <v>546</v>
      </c>
      <c r="C107" s="77" t="s">
        <v>545</v>
      </c>
      <c r="D107" s="77"/>
      <c r="E107" s="77">
        <v>50</v>
      </c>
    </row>
    <row r="108" spans="1:6" x14ac:dyDescent="0.25">
      <c r="A108" s="77">
        <v>4</v>
      </c>
      <c r="B108" s="77" t="s">
        <v>547</v>
      </c>
      <c r="C108" s="77">
        <v>50</v>
      </c>
      <c r="D108" s="77"/>
      <c r="E108" s="77" t="s">
        <v>474</v>
      </c>
    </row>
    <row r="109" spans="1:6" x14ac:dyDescent="0.25">
      <c r="A109" s="77">
        <v>5</v>
      </c>
      <c r="B109" s="77" t="s">
        <v>548</v>
      </c>
      <c r="C109" s="77">
        <v>50</v>
      </c>
      <c r="D109" s="77"/>
      <c r="E109" s="77" t="s">
        <v>474</v>
      </c>
    </row>
    <row r="110" spans="1:6" x14ac:dyDescent="0.25">
      <c r="A110" s="77">
        <v>6</v>
      </c>
      <c r="B110" s="77" t="s">
        <v>549</v>
      </c>
      <c r="C110" s="77">
        <v>50</v>
      </c>
      <c r="D110" s="77"/>
      <c r="E110" s="77" t="s">
        <v>474</v>
      </c>
    </row>
    <row r="111" spans="1:6" x14ac:dyDescent="0.25">
      <c r="A111" s="77">
        <v>7</v>
      </c>
      <c r="B111" s="77" t="s">
        <v>550</v>
      </c>
      <c r="C111" s="77">
        <v>50</v>
      </c>
      <c r="D111" s="77"/>
      <c r="E111" s="77" t="s">
        <v>474</v>
      </c>
    </row>
    <row r="112" spans="1:6" x14ac:dyDescent="0.25">
      <c r="A112" s="77">
        <v>8</v>
      </c>
      <c r="B112" s="77" t="s">
        <v>551</v>
      </c>
      <c r="C112" s="77">
        <v>50</v>
      </c>
      <c r="D112" s="77"/>
      <c r="E112" s="77" t="s">
        <v>474</v>
      </c>
    </row>
    <row r="113" spans="1:5" x14ac:dyDescent="0.25">
      <c r="A113" s="77">
        <v>9</v>
      </c>
      <c r="B113" s="77" t="s">
        <v>552</v>
      </c>
      <c r="C113" s="77">
        <v>50</v>
      </c>
      <c r="D113" s="77"/>
      <c r="E113" s="77" t="s">
        <v>474</v>
      </c>
    </row>
    <row r="114" spans="1:5" x14ac:dyDescent="0.25">
      <c r="A114" s="77">
        <v>10</v>
      </c>
      <c r="B114" s="77" t="s">
        <v>553</v>
      </c>
      <c r="C114" s="77">
        <v>50</v>
      </c>
      <c r="D114" s="77"/>
      <c r="E114" s="77" t="s">
        <v>474</v>
      </c>
    </row>
    <row r="115" spans="1:5" x14ac:dyDescent="0.25">
      <c r="A115" s="77">
        <v>11</v>
      </c>
      <c r="B115" s="77" t="s">
        <v>554</v>
      </c>
      <c r="C115" s="77">
        <v>63</v>
      </c>
      <c r="D115" s="77"/>
      <c r="E115" s="77" t="s">
        <v>474</v>
      </c>
    </row>
    <row r="116" spans="1:5" x14ac:dyDescent="0.25">
      <c r="A116" s="77">
        <v>12</v>
      </c>
      <c r="B116" s="77" t="s">
        <v>555</v>
      </c>
      <c r="C116" s="77">
        <v>63</v>
      </c>
      <c r="D116" s="77"/>
      <c r="E116" s="77" t="s">
        <v>474</v>
      </c>
    </row>
    <row r="117" spans="1:5" x14ac:dyDescent="0.25">
      <c r="A117" s="77">
        <v>13</v>
      </c>
      <c r="B117" s="77" t="s">
        <v>556</v>
      </c>
      <c r="C117" s="77">
        <v>50</v>
      </c>
      <c r="D117" s="77"/>
      <c r="E117" s="77" t="s">
        <v>474</v>
      </c>
    </row>
    <row r="118" spans="1:5" x14ac:dyDescent="0.25">
      <c r="A118" s="77">
        <v>14</v>
      </c>
      <c r="B118" s="77" t="s">
        <v>557</v>
      </c>
      <c r="C118" s="77">
        <v>50</v>
      </c>
      <c r="D118" s="77"/>
      <c r="E118" s="77" t="s">
        <v>474</v>
      </c>
    </row>
    <row r="119" spans="1:5" x14ac:dyDescent="0.25">
      <c r="A119" s="77"/>
      <c r="B119" s="76" t="s">
        <v>558</v>
      </c>
      <c r="C119" s="76">
        <f>SUM(C105:C118)</f>
        <v>576</v>
      </c>
      <c r="D119" s="77"/>
      <c r="E119" s="76">
        <f>SUM(E105:E118)</f>
        <v>150</v>
      </c>
    </row>
  </sheetData>
  <mergeCells count="1">
    <mergeCell ref="C103:E10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filterMode="1"/>
  <dimension ref="A1:G161"/>
  <sheetViews>
    <sheetView workbookViewId="0">
      <selection activeCell="B115" sqref="B115:F116"/>
    </sheetView>
  </sheetViews>
  <sheetFormatPr defaultRowHeight="15" x14ac:dyDescent="0.25"/>
  <cols>
    <col min="2" max="2" width="16" customWidth="1"/>
  </cols>
  <sheetData>
    <row r="1" spans="1:7" ht="30" x14ac:dyDescent="0.25">
      <c r="A1" s="20" t="s">
        <v>0</v>
      </c>
      <c r="B1" s="11" t="s">
        <v>201</v>
      </c>
      <c r="C1" s="11" t="s">
        <v>3</v>
      </c>
      <c r="D1" s="11" t="s">
        <v>197</v>
      </c>
      <c r="E1" s="11" t="s">
        <v>198</v>
      </c>
      <c r="F1" s="11" t="s">
        <v>4</v>
      </c>
    </row>
    <row r="2" spans="1:7" hidden="1" x14ac:dyDescent="0.25">
      <c r="A2" s="50">
        <v>1</v>
      </c>
      <c r="B2" s="1" t="s">
        <v>51</v>
      </c>
      <c r="C2" s="50">
        <v>1</v>
      </c>
      <c r="D2" s="50">
        <v>315</v>
      </c>
      <c r="E2" s="50" t="s">
        <v>212</v>
      </c>
      <c r="F2" s="50" t="s">
        <v>52</v>
      </c>
    </row>
    <row r="3" spans="1:7" hidden="1" x14ac:dyDescent="0.25">
      <c r="A3" s="50">
        <v>2</v>
      </c>
      <c r="B3" s="1" t="s">
        <v>51</v>
      </c>
      <c r="C3" s="50">
        <v>2</v>
      </c>
      <c r="D3" s="50">
        <v>315</v>
      </c>
      <c r="E3" s="50" t="s">
        <v>212</v>
      </c>
      <c r="F3" s="50" t="s">
        <v>52</v>
      </c>
    </row>
    <row r="4" spans="1:7" hidden="1" x14ac:dyDescent="0.25">
      <c r="A4" s="50">
        <v>3</v>
      </c>
      <c r="B4" s="1" t="s">
        <v>54</v>
      </c>
      <c r="C4" s="50">
        <v>1</v>
      </c>
      <c r="D4" s="50">
        <v>315</v>
      </c>
      <c r="E4" s="50" t="s">
        <v>212</v>
      </c>
      <c r="F4" s="50" t="s">
        <v>25</v>
      </c>
      <c r="G4" s="80" t="s">
        <v>560</v>
      </c>
    </row>
    <row r="5" spans="1:7" hidden="1" x14ac:dyDescent="0.25">
      <c r="A5" s="50">
        <v>4</v>
      </c>
      <c r="B5" s="1" t="s">
        <v>54</v>
      </c>
      <c r="C5" s="50">
        <v>2</v>
      </c>
      <c r="D5" s="50">
        <v>315</v>
      </c>
      <c r="E5" s="50" t="s">
        <v>212</v>
      </c>
      <c r="F5" s="50" t="s">
        <v>25</v>
      </c>
      <c r="G5" s="80" t="s">
        <v>560</v>
      </c>
    </row>
    <row r="6" spans="1:7" hidden="1" x14ac:dyDescent="0.25">
      <c r="A6" s="50">
        <v>5</v>
      </c>
      <c r="B6" s="1" t="s">
        <v>54</v>
      </c>
      <c r="C6" s="50">
        <v>3</v>
      </c>
      <c r="D6" s="50">
        <v>315</v>
      </c>
      <c r="E6" s="50" t="s">
        <v>212</v>
      </c>
      <c r="F6" s="50" t="s">
        <v>25</v>
      </c>
      <c r="G6" s="80" t="s">
        <v>560</v>
      </c>
    </row>
    <row r="7" spans="1:7" hidden="1" x14ac:dyDescent="0.25">
      <c r="A7" s="55">
        <v>6</v>
      </c>
      <c r="B7" s="1" t="s">
        <v>511</v>
      </c>
      <c r="C7" s="55">
        <v>1</v>
      </c>
      <c r="D7" s="55">
        <v>315</v>
      </c>
      <c r="E7" s="55" t="s">
        <v>212</v>
      </c>
      <c r="F7" s="55" t="s">
        <v>24</v>
      </c>
    </row>
    <row r="8" spans="1:7" hidden="1" x14ac:dyDescent="0.25">
      <c r="A8" s="55">
        <v>7</v>
      </c>
      <c r="B8" s="1" t="s">
        <v>511</v>
      </c>
      <c r="C8" s="55">
        <v>2</v>
      </c>
      <c r="D8" s="55">
        <v>315</v>
      </c>
      <c r="E8" s="55" t="s">
        <v>212</v>
      </c>
      <c r="F8" s="55" t="s">
        <v>24</v>
      </c>
    </row>
    <row r="9" spans="1:7" hidden="1" x14ac:dyDescent="0.25">
      <c r="A9" s="55">
        <v>8</v>
      </c>
      <c r="B9" s="3" t="s">
        <v>62</v>
      </c>
      <c r="C9" s="3">
        <v>3</v>
      </c>
      <c r="D9" s="3">
        <v>315</v>
      </c>
      <c r="E9" s="3" t="s">
        <v>212</v>
      </c>
      <c r="F9" s="3" t="s">
        <v>25</v>
      </c>
      <c r="G9" s="81" t="s">
        <v>560</v>
      </c>
    </row>
    <row r="10" spans="1:7" hidden="1" x14ac:dyDescent="0.25">
      <c r="A10" s="55">
        <v>9</v>
      </c>
      <c r="B10" s="1" t="s">
        <v>43</v>
      </c>
      <c r="C10" s="50">
        <v>1</v>
      </c>
      <c r="D10" s="50">
        <v>315</v>
      </c>
      <c r="E10" s="50" t="s">
        <v>212</v>
      </c>
      <c r="F10" s="50" t="s">
        <v>52</v>
      </c>
    </row>
    <row r="11" spans="1:7" hidden="1" x14ac:dyDescent="0.25">
      <c r="A11" s="55">
        <v>10</v>
      </c>
      <c r="B11" s="1" t="s">
        <v>43</v>
      </c>
      <c r="C11" s="50">
        <v>2</v>
      </c>
      <c r="D11" s="50">
        <v>315</v>
      </c>
      <c r="E11" s="50" t="s">
        <v>212</v>
      </c>
      <c r="F11" s="50" t="s">
        <v>52</v>
      </c>
    </row>
    <row r="12" spans="1:7" hidden="1" x14ac:dyDescent="0.25">
      <c r="A12" s="55">
        <v>11</v>
      </c>
      <c r="B12" s="1" t="s">
        <v>36</v>
      </c>
      <c r="C12" s="50">
        <v>1</v>
      </c>
      <c r="D12" s="50">
        <v>315</v>
      </c>
      <c r="E12" s="50" t="s">
        <v>212</v>
      </c>
      <c r="F12" s="50" t="s">
        <v>11</v>
      </c>
    </row>
    <row r="13" spans="1:7" hidden="1" x14ac:dyDescent="0.25">
      <c r="A13" s="55">
        <v>12</v>
      </c>
      <c r="B13" s="1" t="s">
        <v>36</v>
      </c>
      <c r="C13" s="50">
        <v>2</v>
      </c>
      <c r="D13" s="50">
        <v>315</v>
      </c>
      <c r="E13" s="50" t="s">
        <v>212</v>
      </c>
      <c r="F13" s="50" t="s">
        <v>11</v>
      </c>
    </row>
    <row r="14" spans="1:7" hidden="1" x14ac:dyDescent="0.25">
      <c r="A14" s="55">
        <v>13</v>
      </c>
      <c r="B14" s="1" t="s">
        <v>69</v>
      </c>
      <c r="C14" s="50">
        <v>1</v>
      </c>
      <c r="D14" s="50">
        <v>315</v>
      </c>
      <c r="E14" s="50" t="s">
        <v>212</v>
      </c>
      <c r="F14" s="50" t="s">
        <v>52</v>
      </c>
    </row>
    <row r="15" spans="1:7" hidden="1" x14ac:dyDescent="0.25">
      <c r="A15" s="55">
        <v>14</v>
      </c>
      <c r="B15" s="1" t="s">
        <v>69</v>
      </c>
      <c r="C15" s="50">
        <v>2</v>
      </c>
      <c r="D15" s="50">
        <v>315</v>
      </c>
      <c r="E15" s="50" t="s">
        <v>212</v>
      </c>
      <c r="F15" s="50" t="s">
        <v>52</v>
      </c>
    </row>
    <row r="16" spans="1:7" hidden="1" x14ac:dyDescent="0.25">
      <c r="A16" s="55">
        <v>15</v>
      </c>
      <c r="B16" s="1" t="s">
        <v>71</v>
      </c>
      <c r="C16" s="50">
        <v>1</v>
      </c>
      <c r="D16" s="50">
        <v>315</v>
      </c>
      <c r="E16" s="50" t="s">
        <v>212</v>
      </c>
      <c r="F16" s="50" t="s">
        <v>15</v>
      </c>
      <c r="G16" s="81" t="s">
        <v>560</v>
      </c>
    </row>
    <row r="17" spans="1:7" hidden="1" x14ac:dyDescent="0.25">
      <c r="A17" s="55">
        <v>16</v>
      </c>
      <c r="B17" s="1" t="s">
        <v>71</v>
      </c>
      <c r="C17" s="50">
        <v>2</v>
      </c>
      <c r="D17" s="50">
        <v>315</v>
      </c>
      <c r="E17" s="50" t="s">
        <v>212</v>
      </c>
      <c r="F17" s="50" t="s">
        <v>15</v>
      </c>
      <c r="G17" s="81" t="s">
        <v>560</v>
      </c>
    </row>
    <row r="18" spans="1:7" hidden="1" x14ac:dyDescent="0.25">
      <c r="A18" s="55">
        <v>17</v>
      </c>
      <c r="B18" s="1" t="s">
        <v>93</v>
      </c>
      <c r="C18" s="50">
        <v>1</v>
      </c>
      <c r="D18" s="50">
        <v>315</v>
      </c>
      <c r="E18" s="50" t="s">
        <v>212</v>
      </c>
      <c r="F18" s="50" t="s">
        <v>94</v>
      </c>
    </row>
    <row r="19" spans="1:7" hidden="1" x14ac:dyDescent="0.25">
      <c r="A19" s="55">
        <v>18</v>
      </c>
      <c r="B19" s="1" t="s">
        <v>93</v>
      </c>
      <c r="C19" s="50">
        <v>2</v>
      </c>
      <c r="D19" s="50">
        <v>315</v>
      </c>
      <c r="E19" s="50" t="s">
        <v>212</v>
      </c>
      <c r="F19" s="50" t="s">
        <v>94</v>
      </c>
    </row>
    <row r="20" spans="1:7" hidden="1" x14ac:dyDescent="0.25">
      <c r="A20" s="55">
        <v>19</v>
      </c>
      <c r="B20" s="1" t="s">
        <v>93</v>
      </c>
      <c r="C20" s="50">
        <v>3</v>
      </c>
      <c r="D20" s="50">
        <v>315</v>
      </c>
      <c r="E20" s="50" t="s">
        <v>212</v>
      </c>
      <c r="F20" s="50" t="s">
        <v>94</v>
      </c>
    </row>
    <row r="21" spans="1:7" hidden="1" x14ac:dyDescent="0.25">
      <c r="A21" s="55">
        <v>20</v>
      </c>
      <c r="B21" s="3" t="s">
        <v>227</v>
      </c>
      <c r="C21" s="3">
        <v>1</v>
      </c>
      <c r="D21" s="3">
        <v>315</v>
      </c>
      <c r="E21" s="3" t="s">
        <v>212</v>
      </c>
      <c r="F21" s="3" t="s">
        <v>11</v>
      </c>
    </row>
    <row r="22" spans="1:7" hidden="1" x14ac:dyDescent="0.25">
      <c r="A22" s="55">
        <v>21</v>
      </c>
      <c r="B22" s="1" t="s">
        <v>81</v>
      </c>
      <c r="C22" s="50">
        <v>1</v>
      </c>
      <c r="D22" s="50">
        <v>315</v>
      </c>
      <c r="E22" s="50" t="s">
        <v>212</v>
      </c>
      <c r="F22" s="3" t="s">
        <v>11</v>
      </c>
    </row>
    <row r="23" spans="1:7" hidden="1" x14ac:dyDescent="0.25">
      <c r="A23" s="55">
        <v>22</v>
      </c>
      <c r="B23" s="1" t="s">
        <v>81</v>
      </c>
      <c r="C23" s="50">
        <v>2</v>
      </c>
      <c r="D23" s="50">
        <v>315</v>
      </c>
      <c r="E23" s="50" t="s">
        <v>212</v>
      </c>
      <c r="F23" s="3" t="s">
        <v>11</v>
      </c>
    </row>
    <row r="24" spans="1:7" hidden="1" x14ac:dyDescent="0.25">
      <c r="A24" s="55">
        <v>23</v>
      </c>
      <c r="B24" s="1" t="s">
        <v>74</v>
      </c>
      <c r="C24" s="50">
        <v>1</v>
      </c>
      <c r="D24" s="50">
        <v>315</v>
      </c>
      <c r="E24" s="50" t="s">
        <v>212</v>
      </c>
      <c r="F24" s="3" t="s">
        <v>11</v>
      </c>
    </row>
    <row r="25" spans="1:7" hidden="1" x14ac:dyDescent="0.25">
      <c r="A25" s="55">
        <v>24</v>
      </c>
      <c r="B25" s="1" t="s">
        <v>74</v>
      </c>
      <c r="C25" s="50">
        <v>2</v>
      </c>
      <c r="D25" s="50">
        <v>315</v>
      </c>
      <c r="E25" s="50" t="s">
        <v>212</v>
      </c>
      <c r="F25" s="3" t="s">
        <v>11</v>
      </c>
    </row>
    <row r="26" spans="1:7" hidden="1" x14ac:dyDescent="0.25">
      <c r="A26" s="55">
        <v>25</v>
      </c>
      <c r="B26" s="1" t="s">
        <v>74</v>
      </c>
      <c r="C26" s="50">
        <v>3</v>
      </c>
      <c r="D26" s="50">
        <v>315</v>
      </c>
      <c r="E26" s="50" t="s">
        <v>212</v>
      </c>
      <c r="F26" s="3" t="s">
        <v>11</v>
      </c>
    </row>
    <row r="27" spans="1:7" hidden="1" x14ac:dyDescent="0.25">
      <c r="A27" s="55">
        <v>26</v>
      </c>
      <c r="B27" s="1" t="s">
        <v>83</v>
      </c>
      <c r="C27" s="50">
        <v>1</v>
      </c>
      <c r="D27" s="50">
        <v>315</v>
      </c>
      <c r="E27" s="50" t="s">
        <v>212</v>
      </c>
      <c r="F27" s="50" t="s">
        <v>24</v>
      </c>
    </row>
    <row r="28" spans="1:7" hidden="1" x14ac:dyDescent="0.25">
      <c r="A28" s="55">
        <v>27</v>
      </c>
      <c r="B28" s="1" t="s">
        <v>83</v>
      </c>
      <c r="C28" s="50">
        <v>2</v>
      </c>
      <c r="D28" s="50">
        <v>315</v>
      </c>
      <c r="E28" s="50" t="s">
        <v>212</v>
      </c>
      <c r="F28" s="50" t="s">
        <v>24</v>
      </c>
    </row>
    <row r="29" spans="1:7" hidden="1" x14ac:dyDescent="0.25">
      <c r="A29" s="55">
        <v>28</v>
      </c>
      <c r="B29" s="1" t="s">
        <v>83</v>
      </c>
      <c r="C29" s="50">
        <v>3</v>
      </c>
      <c r="D29" s="50">
        <v>315</v>
      </c>
      <c r="E29" s="50" t="s">
        <v>212</v>
      </c>
      <c r="F29" s="50" t="s">
        <v>24</v>
      </c>
    </row>
    <row r="30" spans="1:7" hidden="1" x14ac:dyDescent="0.25">
      <c r="A30" s="55">
        <v>29</v>
      </c>
      <c r="B30" s="1" t="s">
        <v>88</v>
      </c>
      <c r="C30" s="50">
        <v>1</v>
      </c>
      <c r="D30" s="50">
        <v>315</v>
      </c>
      <c r="E30" s="50" t="s">
        <v>212</v>
      </c>
      <c r="F30" s="50" t="s">
        <v>52</v>
      </c>
    </row>
    <row r="31" spans="1:7" hidden="1" x14ac:dyDescent="0.25">
      <c r="A31" s="55">
        <v>30</v>
      </c>
      <c r="B31" s="1" t="s">
        <v>217</v>
      </c>
      <c r="C31" s="50">
        <v>1</v>
      </c>
      <c r="D31" s="50">
        <v>315</v>
      </c>
      <c r="E31" s="50" t="s">
        <v>212</v>
      </c>
      <c r="F31" s="50" t="s">
        <v>24</v>
      </c>
    </row>
    <row r="32" spans="1:7" hidden="1" x14ac:dyDescent="0.25">
      <c r="A32" s="55">
        <v>31</v>
      </c>
      <c r="B32" s="1" t="s">
        <v>217</v>
      </c>
      <c r="C32" s="50">
        <v>2</v>
      </c>
      <c r="D32" s="50">
        <v>315</v>
      </c>
      <c r="E32" s="50" t="s">
        <v>212</v>
      </c>
      <c r="F32" s="50" t="s">
        <v>24</v>
      </c>
    </row>
    <row r="33" spans="1:7" hidden="1" x14ac:dyDescent="0.25">
      <c r="A33" s="55">
        <v>32</v>
      </c>
      <c r="B33" s="1" t="s">
        <v>217</v>
      </c>
      <c r="C33" s="50">
        <v>3</v>
      </c>
      <c r="D33" s="50">
        <v>315</v>
      </c>
      <c r="E33" s="50" t="s">
        <v>212</v>
      </c>
      <c r="F33" s="50" t="s">
        <v>24</v>
      </c>
    </row>
    <row r="34" spans="1:7" hidden="1" x14ac:dyDescent="0.25">
      <c r="A34" s="55">
        <v>33</v>
      </c>
      <c r="B34" s="1" t="s">
        <v>13</v>
      </c>
      <c r="C34" s="50">
        <v>1</v>
      </c>
      <c r="D34" s="50">
        <v>315</v>
      </c>
      <c r="E34" s="50" t="s">
        <v>212</v>
      </c>
      <c r="F34" s="50" t="s">
        <v>15</v>
      </c>
    </row>
    <row r="35" spans="1:7" hidden="1" x14ac:dyDescent="0.25">
      <c r="A35" s="55">
        <v>34</v>
      </c>
      <c r="B35" s="1" t="s">
        <v>218</v>
      </c>
      <c r="C35" s="50">
        <v>1</v>
      </c>
      <c r="D35" s="50">
        <v>315</v>
      </c>
      <c r="E35" s="50" t="s">
        <v>212</v>
      </c>
      <c r="F35" s="50" t="s">
        <v>15</v>
      </c>
    </row>
    <row r="36" spans="1:7" hidden="1" x14ac:dyDescent="0.25">
      <c r="A36" s="55">
        <v>35</v>
      </c>
      <c r="B36" s="1" t="s">
        <v>218</v>
      </c>
      <c r="C36" s="50">
        <v>2</v>
      </c>
      <c r="D36" s="50">
        <v>315</v>
      </c>
      <c r="E36" s="50" t="s">
        <v>212</v>
      </c>
      <c r="F36" s="50" t="s">
        <v>15</v>
      </c>
    </row>
    <row r="37" spans="1:7" hidden="1" x14ac:dyDescent="0.25">
      <c r="A37" s="55">
        <v>36</v>
      </c>
      <c r="B37" s="1" t="s">
        <v>434</v>
      </c>
      <c r="C37" s="50">
        <v>1</v>
      </c>
      <c r="D37" s="50">
        <v>315</v>
      </c>
      <c r="E37" s="50" t="s">
        <v>219</v>
      </c>
      <c r="F37" s="50" t="s">
        <v>52</v>
      </c>
    </row>
    <row r="38" spans="1:7" hidden="1" x14ac:dyDescent="0.25">
      <c r="A38" s="55">
        <v>37</v>
      </c>
      <c r="B38" s="1" t="s">
        <v>502</v>
      </c>
      <c r="C38" s="50">
        <v>1</v>
      </c>
      <c r="D38" s="50">
        <v>315</v>
      </c>
      <c r="E38" s="50" t="s">
        <v>219</v>
      </c>
      <c r="F38" s="50" t="s">
        <v>52</v>
      </c>
    </row>
    <row r="39" spans="1:7" hidden="1" x14ac:dyDescent="0.25">
      <c r="A39" s="55">
        <v>38</v>
      </c>
      <c r="B39" s="1" t="s">
        <v>98</v>
      </c>
      <c r="C39" s="50">
        <v>1</v>
      </c>
      <c r="D39" s="50">
        <v>315</v>
      </c>
      <c r="E39" s="50" t="s">
        <v>212</v>
      </c>
      <c r="F39" s="50" t="s">
        <v>52</v>
      </c>
    </row>
    <row r="40" spans="1:7" hidden="1" x14ac:dyDescent="0.25">
      <c r="A40" s="55">
        <v>39</v>
      </c>
      <c r="B40" s="1" t="s">
        <v>98</v>
      </c>
      <c r="C40" s="50">
        <v>2</v>
      </c>
      <c r="D40" s="50">
        <v>315</v>
      </c>
      <c r="E40" s="50" t="s">
        <v>212</v>
      </c>
      <c r="F40" s="50" t="s">
        <v>52</v>
      </c>
    </row>
    <row r="41" spans="1:7" hidden="1" x14ac:dyDescent="0.25">
      <c r="A41" s="55">
        <v>40</v>
      </c>
      <c r="B41" s="1" t="s">
        <v>99</v>
      </c>
      <c r="C41" s="50">
        <v>1</v>
      </c>
      <c r="D41" s="50">
        <v>315</v>
      </c>
      <c r="E41" s="50" t="s">
        <v>212</v>
      </c>
      <c r="F41" s="50" t="s">
        <v>52</v>
      </c>
    </row>
    <row r="42" spans="1:7" hidden="1" x14ac:dyDescent="0.25">
      <c r="A42" s="55">
        <v>41</v>
      </c>
      <c r="B42" s="1" t="s">
        <v>99</v>
      </c>
      <c r="C42" s="50">
        <v>2</v>
      </c>
      <c r="D42" s="50">
        <v>315</v>
      </c>
      <c r="E42" s="50" t="s">
        <v>212</v>
      </c>
      <c r="F42" s="50" t="s">
        <v>52</v>
      </c>
    </row>
    <row r="43" spans="1:7" hidden="1" x14ac:dyDescent="0.25">
      <c r="A43" s="55">
        <v>42</v>
      </c>
      <c r="B43" s="1" t="s">
        <v>220</v>
      </c>
      <c r="C43" s="50">
        <v>1</v>
      </c>
      <c r="D43" s="50">
        <v>315</v>
      </c>
      <c r="E43" s="50" t="s">
        <v>212</v>
      </c>
      <c r="F43" s="50" t="s">
        <v>24</v>
      </c>
    </row>
    <row r="44" spans="1:7" hidden="1" x14ac:dyDescent="0.25">
      <c r="A44" s="55">
        <v>43</v>
      </c>
      <c r="B44" s="1" t="s">
        <v>87</v>
      </c>
      <c r="C44" s="50">
        <v>1</v>
      </c>
      <c r="D44" s="50">
        <v>315</v>
      </c>
      <c r="E44" s="50" t="s">
        <v>212</v>
      </c>
      <c r="F44" s="50" t="s">
        <v>15</v>
      </c>
    </row>
    <row r="45" spans="1:7" hidden="1" x14ac:dyDescent="0.25">
      <c r="A45" s="55">
        <v>44</v>
      </c>
      <c r="B45" s="1" t="s">
        <v>87</v>
      </c>
      <c r="C45" s="50">
        <v>2</v>
      </c>
      <c r="D45" s="50">
        <v>315</v>
      </c>
      <c r="E45" s="50" t="s">
        <v>212</v>
      </c>
      <c r="F45" s="50" t="s">
        <v>15</v>
      </c>
    </row>
    <row r="46" spans="1:7" hidden="1" x14ac:dyDescent="0.25">
      <c r="A46" s="55">
        <v>45</v>
      </c>
      <c r="B46" s="1" t="s">
        <v>104</v>
      </c>
      <c r="C46" s="50">
        <v>1</v>
      </c>
      <c r="D46" s="50">
        <v>315</v>
      </c>
      <c r="E46" s="50" t="s">
        <v>212</v>
      </c>
      <c r="F46" s="50" t="s">
        <v>15</v>
      </c>
      <c r="G46" s="80" t="s">
        <v>560</v>
      </c>
    </row>
    <row r="47" spans="1:7" hidden="1" x14ac:dyDescent="0.25">
      <c r="A47" s="55">
        <v>46</v>
      </c>
      <c r="B47" s="1" t="s">
        <v>104</v>
      </c>
      <c r="C47" s="50">
        <v>2</v>
      </c>
      <c r="D47" s="50">
        <v>315</v>
      </c>
      <c r="E47" s="50" t="s">
        <v>212</v>
      </c>
      <c r="F47" s="50" t="s">
        <v>15</v>
      </c>
      <c r="G47" s="80" t="s">
        <v>560</v>
      </c>
    </row>
    <row r="48" spans="1:7" hidden="1" x14ac:dyDescent="0.25">
      <c r="A48" s="55">
        <v>47</v>
      </c>
      <c r="B48" s="1" t="s">
        <v>107</v>
      </c>
      <c r="C48" s="50">
        <v>1</v>
      </c>
      <c r="D48" s="50">
        <v>315</v>
      </c>
      <c r="E48" s="50" t="s">
        <v>212</v>
      </c>
      <c r="F48" s="50" t="s">
        <v>52</v>
      </c>
    </row>
    <row r="49" spans="1:7" hidden="1" x14ac:dyDescent="0.25">
      <c r="A49" s="55">
        <v>48</v>
      </c>
      <c r="B49" s="1" t="s">
        <v>107</v>
      </c>
      <c r="C49" s="50">
        <v>2</v>
      </c>
      <c r="D49" s="50">
        <v>315</v>
      </c>
      <c r="E49" s="50" t="s">
        <v>212</v>
      </c>
      <c r="F49" s="50" t="s">
        <v>52</v>
      </c>
    </row>
    <row r="50" spans="1:7" hidden="1" x14ac:dyDescent="0.25">
      <c r="A50" s="55">
        <v>49</v>
      </c>
      <c r="B50" s="1" t="s">
        <v>14</v>
      </c>
      <c r="C50" s="50">
        <v>1</v>
      </c>
      <c r="D50" s="50">
        <v>315</v>
      </c>
      <c r="E50" s="50" t="s">
        <v>212</v>
      </c>
      <c r="F50" s="50" t="s">
        <v>15</v>
      </c>
    </row>
    <row r="51" spans="1:7" hidden="1" x14ac:dyDescent="0.25">
      <c r="A51" s="55">
        <v>50</v>
      </c>
      <c r="B51" s="1" t="s">
        <v>14</v>
      </c>
      <c r="C51" s="50">
        <v>2</v>
      </c>
      <c r="D51" s="50">
        <v>315</v>
      </c>
      <c r="E51" s="50" t="s">
        <v>212</v>
      </c>
      <c r="F51" s="50" t="s">
        <v>15</v>
      </c>
    </row>
    <row r="52" spans="1:7" hidden="1" x14ac:dyDescent="0.25">
      <c r="A52" s="55">
        <v>51</v>
      </c>
      <c r="B52" s="1" t="s">
        <v>14</v>
      </c>
      <c r="C52" s="50">
        <v>3</v>
      </c>
      <c r="D52" s="50">
        <v>315</v>
      </c>
      <c r="E52" s="50" t="s">
        <v>212</v>
      </c>
      <c r="F52" s="50" t="s">
        <v>15</v>
      </c>
    </row>
    <row r="53" spans="1:7" hidden="1" x14ac:dyDescent="0.25">
      <c r="A53" s="55">
        <v>52</v>
      </c>
      <c r="B53" s="1" t="s">
        <v>60</v>
      </c>
      <c r="C53" s="50">
        <v>1</v>
      </c>
      <c r="D53" s="50">
        <v>315</v>
      </c>
      <c r="E53" s="50" t="s">
        <v>212</v>
      </c>
      <c r="F53" s="50" t="s">
        <v>25</v>
      </c>
      <c r="G53" s="80" t="s">
        <v>560</v>
      </c>
    </row>
    <row r="54" spans="1:7" hidden="1" x14ac:dyDescent="0.25">
      <c r="A54" s="55">
        <v>53</v>
      </c>
      <c r="B54" s="1" t="s">
        <v>60</v>
      </c>
      <c r="C54" s="50">
        <v>2</v>
      </c>
      <c r="D54" s="50">
        <v>315</v>
      </c>
      <c r="E54" s="50" t="s">
        <v>212</v>
      </c>
      <c r="F54" s="50" t="s">
        <v>25</v>
      </c>
      <c r="G54" s="80" t="s">
        <v>560</v>
      </c>
    </row>
    <row r="55" spans="1:7" hidden="1" x14ac:dyDescent="0.25">
      <c r="A55" s="55">
        <v>54</v>
      </c>
      <c r="B55" s="1" t="s">
        <v>60</v>
      </c>
      <c r="C55" s="50">
        <v>3</v>
      </c>
      <c r="D55" s="50">
        <v>315</v>
      </c>
      <c r="E55" s="50" t="s">
        <v>212</v>
      </c>
      <c r="F55" s="50" t="s">
        <v>25</v>
      </c>
      <c r="G55" s="80" t="s">
        <v>560</v>
      </c>
    </row>
    <row r="56" spans="1:7" hidden="1" x14ac:dyDescent="0.25">
      <c r="A56" s="55">
        <v>55</v>
      </c>
      <c r="B56" s="1" t="s">
        <v>17</v>
      </c>
      <c r="C56" s="50">
        <v>1</v>
      </c>
      <c r="D56" s="50">
        <v>315</v>
      </c>
      <c r="E56" s="50" t="s">
        <v>212</v>
      </c>
      <c r="F56" s="50" t="s">
        <v>24</v>
      </c>
    </row>
    <row r="57" spans="1:7" hidden="1" x14ac:dyDescent="0.25">
      <c r="A57" s="55">
        <v>56</v>
      </c>
      <c r="B57" s="1" t="s">
        <v>17</v>
      </c>
      <c r="C57" s="50">
        <v>2</v>
      </c>
      <c r="D57" s="50">
        <v>315</v>
      </c>
      <c r="E57" s="50" t="s">
        <v>212</v>
      </c>
      <c r="F57" s="50" t="s">
        <v>24</v>
      </c>
    </row>
    <row r="58" spans="1:7" hidden="1" x14ac:dyDescent="0.25">
      <c r="A58" s="55">
        <v>57</v>
      </c>
      <c r="B58" s="1" t="s">
        <v>17</v>
      </c>
      <c r="C58" s="50">
        <v>3</v>
      </c>
      <c r="D58" s="50">
        <v>315</v>
      </c>
      <c r="E58" s="50" t="s">
        <v>212</v>
      </c>
      <c r="F58" s="50" t="s">
        <v>24</v>
      </c>
    </row>
    <row r="59" spans="1:7" hidden="1" x14ac:dyDescent="0.25">
      <c r="A59" s="55">
        <v>58</v>
      </c>
      <c r="B59" s="1" t="s">
        <v>17</v>
      </c>
      <c r="C59" s="50">
        <v>4</v>
      </c>
      <c r="D59" s="50">
        <v>315</v>
      </c>
      <c r="E59" s="50" t="s">
        <v>212</v>
      </c>
      <c r="F59" s="50" t="s">
        <v>24</v>
      </c>
    </row>
    <row r="60" spans="1:7" hidden="1" x14ac:dyDescent="0.25">
      <c r="A60" s="55">
        <v>59</v>
      </c>
      <c r="B60" s="1" t="s">
        <v>85</v>
      </c>
      <c r="C60" s="50">
        <v>1</v>
      </c>
      <c r="D60" s="50">
        <v>315</v>
      </c>
      <c r="E60" s="50" t="s">
        <v>212</v>
      </c>
      <c r="F60" s="50" t="s">
        <v>15</v>
      </c>
    </row>
    <row r="61" spans="1:7" hidden="1" x14ac:dyDescent="0.25">
      <c r="A61" s="55">
        <v>60</v>
      </c>
      <c r="B61" s="1" t="s">
        <v>118</v>
      </c>
      <c r="C61" s="50">
        <v>1</v>
      </c>
      <c r="D61" s="50">
        <v>315</v>
      </c>
      <c r="E61" s="50" t="s">
        <v>212</v>
      </c>
      <c r="F61" s="50" t="s">
        <v>15</v>
      </c>
    </row>
    <row r="62" spans="1:7" hidden="1" x14ac:dyDescent="0.25">
      <c r="A62" s="55">
        <v>61</v>
      </c>
      <c r="B62" s="1" t="s">
        <v>118</v>
      </c>
      <c r="C62" s="50">
        <v>2</v>
      </c>
      <c r="D62" s="50">
        <v>315</v>
      </c>
      <c r="E62" s="50" t="s">
        <v>212</v>
      </c>
      <c r="F62" s="50" t="s">
        <v>15</v>
      </c>
    </row>
    <row r="63" spans="1:7" hidden="1" x14ac:dyDescent="0.25">
      <c r="A63" s="55">
        <v>62</v>
      </c>
      <c r="B63" s="1" t="s">
        <v>56</v>
      </c>
      <c r="C63" s="50">
        <v>1</v>
      </c>
      <c r="D63" s="50">
        <v>315</v>
      </c>
      <c r="E63" s="50" t="s">
        <v>212</v>
      </c>
      <c r="F63" s="50" t="s">
        <v>25</v>
      </c>
      <c r="G63" s="80" t="s">
        <v>560</v>
      </c>
    </row>
    <row r="64" spans="1:7" hidden="1" x14ac:dyDescent="0.25">
      <c r="A64" s="55">
        <v>63</v>
      </c>
      <c r="B64" s="1" t="s">
        <v>56</v>
      </c>
      <c r="C64" s="50">
        <v>2</v>
      </c>
      <c r="D64" s="50">
        <v>315</v>
      </c>
      <c r="E64" s="50" t="s">
        <v>212</v>
      </c>
      <c r="F64" s="50" t="s">
        <v>25</v>
      </c>
      <c r="G64" s="80" t="s">
        <v>560</v>
      </c>
    </row>
    <row r="65" spans="1:7" hidden="1" x14ac:dyDescent="0.25">
      <c r="A65" s="55">
        <v>64</v>
      </c>
      <c r="B65" s="1" t="s">
        <v>56</v>
      </c>
      <c r="C65" s="50">
        <v>3</v>
      </c>
      <c r="D65" s="50">
        <v>315</v>
      </c>
      <c r="E65" s="50" t="s">
        <v>212</v>
      </c>
      <c r="F65" s="50" t="s">
        <v>25</v>
      </c>
      <c r="G65" s="80" t="s">
        <v>560</v>
      </c>
    </row>
    <row r="66" spans="1:7" hidden="1" x14ac:dyDescent="0.25">
      <c r="A66" s="55">
        <v>65</v>
      </c>
      <c r="B66" s="1" t="s">
        <v>124</v>
      </c>
      <c r="C66" s="50">
        <v>1</v>
      </c>
      <c r="D66" s="50">
        <v>315</v>
      </c>
      <c r="E66" s="50" t="s">
        <v>212</v>
      </c>
      <c r="F66" s="50" t="s">
        <v>125</v>
      </c>
    </row>
    <row r="67" spans="1:7" hidden="1" x14ac:dyDescent="0.25">
      <c r="A67" s="55">
        <v>66</v>
      </c>
      <c r="B67" s="1" t="s">
        <v>124</v>
      </c>
      <c r="C67" s="50">
        <v>2</v>
      </c>
      <c r="D67" s="50">
        <v>315</v>
      </c>
      <c r="E67" s="50" t="s">
        <v>212</v>
      </c>
      <c r="F67" s="50" t="s">
        <v>125</v>
      </c>
    </row>
    <row r="68" spans="1:7" hidden="1" x14ac:dyDescent="0.25">
      <c r="A68" s="68"/>
      <c r="B68" s="69" t="s">
        <v>188</v>
      </c>
      <c r="C68" s="69">
        <v>1</v>
      </c>
      <c r="D68" s="69">
        <v>315</v>
      </c>
      <c r="E68" s="69" t="s">
        <v>212</v>
      </c>
      <c r="F68" s="69" t="s">
        <v>617</v>
      </c>
    </row>
    <row r="69" spans="1:7" hidden="1" x14ac:dyDescent="0.25">
      <c r="A69" s="68"/>
      <c r="B69" s="69" t="s">
        <v>188</v>
      </c>
      <c r="C69" s="69">
        <v>2</v>
      </c>
      <c r="D69" s="69">
        <v>315</v>
      </c>
      <c r="E69" s="69" t="s">
        <v>212</v>
      </c>
      <c r="F69" s="69" t="s">
        <v>617</v>
      </c>
    </row>
    <row r="70" spans="1:7" hidden="1" x14ac:dyDescent="0.25">
      <c r="A70" s="55">
        <v>67</v>
      </c>
      <c r="B70" s="1" t="s">
        <v>130</v>
      </c>
      <c r="C70" s="50">
        <v>1</v>
      </c>
      <c r="D70" s="50">
        <v>315</v>
      </c>
      <c r="E70" s="50" t="s">
        <v>212</v>
      </c>
      <c r="F70" s="50" t="s">
        <v>52</v>
      </c>
    </row>
    <row r="71" spans="1:7" hidden="1" x14ac:dyDescent="0.25">
      <c r="A71" s="55">
        <v>68</v>
      </c>
      <c r="B71" s="1" t="s">
        <v>130</v>
      </c>
      <c r="C71" s="50">
        <v>2</v>
      </c>
      <c r="D71" s="50">
        <v>315</v>
      </c>
      <c r="E71" s="50" t="s">
        <v>212</v>
      </c>
      <c r="F71" s="50" t="s">
        <v>52</v>
      </c>
    </row>
    <row r="72" spans="1:7" hidden="1" x14ac:dyDescent="0.25">
      <c r="A72" s="55">
        <v>69</v>
      </c>
      <c r="B72" s="1" t="s">
        <v>130</v>
      </c>
      <c r="C72" s="50">
        <v>3</v>
      </c>
      <c r="D72" s="50">
        <v>315</v>
      </c>
      <c r="E72" s="50" t="s">
        <v>212</v>
      </c>
      <c r="F72" s="50" t="s">
        <v>52</v>
      </c>
    </row>
    <row r="73" spans="1:7" hidden="1" x14ac:dyDescent="0.25">
      <c r="A73" s="55">
        <v>70</v>
      </c>
      <c r="B73" s="1" t="s">
        <v>112</v>
      </c>
      <c r="C73" s="50">
        <v>1</v>
      </c>
      <c r="D73" s="50">
        <v>315</v>
      </c>
      <c r="E73" s="50" t="s">
        <v>212</v>
      </c>
      <c r="F73" s="50" t="s">
        <v>25</v>
      </c>
      <c r="G73" s="80" t="s">
        <v>560</v>
      </c>
    </row>
    <row r="74" spans="1:7" hidden="1" x14ac:dyDescent="0.25">
      <c r="A74" s="55">
        <v>71</v>
      </c>
      <c r="B74" s="1" t="s">
        <v>112</v>
      </c>
      <c r="C74" s="50">
        <v>2</v>
      </c>
      <c r="D74" s="50">
        <v>315</v>
      </c>
      <c r="E74" s="50" t="s">
        <v>212</v>
      </c>
      <c r="F74" s="50" t="s">
        <v>25</v>
      </c>
      <c r="G74" s="80" t="s">
        <v>560</v>
      </c>
    </row>
    <row r="75" spans="1:7" hidden="1" x14ac:dyDescent="0.25">
      <c r="A75" s="55">
        <v>72</v>
      </c>
      <c r="B75" s="1" t="s">
        <v>92</v>
      </c>
      <c r="C75" s="50">
        <v>1</v>
      </c>
      <c r="D75" s="50">
        <v>315</v>
      </c>
      <c r="E75" s="50" t="s">
        <v>212</v>
      </c>
      <c r="F75" s="50" t="s">
        <v>24</v>
      </c>
      <c r="G75" s="80" t="s">
        <v>560</v>
      </c>
    </row>
    <row r="76" spans="1:7" hidden="1" x14ac:dyDescent="0.25">
      <c r="A76" s="55">
        <v>73</v>
      </c>
      <c r="B76" s="1" t="s">
        <v>117</v>
      </c>
      <c r="C76" s="50">
        <v>1</v>
      </c>
      <c r="D76" s="50">
        <v>315</v>
      </c>
      <c r="E76" s="50" t="s">
        <v>212</v>
      </c>
      <c r="F76" s="50" t="s">
        <v>15</v>
      </c>
    </row>
    <row r="77" spans="1:7" hidden="1" x14ac:dyDescent="0.25">
      <c r="A77" s="55">
        <v>74</v>
      </c>
      <c r="B77" s="1" t="s">
        <v>117</v>
      </c>
      <c r="C77" s="50">
        <v>2</v>
      </c>
      <c r="D77" s="50">
        <v>315</v>
      </c>
      <c r="E77" s="50" t="s">
        <v>212</v>
      </c>
      <c r="F77" s="50" t="s">
        <v>15</v>
      </c>
    </row>
    <row r="78" spans="1:7" hidden="1" x14ac:dyDescent="0.25">
      <c r="A78" s="55">
        <v>75</v>
      </c>
      <c r="B78" s="1" t="s">
        <v>129</v>
      </c>
      <c r="C78" s="50">
        <v>1</v>
      </c>
      <c r="D78" s="50">
        <v>315</v>
      </c>
      <c r="E78" s="50" t="s">
        <v>212</v>
      </c>
      <c r="F78" s="50" t="s">
        <v>52</v>
      </c>
    </row>
    <row r="79" spans="1:7" hidden="1" x14ac:dyDescent="0.25">
      <c r="A79" s="55">
        <v>76</v>
      </c>
      <c r="B79" s="1" t="s">
        <v>129</v>
      </c>
      <c r="C79" s="50">
        <v>2</v>
      </c>
      <c r="D79" s="50">
        <v>315</v>
      </c>
      <c r="E79" s="50" t="s">
        <v>212</v>
      </c>
      <c r="F79" s="50" t="s">
        <v>52</v>
      </c>
    </row>
    <row r="80" spans="1:7" hidden="1" x14ac:dyDescent="0.25">
      <c r="A80" s="55">
        <v>77</v>
      </c>
      <c r="B80" s="1" t="s">
        <v>131</v>
      </c>
      <c r="C80" s="50">
        <v>1</v>
      </c>
      <c r="D80" s="50">
        <v>315</v>
      </c>
      <c r="E80" s="50" t="s">
        <v>212</v>
      </c>
      <c r="F80" s="50" t="s">
        <v>52</v>
      </c>
    </row>
    <row r="81" spans="1:7" hidden="1" x14ac:dyDescent="0.25">
      <c r="A81" s="55">
        <v>78</v>
      </c>
      <c r="B81" s="1" t="s">
        <v>131</v>
      </c>
      <c r="C81" s="50">
        <v>2</v>
      </c>
      <c r="D81" s="50">
        <v>315</v>
      </c>
      <c r="E81" s="50" t="s">
        <v>212</v>
      </c>
      <c r="F81" s="50" t="s">
        <v>52</v>
      </c>
    </row>
    <row r="82" spans="1:7" hidden="1" x14ac:dyDescent="0.25">
      <c r="A82" s="55">
        <v>79</v>
      </c>
      <c r="B82" s="1" t="s">
        <v>137</v>
      </c>
      <c r="C82" s="50">
        <v>1</v>
      </c>
      <c r="D82" s="50">
        <v>315</v>
      </c>
      <c r="E82" s="50" t="s">
        <v>212</v>
      </c>
      <c r="F82" s="50" t="s">
        <v>52</v>
      </c>
    </row>
    <row r="83" spans="1:7" hidden="1" x14ac:dyDescent="0.25">
      <c r="A83" s="55">
        <v>80</v>
      </c>
      <c r="B83" s="1" t="s">
        <v>137</v>
      </c>
      <c r="C83" s="50">
        <v>2</v>
      </c>
      <c r="D83" s="50">
        <v>315</v>
      </c>
      <c r="E83" s="50" t="s">
        <v>212</v>
      </c>
      <c r="F83" s="50" t="s">
        <v>52</v>
      </c>
    </row>
    <row r="84" spans="1:7" hidden="1" x14ac:dyDescent="0.25">
      <c r="A84" s="55">
        <v>81</v>
      </c>
      <c r="B84" s="1" t="s">
        <v>63</v>
      </c>
      <c r="C84" s="50">
        <v>1</v>
      </c>
      <c r="D84" s="50">
        <v>315</v>
      </c>
      <c r="E84" s="50" t="s">
        <v>212</v>
      </c>
      <c r="F84" s="50" t="s">
        <v>25</v>
      </c>
      <c r="G84" s="80" t="s">
        <v>560</v>
      </c>
    </row>
    <row r="85" spans="1:7" hidden="1" x14ac:dyDescent="0.25">
      <c r="A85" s="55">
        <v>82</v>
      </c>
      <c r="B85" s="1" t="s">
        <v>63</v>
      </c>
      <c r="C85" s="50">
        <v>2</v>
      </c>
      <c r="D85" s="50">
        <v>315</v>
      </c>
      <c r="E85" s="50" t="s">
        <v>212</v>
      </c>
      <c r="F85" s="50" t="s">
        <v>25</v>
      </c>
      <c r="G85" s="80" t="s">
        <v>560</v>
      </c>
    </row>
    <row r="86" spans="1:7" hidden="1" x14ac:dyDescent="0.25">
      <c r="A86" s="55">
        <v>83</v>
      </c>
      <c r="B86" s="1" t="s">
        <v>134</v>
      </c>
      <c r="C86" s="50">
        <v>1</v>
      </c>
      <c r="D86" s="50">
        <v>315</v>
      </c>
      <c r="E86" s="50" t="s">
        <v>212</v>
      </c>
      <c r="F86" s="50" t="s">
        <v>52</v>
      </c>
    </row>
    <row r="87" spans="1:7" hidden="1" x14ac:dyDescent="0.25">
      <c r="A87" s="55">
        <v>84</v>
      </c>
      <c r="B87" s="1" t="s">
        <v>134</v>
      </c>
      <c r="C87" s="50">
        <v>2</v>
      </c>
      <c r="D87" s="50">
        <v>315</v>
      </c>
      <c r="E87" s="50" t="s">
        <v>212</v>
      </c>
      <c r="F87" s="50" t="s">
        <v>52</v>
      </c>
    </row>
    <row r="88" spans="1:7" hidden="1" x14ac:dyDescent="0.25">
      <c r="A88" s="55">
        <v>85</v>
      </c>
      <c r="B88" s="1" t="s">
        <v>134</v>
      </c>
      <c r="C88" s="50">
        <v>3</v>
      </c>
      <c r="D88" s="50">
        <v>315</v>
      </c>
      <c r="E88" s="50" t="s">
        <v>212</v>
      </c>
      <c r="F88" s="50" t="s">
        <v>52</v>
      </c>
    </row>
    <row r="89" spans="1:7" hidden="1" x14ac:dyDescent="0.25">
      <c r="A89" s="55">
        <v>86</v>
      </c>
      <c r="B89" s="2" t="s">
        <v>226</v>
      </c>
      <c r="C89" s="2">
        <v>1</v>
      </c>
      <c r="D89" s="2">
        <v>315</v>
      </c>
      <c r="E89" s="2" t="s">
        <v>212</v>
      </c>
      <c r="F89" s="2" t="s">
        <v>11</v>
      </c>
      <c r="G89" s="82" t="s">
        <v>560</v>
      </c>
    </row>
    <row r="90" spans="1:7" hidden="1" x14ac:dyDescent="0.25">
      <c r="A90" s="55">
        <v>87</v>
      </c>
      <c r="B90" s="2" t="s">
        <v>226</v>
      </c>
      <c r="C90" s="2">
        <v>2</v>
      </c>
      <c r="D90" s="2">
        <v>315</v>
      </c>
      <c r="E90" s="2" t="s">
        <v>212</v>
      </c>
      <c r="F90" s="2" t="s">
        <v>11</v>
      </c>
      <c r="G90" s="82" t="s">
        <v>560</v>
      </c>
    </row>
    <row r="91" spans="1:7" hidden="1" x14ac:dyDescent="0.25">
      <c r="A91" s="55">
        <v>88</v>
      </c>
      <c r="B91" s="1" t="s">
        <v>149</v>
      </c>
      <c r="C91" s="50">
        <v>1</v>
      </c>
      <c r="D91" s="50">
        <v>315</v>
      </c>
      <c r="E91" s="50" t="s">
        <v>212</v>
      </c>
      <c r="F91" s="50" t="s">
        <v>24</v>
      </c>
    </row>
    <row r="92" spans="1:7" hidden="1" x14ac:dyDescent="0.25">
      <c r="A92" s="55">
        <v>89</v>
      </c>
      <c r="B92" s="1" t="s">
        <v>230</v>
      </c>
      <c r="C92" s="55">
        <v>1</v>
      </c>
      <c r="D92" s="55">
        <v>315</v>
      </c>
      <c r="E92" s="55" t="s">
        <v>212</v>
      </c>
      <c r="F92" s="55" t="s">
        <v>25</v>
      </c>
      <c r="G92" s="80" t="s">
        <v>560</v>
      </c>
    </row>
    <row r="93" spans="1:7" hidden="1" x14ac:dyDescent="0.25">
      <c r="A93" s="55">
        <v>90</v>
      </c>
      <c r="B93" s="1" t="s">
        <v>230</v>
      </c>
      <c r="C93" s="55">
        <v>2</v>
      </c>
      <c r="D93" s="55">
        <v>315</v>
      </c>
      <c r="E93" s="55" t="s">
        <v>212</v>
      </c>
      <c r="F93" s="55" t="s">
        <v>25</v>
      </c>
      <c r="G93" s="80" t="s">
        <v>560</v>
      </c>
    </row>
    <row r="94" spans="1:7" hidden="1" x14ac:dyDescent="0.25">
      <c r="A94" s="55">
        <v>91</v>
      </c>
      <c r="B94" s="1" t="s">
        <v>136</v>
      </c>
      <c r="C94" s="50">
        <v>1</v>
      </c>
      <c r="D94" s="50">
        <v>315</v>
      </c>
      <c r="E94" s="50" t="s">
        <v>212</v>
      </c>
      <c r="F94" s="2" t="s">
        <v>11</v>
      </c>
    </row>
    <row r="95" spans="1:7" hidden="1" x14ac:dyDescent="0.25">
      <c r="A95" s="55">
        <v>92</v>
      </c>
      <c r="B95" s="1" t="s">
        <v>136</v>
      </c>
      <c r="C95" s="50">
        <v>2</v>
      </c>
      <c r="D95" s="50">
        <v>315</v>
      </c>
      <c r="E95" s="50" t="s">
        <v>212</v>
      </c>
      <c r="F95" s="2" t="s">
        <v>11</v>
      </c>
    </row>
    <row r="96" spans="1:7" hidden="1" x14ac:dyDescent="0.25">
      <c r="A96" s="55">
        <v>93</v>
      </c>
      <c r="B96" s="1" t="s">
        <v>136</v>
      </c>
      <c r="C96" s="50">
        <v>3</v>
      </c>
      <c r="D96" s="50">
        <v>315</v>
      </c>
      <c r="E96" s="50" t="s">
        <v>212</v>
      </c>
      <c r="F96" s="2" t="s">
        <v>11</v>
      </c>
    </row>
    <row r="97" spans="1:7" hidden="1" x14ac:dyDescent="0.25">
      <c r="A97" s="55">
        <v>94</v>
      </c>
      <c r="B97" s="1" t="s">
        <v>165</v>
      </c>
      <c r="C97" s="50">
        <v>1</v>
      </c>
      <c r="D97" s="50">
        <v>315</v>
      </c>
      <c r="E97" s="50" t="s">
        <v>212</v>
      </c>
      <c r="F97" s="50" t="s">
        <v>80</v>
      </c>
    </row>
    <row r="98" spans="1:7" hidden="1" x14ac:dyDescent="0.25">
      <c r="A98" s="55">
        <v>95</v>
      </c>
      <c r="B98" s="1" t="s">
        <v>221</v>
      </c>
      <c r="C98" s="50">
        <v>1</v>
      </c>
      <c r="D98" s="50">
        <v>315</v>
      </c>
      <c r="E98" s="50" t="s">
        <v>212</v>
      </c>
      <c r="F98" s="50" t="s">
        <v>59</v>
      </c>
      <c r="G98" s="80" t="s">
        <v>560</v>
      </c>
    </row>
    <row r="99" spans="1:7" hidden="1" x14ac:dyDescent="0.25">
      <c r="A99" s="55">
        <v>96</v>
      </c>
      <c r="B99" s="1" t="s">
        <v>221</v>
      </c>
      <c r="C99" s="50">
        <v>2</v>
      </c>
      <c r="D99" s="50">
        <v>315</v>
      </c>
      <c r="E99" s="50" t="s">
        <v>212</v>
      </c>
      <c r="F99" s="50" t="s">
        <v>59</v>
      </c>
      <c r="G99" s="80" t="s">
        <v>560</v>
      </c>
    </row>
    <row r="100" spans="1:7" hidden="1" x14ac:dyDescent="0.25">
      <c r="A100" s="55">
        <v>97</v>
      </c>
      <c r="B100" s="1" t="s">
        <v>116</v>
      </c>
      <c r="C100" s="50">
        <v>1</v>
      </c>
      <c r="D100" s="50">
        <v>315</v>
      </c>
      <c r="E100" s="50" t="s">
        <v>212</v>
      </c>
      <c r="F100" s="50" t="s">
        <v>24</v>
      </c>
    </row>
    <row r="101" spans="1:7" hidden="1" x14ac:dyDescent="0.25">
      <c r="A101" s="55">
        <v>98</v>
      </c>
      <c r="B101" s="1" t="s">
        <v>116</v>
      </c>
      <c r="C101" s="50">
        <v>2</v>
      </c>
      <c r="D101" s="50">
        <v>315</v>
      </c>
      <c r="E101" s="50" t="s">
        <v>212</v>
      </c>
      <c r="F101" s="50" t="s">
        <v>24</v>
      </c>
    </row>
    <row r="102" spans="1:7" hidden="1" x14ac:dyDescent="0.25">
      <c r="A102" s="55">
        <v>99</v>
      </c>
      <c r="B102" s="1" t="s">
        <v>116</v>
      </c>
      <c r="C102" s="50">
        <v>3</v>
      </c>
      <c r="D102" s="50">
        <v>315</v>
      </c>
      <c r="E102" s="50" t="s">
        <v>212</v>
      </c>
      <c r="F102" s="50" t="s">
        <v>24</v>
      </c>
    </row>
    <row r="103" spans="1:7" hidden="1" x14ac:dyDescent="0.25">
      <c r="A103" s="55">
        <v>100</v>
      </c>
      <c r="B103" s="1" t="s">
        <v>157</v>
      </c>
      <c r="C103" s="50">
        <v>1</v>
      </c>
      <c r="D103" s="50">
        <v>315</v>
      </c>
      <c r="E103" s="50" t="s">
        <v>212</v>
      </c>
      <c r="F103" s="50" t="s">
        <v>52</v>
      </c>
    </row>
    <row r="104" spans="1:7" hidden="1" x14ac:dyDescent="0.25">
      <c r="A104" s="55">
        <v>101</v>
      </c>
      <c r="B104" s="1" t="s">
        <v>157</v>
      </c>
      <c r="C104" s="50">
        <v>2</v>
      </c>
      <c r="D104" s="50">
        <v>315</v>
      </c>
      <c r="E104" s="50" t="s">
        <v>212</v>
      </c>
      <c r="F104" s="50" t="s">
        <v>52</v>
      </c>
    </row>
    <row r="105" spans="1:7" hidden="1" x14ac:dyDescent="0.25">
      <c r="A105" s="55">
        <v>102</v>
      </c>
      <c r="B105" s="1" t="s">
        <v>108</v>
      </c>
      <c r="C105" s="50">
        <v>1</v>
      </c>
      <c r="D105" s="50">
        <v>315</v>
      </c>
      <c r="E105" s="50" t="s">
        <v>212</v>
      </c>
      <c r="F105" s="50" t="s">
        <v>15</v>
      </c>
      <c r="G105" s="80" t="s">
        <v>560</v>
      </c>
    </row>
    <row r="106" spans="1:7" hidden="1" x14ac:dyDescent="0.25">
      <c r="A106" s="55">
        <v>103</v>
      </c>
      <c r="B106" s="1" t="s">
        <v>108</v>
      </c>
      <c r="C106" s="50">
        <v>2</v>
      </c>
      <c r="D106" s="50">
        <v>315</v>
      </c>
      <c r="E106" s="50" t="s">
        <v>212</v>
      </c>
      <c r="F106" s="50" t="s">
        <v>15</v>
      </c>
      <c r="G106" s="80" t="s">
        <v>560</v>
      </c>
    </row>
    <row r="107" spans="1:7" hidden="1" x14ac:dyDescent="0.25">
      <c r="A107" s="55">
        <v>104</v>
      </c>
      <c r="B107" s="1" t="s">
        <v>216</v>
      </c>
      <c r="C107" s="50">
        <v>1</v>
      </c>
      <c r="D107" s="50">
        <v>315</v>
      </c>
      <c r="E107" s="50" t="s">
        <v>212</v>
      </c>
      <c r="F107" s="50" t="s">
        <v>52</v>
      </c>
    </row>
    <row r="108" spans="1:7" hidden="1" x14ac:dyDescent="0.25">
      <c r="A108" s="55">
        <v>105</v>
      </c>
      <c r="B108" s="1" t="s">
        <v>155</v>
      </c>
      <c r="C108" s="50">
        <v>1</v>
      </c>
      <c r="D108" s="50">
        <v>315</v>
      </c>
      <c r="E108" s="50" t="s">
        <v>212</v>
      </c>
      <c r="F108" s="1" t="s">
        <v>155</v>
      </c>
    </row>
    <row r="109" spans="1:7" hidden="1" x14ac:dyDescent="0.25">
      <c r="A109" s="55">
        <v>106</v>
      </c>
      <c r="B109" s="1" t="s">
        <v>155</v>
      </c>
      <c r="C109" s="50">
        <v>2</v>
      </c>
      <c r="D109" s="50">
        <v>315</v>
      </c>
      <c r="E109" s="50" t="s">
        <v>212</v>
      </c>
      <c r="F109" s="1" t="s">
        <v>155</v>
      </c>
    </row>
    <row r="110" spans="1:7" hidden="1" x14ac:dyDescent="0.25">
      <c r="A110" s="55">
        <v>107</v>
      </c>
      <c r="B110" s="1" t="s">
        <v>70</v>
      </c>
      <c r="C110" s="50">
        <v>1</v>
      </c>
      <c r="D110" s="50">
        <v>315</v>
      </c>
      <c r="E110" s="50" t="s">
        <v>212</v>
      </c>
      <c r="F110" s="50" t="s">
        <v>15</v>
      </c>
    </row>
    <row r="111" spans="1:7" hidden="1" x14ac:dyDescent="0.25">
      <c r="A111" s="55">
        <v>108</v>
      </c>
      <c r="B111" s="1" t="s">
        <v>70</v>
      </c>
      <c r="C111" s="50">
        <v>2</v>
      </c>
      <c r="D111" s="50">
        <v>315</v>
      </c>
      <c r="E111" s="50" t="s">
        <v>212</v>
      </c>
      <c r="F111" s="50" t="s">
        <v>15</v>
      </c>
    </row>
    <row r="112" spans="1:7" hidden="1" x14ac:dyDescent="0.25">
      <c r="A112" s="55">
        <v>109</v>
      </c>
      <c r="B112" s="1" t="s">
        <v>70</v>
      </c>
      <c r="C112" s="50">
        <v>3</v>
      </c>
      <c r="D112" s="50">
        <v>315</v>
      </c>
      <c r="E112" s="50" t="s">
        <v>212</v>
      </c>
      <c r="F112" s="50" t="s">
        <v>15</v>
      </c>
    </row>
    <row r="113" spans="1:7" hidden="1" x14ac:dyDescent="0.25">
      <c r="A113" s="55">
        <v>110</v>
      </c>
      <c r="B113" s="1" t="s">
        <v>214</v>
      </c>
      <c r="C113" s="50">
        <v>1</v>
      </c>
      <c r="D113" s="50">
        <v>315</v>
      </c>
      <c r="E113" s="50" t="s">
        <v>212</v>
      </c>
      <c r="F113" s="50" t="s">
        <v>11</v>
      </c>
    </row>
    <row r="114" spans="1:7" hidden="1" x14ac:dyDescent="0.25">
      <c r="A114" s="55">
        <v>111</v>
      </c>
      <c r="B114" s="1" t="s">
        <v>214</v>
      </c>
      <c r="C114" s="50">
        <v>2</v>
      </c>
      <c r="D114" s="50">
        <v>315</v>
      </c>
      <c r="E114" s="50" t="s">
        <v>212</v>
      </c>
      <c r="F114" s="50" t="s">
        <v>11</v>
      </c>
    </row>
    <row r="115" spans="1:7" x14ac:dyDescent="0.25">
      <c r="A115" s="55">
        <v>112</v>
      </c>
      <c r="B115" s="1" t="s">
        <v>432</v>
      </c>
      <c r="C115" s="50">
        <v>1</v>
      </c>
      <c r="D115" s="50">
        <v>315</v>
      </c>
      <c r="E115" s="50" t="s">
        <v>222</v>
      </c>
      <c r="F115" s="50" t="s">
        <v>321</v>
      </c>
      <c r="G115" s="80" t="s">
        <v>560</v>
      </c>
    </row>
    <row r="116" spans="1:7" x14ac:dyDescent="0.25">
      <c r="A116" s="55">
        <v>113</v>
      </c>
      <c r="B116" s="1" t="s">
        <v>432</v>
      </c>
      <c r="C116" s="50">
        <v>2</v>
      </c>
      <c r="D116" s="50">
        <v>315</v>
      </c>
      <c r="E116" s="50" t="s">
        <v>222</v>
      </c>
      <c r="F116" s="50" t="s">
        <v>321</v>
      </c>
      <c r="G116" s="80" t="s">
        <v>560</v>
      </c>
    </row>
    <row r="117" spans="1:7" hidden="1" x14ac:dyDescent="0.25">
      <c r="A117" s="55">
        <v>114</v>
      </c>
      <c r="B117" s="1" t="s">
        <v>106</v>
      </c>
      <c r="C117" s="50">
        <v>1</v>
      </c>
      <c r="D117" s="50">
        <v>315</v>
      </c>
      <c r="E117" s="50" t="s">
        <v>212</v>
      </c>
      <c r="F117" s="50" t="s">
        <v>15</v>
      </c>
      <c r="G117" s="80" t="s">
        <v>560</v>
      </c>
    </row>
    <row r="118" spans="1:7" hidden="1" x14ac:dyDescent="0.25">
      <c r="A118" s="55">
        <v>115</v>
      </c>
      <c r="B118" s="1" t="s">
        <v>106</v>
      </c>
      <c r="C118" s="50">
        <v>2</v>
      </c>
      <c r="D118" s="50">
        <v>315</v>
      </c>
      <c r="E118" s="50" t="s">
        <v>212</v>
      </c>
      <c r="F118" s="50" t="s">
        <v>15</v>
      </c>
      <c r="G118" s="81" t="s">
        <v>560</v>
      </c>
    </row>
    <row r="119" spans="1:7" hidden="1" x14ac:dyDescent="0.25">
      <c r="A119" s="55">
        <v>116</v>
      </c>
      <c r="B119" s="1" t="s">
        <v>151</v>
      </c>
      <c r="C119" s="50">
        <v>1</v>
      </c>
      <c r="D119" s="50">
        <v>315</v>
      </c>
      <c r="E119" s="50" t="s">
        <v>212</v>
      </c>
      <c r="F119" s="50" t="s">
        <v>24</v>
      </c>
    </row>
    <row r="120" spans="1:7" hidden="1" x14ac:dyDescent="0.25">
      <c r="A120" s="55">
        <v>117</v>
      </c>
      <c r="B120" s="1" t="s">
        <v>151</v>
      </c>
      <c r="C120" s="50">
        <v>2</v>
      </c>
      <c r="D120" s="50">
        <v>315</v>
      </c>
      <c r="E120" s="50" t="s">
        <v>212</v>
      </c>
      <c r="F120" s="50" t="s">
        <v>24</v>
      </c>
    </row>
    <row r="121" spans="1:7" hidden="1" x14ac:dyDescent="0.25">
      <c r="A121" s="55">
        <v>118</v>
      </c>
      <c r="B121" s="1" t="s">
        <v>66</v>
      </c>
      <c r="C121" s="50">
        <v>1</v>
      </c>
      <c r="D121" s="50">
        <v>315</v>
      </c>
      <c r="E121" s="50" t="s">
        <v>212</v>
      </c>
      <c r="F121" s="50" t="s">
        <v>11</v>
      </c>
    </row>
    <row r="122" spans="1:7" hidden="1" x14ac:dyDescent="0.25">
      <c r="A122" s="55">
        <v>119</v>
      </c>
      <c r="B122" s="1" t="s">
        <v>66</v>
      </c>
      <c r="C122" s="50">
        <v>2</v>
      </c>
      <c r="D122" s="50">
        <v>315</v>
      </c>
      <c r="E122" s="50" t="s">
        <v>212</v>
      </c>
      <c r="F122" s="50" t="s">
        <v>11</v>
      </c>
    </row>
    <row r="123" spans="1:7" hidden="1" x14ac:dyDescent="0.25">
      <c r="A123" s="55">
        <v>120</v>
      </c>
      <c r="B123" s="1" t="s">
        <v>66</v>
      </c>
      <c r="C123" s="50">
        <v>3</v>
      </c>
      <c r="D123" s="50">
        <v>315</v>
      </c>
      <c r="E123" s="50" t="s">
        <v>212</v>
      </c>
      <c r="F123" s="50" t="s">
        <v>11</v>
      </c>
    </row>
    <row r="124" spans="1:7" hidden="1" x14ac:dyDescent="0.25">
      <c r="A124" s="55">
        <v>121</v>
      </c>
      <c r="B124" s="1" t="s">
        <v>160</v>
      </c>
      <c r="C124" s="50">
        <v>1</v>
      </c>
      <c r="D124" s="50">
        <v>315</v>
      </c>
      <c r="E124" s="50" t="s">
        <v>212</v>
      </c>
      <c r="F124" s="50" t="s">
        <v>15</v>
      </c>
    </row>
    <row r="125" spans="1:7" hidden="1" x14ac:dyDescent="0.25">
      <c r="A125" s="55">
        <v>122</v>
      </c>
      <c r="B125" s="1" t="s">
        <v>160</v>
      </c>
      <c r="C125" s="50">
        <v>2</v>
      </c>
      <c r="D125" s="50">
        <v>315</v>
      </c>
      <c r="E125" s="50" t="s">
        <v>212</v>
      </c>
      <c r="F125" s="50" t="s">
        <v>15</v>
      </c>
    </row>
    <row r="126" spans="1:7" hidden="1" x14ac:dyDescent="0.25">
      <c r="A126" s="55">
        <v>123</v>
      </c>
      <c r="B126" s="1" t="s">
        <v>75</v>
      </c>
      <c r="C126" s="50">
        <v>1</v>
      </c>
      <c r="D126" s="50">
        <v>315</v>
      </c>
      <c r="E126" s="50" t="s">
        <v>212</v>
      </c>
      <c r="F126" s="50" t="s">
        <v>11</v>
      </c>
    </row>
    <row r="127" spans="1:7" hidden="1" x14ac:dyDescent="0.25">
      <c r="A127" s="55">
        <v>124</v>
      </c>
      <c r="B127" s="1" t="s">
        <v>75</v>
      </c>
      <c r="C127" s="50">
        <v>2</v>
      </c>
      <c r="D127" s="50">
        <v>315</v>
      </c>
      <c r="E127" s="50" t="s">
        <v>212</v>
      </c>
      <c r="F127" s="50" t="s">
        <v>11</v>
      </c>
    </row>
    <row r="128" spans="1:7" hidden="1" x14ac:dyDescent="0.25">
      <c r="A128" s="55">
        <v>125</v>
      </c>
      <c r="B128" s="1" t="s">
        <v>75</v>
      </c>
      <c r="C128" s="50">
        <v>3</v>
      </c>
      <c r="D128" s="50">
        <v>315</v>
      </c>
      <c r="E128" s="50" t="s">
        <v>212</v>
      </c>
      <c r="F128" s="50" t="s">
        <v>11</v>
      </c>
    </row>
    <row r="129" spans="1:7" hidden="1" x14ac:dyDescent="0.25">
      <c r="A129" s="55">
        <v>126</v>
      </c>
      <c r="B129" s="1" t="s">
        <v>82</v>
      </c>
      <c r="C129" s="50">
        <v>1</v>
      </c>
      <c r="D129" s="50">
        <v>315</v>
      </c>
      <c r="E129" s="50" t="s">
        <v>212</v>
      </c>
      <c r="F129" s="50" t="s">
        <v>80</v>
      </c>
    </row>
    <row r="130" spans="1:7" hidden="1" x14ac:dyDescent="0.25">
      <c r="A130" s="55">
        <v>127</v>
      </c>
      <c r="B130" s="1" t="s">
        <v>82</v>
      </c>
      <c r="C130" s="50">
        <v>2</v>
      </c>
      <c r="D130" s="50">
        <v>315</v>
      </c>
      <c r="E130" s="50" t="s">
        <v>212</v>
      </c>
      <c r="F130" s="50" t="s">
        <v>80</v>
      </c>
    </row>
    <row r="131" spans="1:7" hidden="1" x14ac:dyDescent="0.25">
      <c r="A131" s="55">
        <v>128</v>
      </c>
      <c r="B131" s="1" t="s">
        <v>135</v>
      </c>
      <c r="C131" s="50">
        <v>1</v>
      </c>
      <c r="D131" s="50">
        <v>315</v>
      </c>
      <c r="E131" s="50" t="s">
        <v>212</v>
      </c>
      <c r="F131" s="50" t="s">
        <v>15</v>
      </c>
    </row>
    <row r="132" spans="1:7" hidden="1" x14ac:dyDescent="0.25">
      <c r="A132" s="55">
        <v>129</v>
      </c>
      <c r="B132" s="1" t="s">
        <v>135</v>
      </c>
      <c r="C132" s="50">
        <v>2</v>
      </c>
      <c r="D132" s="50">
        <v>315</v>
      </c>
      <c r="E132" s="50" t="s">
        <v>212</v>
      </c>
      <c r="F132" s="50" t="s">
        <v>15</v>
      </c>
    </row>
    <row r="133" spans="1:7" hidden="1" x14ac:dyDescent="0.25">
      <c r="A133" s="55">
        <v>130</v>
      </c>
      <c r="B133" s="1" t="s">
        <v>72</v>
      </c>
      <c r="C133" s="50">
        <v>1</v>
      </c>
      <c r="D133" s="50">
        <v>315</v>
      </c>
      <c r="E133" s="50" t="s">
        <v>212</v>
      </c>
      <c r="F133" s="50" t="s">
        <v>25</v>
      </c>
      <c r="G133" s="80" t="s">
        <v>560</v>
      </c>
    </row>
    <row r="134" spans="1:7" hidden="1" x14ac:dyDescent="0.25">
      <c r="A134" s="55">
        <v>131</v>
      </c>
      <c r="B134" s="1" t="s">
        <v>72</v>
      </c>
      <c r="C134" s="50">
        <v>2</v>
      </c>
      <c r="D134" s="50">
        <v>315</v>
      </c>
      <c r="E134" s="50" t="s">
        <v>212</v>
      </c>
      <c r="F134" s="50" t="s">
        <v>25</v>
      </c>
      <c r="G134" s="80" t="s">
        <v>560</v>
      </c>
    </row>
    <row r="135" spans="1:7" hidden="1" x14ac:dyDescent="0.25">
      <c r="A135" s="55">
        <v>132</v>
      </c>
      <c r="B135" s="1" t="s">
        <v>72</v>
      </c>
      <c r="C135" s="50">
        <v>3</v>
      </c>
      <c r="D135" s="50">
        <v>315</v>
      </c>
      <c r="E135" s="50" t="s">
        <v>212</v>
      </c>
      <c r="F135" s="50" t="s">
        <v>25</v>
      </c>
      <c r="G135" s="80" t="s">
        <v>560</v>
      </c>
    </row>
    <row r="136" spans="1:7" hidden="1" x14ac:dyDescent="0.25">
      <c r="A136" s="55">
        <v>133</v>
      </c>
      <c r="B136" s="1" t="s">
        <v>223</v>
      </c>
      <c r="C136" s="50">
        <v>1</v>
      </c>
      <c r="D136" s="50">
        <v>315</v>
      </c>
      <c r="E136" s="50" t="s">
        <v>212</v>
      </c>
      <c r="F136" s="50" t="s">
        <v>15</v>
      </c>
    </row>
    <row r="137" spans="1:7" hidden="1" x14ac:dyDescent="0.25">
      <c r="A137" s="55">
        <v>134</v>
      </c>
      <c r="B137" s="1" t="s">
        <v>223</v>
      </c>
      <c r="C137" s="50">
        <v>2</v>
      </c>
      <c r="D137" s="50">
        <v>315</v>
      </c>
      <c r="E137" s="50" t="s">
        <v>212</v>
      </c>
      <c r="F137" s="50" t="s">
        <v>15</v>
      </c>
    </row>
    <row r="138" spans="1:7" hidden="1" x14ac:dyDescent="0.25">
      <c r="A138" s="55">
        <v>135</v>
      </c>
      <c r="B138" s="1" t="s">
        <v>10</v>
      </c>
      <c r="C138" s="50">
        <v>1</v>
      </c>
      <c r="D138" s="50">
        <v>315</v>
      </c>
      <c r="E138" s="50" t="s">
        <v>212</v>
      </c>
      <c r="F138" s="50" t="s">
        <v>11</v>
      </c>
    </row>
    <row r="139" spans="1:7" hidden="1" x14ac:dyDescent="0.25">
      <c r="A139" s="55">
        <v>136</v>
      </c>
      <c r="B139" s="1" t="s">
        <v>10</v>
      </c>
      <c r="C139" s="50">
        <v>2</v>
      </c>
      <c r="D139" s="50">
        <v>315</v>
      </c>
      <c r="E139" s="50" t="s">
        <v>212</v>
      </c>
      <c r="F139" s="50" t="s">
        <v>11</v>
      </c>
    </row>
    <row r="140" spans="1:7" hidden="1" x14ac:dyDescent="0.25">
      <c r="A140" s="55">
        <v>137</v>
      </c>
      <c r="B140" s="1" t="s">
        <v>133</v>
      </c>
      <c r="C140" s="50">
        <v>1</v>
      </c>
      <c r="D140" s="50">
        <v>315</v>
      </c>
      <c r="E140" s="50" t="s">
        <v>212</v>
      </c>
      <c r="F140" s="50" t="s">
        <v>11</v>
      </c>
    </row>
    <row r="141" spans="1:7" hidden="1" x14ac:dyDescent="0.25">
      <c r="A141" s="55">
        <v>138</v>
      </c>
      <c r="B141" s="1" t="s">
        <v>133</v>
      </c>
      <c r="C141" s="50">
        <v>2</v>
      </c>
      <c r="D141" s="50">
        <v>315</v>
      </c>
      <c r="E141" s="50" t="s">
        <v>212</v>
      </c>
      <c r="F141" s="50" t="s">
        <v>11</v>
      </c>
    </row>
    <row r="142" spans="1:7" hidden="1" x14ac:dyDescent="0.25">
      <c r="A142" s="55">
        <v>139</v>
      </c>
      <c r="B142" s="1" t="s">
        <v>90</v>
      </c>
      <c r="C142" s="50">
        <v>1</v>
      </c>
      <c r="D142" s="50">
        <v>315</v>
      </c>
      <c r="E142" s="50" t="s">
        <v>212</v>
      </c>
      <c r="F142" s="50" t="s">
        <v>15</v>
      </c>
    </row>
    <row r="143" spans="1:7" hidden="1" x14ac:dyDescent="0.25">
      <c r="A143" s="55">
        <v>140</v>
      </c>
      <c r="B143" s="1" t="s">
        <v>90</v>
      </c>
      <c r="C143" s="50">
        <v>2</v>
      </c>
      <c r="D143" s="50">
        <v>315</v>
      </c>
      <c r="E143" s="50" t="s">
        <v>212</v>
      </c>
      <c r="F143" s="50" t="s">
        <v>15</v>
      </c>
    </row>
    <row r="144" spans="1:7" hidden="1" x14ac:dyDescent="0.25">
      <c r="A144" s="55">
        <v>141</v>
      </c>
      <c r="B144" s="1" t="s">
        <v>174</v>
      </c>
      <c r="C144" s="50">
        <v>1</v>
      </c>
      <c r="D144" s="50">
        <v>315</v>
      </c>
      <c r="E144" s="50" t="s">
        <v>212</v>
      </c>
      <c r="F144" s="50" t="s">
        <v>433</v>
      </c>
      <c r="G144" s="80" t="s">
        <v>560</v>
      </c>
    </row>
    <row r="145" spans="1:7" hidden="1" x14ac:dyDescent="0.25">
      <c r="A145" s="55">
        <v>142</v>
      </c>
      <c r="B145" s="1" t="s">
        <v>174</v>
      </c>
      <c r="C145" s="50">
        <v>2</v>
      </c>
      <c r="D145" s="50">
        <v>315</v>
      </c>
      <c r="E145" s="50" t="s">
        <v>212</v>
      </c>
      <c r="F145" s="50" t="s">
        <v>433</v>
      </c>
      <c r="G145" s="80" t="s">
        <v>560</v>
      </c>
    </row>
    <row r="146" spans="1:7" hidden="1" x14ac:dyDescent="0.25">
      <c r="A146" s="55">
        <v>143</v>
      </c>
      <c r="B146" s="1" t="s">
        <v>224</v>
      </c>
      <c r="C146" s="50">
        <v>1</v>
      </c>
      <c r="D146" s="50">
        <v>315</v>
      </c>
      <c r="E146" s="50" t="s">
        <v>212</v>
      </c>
      <c r="F146" s="50" t="s">
        <v>321</v>
      </c>
      <c r="G146" s="80" t="s">
        <v>560</v>
      </c>
    </row>
    <row r="147" spans="1:7" hidden="1" x14ac:dyDescent="0.25">
      <c r="A147" s="55">
        <v>144</v>
      </c>
      <c r="B147" s="1" t="s">
        <v>224</v>
      </c>
      <c r="C147" s="50">
        <v>2</v>
      </c>
      <c r="D147" s="50">
        <v>315</v>
      </c>
      <c r="E147" s="50" t="s">
        <v>212</v>
      </c>
      <c r="F147" s="50" t="s">
        <v>321</v>
      </c>
      <c r="G147" s="81" t="s">
        <v>560</v>
      </c>
    </row>
    <row r="148" spans="1:7" hidden="1" x14ac:dyDescent="0.25">
      <c r="A148" s="55">
        <v>145</v>
      </c>
      <c r="B148" s="1" t="s">
        <v>224</v>
      </c>
      <c r="C148" s="50">
        <v>3</v>
      </c>
      <c r="D148" s="50">
        <v>315</v>
      </c>
      <c r="E148" s="50" t="s">
        <v>212</v>
      </c>
      <c r="F148" s="50" t="s">
        <v>321</v>
      </c>
      <c r="G148" s="81" t="s">
        <v>560</v>
      </c>
    </row>
    <row r="149" spans="1:7" hidden="1" x14ac:dyDescent="0.25">
      <c r="A149" s="55">
        <v>146</v>
      </c>
      <c r="B149" s="1" t="s">
        <v>178</v>
      </c>
      <c r="C149" s="50">
        <v>1</v>
      </c>
      <c r="D149" s="50">
        <v>315</v>
      </c>
      <c r="E149" s="50" t="s">
        <v>212</v>
      </c>
      <c r="F149" s="50" t="s">
        <v>25</v>
      </c>
      <c r="G149" s="81" t="s">
        <v>560</v>
      </c>
    </row>
    <row r="150" spans="1:7" hidden="1" x14ac:dyDescent="0.25">
      <c r="A150" s="55">
        <v>147</v>
      </c>
      <c r="B150" s="1" t="s">
        <v>225</v>
      </c>
      <c r="C150" s="50">
        <v>1</v>
      </c>
      <c r="D150" s="50">
        <v>315</v>
      </c>
      <c r="E150" s="50" t="s">
        <v>212</v>
      </c>
      <c r="F150" s="50" t="s">
        <v>15</v>
      </c>
      <c r="G150" s="81" t="s">
        <v>560</v>
      </c>
    </row>
    <row r="151" spans="1:7" hidden="1" x14ac:dyDescent="0.25">
      <c r="A151" s="55">
        <v>148</v>
      </c>
      <c r="B151" s="1" t="s">
        <v>225</v>
      </c>
      <c r="C151" s="50">
        <v>2</v>
      </c>
      <c r="D151" s="50">
        <v>315</v>
      </c>
      <c r="E151" s="50" t="s">
        <v>212</v>
      </c>
      <c r="F151" s="50" t="s">
        <v>15</v>
      </c>
      <c r="G151" s="81" t="s">
        <v>560</v>
      </c>
    </row>
    <row r="152" spans="1:7" hidden="1" x14ac:dyDescent="0.25">
      <c r="A152" s="55">
        <v>149</v>
      </c>
      <c r="B152" s="1" t="s">
        <v>225</v>
      </c>
      <c r="C152" s="50">
        <v>3</v>
      </c>
      <c r="D152" s="50">
        <v>315</v>
      </c>
      <c r="E152" s="50" t="s">
        <v>212</v>
      </c>
      <c r="F152" s="50" t="s">
        <v>15</v>
      </c>
      <c r="G152" s="81" t="s">
        <v>560</v>
      </c>
    </row>
    <row r="153" spans="1:7" hidden="1" x14ac:dyDescent="0.25">
      <c r="A153" s="55">
        <v>150</v>
      </c>
      <c r="B153" s="1" t="s">
        <v>61</v>
      </c>
      <c r="C153" s="50">
        <v>1</v>
      </c>
      <c r="D153" s="50">
        <v>315</v>
      </c>
      <c r="E153" s="50" t="s">
        <v>212</v>
      </c>
      <c r="F153" s="50" t="s">
        <v>25</v>
      </c>
      <c r="G153" s="81" t="s">
        <v>560</v>
      </c>
    </row>
    <row r="154" spans="1:7" hidden="1" x14ac:dyDescent="0.25">
      <c r="A154" s="55">
        <v>151</v>
      </c>
      <c r="B154" s="1" t="s">
        <v>61</v>
      </c>
      <c r="C154" s="50">
        <v>2</v>
      </c>
      <c r="D154" s="50">
        <v>315</v>
      </c>
      <c r="E154" s="50" t="s">
        <v>212</v>
      </c>
      <c r="F154" s="50" t="s">
        <v>25</v>
      </c>
      <c r="G154" s="81" t="s">
        <v>560</v>
      </c>
    </row>
    <row r="155" spans="1:7" hidden="1" x14ac:dyDescent="0.25">
      <c r="A155" s="55">
        <v>152</v>
      </c>
      <c r="B155" s="1" t="s">
        <v>64</v>
      </c>
      <c r="C155" s="50">
        <v>1</v>
      </c>
      <c r="D155" s="50">
        <v>315</v>
      </c>
      <c r="E155" s="50" t="s">
        <v>212</v>
      </c>
      <c r="F155" s="50" t="s">
        <v>25</v>
      </c>
      <c r="G155" s="81" t="s">
        <v>560</v>
      </c>
    </row>
    <row r="156" spans="1:7" hidden="1" x14ac:dyDescent="0.25">
      <c r="A156" s="55">
        <v>153</v>
      </c>
      <c r="B156" s="1" t="s">
        <v>31</v>
      </c>
      <c r="C156" s="50">
        <v>1</v>
      </c>
      <c r="D156" s="50">
        <v>315</v>
      </c>
      <c r="E156" s="50" t="s">
        <v>212</v>
      </c>
      <c r="F156" s="50" t="s">
        <v>11</v>
      </c>
      <c r="G156" s="81"/>
    </row>
    <row r="157" spans="1:7" hidden="1" x14ac:dyDescent="0.25">
      <c r="A157" s="55">
        <v>154</v>
      </c>
      <c r="B157" s="1" t="s">
        <v>31</v>
      </c>
      <c r="C157" s="50">
        <v>2</v>
      </c>
      <c r="D157" s="50">
        <v>315</v>
      </c>
      <c r="E157" s="50" t="s">
        <v>212</v>
      </c>
      <c r="F157" s="50" t="s">
        <v>11</v>
      </c>
    </row>
    <row r="158" spans="1:7" hidden="1" x14ac:dyDescent="0.25">
      <c r="A158" s="55">
        <v>155</v>
      </c>
      <c r="B158" s="1" t="s">
        <v>173</v>
      </c>
      <c r="C158" s="50">
        <v>1</v>
      </c>
      <c r="D158" s="50">
        <v>315</v>
      </c>
      <c r="E158" s="50" t="s">
        <v>212</v>
      </c>
      <c r="F158" s="50" t="s">
        <v>25</v>
      </c>
      <c r="G158" s="81" t="s">
        <v>560</v>
      </c>
    </row>
    <row r="159" spans="1:7" hidden="1" x14ac:dyDescent="0.25">
      <c r="A159" s="55">
        <v>156</v>
      </c>
      <c r="B159" s="1" t="s">
        <v>173</v>
      </c>
      <c r="C159" s="50">
        <v>2</v>
      </c>
      <c r="D159" s="50">
        <v>315</v>
      </c>
      <c r="E159" s="50" t="s">
        <v>212</v>
      </c>
      <c r="F159" s="50" t="s">
        <v>25</v>
      </c>
      <c r="G159" s="81" t="s">
        <v>560</v>
      </c>
    </row>
    <row r="160" spans="1:7" hidden="1" x14ac:dyDescent="0.25">
      <c r="A160" s="55">
        <v>157</v>
      </c>
      <c r="B160" s="1" t="s">
        <v>173</v>
      </c>
      <c r="C160" s="50">
        <v>3</v>
      </c>
      <c r="D160" s="50">
        <v>315</v>
      </c>
      <c r="E160" s="50" t="s">
        <v>212</v>
      </c>
      <c r="F160" s="50" t="s">
        <v>25</v>
      </c>
      <c r="G160" s="81" t="s">
        <v>560</v>
      </c>
    </row>
    <row r="161" spans="1:6" hidden="1" x14ac:dyDescent="0.25">
      <c r="A161" s="2"/>
      <c r="B161" s="2"/>
      <c r="C161" s="2" t="s">
        <v>378</v>
      </c>
      <c r="D161" s="2">
        <f>SUM(D2:D160)</f>
        <v>50085</v>
      </c>
      <c r="E161" s="2"/>
      <c r="F161" s="2"/>
    </row>
  </sheetData>
  <autoFilter ref="A1:G161">
    <filterColumn colId="4">
      <filters>
        <filter val="400/132"/>
      </filters>
    </filterColumn>
  </autoFilter>
  <sortState ref="A2:F154">
    <sortCondition ref="B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J18"/>
  <sheetViews>
    <sheetView topLeftCell="A8" workbookViewId="0">
      <selection activeCell="A2" sqref="A2:H12"/>
    </sheetView>
  </sheetViews>
  <sheetFormatPr defaultRowHeight="15" x14ac:dyDescent="0.25"/>
  <cols>
    <col min="2" max="2" width="20" customWidth="1"/>
    <col min="5" max="5" width="12.28515625" customWidth="1"/>
    <col min="10" max="10" width="11.5703125" customWidth="1"/>
  </cols>
  <sheetData>
    <row r="1" spans="1:10" ht="21" thickBot="1" x14ac:dyDescent="0.3">
      <c r="A1" s="312" t="s">
        <v>846</v>
      </c>
      <c r="B1" s="313"/>
      <c r="C1" s="313"/>
      <c r="D1" s="313"/>
      <c r="E1" s="313"/>
      <c r="F1" s="313"/>
      <c r="G1" s="313"/>
      <c r="H1" s="313"/>
      <c r="I1" s="222"/>
      <c r="J1" s="223"/>
    </row>
    <row r="2" spans="1:10" ht="26.25" thickBot="1" x14ac:dyDescent="0.3">
      <c r="A2" s="126" t="s">
        <v>640</v>
      </c>
      <c r="B2" s="127" t="s">
        <v>641</v>
      </c>
      <c r="C2" s="128" t="s">
        <v>642</v>
      </c>
      <c r="D2" s="127" t="s">
        <v>643</v>
      </c>
      <c r="E2" s="127" t="s">
        <v>644</v>
      </c>
      <c r="F2" s="127" t="s">
        <v>645</v>
      </c>
      <c r="G2" s="318" t="s">
        <v>646</v>
      </c>
      <c r="H2" s="319"/>
      <c r="I2" s="320" t="s">
        <v>647</v>
      </c>
      <c r="J2" s="321"/>
    </row>
    <row r="3" spans="1:10" ht="15.75" thickBot="1" x14ac:dyDescent="0.3">
      <c r="A3" s="129">
        <v>1</v>
      </c>
      <c r="B3" s="130" t="s">
        <v>863</v>
      </c>
      <c r="C3" s="130">
        <v>400</v>
      </c>
      <c r="D3" s="130">
        <v>350</v>
      </c>
      <c r="E3" s="130" t="s">
        <v>117</v>
      </c>
      <c r="F3" s="131">
        <v>0.4</v>
      </c>
      <c r="G3" s="314" t="s">
        <v>15</v>
      </c>
      <c r="H3" s="315"/>
      <c r="I3" s="316"/>
      <c r="J3" s="317"/>
    </row>
    <row r="4" spans="1:10" ht="15.75" thickBot="1" x14ac:dyDescent="0.3">
      <c r="A4" s="129">
        <v>2</v>
      </c>
      <c r="B4" s="130" t="s">
        <v>648</v>
      </c>
      <c r="C4" s="130">
        <v>400</v>
      </c>
      <c r="D4" s="130">
        <v>350</v>
      </c>
      <c r="E4" s="130" t="s">
        <v>117</v>
      </c>
      <c r="F4" s="131">
        <v>0.4</v>
      </c>
      <c r="G4" s="314" t="s">
        <v>15</v>
      </c>
      <c r="H4" s="315"/>
      <c r="I4" s="316"/>
      <c r="J4" s="317"/>
    </row>
    <row r="5" spans="1:10" ht="15.75" thickBot="1" x14ac:dyDescent="0.3">
      <c r="A5" s="129">
        <v>3</v>
      </c>
      <c r="B5" s="130" t="s">
        <v>666</v>
      </c>
      <c r="C5" s="130">
        <v>400</v>
      </c>
      <c r="D5" s="130">
        <v>232</v>
      </c>
      <c r="E5" s="130" t="s">
        <v>135</v>
      </c>
      <c r="F5" s="131">
        <v>0.25</v>
      </c>
      <c r="G5" s="314" t="s">
        <v>15</v>
      </c>
      <c r="H5" s="315"/>
      <c r="I5" s="316"/>
      <c r="J5" s="317"/>
    </row>
    <row r="6" spans="1:10" ht="15.75" thickBot="1" x14ac:dyDescent="0.3">
      <c r="A6" s="129">
        <v>4</v>
      </c>
      <c r="B6" s="130" t="s">
        <v>667</v>
      </c>
      <c r="C6" s="130">
        <v>400</v>
      </c>
      <c r="D6" s="130">
        <v>232</v>
      </c>
      <c r="E6" s="130" t="s">
        <v>135</v>
      </c>
      <c r="F6" s="131">
        <v>0.25</v>
      </c>
      <c r="G6" s="314" t="s">
        <v>15</v>
      </c>
      <c r="H6" s="315"/>
      <c r="I6" s="316"/>
      <c r="J6" s="317"/>
    </row>
    <row r="7" spans="1:10" ht="30.75" thickBot="1" x14ac:dyDescent="0.3">
      <c r="A7" s="129">
        <v>5</v>
      </c>
      <c r="B7" s="130" t="s">
        <v>649</v>
      </c>
      <c r="C7" s="130">
        <v>400</v>
      </c>
      <c r="D7" s="130">
        <v>220</v>
      </c>
      <c r="E7" s="130" t="s">
        <v>75</v>
      </c>
      <c r="F7" s="131">
        <v>0.4</v>
      </c>
      <c r="G7" s="314" t="s">
        <v>11</v>
      </c>
      <c r="H7" s="315"/>
      <c r="I7" s="316" t="s">
        <v>650</v>
      </c>
      <c r="J7" s="317"/>
    </row>
    <row r="8" spans="1:10" ht="30.75" thickBot="1" x14ac:dyDescent="0.3">
      <c r="A8" s="129">
        <v>6</v>
      </c>
      <c r="B8" s="130" t="s">
        <v>651</v>
      </c>
      <c r="C8" s="130">
        <v>400</v>
      </c>
      <c r="D8" s="130">
        <v>220</v>
      </c>
      <c r="E8" s="130" t="s">
        <v>75</v>
      </c>
      <c r="F8" s="131">
        <v>0.4</v>
      </c>
      <c r="G8" s="314" t="s">
        <v>11</v>
      </c>
      <c r="H8" s="315"/>
      <c r="I8" s="316" t="s">
        <v>652</v>
      </c>
      <c r="J8" s="317"/>
    </row>
    <row r="9" spans="1:10" ht="15.75" thickBot="1" x14ac:dyDescent="0.3">
      <c r="A9" s="129">
        <v>7</v>
      </c>
      <c r="B9" s="130" t="s">
        <v>653</v>
      </c>
      <c r="C9" s="130">
        <v>400</v>
      </c>
      <c r="D9" s="130">
        <v>434</v>
      </c>
      <c r="E9" s="130" t="s">
        <v>654</v>
      </c>
      <c r="F9" s="131">
        <v>0.4</v>
      </c>
      <c r="G9" s="314" t="s">
        <v>59</v>
      </c>
      <c r="H9" s="315"/>
      <c r="I9" s="316"/>
      <c r="J9" s="317"/>
    </row>
    <row r="10" spans="1:10" ht="15.75" thickBot="1" x14ac:dyDescent="0.3">
      <c r="A10" s="129">
        <v>8</v>
      </c>
      <c r="B10" s="130" t="s">
        <v>655</v>
      </c>
      <c r="C10" s="130">
        <v>400</v>
      </c>
      <c r="D10" s="130">
        <v>434</v>
      </c>
      <c r="E10" s="130" t="s">
        <v>654</v>
      </c>
      <c r="F10" s="131">
        <v>0.4</v>
      </c>
      <c r="G10" s="314" t="s">
        <v>59</v>
      </c>
      <c r="H10" s="315"/>
      <c r="I10" s="316"/>
      <c r="J10" s="317"/>
    </row>
    <row r="11" spans="1:10" ht="15.75" thickBot="1" x14ac:dyDescent="0.3">
      <c r="A11" s="129">
        <v>9</v>
      </c>
      <c r="B11" s="130" t="s">
        <v>656</v>
      </c>
      <c r="C11" s="130">
        <v>400</v>
      </c>
      <c r="D11" s="130">
        <v>371</v>
      </c>
      <c r="E11" s="130" t="s">
        <v>31</v>
      </c>
      <c r="F11" s="131">
        <v>0.4</v>
      </c>
      <c r="G11" s="314" t="s">
        <v>11</v>
      </c>
      <c r="H11" s="315"/>
      <c r="I11" s="316"/>
      <c r="J11" s="317"/>
    </row>
    <row r="12" spans="1:10" ht="15.75" thickBot="1" x14ac:dyDescent="0.3">
      <c r="A12" s="129">
        <v>10</v>
      </c>
      <c r="B12" s="130" t="s">
        <v>657</v>
      </c>
      <c r="C12" s="130">
        <v>400</v>
      </c>
      <c r="D12" s="130">
        <v>371</v>
      </c>
      <c r="E12" s="130" t="s">
        <v>31</v>
      </c>
      <c r="F12" s="131">
        <v>0.4</v>
      </c>
      <c r="G12" s="314" t="s">
        <v>11</v>
      </c>
      <c r="H12" s="315"/>
      <c r="I12" s="316"/>
      <c r="J12" s="317"/>
    </row>
    <row r="13" spans="1:10" ht="15.75" thickBot="1" x14ac:dyDescent="0.3">
      <c r="A13" s="132"/>
      <c r="B13" s="132"/>
      <c r="C13" s="132"/>
      <c r="D13" s="132"/>
      <c r="E13" s="132"/>
      <c r="F13" s="132"/>
      <c r="G13" s="324"/>
      <c r="H13" s="324"/>
      <c r="I13" s="324"/>
      <c r="J13" s="324"/>
    </row>
    <row r="14" spans="1:10" ht="21" thickBot="1" x14ac:dyDescent="0.3">
      <c r="A14" s="327" t="s">
        <v>658</v>
      </c>
      <c r="B14" s="328"/>
      <c r="C14" s="328"/>
      <c r="D14" s="328"/>
      <c r="E14" s="328"/>
      <c r="F14" s="328"/>
      <c r="G14" s="328"/>
      <c r="H14" s="328"/>
      <c r="I14" s="328"/>
      <c r="J14" s="329"/>
    </row>
    <row r="15" spans="1:10" ht="30.75" thickBot="1" x14ac:dyDescent="0.3">
      <c r="A15" s="133" t="s">
        <v>640</v>
      </c>
      <c r="B15" s="134" t="s">
        <v>659</v>
      </c>
      <c r="C15" s="135" t="s">
        <v>642</v>
      </c>
      <c r="D15" s="134" t="s">
        <v>660</v>
      </c>
      <c r="E15" s="134" t="s">
        <v>661</v>
      </c>
      <c r="F15" s="330" t="s">
        <v>662</v>
      </c>
      <c r="G15" s="331"/>
      <c r="H15" s="330" t="s">
        <v>646</v>
      </c>
      <c r="I15" s="331"/>
      <c r="J15" s="136"/>
    </row>
    <row r="16" spans="1:10" x14ac:dyDescent="0.25">
      <c r="A16" s="332">
        <v>1</v>
      </c>
      <c r="B16" s="332" t="s">
        <v>663</v>
      </c>
      <c r="C16" s="332">
        <v>400</v>
      </c>
      <c r="D16" s="332">
        <v>217</v>
      </c>
      <c r="E16" s="332" t="s">
        <v>75</v>
      </c>
      <c r="F16" s="334" t="s">
        <v>664</v>
      </c>
      <c r="G16" s="335"/>
      <c r="H16" s="334" t="s">
        <v>11</v>
      </c>
      <c r="I16" s="335"/>
      <c r="J16" s="322"/>
    </row>
    <row r="17" spans="1:10" ht="15.75" thickBot="1" x14ac:dyDescent="0.3">
      <c r="A17" s="333"/>
      <c r="B17" s="333"/>
      <c r="C17" s="333"/>
      <c r="D17" s="333"/>
      <c r="E17" s="333"/>
      <c r="F17" s="336"/>
      <c r="G17" s="337"/>
      <c r="H17" s="336"/>
      <c r="I17" s="337"/>
      <c r="J17" s="323"/>
    </row>
    <row r="18" spans="1:10" ht="75.75" thickBot="1" x14ac:dyDescent="0.3">
      <c r="A18" s="137">
        <v>2</v>
      </c>
      <c r="B18" s="138" t="s">
        <v>858</v>
      </c>
      <c r="C18" s="138">
        <v>400</v>
      </c>
      <c r="D18" s="138">
        <v>217</v>
      </c>
      <c r="E18" s="138" t="s">
        <v>75</v>
      </c>
      <c r="F18" s="325" t="s">
        <v>664</v>
      </c>
      <c r="G18" s="326"/>
      <c r="H18" s="325" t="s">
        <v>11</v>
      </c>
      <c r="I18" s="326"/>
      <c r="J18" s="139" t="s">
        <v>665</v>
      </c>
    </row>
  </sheetData>
  <mergeCells count="38">
    <mergeCell ref="F18:G18"/>
    <mergeCell ref="H18:I18"/>
    <mergeCell ref="G5:H5"/>
    <mergeCell ref="G6:H6"/>
    <mergeCell ref="I5:J5"/>
    <mergeCell ref="I6:J6"/>
    <mergeCell ref="A14:J14"/>
    <mergeCell ref="F15:G15"/>
    <mergeCell ref="H15:I15"/>
    <mergeCell ref="A16:A17"/>
    <mergeCell ref="B16:B17"/>
    <mergeCell ref="C16:C17"/>
    <mergeCell ref="D16:D17"/>
    <mergeCell ref="E16:E17"/>
    <mergeCell ref="F16:G17"/>
    <mergeCell ref="H16:I17"/>
    <mergeCell ref="G7:H7"/>
    <mergeCell ref="I7:J7"/>
    <mergeCell ref="J16:J17"/>
    <mergeCell ref="G8:H8"/>
    <mergeCell ref="I8:J8"/>
    <mergeCell ref="G9:H9"/>
    <mergeCell ref="I9:J9"/>
    <mergeCell ref="G10:H10"/>
    <mergeCell ref="I10:J10"/>
    <mergeCell ref="G11:H11"/>
    <mergeCell ref="I11:J11"/>
    <mergeCell ref="G12:H12"/>
    <mergeCell ref="I12:J12"/>
    <mergeCell ref="G13:H13"/>
    <mergeCell ref="I13:J13"/>
    <mergeCell ref="A1:H1"/>
    <mergeCell ref="G4:H4"/>
    <mergeCell ref="I4:J4"/>
    <mergeCell ref="G2:H2"/>
    <mergeCell ref="I2:J2"/>
    <mergeCell ref="G3:H3"/>
    <mergeCell ref="I3:J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32"/>
  <sheetViews>
    <sheetView topLeftCell="A29" workbookViewId="0">
      <selection activeCell="J14" sqref="J14"/>
    </sheetView>
  </sheetViews>
  <sheetFormatPr defaultRowHeight="15" x14ac:dyDescent="0.25"/>
  <cols>
    <col min="1" max="1" width="5.140625" customWidth="1"/>
    <col min="2" max="2" width="20.140625" bestFit="1" customWidth="1"/>
    <col min="3" max="3" width="5.140625" style="174" bestFit="1" customWidth="1"/>
    <col min="4" max="4" width="9.42578125" style="174" bestFit="1" customWidth="1"/>
    <col min="5" max="5" width="5.140625" style="174" bestFit="1" customWidth="1"/>
    <col min="6" max="6" width="9.42578125" style="174" bestFit="1" customWidth="1"/>
    <col min="7" max="8" width="10.7109375" style="185" bestFit="1" customWidth="1"/>
    <col min="9" max="9" width="8.5703125" style="174" customWidth="1"/>
    <col min="10" max="10" width="7.28515625" style="174" customWidth="1"/>
    <col min="11" max="11" width="11.140625" style="185" customWidth="1"/>
    <col min="12" max="12" width="11.28515625" style="174" customWidth="1"/>
  </cols>
  <sheetData>
    <row r="1" spans="1:15" ht="15.75" customHeight="1" x14ac:dyDescent="0.25">
      <c r="A1" s="267" t="s">
        <v>526</v>
      </c>
      <c r="B1" s="264" t="s">
        <v>726</v>
      </c>
      <c r="C1" s="264" t="s">
        <v>732</v>
      </c>
      <c r="D1" s="264"/>
      <c r="E1" s="264"/>
      <c r="F1" s="264"/>
      <c r="G1" s="269" t="s">
        <v>729</v>
      </c>
      <c r="H1" s="270"/>
      <c r="I1" s="265" t="s">
        <v>727</v>
      </c>
      <c r="J1" s="265" t="s">
        <v>728</v>
      </c>
      <c r="K1" s="266" t="s">
        <v>750</v>
      </c>
      <c r="L1" s="265" t="s">
        <v>737</v>
      </c>
    </row>
    <row r="2" spans="1:15" ht="15.75" customHeight="1" x14ac:dyDescent="0.25">
      <c r="A2" s="267"/>
      <c r="B2" s="264"/>
      <c r="C2" s="264" t="s">
        <v>730</v>
      </c>
      <c r="D2" s="264"/>
      <c r="E2" s="264" t="s">
        <v>731</v>
      </c>
      <c r="F2" s="264"/>
      <c r="G2" s="264" t="s">
        <v>730</v>
      </c>
      <c r="H2" s="264" t="s">
        <v>731</v>
      </c>
      <c r="I2" s="265"/>
      <c r="J2" s="265"/>
      <c r="K2" s="266"/>
      <c r="L2" s="265"/>
    </row>
    <row r="3" spans="1:15" ht="15.75" customHeight="1" x14ac:dyDescent="0.25">
      <c r="A3" s="268"/>
      <c r="B3" s="264"/>
      <c r="C3" s="183" t="s">
        <v>678</v>
      </c>
      <c r="D3" s="183" t="s">
        <v>733</v>
      </c>
      <c r="E3" s="183" t="s">
        <v>678</v>
      </c>
      <c r="F3" s="183" t="s">
        <v>733</v>
      </c>
      <c r="G3" s="264"/>
      <c r="H3" s="264"/>
      <c r="I3" s="265"/>
      <c r="J3" s="265"/>
      <c r="K3" s="266"/>
      <c r="L3" s="265"/>
    </row>
    <row r="4" spans="1:15" x14ac:dyDescent="0.25">
      <c r="A4" s="189">
        <v>1</v>
      </c>
      <c r="B4" s="183" t="s">
        <v>46</v>
      </c>
      <c r="C4" s="183">
        <v>2</v>
      </c>
      <c r="D4" s="183">
        <v>2</v>
      </c>
      <c r="E4" s="183">
        <v>0</v>
      </c>
      <c r="F4" s="183">
        <v>0</v>
      </c>
      <c r="G4" s="186">
        <v>1</v>
      </c>
      <c r="H4" s="186">
        <v>0</v>
      </c>
      <c r="I4" s="183">
        <f>C4*240+D4*240+E4*330+F4*330</f>
        <v>960</v>
      </c>
      <c r="J4" s="183">
        <v>240</v>
      </c>
      <c r="K4" s="183">
        <f>C4*240+E4*330+G4*240+H4*330</f>
        <v>720</v>
      </c>
      <c r="L4" s="183">
        <f t="shared" ref="L4:L30" si="0">I4+J4</f>
        <v>1200</v>
      </c>
      <c r="N4">
        <v>240</v>
      </c>
      <c r="O4">
        <v>1</v>
      </c>
    </row>
    <row r="5" spans="1:15" x14ac:dyDescent="0.25">
      <c r="A5" s="189">
        <v>2</v>
      </c>
      <c r="B5" s="183" t="s">
        <v>36</v>
      </c>
      <c r="C5" s="183">
        <v>2</v>
      </c>
      <c r="D5" s="183">
        <v>4</v>
      </c>
      <c r="E5" s="183">
        <v>0</v>
      </c>
      <c r="F5" s="183">
        <v>0</v>
      </c>
      <c r="G5" s="186">
        <v>1</v>
      </c>
      <c r="H5" s="186">
        <v>0</v>
      </c>
      <c r="I5" s="226">
        <f t="shared" ref="I5:I30" si="1">C5*240+D5*240+E5*330+F5*330</f>
        <v>1440</v>
      </c>
      <c r="J5" s="183">
        <v>240</v>
      </c>
      <c r="K5" s="183">
        <f t="shared" ref="K5:K31" si="2">C5*240+E5*330+G5*240+H5*330</f>
        <v>720</v>
      </c>
      <c r="L5" s="183">
        <f t="shared" si="0"/>
        <v>1680</v>
      </c>
      <c r="N5">
        <v>480</v>
      </c>
      <c r="O5">
        <v>2</v>
      </c>
    </row>
    <row r="6" spans="1:15" x14ac:dyDescent="0.25">
      <c r="A6" s="189">
        <v>3</v>
      </c>
      <c r="B6" s="183" t="s">
        <v>443</v>
      </c>
      <c r="C6" s="183">
        <v>1</v>
      </c>
      <c r="D6" s="183">
        <v>1</v>
      </c>
      <c r="E6" s="183">
        <v>0</v>
      </c>
      <c r="F6" s="183">
        <v>0</v>
      </c>
      <c r="G6" s="186">
        <v>1</v>
      </c>
      <c r="H6" s="186">
        <v>0</v>
      </c>
      <c r="I6" s="226">
        <f t="shared" si="1"/>
        <v>480</v>
      </c>
      <c r="J6" s="183">
        <v>240</v>
      </c>
      <c r="K6" s="183">
        <f t="shared" si="2"/>
        <v>480</v>
      </c>
      <c r="L6" s="183">
        <f t="shared" si="0"/>
        <v>720</v>
      </c>
      <c r="M6" t="s">
        <v>804</v>
      </c>
      <c r="N6">
        <v>240</v>
      </c>
      <c r="O6">
        <v>1</v>
      </c>
    </row>
    <row r="7" spans="1:15" x14ac:dyDescent="0.25">
      <c r="A7" s="189">
        <v>4</v>
      </c>
      <c r="B7" s="183" t="s">
        <v>9</v>
      </c>
      <c r="C7" s="183">
        <v>3</v>
      </c>
      <c r="D7" s="183">
        <v>0</v>
      </c>
      <c r="E7" s="183">
        <v>0</v>
      </c>
      <c r="F7" s="183">
        <v>0</v>
      </c>
      <c r="G7" s="186">
        <v>1</v>
      </c>
      <c r="H7" s="186">
        <v>0</v>
      </c>
      <c r="I7" s="226">
        <f t="shared" si="1"/>
        <v>720</v>
      </c>
      <c r="J7" s="183">
        <v>240</v>
      </c>
      <c r="K7" s="183">
        <f t="shared" si="2"/>
        <v>960</v>
      </c>
      <c r="L7" s="183">
        <f t="shared" si="0"/>
        <v>960</v>
      </c>
      <c r="N7">
        <v>240</v>
      </c>
      <c r="O7">
        <v>1</v>
      </c>
    </row>
    <row r="8" spans="1:15" x14ac:dyDescent="0.25">
      <c r="A8" s="244">
        <v>5</v>
      </c>
      <c r="B8" s="242" t="s">
        <v>886</v>
      </c>
      <c r="C8" s="242">
        <v>0</v>
      </c>
      <c r="D8" s="242">
        <v>0</v>
      </c>
      <c r="E8" s="242">
        <v>0</v>
      </c>
      <c r="F8" s="242">
        <v>0</v>
      </c>
      <c r="G8" s="248">
        <v>0</v>
      </c>
      <c r="H8" s="248">
        <v>0</v>
      </c>
      <c r="I8" s="242">
        <f t="shared" ref="I8" si="3">C8*240+D8*240+E8*330+F8*330</f>
        <v>0</v>
      </c>
      <c r="J8" s="242">
        <v>0</v>
      </c>
      <c r="K8" s="242">
        <f t="shared" ref="K8" si="4">C8*240+E8*330+G8*240+H8*330</f>
        <v>0</v>
      </c>
      <c r="L8" s="242">
        <f t="shared" ref="L8" si="5">I8+J8</f>
        <v>0</v>
      </c>
    </row>
    <row r="9" spans="1:15" x14ac:dyDescent="0.25">
      <c r="A9" s="244">
        <v>6</v>
      </c>
      <c r="B9" s="183" t="s">
        <v>13</v>
      </c>
      <c r="C9" s="183">
        <v>2</v>
      </c>
      <c r="D9" s="183">
        <v>8</v>
      </c>
      <c r="E9" s="183">
        <v>0</v>
      </c>
      <c r="F9" s="183">
        <v>0</v>
      </c>
      <c r="G9" s="186">
        <v>2</v>
      </c>
      <c r="H9" s="186">
        <v>0</v>
      </c>
      <c r="I9" s="226">
        <f t="shared" si="1"/>
        <v>2400</v>
      </c>
      <c r="J9" s="183">
        <v>480</v>
      </c>
      <c r="K9" s="183">
        <f t="shared" si="2"/>
        <v>960</v>
      </c>
      <c r="L9" s="183">
        <f t="shared" si="0"/>
        <v>2880</v>
      </c>
      <c r="M9" t="s">
        <v>804</v>
      </c>
      <c r="N9">
        <v>480</v>
      </c>
      <c r="O9">
        <v>2</v>
      </c>
    </row>
    <row r="10" spans="1:15" x14ac:dyDescent="0.25">
      <c r="A10" s="244">
        <v>7</v>
      </c>
      <c r="B10" s="183" t="s">
        <v>509</v>
      </c>
      <c r="C10" s="183">
        <v>0</v>
      </c>
      <c r="D10" s="183">
        <v>0</v>
      </c>
      <c r="E10" s="183">
        <v>0</v>
      </c>
      <c r="F10" s="183">
        <v>0</v>
      </c>
      <c r="G10" s="186">
        <v>1</v>
      </c>
      <c r="H10" s="186">
        <v>0</v>
      </c>
      <c r="I10" s="226">
        <f t="shared" si="1"/>
        <v>0</v>
      </c>
      <c r="J10" s="183">
        <v>240</v>
      </c>
      <c r="K10" s="183">
        <f t="shared" si="2"/>
        <v>240</v>
      </c>
      <c r="L10" s="183">
        <f t="shared" si="0"/>
        <v>240</v>
      </c>
      <c r="N10">
        <v>240</v>
      </c>
      <c r="O10">
        <v>1</v>
      </c>
    </row>
    <row r="11" spans="1:15" x14ac:dyDescent="0.25">
      <c r="A11" s="244">
        <v>8</v>
      </c>
      <c r="B11" s="183" t="s">
        <v>12</v>
      </c>
      <c r="C11" s="183">
        <v>0</v>
      </c>
      <c r="D11" s="183">
        <v>1</v>
      </c>
      <c r="E11" s="183">
        <v>6</v>
      </c>
      <c r="F11" s="183">
        <v>2</v>
      </c>
      <c r="G11" s="183">
        <v>0</v>
      </c>
      <c r="H11" s="186">
        <v>2</v>
      </c>
      <c r="I11" s="226">
        <f t="shared" si="1"/>
        <v>2880</v>
      </c>
      <c r="J11" s="183">
        <v>660</v>
      </c>
      <c r="K11" s="183">
        <f t="shared" si="2"/>
        <v>2640</v>
      </c>
      <c r="L11" s="183">
        <f t="shared" si="0"/>
        <v>3540</v>
      </c>
      <c r="N11">
        <v>660</v>
      </c>
    </row>
    <row r="12" spans="1:15" x14ac:dyDescent="0.25">
      <c r="A12" s="244">
        <v>9</v>
      </c>
      <c r="B12" s="183" t="s">
        <v>444</v>
      </c>
      <c r="C12" s="183">
        <v>2</v>
      </c>
      <c r="D12" s="183">
        <v>0</v>
      </c>
      <c r="E12" s="183">
        <v>0</v>
      </c>
      <c r="F12" s="183">
        <v>0</v>
      </c>
      <c r="G12" s="186">
        <v>1</v>
      </c>
      <c r="H12" s="186">
        <v>0</v>
      </c>
      <c r="I12" s="226">
        <f t="shared" si="1"/>
        <v>480</v>
      </c>
      <c r="J12" s="183">
        <v>240</v>
      </c>
      <c r="K12" s="183">
        <f t="shared" si="2"/>
        <v>720</v>
      </c>
      <c r="L12" s="183">
        <f t="shared" si="0"/>
        <v>720</v>
      </c>
      <c r="N12">
        <v>240</v>
      </c>
      <c r="O12">
        <v>1</v>
      </c>
    </row>
    <row r="13" spans="1:15" x14ac:dyDescent="0.25">
      <c r="A13" s="244">
        <v>10</v>
      </c>
      <c r="B13" s="183" t="s">
        <v>823</v>
      </c>
      <c r="C13" s="183">
        <v>0</v>
      </c>
      <c r="D13" s="183">
        <v>2</v>
      </c>
      <c r="E13" s="183">
        <v>0</v>
      </c>
      <c r="F13" s="183">
        <v>0</v>
      </c>
      <c r="G13" s="186">
        <v>1</v>
      </c>
      <c r="H13" s="186">
        <v>0</v>
      </c>
      <c r="I13" s="226">
        <f t="shared" si="1"/>
        <v>480</v>
      </c>
      <c r="J13" s="183">
        <v>240</v>
      </c>
      <c r="K13" s="183">
        <f t="shared" si="2"/>
        <v>240</v>
      </c>
      <c r="L13" s="183">
        <f t="shared" si="0"/>
        <v>720</v>
      </c>
      <c r="M13" t="s">
        <v>804</v>
      </c>
      <c r="N13" t="s">
        <v>474</v>
      </c>
    </row>
    <row r="14" spans="1:15" x14ac:dyDescent="0.25">
      <c r="A14" s="244">
        <v>11</v>
      </c>
      <c r="B14" s="183" t="s">
        <v>14</v>
      </c>
      <c r="C14" s="183">
        <v>5</v>
      </c>
      <c r="D14" s="183">
        <v>2</v>
      </c>
      <c r="E14" s="183">
        <v>0</v>
      </c>
      <c r="F14" s="183">
        <v>0</v>
      </c>
      <c r="G14" s="186">
        <v>1</v>
      </c>
      <c r="H14" s="186">
        <v>0</v>
      </c>
      <c r="I14" s="226">
        <f t="shared" si="1"/>
        <v>1680</v>
      </c>
      <c r="J14" s="183">
        <v>240</v>
      </c>
      <c r="K14" s="183">
        <f t="shared" si="2"/>
        <v>1440</v>
      </c>
      <c r="L14" s="183">
        <f t="shared" si="0"/>
        <v>1920</v>
      </c>
      <c r="M14" t="s">
        <v>804</v>
      </c>
      <c r="N14">
        <v>240</v>
      </c>
      <c r="O14">
        <v>1</v>
      </c>
    </row>
    <row r="15" spans="1:15" x14ac:dyDescent="0.25">
      <c r="A15" s="244">
        <v>12</v>
      </c>
      <c r="B15" s="183" t="s">
        <v>40</v>
      </c>
      <c r="C15" s="183">
        <v>1</v>
      </c>
      <c r="D15" s="183">
        <v>2</v>
      </c>
      <c r="E15" s="183">
        <v>0</v>
      </c>
      <c r="F15" s="183">
        <v>0</v>
      </c>
      <c r="G15" s="186">
        <v>2</v>
      </c>
      <c r="H15" s="186">
        <v>0</v>
      </c>
      <c r="I15" s="226">
        <f t="shared" si="1"/>
        <v>720</v>
      </c>
      <c r="J15" s="183">
        <v>480</v>
      </c>
      <c r="K15" s="183">
        <f t="shared" si="2"/>
        <v>720</v>
      </c>
      <c r="L15" s="183">
        <f t="shared" si="0"/>
        <v>1200</v>
      </c>
      <c r="M15" t="s">
        <v>804</v>
      </c>
      <c r="N15">
        <v>480</v>
      </c>
      <c r="O15">
        <v>2</v>
      </c>
    </row>
    <row r="16" spans="1:15" x14ac:dyDescent="0.25">
      <c r="A16" s="244">
        <v>13</v>
      </c>
      <c r="B16" s="183" t="s">
        <v>18</v>
      </c>
      <c r="C16" s="183">
        <v>4</v>
      </c>
      <c r="D16" s="183">
        <v>4</v>
      </c>
      <c r="E16" s="183">
        <v>0</v>
      </c>
      <c r="F16" s="183">
        <v>0</v>
      </c>
      <c r="G16" s="186">
        <v>2</v>
      </c>
      <c r="H16" s="186">
        <v>0</v>
      </c>
      <c r="I16" s="226">
        <f t="shared" si="1"/>
        <v>1920</v>
      </c>
      <c r="J16" s="183">
        <v>480</v>
      </c>
      <c r="K16" s="183">
        <f t="shared" si="2"/>
        <v>1440</v>
      </c>
      <c r="L16" s="183">
        <f t="shared" si="0"/>
        <v>2400</v>
      </c>
      <c r="N16">
        <v>480</v>
      </c>
      <c r="O16">
        <v>2</v>
      </c>
    </row>
    <row r="17" spans="1:15" x14ac:dyDescent="0.25">
      <c r="A17" s="244">
        <v>14</v>
      </c>
      <c r="B17" s="183" t="s">
        <v>44</v>
      </c>
      <c r="C17" s="183">
        <v>4</v>
      </c>
      <c r="D17" s="183">
        <v>0</v>
      </c>
      <c r="E17" s="183">
        <v>0</v>
      </c>
      <c r="F17" s="183">
        <v>0</v>
      </c>
      <c r="G17" s="186">
        <v>1</v>
      </c>
      <c r="H17" s="186">
        <v>0</v>
      </c>
      <c r="I17" s="226">
        <f>C17*240+D17*240+E17*330+F17*330</f>
        <v>960</v>
      </c>
      <c r="J17" s="183">
        <v>240</v>
      </c>
      <c r="K17" s="183">
        <f t="shared" si="2"/>
        <v>1200</v>
      </c>
      <c r="L17" s="183">
        <f t="shared" si="0"/>
        <v>1200</v>
      </c>
      <c r="N17">
        <v>240</v>
      </c>
      <c r="O17">
        <v>1</v>
      </c>
    </row>
    <row r="18" spans="1:15" x14ac:dyDescent="0.25">
      <c r="A18" s="244">
        <v>15</v>
      </c>
      <c r="B18" s="183" t="s">
        <v>446</v>
      </c>
      <c r="C18" s="183">
        <v>1</v>
      </c>
      <c r="D18" s="183">
        <v>0</v>
      </c>
      <c r="E18" s="183">
        <v>0</v>
      </c>
      <c r="F18" s="183">
        <v>0</v>
      </c>
      <c r="G18" s="186">
        <v>1</v>
      </c>
      <c r="H18" s="186">
        <v>0</v>
      </c>
      <c r="I18" s="226">
        <f t="shared" si="1"/>
        <v>240</v>
      </c>
      <c r="J18" s="183">
        <v>240</v>
      </c>
      <c r="K18" s="183">
        <f t="shared" si="2"/>
        <v>480</v>
      </c>
      <c r="L18" s="183">
        <f t="shared" si="0"/>
        <v>480</v>
      </c>
      <c r="N18">
        <v>240</v>
      </c>
      <c r="O18">
        <v>1</v>
      </c>
    </row>
    <row r="19" spans="1:15" x14ac:dyDescent="0.25">
      <c r="A19" s="244">
        <v>16</v>
      </c>
      <c r="B19" s="183" t="s">
        <v>26</v>
      </c>
      <c r="C19" s="183">
        <v>2</v>
      </c>
      <c r="D19" s="183">
        <v>0</v>
      </c>
      <c r="E19" s="183">
        <v>0</v>
      </c>
      <c r="F19" s="183">
        <v>0</v>
      </c>
      <c r="G19" s="186">
        <v>1</v>
      </c>
      <c r="H19" s="186">
        <v>0</v>
      </c>
      <c r="I19" s="226">
        <f t="shared" si="1"/>
        <v>480</v>
      </c>
      <c r="J19" s="183">
        <v>240</v>
      </c>
      <c r="K19" s="183">
        <f t="shared" si="2"/>
        <v>720</v>
      </c>
      <c r="L19" s="183">
        <f t="shared" si="0"/>
        <v>720</v>
      </c>
      <c r="N19">
        <v>240</v>
      </c>
      <c r="O19">
        <v>1</v>
      </c>
    </row>
    <row r="20" spans="1:15" x14ac:dyDescent="0.25">
      <c r="A20" s="244">
        <v>17</v>
      </c>
      <c r="B20" s="183" t="s">
        <v>27</v>
      </c>
      <c r="C20" s="183">
        <v>3</v>
      </c>
      <c r="D20" s="183">
        <v>2</v>
      </c>
      <c r="E20" s="183">
        <v>0</v>
      </c>
      <c r="F20" s="183">
        <v>0</v>
      </c>
      <c r="G20" s="186">
        <v>1</v>
      </c>
      <c r="H20" s="186">
        <v>0</v>
      </c>
      <c r="I20" s="226">
        <f t="shared" si="1"/>
        <v>1200</v>
      </c>
      <c r="J20" s="183">
        <v>240</v>
      </c>
      <c r="K20" s="183">
        <f t="shared" si="2"/>
        <v>960</v>
      </c>
      <c r="L20" s="183">
        <f t="shared" si="0"/>
        <v>1440</v>
      </c>
      <c r="M20" t="s">
        <v>804</v>
      </c>
      <c r="N20">
        <v>240</v>
      </c>
      <c r="O20">
        <v>1</v>
      </c>
    </row>
    <row r="21" spans="1:15" x14ac:dyDescent="0.25">
      <c r="A21" s="244">
        <v>18</v>
      </c>
      <c r="B21" s="183" t="s">
        <v>29</v>
      </c>
      <c r="C21" s="183">
        <v>2</v>
      </c>
      <c r="D21" s="183">
        <v>0</v>
      </c>
      <c r="E21" s="183">
        <v>0</v>
      </c>
      <c r="F21" s="183">
        <v>0</v>
      </c>
      <c r="G21" s="186">
        <v>1</v>
      </c>
      <c r="H21" s="186">
        <v>0</v>
      </c>
      <c r="I21" s="226">
        <f t="shared" si="1"/>
        <v>480</v>
      </c>
      <c r="J21" s="183">
        <v>240</v>
      </c>
      <c r="K21" s="183">
        <f t="shared" si="2"/>
        <v>720</v>
      </c>
      <c r="L21" s="183">
        <f t="shared" si="0"/>
        <v>720</v>
      </c>
      <c r="M21" t="s">
        <v>804</v>
      </c>
      <c r="N21">
        <v>240</v>
      </c>
      <c r="O21">
        <v>1</v>
      </c>
    </row>
    <row r="22" spans="1:15" x14ac:dyDescent="0.25">
      <c r="A22" s="244">
        <v>19</v>
      </c>
      <c r="B22" s="183" t="s">
        <v>30</v>
      </c>
      <c r="C22" s="183">
        <v>4</v>
      </c>
      <c r="D22" s="183">
        <v>4</v>
      </c>
      <c r="E22" s="183">
        <v>0</v>
      </c>
      <c r="F22" s="183">
        <v>0</v>
      </c>
      <c r="G22" s="186">
        <v>2</v>
      </c>
      <c r="H22" s="186">
        <v>0</v>
      </c>
      <c r="I22" s="226">
        <f t="shared" si="1"/>
        <v>1920</v>
      </c>
      <c r="J22" s="183">
        <v>480</v>
      </c>
      <c r="K22" s="183">
        <f t="shared" si="2"/>
        <v>1440</v>
      </c>
      <c r="L22" s="183">
        <f t="shared" si="0"/>
        <v>2400</v>
      </c>
      <c r="M22" t="s">
        <v>804</v>
      </c>
      <c r="N22">
        <v>480</v>
      </c>
      <c r="O22">
        <v>2</v>
      </c>
    </row>
    <row r="23" spans="1:15" x14ac:dyDescent="0.25">
      <c r="A23" s="244">
        <v>20</v>
      </c>
      <c r="B23" s="183" t="s">
        <v>10</v>
      </c>
      <c r="C23" s="183">
        <v>3</v>
      </c>
      <c r="D23" s="183">
        <v>2</v>
      </c>
      <c r="E23" s="183">
        <v>0</v>
      </c>
      <c r="F23" s="183">
        <v>0</v>
      </c>
      <c r="G23" s="186">
        <v>1</v>
      </c>
      <c r="H23" s="186">
        <v>0</v>
      </c>
      <c r="I23" s="226">
        <f t="shared" si="1"/>
        <v>1200</v>
      </c>
      <c r="J23" s="183">
        <v>240</v>
      </c>
      <c r="K23" s="183">
        <f t="shared" si="2"/>
        <v>960</v>
      </c>
      <c r="L23" s="183">
        <f t="shared" si="0"/>
        <v>1440</v>
      </c>
      <c r="M23" t="s">
        <v>804</v>
      </c>
      <c r="N23">
        <v>240</v>
      </c>
      <c r="O23">
        <v>1</v>
      </c>
    </row>
    <row r="24" spans="1:15" x14ac:dyDescent="0.25">
      <c r="A24" s="244">
        <v>21</v>
      </c>
      <c r="B24" s="183" t="s">
        <v>33</v>
      </c>
      <c r="C24" s="183">
        <v>2</v>
      </c>
      <c r="D24" s="183">
        <v>0</v>
      </c>
      <c r="E24" s="183">
        <v>0</v>
      </c>
      <c r="F24" s="183">
        <v>0</v>
      </c>
      <c r="G24" s="186">
        <v>1</v>
      </c>
      <c r="H24" s="186">
        <v>0</v>
      </c>
      <c r="I24" s="226">
        <f t="shared" si="1"/>
        <v>480</v>
      </c>
      <c r="J24" s="183">
        <v>240</v>
      </c>
      <c r="K24" s="183">
        <f t="shared" si="2"/>
        <v>720</v>
      </c>
      <c r="L24" s="183">
        <f t="shared" si="0"/>
        <v>720</v>
      </c>
      <c r="N24">
        <v>240</v>
      </c>
      <c r="O24">
        <v>1</v>
      </c>
    </row>
    <row r="25" spans="1:15" x14ac:dyDescent="0.25">
      <c r="A25" s="244">
        <v>22</v>
      </c>
      <c r="B25" s="183" t="s">
        <v>42</v>
      </c>
      <c r="C25" s="183">
        <v>5</v>
      </c>
      <c r="D25" s="183">
        <v>0</v>
      </c>
      <c r="E25" s="183">
        <v>0</v>
      </c>
      <c r="F25" s="183">
        <v>0</v>
      </c>
      <c r="G25" s="186">
        <v>1</v>
      </c>
      <c r="H25" s="186">
        <v>0</v>
      </c>
      <c r="I25" s="226">
        <f t="shared" si="1"/>
        <v>1200</v>
      </c>
      <c r="J25" s="183">
        <v>240</v>
      </c>
      <c r="K25" s="183">
        <f t="shared" si="2"/>
        <v>1440</v>
      </c>
      <c r="L25" s="183">
        <f t="shared" si="0"/>
        <v>1440</v>
      </c>
      <c r="N25">
        <v>240</v>
      </c>
      <c r="O25">
        <v>1</v>
      </c>
    </row>
    <row r="26" spans="1:15" x14ac:dyDescent="0.25">
      <c r="A26" s="244">
        <v>23</v>
      </c>
      <c r="B26" s="183" t="s">
        <v>28</v>
      </c>
      <c r="C26" s="183">
        <v>0</v>
      </c>
      <c r="D26" s="183">
        <v>0</v>
      </c>
      <c r="E26" s="183">
        <v>0</v>
      </c>
      <c r="F26" s="183">
        <v>0</v>
      </c>
      <c r="G26" s="186">
        <v>1</v>
      </c>
      <c r="H26" s="186">
        <v>0</v>
      </c>
      <c r="I26" s="226">
        <f t="shared" si="1"/>
        <v>0</v>
      </c>
      <c r="J26" s="183">
        <v>240</v>
      </c>
      <c r="K26" s="183">
        <f t="shared" si="2"/>
        <v>240</v>
      </c>
      <c r="L26" s="183">
        <f t="shared" si="0"/>
        <v>240</v>
      </c>
      <c r="N26">
        <v>240</v>
      </c>
      <c r="O26">
        <v>1</v>
      </c>
    </row>
    <row r="27" spans="1:15" x14ac:dyDescent="0.25">
      <c r="A27" s="244">
        <v>24</v>
      </c>
      <c r="B27" s="183" t="s">
        <v>35</v>
      </c>
      <c r="C27" s="183">
        <v>2</v>
      </c>
      <c r="D27" s="183">
        <v>0</v>
      </c>
      <c r="E27" s="183">
        <v>0</v>
      </c>
      <c r="F27" s="183">
        <v>0</v>
      </c>
      <c r="G27" s="186">
        <v>1</v>
      </c>
      <c r="H27" s="186">
        <v>0</v>
      </c>
      <c r="I27" s="226">
        <f t="shared" si="1"/>
        <v>480</v>
      </c>
      <c r="J27" s="183">
        <v>240</v>
      </c>
      <c r="K27" s="183">
        <f t="shared" si="2"/>
        <v>720</v>
      </c>
      <c r="L27" s="183">
        <f t="shared" si="0"/>
        <v>720</v>
      </c>
      <c r="N27">
        <v>240</v>
      </c>
      <c r="O27">
        <v>1</v>
      </c>
    </row>
    <row r="28" spans="1:15" x14ac:dyDescent="0.25">
      <c r="A28" s="244">
        <v>25</v>
      </c>
      <c r="B28" s="183" t="s">
        <v>515</v>
      </c>
      <c r="C28" s="183">
        <v>0</v>
      </c>
      <c r="D28" s="183">
        <v>2</v>
      </c>
      <c r="E28" s="183">
        <v>0</v>
      </c>
      <c r="F28" s="183">
        <v>0</v>
      </c>
      <c r="G28" s="186">
        <v>1</v>
      </c>
      <c r="H28" s="186">
        <v>0</v>
      </c>
      <c r="I28" s="226">
        <f t="shared" si="1"/>
        <v>480</v>
      </c>
      <c r="J28" s="183">
        <v>240</v>
      </c>
      <c r="K28" s="183">
        <f t="shared" si="2"/>
        <v>240</v>
      </c>
      <c r="L28" s="183">
        <f t="shared" si="0"/>
        <v>720</v>
      </c>
      <c r="N28">
        <v>240</v>
      </c>
      <c r="O28">
        <v>1</v>
      </c>
    </row>
    <row r="29" spans="1:15" x14ac:dyDescent="0.25">
      <c r="A29" s="244">
        <v>26</v>
      </c>
      <c r="B29" s="183" t="s">
        <v>47</v>
      </c>
      <c r="C29" s="183">
        <v>2</v>
      </c>
      <c r="D29" s="183">
        <v>0</v>
      </c>
      <c r="E29" s="183">
        <v>0</v>
      </c>
      <c r="F29" s="183">
        <v>0</v>
      </c>
      <c r="G29" s="186">
        <v>1</v>
      </c>
      <c r="H29" s="186">
        <v>0</v>
      </c>
      <c r="I29" s="226">
        <f t="shared" si="1"/>
        <v>480</v>
      </c>
      <c r="J29" s="183">
        <v>240</v>
      </c>
      <c r="K29" s="183">
        <f t="shared" si="2"/>
        <v>720</v>
      </c>
      <c r="L29" s="183">
        <f t="shared" si="0"/>
        <v>720</v>
      </c>
      <c r="M29" t="s">
        <v>804</v>
      </c>
      <c r="N29">
        <v>240</v>
      </c>
      <c r="O29">
        <v>1</v>
      </c>
    </row>
    <row r="30" spans="1:15" x14ac:dyDescent="0.25">
      <c r="A30" s="244">
        <v>27</v>
      </c>
      <c r="B30" s="183" t="s">
        <v>31</v>
      </c>
      <c r="C30" s="183">
        <v>0</v>
      </c>
      <c r="D30" s="183">
        <v>0</v>
      </c>
      <c r="E30" s="183">
        <v>4</v>
      </c>
      <c r="F30" s="183">
        <v>2</v>
      </c>
      <c r="G30" s="186">
        <v>1</v>
      </c>
      <c r="H30" s="186">
        <v>1</v>
      </c>
      <c r="I30" s="226">
        <f t="shared" si="1"/>
        <v>1980</v>
      </c>
      <c r="J30" s="183">
        <v>570</v>
      </c>
      <c r="K30" s="183">
        <f t="shared" si="2"/>
        <v>1890</v>
      </c>
      <c r="L30" s="183">
        <f t="shared" si="0"/>
        <v>2550</v>
      </c>
      <c r="N30">
        <v>570</v>
      </c>
      <c r="O30">
        <v>1</v>
      </c>
    </row>
    <row r="31" spans="1:15" x14ac:dyDescent="0.25">
      <c r="A31" s="189"/>
      <c r="B31" s="186" t="s">
        <v>524</v>
      </c>
      <c r="C31" s="183">
        <f>SUM(C4:C30)</f>
        <v>52</v>
      </c>
      <c r="D31" s="226">
        <f t="shared" ref="D31:F31" si="6">SUM(D4:D30)</f>
        <v>36</v>
      </c>
      <c r="E31" s="226">
        <f t="shared" si="6"/>
        <v>10</v>
      </c>
      <c r="F31" s="226">
        <f t="shared" si="6"/>
        <v>4</v>
      </c>
      <c r="G31" s="183">
        <f t="shared" ref="G31:H31" si="7">SUM(G4:G30)</f>
        <v>29</v>
      </c>
      <c r="H31" s="183">
        <f t="shared" si="7"/>
        <v>3</v>
      </c>
      <c r="I31" s="183">
        <f>SUM(I4:I30)</f>
        <v>25740</v>
      </c>
      <c r="J31" s="183">
        <f t="shared" ref="J31" si="8">SUM(J4:J30)</f>
        <v>7950</v>
      </c>
      <c r="K31" s="183">
        <f t="shared" si="2"/>
        <v>23730</v>
      </c>
      <c r="L31" s="183">
        <f>SUM(L4:L30)</f>
        <v>33690</v>
      </c>
    </row>
    <row r="32" spans="1:15" s="188" customFormat="1" x14ac:dyDescent="0.25">
      <c r="C32" s="187"/>
      <c r="D32" s="187"/>
      <c r="E32" s="187"/>
      <c r="F32" s="187"/>
      <c r="G32" s="187"/>
      <c r="H32" s="187"/>
      <c r="I32" s="187"/>
      <c r="J32" s="187"/>
      <c r="K32" s="187"/>
      <c r="L32" s="187"/>
    </row>
  </sheetData>
  <mergeCells count="12">
    <mergeCell ref="I1:I3"/>
    <mergeCell ref="J1:J3"/>
    <mergeCell ref="L1:L3"/>
    <mergeCell ref="K1:K3"/>
    <mergeCell ref="A1:A3"/>
    <mergeCell ref="G1:H1"/>
    <mergeCell ref="C2:D2"/>
    <mergeCell ref="E2:F2"/>
    <mergeCell ref="C1:F1"/>
    <mergeCell ref="G2:G3"/>
    <mergeCell ref="H2:H3"/>
    <mergeCell ref="B1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</sheetPr>
  <dimension ref="A1:AH77"/>
  <sheetViews>
    <sheetView workbookViewId="0">
      <pane ySplit="1" topLeftCell="A69" activePane="bottomLeft" state="frozen"/>
      <selection pane="bottomLeft" activeCell="N71" activeCellId="1" sqref="L71 N71"/>
    </sheetView>
  </sheetViews>
  <sheetFormatPr defaultRowHeight="15" x14ac:dyDescent="0.25"/>
  <cols>
    <col min="1" max="1" width="5" style="41" customWidth="1"/>
    <col min="2" max="2" width="19.140625" style="41" bestFit="1" customWidth="1"/>
    <col min="3" max="3" width="24.85546875" style="41" bestFit="1" customWidth="1"/>
    <col min="4" max="4" width="3.28515625" style="41" bestFit="1" customWidth="1"/>
    <col min="5" max="5" width="18.7109375" style="41" bestFit="1" customWidth="1"/>
    <col min="6" max="7" width="12.28515625" style="41" hidden="1" customWidth="1"/>
    <col min="8" max="8" width="7.5703125" style="171" bestFit="1" customWidth="1"/>
    <col min="9" max="9" width="13" style="41" bestFit="1" customWidth="1"/>
    <col min="10" max="10" width="6.42578125" style="41" bestFit="1" customWidth="1"/>
    <col min="11" max="11" width="8" style="41" bestFit="1" customWidth="1"/>
    <col min="12" max="12" width="8" style="172" bestFit="1" customWidth="1"/>
    <col min="13" max="13" width="5.5703125" style="172" bestFit="1" customWidth="1"/>
    <col min="14" max="14" width="8" style="172" bestFit="1" customWidth="1"/>
    <col min="15" max="15" width="5.5703125" style="172" bestFit="1" customWidth="1"/>
    <col min="16" max="16" width="16.5703125" style="172" bestFit="1" customWidth="1"/>
    <col min="17" max="17" width="18.5703125" style="172" bestFit="1" customWidth="1"/>
    <col min="18" max="18" width="15.7109375" bestFit="1" customWidth="1"/>
    <col min="19" max="19" width="18.5703125" bestFit="1" customWidth="1"/>
    <col min="20" max="20" width="17.85546875" bestFit="1" customWidth="1"/>
    <col min="21" max="21" width="9.5703125" bestFit="1" customWidth="1"/>
    <col min="26" max="26" width="13.42578125" bestFit="1" customWidth="1"/>
    <col min="27" max="27" width="14.85546875" bestFit="1" customWidth="1"/>
    <col min="28" max="28" width="13.42578125" bestFit="1" customWidth="1"/>
    <col min="29" max="29" width="14.85546875" bestFit="1" customWidth="1"/>
    <col min="30" max="30" width="13.42578125" bestFit="1" customWidth="1"/>
    <col min="31" max="31" width="14.85546875" bestFit="1" customWidth="1"/>
    <col min="32" max="32" width="13.42578125" bestFit="1" customWidth="1"/>
    <col min="33" max="33" width="14.85546875" bestFit="1" customWidth="1"/>
  </cols>
  <sheetData>
    <row r="1" spans="1:33" ht="79.5" thickBot="1" x14ac:dyDescent="0.3">
      <c r="A1" s="288" t="s">
        <v>0</v>
      </c>
      <c r="B1" s="288" t="s">
        <v>1</v>
      </c>
      <c r="C1" s="288" t="s">
        <v>2</v>
      </c>
      <c r="D1" s="288" t="s">
        <v>3</v>
      </c>
      <c r="E1" s="288" t="s">
        <v>48</v>
      </c>
      <c r="F1" s="288" t="s">
        <v>5</v>
      </c>
      <c r="G1" s="288" t="s">
        <v>6</v>
      </c>
      <c r="H1" s="288" t="s">
        <v>679</v>
      </c>
      <c r="I1" s="288" t="s">
        <v>312</v>
      </c>
      <c r="J1" s="288" t="s">
        <v>561</v>
      </c>
      <c r="K1" s="167" t="s">
        <v>566</v>
      </c>
      <c r="L1" s="286" t="s">
        <v>614</v>
      </c>
      <c r="M1" s="287"/>
      <c r="N1" s="286" t="s">
        <v>613</v>
      </c>
      <c r="O1" s="287"/>
      <c r="P1" s="288" t="s">
        <v>800</v>
      </c>
      <c r="Q1" s="288" t="s">
        <v>801</v>
      </c>
      <c r="R1" s="288" t="s">
        <v>803</v>
      </c>
      <c r="S1" s="288" t="s">
        <v>802</v>
      </c>
      <c r="Z1" s="274" t="s">
        <v>1</v>
      </c>
      <c r="AA1" s="275"/>
      <c r="AB1" s="275"/>
      <c r="AC1" s="276"/>
      <c r="AD1" s="274" t="s">
        <v>2</v>
      </c>
      <c r="AE1" s="275"/>
      <c r="AF1" s="275"/>
      <c r="AG1" s="276"/>
    </row>
    <row r="2" spans="1:33" ht="15.75" x14ac:dyDescent="0.25">
      <c r="A2" s="289"/>
      <c r="B2" s="289"/>
      <c r="C2" s="289"/>
      <c r="D2" s="289"/>
      <c r="E2" s="289"/>
      <c r="F2" s="289"/>
      <c r="G2" s="289"/>
      <c r="H2" s="289"/>
      <c r="I2" s="289"/>
      <c r="J2" s="289"/>
      <c r="K2" s="167"/>
      <c r="L2" s="167" t="s">
        <v>607</v>
      </c>
      <c r="M2" s="167" t="s">
        <v>678</v>
      </c>
      <c r="N2" s="167" t="s">
        <v>607</v>
      </c>
      <c r="O2" s="167" t="s">
        <v>678</v>
      </c>
      <c r="P2" s="289"/>
      <c r="Q2" s="289"/>
      <c r="R2" s="289"/>
      <c r="S2" s="289"/>
      <c r="Z2" t="s">
        <v>686</v>
      </c>
      <c r="AA2" t="s">
        <v>688</v>
      </c>
      <c r="AB2" t="s">
        <v>687</v>
      </c>
      <c r="AC2" t="s">
        <v>689</v>
      </c>
      <c r="AD2" t="s">
        <v>686</v>
      </c>
      <c r="AE2" t="s">
        <v>688</v>
      </c>
      <c r="AF2" t="s">
        <v>687</v>
      </c>
      <c r="AG2" t="s">
        <v>689</v>
      </c>
    </row>
    <row r="3" spans="1:33" ht="30" x14ac:dyDescent="0.25">
      <c r="A3" s="98">
        <v>1</v>
      </c>
      <c r="B3" s="98" t="s">
        <v>46</v>
      </c>
      <c r="C3" s="98" t="s">
        <v>823</v>
      </c>
      <c r="D3" s="98">
        <v>2</v>
      </c>
      <c r="E3" s="98" t="s">
        <v>8</v>
      </c>
      <c r="F3" s="98" t="s">
        <v>8</v>
      </c>
      <c r="G3" s="98" t="s">
        <v>52</v>
      </c>
      <c r="H3" s="98">
        <v>219</v>
      </c>
      <c r="I3" s="168" t="s">
        <v>313</v>
      </c>
      <c r="J3" s="169">
        <f t="shared" ref="J3:J35" si="0">IF(I3="Quad Bersimis", (765*765)/($X$4), IF(I3="Hexa Zebra", (765*765)/($X$7)))</f>
        <v>2194.4415623323857</v>
      </c>
      <c r="K3" s="169">
        <f t="shared" ref="K3:K35" si="1">IF(I3="Quad Bersimis",$V$4*100*H3,IF(I3="Hexa Zebra",$V$7*100*H3))</f>
        <v>514.65</v>
      </c>
      <c r="L3" s="98">
        <v>240</v>
      </c>
      <c r="M3" s="98" t="s">
        <v>568</v>
      </c>
      <c r="N3" s="98">
        <v>240</v>
      </c>
      <c r="O3" s="98" t="s">
        <v>474</v>
      </c>
      <c r="P3" s="98" t="s">
        <v>758</v>
      </c>
      <c r="Q3" s="98" t="s">
        <v>759</v>
      </c>
      <c r="R3" s="98" t="s">
        <v>760</v>
      </c>
      <c r="S3" s="98" t="s">
        <v>761</v>
      </c>
      <c r="U3" t="s">
        <v>562</v>
      </c>
      <c r="V3" t="s">
        <v>563</v>
      </c>
      <c r="W3" t="s">
        <v>564</v>
      </c>
      <c r="X3" t="s">
        <v>565</v>
      </c>
      <c r="Z3">
        <f>IF(AND(L3=240,M3="Yes"),1,0)</f>
        <v>1</v>
      </c>
      <c r="AA3">
        <f>IF(AND(L3=240,M3="-"),1,0)</f>
        <v>0</v>
      </c>
      <c r="AB3">
        <f>IF(AND(L3=330,M3="Yes"),1,0)</f>
        <v>0</v>
      </c>
      <c r="AC3">
        <f>IF(AND(L3=330,M3="-"),1,0)</f>
        <v>0</v>
      </c>
      <c r="AD3">
        <f>IF(AND(N3=240,O3="Yes"),1,0)</f>
        <v>0</v>
      </c>
      <c r="AE3">
        <f>IF(AND(N3=240,O3="-"),1,0)</f>
        <v>1</v>
      </c>
      <c r="AF3">
        <f>IF(AND(N3=330,O3="Yes"),1,0)</f>
        <v>0</v>
      </c>
      <c r="AG3">
        <f>IF(AND(N3=330,O3="-"),1,0)</f>
        <v>0</v>
      </c>
    </row>
    <row r="4" spans="1:33" ht="30" x14ac:dyDescent="0.25">
      <c r="A4" s="98">
        <v>2</v>
      </c>
      <c r="B4" s="98" t="s">
        <v>46</v>
      </c>
      <c r="C4" s="98" t="s">
        <v>823</v>
      </c>
      <c r="D4" s="98">
        <v>1</v>
      </c>
      <c r="E4" s="98" t="s">
        <v>8</v>
      </c>
      <c r="F4" s="98" t="s">
        <v>8</v>
      </c>
      <c r="G4" s="98" t="s">
        <v>11</v>
      </c>
      <c r="H4" s="98">
        <v>219</v>
      </c>
      <c r="I4" s="168" t="s">
        <v>313</v>
      </c>
      <c r="J4" s="169">
        <f t="shared" si="0"/>
        <v>2194.4415623323857</v>
      </c>
      <c r="K4" s="169">
        <f t="shared" si="1"/>
        <v>514.65</v>
      </c>
      <c r="L4" s="98">
        <v>240</v>
      </c>
      <c r="M4" s="98" t="s">
        <v>568</v>
      </c>
      <c r="N4" s="98">
        <v>240</v>
      </c>
      <c r="O4" s="98" t="s">
        <v>474</v>
      </c>
      <c r="P4" s="98" t="s">
        <v>762</v>
      </c>
      <c r="Q4" s="98" t="s">
        <v>763</v>
      </c>
      <c r="R4" s="98" t="s">
        <v>764</v>
      </c>
      <c r="S4" s="98" t="s">
        <v>761</v>
      </c>
      <c r="T4" t="s">
        <v>313</v>
      </c>
      <c r="U4" s="83">
        <v>4.88E-5</v>
      </c>
      <c r="V4">
        <v>2.35E-2</v>
      </c>
      <c r="W4">
        <f>SQRT(U4/V4)</f>
        <v>4.5569680102902313E-2</v>
      </c>
      <c r="X4">
        <f>W4*5852.25</f>
        <v>266.68516038221009</v>
      </c>
      <c r="Z4">
        <f t="shared" ref="Z4:Z67" si="2">IF(AND(L4=240,M4="Yes"),1,0)</f>
        <v>1</v>
      </c>
      <c r="AA4">
        <f t="shared" ref="AA4:AA67" si="3">IF(AND(L4=240,M4="-"),1,0)</f>
        <v>0</v>
      </c>
      <c r="AB4">
        <f t="shared" ref="AB4:AB67" si="4">IF(AND(L4=330,M4="Yes"),1,0)</f>
        <v>0</v>
      </c>
      <c r="AC4">
        <f t="shared" ref="AC4:AC67" si="5">IF(AND(L4=330,M4="-"),1,0)</f>
        <v>0</v>
      </c>
      <c r="AD4">
        <f t="shared" ref="AD4:AD67" si="6">IF(AND(N4=240,O4="Yes"),1,0)</f>
        <v>0</v>
      </c>
      <c r="AE4">
        <f t="shared" ref="AE4:AE67" si="7">IF(AND(N4=240,O4="-"),1,0)</f>
        <v>1</v>
      </c>
      <c r="AF4">
        <f t="shared" ref="AF4:AF67" si="8">IF(AND(N4=330,O4="Yes"),1,0)</f>
        <v>0</v>
      </c>
      <c r="AG4">
        <f t="shared" ref="AG4:AG67" si="9">IF(AND(N4=330,O4="-"),1,0)</f>
        <v>0</v>
      </c>
    </row>
    <row r="5" spans="1:33" x14ac:dyDescent="0.25">
      <c r="A5" s="98">
        <v>3</v>
      </c>
      <c r="B5" s="97" t="s">
        <v>36</v>
      </c>
      <c r="C5" s="97" t="s">
        <v>31</v>
      </c>
      <c r="D5" s="97">
        <v>1</v>
      </c>
      <c r="E5" s="98" t="s">
        <v>11</v>
      </c>
      <c r="F5" s="98" t="s">
        <v>11</v>
      </c>
      <c r="G5" s="98" t="s">
        <v>11</v>
      </c>
      <c r="H5" s="98">
        <v>348</v>
      </c>
      <c r="I5" s="168" t="s">
        <v>314</v>
      </c>
      <c r="J5" s="169">
        <f t="shared" si="0"/>
        <v>2470.0035285789895</v>
      </c>
      <c r="K5" s="169">
        <f t="shared" si="1"/>
        <v>925.68</v>
      </c>
      <c r="L5" s="98">
        <v>240</v>
      </c>
      <c r="M5" s="98" t="s">
        <v>474</v>
      </c>
      <c r="N5" s="98">
        <v>330</v>
      </c>
      <c r="O5" s="98" t="s">
        <v>568</v>
      </c>
      <c r="P5" s="98" t="s">
        <v>474</v>
      </c>
      <c r="Q5" s="98" t="s">
        <v>474</v>
      </c>
      <c r="R5" s="98" t="s">
        <v>474</v>
      </c>
      <c r="S5" s="98" t="s">
        <v>474</v>
      </c>
      <c r="U5" s="83"/>
      <c r="Z5">
        <f t="shared" si="2"/>
        <v>0</v>
      </c>
      <c r="AA5">
        <f t="shared" si="3"/>
        <v>1</v>
      </c>
      <c r="AB5">
        <f t="shared" si="4"/>
        <v>0</v>
      </c>
      <c r="AC5">
        <f t="shared" si="5"/>
        <v>0</v>
      </c>
      <c r="AD5">
        <f t="shared" si="6"/>
        <v>0</v>
      </c>
      <c r="AE5">
        <f t="shared" si="7"/>
        <v>0</v>
      </c>
      <c r="AF5">
        <f t="shared" si="8"/>
        <v>1</v>
      </c>
      <c r="AG5">
        <f t="shared" si="9"/>
        <v>0</v>
      </c>
    </row>
    <row r="6" spans="1:33" x14ac:dyDescent="0.25">
      <c r="A6" s="98">
        <v>4</v>
      </c>
      <c r="B6" s="97" t="s">
        <v>36</v>
      </c>
      <c r="C6" s="97" t="s">
        <v>31</v>
      </c>
      <c r="D6" s="97">
        <v>2</v>
      </c>
      <c r="E6" s="98" t="s">
        <v>11</v>
      </c>
      <c r="F6" s="98" t="s">
        <v>11</v>
      </c>
      <c r="G6" s="98" t="s">
        <v>11</v>
      </c>
      <c r="H6" s="98">
        <v>348</v>
      </c>
      <c r="I6" s="168" t="s">
        <v>314</v>
      </c>
      <c r="J6" s="169">
        <f t="shared" si="0"/>
        <v>2470.0035285789895</v>
      </c>
      <c r="K6" s="169">
        <f t="shared" si="1"/>
        <v>925.68</v>
      </c>
      <c r="L6" s="98">
        <v>240</v>
      </c>
      <c r="M6" s="98" t="s">
        <v>474</v>
      </c>
      <c r="N6" s="98">
        <v>330</v>
      </c>
      <c r="O6" s="98" t="s">
        <v>568</v>
      </c>
      <c r="P6" s="98" t="s">
        <v>474</v>
      </c>
      <c r="Q6" s="98" t="s">
        <v>474</v>
      </c>
      <c r="R6" s="98" t="s">
        <v>474</v>
      </c>
      <c r="S6" s="98" t="s">
        <v>474</v>
      </c>
      <c r="U6" s="83"/>
      <c r="Z6">
        <f t="shared" si="2"/>
        <v>0</v>
      </c>
      <c r="AA6">
        <f t="shared" si="3"/>
        <v>1</v>
      </c>
      <c r="AB6">
        <f t="shared" si="4"/>
        <v>0</v>
      </c>
      <c r="AC6">
        <f t="shared" si="5"/>
        <v>0</v>
      </c>
      <c r="AD6">
        <f t="shared" si="6"/>
        <v>0</v>
      </c>
      <c r="AE6">
        <f t="shared" si="7"/>
        <v>0</v>
      </c>
      <c r="AF6">
        <f t="shared" si="8"/>
        <v>1</v>
      </c>
      <c r="AG6">
        <f t="shared" si="9"/>
        <v>0</v>
      </c>
    </row>
    <row r="7" spans="1:33" x14ac:dyDescent="0.25">
      <c r="A7" s="98">
        <v>5</v>
      </c>
      <c r="B7" s="97" t="s">
        <v>36</v>
      </c>
      <c r="C7" s="97" t="s">
        <v>31</v>
      </c>
      <c r="D7" s="97">
        <v>3</v>
      </c>
      <c r="E7" s="98" t="s">
        <v>11</v>
      </c>
      <c r="F7" s="98" t="s">
        <v>11</v>
      </c>
      <c r="G7" s="98" t="s">
        <v>11</v>
      </c>
      <c r="H7" s="98">
        <v>370</v>
      </c>
      <c r="I7" s="168" t="s">
        <v>314</v>
      </c>
      <c r="J7" s="169">
        <f t="shared" si="0"/>
        <v>2470.0035285789895</v>
      </c>
      <c r="K7" s="169">
        <f t="shared" si="1"/>
        <v>984.19999999999993</v>
      </c>
      <c r="L7" s="98">
        <v>240</v>
      </c>
      <c r="M7" s="98" t="s">
        <v>474</v>
      </c>
      <c r="N7" s="98">
        <v>330</v>
      </c>
      <c r="O7" s="98" t="s">
        <v>568</v>
      </c>
      <c r="P7" s="98" t="s">
        <v>765</v>
      </c>
      <c r="Q7" s="98" t="s">
        <v>761</v>
      </c>
      <c r="R7" s="98" t="s">
        <v>766</v>
      </c>
      <c r="S7" s="98" t="s">
        <v>761</v>
      </c>
      <c r="T7" s="21" t="s">
        <v>314</v>
      </c>
      <c r="U7" s="83">
        <v>4.3600000000000003E-5</v>
      </c>
      <c r="V7">
        <v>2.6599999999999999E-2</v>
      </c>
      <c r="W7">
        <f>SQRT(U7/V7)</f>
        <v>4.048577212257292E-2</v>
      </c>
      <c r="X7">
        <f>W7*5852.25</f>
        <v>236.93285990432739</v>
      </c>
      <c r="Z7">
        <f t="shared" si="2"/>
        <v>0</v>
      </c>
      <c r="AA7">
        <f t="shared" si="3"/>
        <v>1</v>
      </c>
      <c r="AB7">
        <f t="shared" si="4"/>
        <v>0</v>
      </c>
      <c r="AC7">
        <f t="shared" si="5"/>
        <v>0</v>
      </c>
      <c r="AD7">
        <f t="shared" si="6"/>
        <v>0</v>
      </c>
      <c r="AE7">
        <f t="shared" si="7"/>
        <v>0</v>
      </c>
      <c r="AF7">
        <f t="shared" si="8"/>
        <v>1</v>
      </c>
      <c r="AG7">
        <f t="shared" si="9"/>
        <v>0</v>
      </c>
    </row>
    <row r="8" spans="1:33" x14ac:dyDescent="0.25">
      <c r="A8" s="98">
        <v>6</v>
      </c>
      <c r="B8" s="97" t="s">
        <v>36</v>
      </c>
      <c r="C8" s="97" t="s">
        <v>31</v>
      </c>
      <c r="D8" s="97">
        <v>4</v>
      </c>
      <c r="E8" s="98" t="s">
        <v>11</v>
      </c>
      <c r="F8" s="98" t="s">
        <v>11</v>
      </c>
      <c r="G8" s="98" t="s">
        <v>11</v>
      </c>
      <c r="H8" s="98">
        <v>370</v>
      </c>
      <c r="I8" s="168" t="s">
        <v>314</v>
      </c>
      <c r="J8" s="169">
        <f t="shared" si="0"/>
        <v>2470.0035285789895</v>
      </c>
      <c r="K8" s="169">
        <f t="shared" si="1"/>
        <v>984.19999999999993</v>
      </c>
      <c r="L8" s="98">
        <v>240</v>
      </c>
      <c r="M8" s="98" t="s">
        <v>474</v>
      </c>
      <c r="N8" s="98">
        <v>330</v>
      </c>
      <c r="O8" s="98" t="s">
        <v>568</v>
      </c>
      <c r="P8" s="98" t="s">
        <v>767</v>
      </c>
      <c r="Q8" s="98" t="s">
        <v>761</v>
      </c>
      <c r="R8" s="98" t="s">
        <v>768</v>
      </c>
      <c r="S8" s="98" t="s">
        <v>761</v>
      </c>
      <c r="Z8">
        <f t="shared" si="2"/>
        <v>0</v>
      </c>
      <c r="AA8">
        <f t="shared" si="3"/>
        <v>1</v>
      </c>
      <c r="AB8">
        <f t="shared" si="4"/>
        <v>0</v>
      </c>
      <c r="AC8">
        <f t="shared" si="5"/>
        <v>0</v>
      </c>
      <c r="AD8">
        <f t="shared" si="6"/>
        <v>0</v>
      </c>
      <c r="AE8">
        <f t="shared" si="7"/>
        <v>0</v>
      </c>
      <c r="AF8">
        <f t="shared" si="8"/>
        <v>1</v>
      </c>
      <c r="AG8">
        <f t="shared" si="9"/>
        <v>0</v>
      </c>
    </row>
    <row r="9" spans="1:33" x14ac:dyDescent="0.25">
      <c r="A9" s="98">
        <v>7</v>
      </c>
      <c r="B9" s="98" t="s">
        <v>36</v>
      </c>
      <c r="C9" s="98" t="s">
        <v>41</v>
      </c>
      <c r="D9" s="98">
        <v>1</v>
      </c>
      <c r="E9" s="98" t="s">
        <v>11</v>
      </c>
      <c r="F9" s="98" t="s">
        <v>11</v>
      </c>
      <c r="G9" s="98" t="s">
        <v>11</v>
      </c>
      <c r="H9" s="98">
        <v>279</v>
      </c>
      <c r="I9" s="168" t="s">
        <v>314</v>
      </c>
      <c r="J9" s="169">
        <f t="shared" si="0"/>
        <v>2470.0035285789895</v>
      </c>
      <c r="K9" s="169">
        <f t="shared" si="1"/>
        <v>742.13999999999987</v>
      </c>
      <c r="L9" s="98">
        <v>240</v>
      </c>
      <c r="M9" s="98" t="s">
        <v>568</v>
      </c>
      <c r="N9" s="98">
        <v>240</v>
      </c>
      <c r="O9" s="98" t="s">
        <v>568</v>
      </c>
      <c r="P9" s="98" t="s">
        <v>769</v>
      </c>
      <c r="Q9" s="98" t="s">
        <v>761</v>
      </c>
      <c r="R9" s="98" t="s">
        <v>770</v>
      </c>
      <c r="S9" s="98" t="s">
        <v>761</v>
      </c>
      <c r="Z9">
        <f t="shared" si="2"/>
        <v>1</v>
      </c>
      <c r="AA9">
        <f t="shared" si="3"/>
        <v>0</v>
      </c>
      <c r="AB9">
        <f t="shared" si="4"/>
        <v>0</v>
      </c>
      <c r="AC9">
        <f t="shared" si="5"/>
        <v>0</v>
      </c>
      <c r="AD9">
        <f t="shared" si="6"/>
        <v>1</v>
      </c>
      <c r="AE9">
        <f t="shared" si="7"/>
        <v>0</v>
      </c>
      <c r="AF9">
        <f t="shared" si="8"/>
        <v>0</v>
      </c>
      <c r="AG9">
        <f t="shared" si="9"/>
        <v>0</v>
      </c>
    </row>
    <row r="10" spans="1:33" x14ac:dyDescent="0.25">
      <c r="A10" s="98">
        <v>8</v>
      </c>
      <c r="B10" s="98" t="s">
        <v>36</v>
      </c>
      <c r="C10" s="98" t="s">
        <v>41</v>
      </c>
      <c r="D10" s="98">
        <v>2</v>
      </c>
      <c r="E10" s="98" t="s">
        <v>11</v>
      </c>
      <c r="F10" s="98" t="s">
        <v>11</v>
      </c>
      <c r="G10" s="98" t="s">
        <v>11</v>
      </c>
      <c r="H10" s="98">
        <v>279</v>
      </c>
      <c r="I10" s="168" t="s">
        <v>314</v>
      </c>
      <c r="J10" s="169">
        <f t="shared" si="0"/>
        <v>2470.0035285789895</v>
      </c>
      <c r="K10" s="169">
        <f t="shared" si="1"/>
        <v>742.13999999999987</v>
      </c>
      <c r="L10" s="98">
        <v>240</v>
      </c>
      <c r="M10" s="98" t="s">
        <v>568</v>
      </c>
      <c r="N10" s="98">
        <v>240</v>
      </c>
      <c r="O10" s="98" t="s">
        <v>568</v>
      </c>
      <c r="P10" s="98" t="s">
        <v>771</v>
      </c>
      <c r="Q10" s="98" t="s">
        <v>761</v>
      </c>
      <c r="R10" s="98" t="s">
        <v>772</v>
      </c>
      <c r="S10" s="98" t="s">
        <v>761</v>
      </c>
      <c r="Z10">
        <f t="shared" si="2"/>
        <v>1</v>
      </c>
      <c r="AA10">
        <f t="shared" si="3"/>
        <v>0</v>
      </c>
      <c r="AB10">
        <f t="shared" si="4"/>
        <v>0</v>
      </c>
      <c r="AC10">
        <f t="shared" si="5"/>
        <v>0</v>
      </c>
      <c r="AD10">
        <f t="shared" si="6"/>
        <v>1</v>
      </c>
      <c r="AE10">
        <f t="shared" si="7"/>
        <v>0</v>
      </c>
      <c r="AF10">
        <f t="shared" si="8"/>
        <v>0</v>
      </c>
      <c r="AG10">
        <f t="shared" si="9"/>
        <v>0</v>
      </c>
    </row>
    <row r="11" spans="1:33" ht="30" x14ac:dyDescent="0.25">
      <c r="A11" s="98">
        <v>9</v>
      </c>
      <c r="B11" s="98" t="s">
        <v>443</v>
      </c>
      <c r="C11" s="98" t="s">
        <v>40</v>
      </c>
      <c r="D11" s="98">
        <v>1</v>
      </c>
      <c r="E11" s="98" t="s">
        <v>37</v>
      </c>
      <c r="F11" s="98" t="s">
        <v>38</v>
      </c>
      <c r="G11" s="98" t="s">
        <v>15</v>
      </c>
      <c r="H11" s="98">
        <v>176</v>
      </c>
      <c r="I11" s="168" t="s">
        <v>313</v>
      </c>
      <c r="J11" s="169">
        <f t="shared" si="0"/>
        <v>2194.4415623323857</v>
      </c>
      <c r="K11" s="169">
        <f t="shared" si="1"/>
        <v>413.6</v>
      </c>
      <c r="L11" s="98">
        <v>240</v>
      </c>
      <c r="M11" s="98" t="s">
        <v>568</v>
      </c>
      <c r="N11" s="98">
        <v>240</v>
      </c>
      <c r="O11" s="98" t="s">
        <v>474</v>
      </c>
      <c r="P11" s="98" t="s">
        <v>773</v>
      </c>
      <c r="Q11" s="98" t="s">
        <v>761</v>
      </c>
      <c r="R11" s="98" t="s">
        <v>773</v>
      </c>
      <c r="S11" s="98" t="s">
        <v>761</v>
      </c>
      <c r="Z11">
        <f t="shared" si="2"/>
        <v>1</v>
      </c>
      <c r="AA11">
        <f t="shared" si="3"/>
        <v>0</v>
      </c>
      <c r="AB11">
        <f t="shared" si="4"/>
        <v>0</v>
      </c>
      <c r="AC11">
        <f t="shared" si="5"/>
        <v>0</v>
      </c>
      <c r="AD11">
        <f t="shared" si="6"/>
        <v>0</v>
      </c>
      <c r="AE11">
        <f t="shared" si="7"/>
        <v>1</v>
      </c>
      <c r="AF11">
        <f t="shared" si="8"/>
        <v>0</v>
      </c>
      <c r="AG11">
        <f t="shared" si="9"/>
        <v>0</v>
      </c>
    </row>
    <row r="12" spans="1:33" ht="30" x14ac:dyDescent="0.25">
      <c r="A12" s="98">
        <v>10</v>
      </c>
      <c r="B12" s="98" t="s">
        <v>9</v>
      </c>
      <c r="C12" s="98" t="s">
        <v>10</v>
      </c>
      <c r="D12" s="98">
        <v>1</v>
      </c>
      <c r="E12" s="98" t="s">
        <v>11</v>
      </c>
      <c r="F12" s="98" t="s">
        <v>11</v>
      </c>
      <c r="G12" s="98" t="s">
        <v>11</v>
      </c>
      <c r="H12" s="98">
        <v>333</v>
      </c>
      <c r="I12" s="168" t="s">
        <v>313</v>
      </c>
      <c r="J12" s="169">
        <f t="shared" si="0"/>
        <v>2194.4415623323857</v>
      </c>
      <c r="K12" s="169">
        <f t="shared" si="1"/>
        <v>782.55000000000007</v>
      </c>
      <c r="L12" s="98">
        <v>240</v>
      </c>
      <c r="M12" s="98" t="s">
        <v>568</v>
      </c>
      <c r="N12" s="98">
        <v>240</v>
      </c>
      <c r="O12" s="98" t="s">
        <v>474</v>
      </c>
      <c r="P12" s="98" t="s">
        <v>769</v>
      </c>
      <c r="Q12" s="98" t="s">
        <v>761</v>
      </c>
      <c r="R12" s="98" t="s">
        <v>769</v>
      </c>
      <c r="S12" s="98" t="s">
        <v>761</v>
      </c>
      <c r="Z12">
        <f t="shared" si="2"/>
        <v>1</v>
      </c>
      <c r="AA12">
        <f t="shared" si="3"/>
        <v>0</v>
      </c>
      <c r="AB12">
        <f t="shared" si="4"/>
        <v>0</v>
      </c>
      <c r="AC12">
        <f t="shared" si="5"/>
        <v>0</v>
      </c>
      <c r="AD12">
        <f t="shared" si="6"/>
        <v>0</v>
      </c>
      <c r="AE12">
        <f t="shared" si="7"/>
        <v>1</v>
      </c>
      <c r="AF12">
        <f t="shared" si="8"/>
        <v>0</v>
      </c>
      <c r="AG12">
        <f t="shared" si="9"/>
        <v>0</v>
      </c>
    </row>
    <row r="13" spans="1:33" ht="30" x14ac:dyDescent="0.25">
      <c r="A13" s="98">
        <v>11</v>
      </c>
      <c r="B13" s="98" t="s">
        <v>9</v>
      </c>
      <c r="C13" s="98" t="s">
        <v>10</v>
      </c>
      <c r="D13" s="98">
        <v>2</v>
      </c>
      <c r="E13" s="98" t="s">
        <v>11</v>
      </c>
      <c r="F13" s="98" t="s">
        <v>11</v>
      </c>
      <c r="G13" s="98" t="s">
        <v>11</v>
      </c>
      <c r="H13" s="98">
        <v>335</v>
      </c>
      <c r="I13" s="168" t="s">
        <v>313</v>
      </c>
      <c r="J13" s="169">
        <f t="shared" si="0"/>
        <v>2194.4415623323857</v>
      </c>
      <c r="K13" s="169">
        <f t="shared" si="1"/>
        <v>787.25</v>
      </c>
      <c r="L13" s="98">
        <v>240</v>
      </c>
      <c r="M13" s="98" t="s">
        <v>568</v>
      </c>
      <c r="N13" s="98">
        <v>240</v>
      </c>
      <c r="O13" s="98" t="s">
        <v>474</v>
      </c>
      <c r="P13" s="98" t="s">
        <v>774</v>
      </c>
      <c r="Q13" s="98" t="s">
        <v>775</v>
      </c>
      <c r="R13" s="98" t="s">
        <v>765</v>
      </c>
      <c r="S13" s="98" t="s">
        <v>761</v>
      </c>
      <c r="Z13">
        <f t="shared" si="2"/>
        <v>1</v>
      </c>
      <c r="AA13">
        <f t="shared" si="3"/>
        <v>0</v>
      </c>
      <c r="AB13">
        <f t="shared" si="4"/>
        <v>0</v>
      </c>
      <c r="AC13">
        <f t="shared" si="5"/>
        <v>0</v>
      </c>
      <c r="AD13">
        <f t="shared" si="6"/>
        <v>0</v>
      </c>
      <c r="AE13">
        <f t="shared" si="7"/>
        <v>1</v>
      </c>
      <c r="AF13">
        <f t="shared" si="8"/>
        <v>0</v>
      </c>
      <c r="AG13">
        <f t="shared" si="9"/>
        <v>0</v>
      </c>
    </row>
    <row r="14" spans="1:33" ht="30" x14ac:dyDescent="0.25">
      <c r="A14" s="98">
        <v>12</v>
      </c>
      <c r="B14" s="98" t="s">
        <v>9</v>
      </c>
      <c r="C14" s="98" t="s">
        <v>12</v>
      </c>
      <c r="D14" s="98">
        <v>1</v>
      </c>
      <c r="E14" s="98" t="s">
        <v>11</v>
      </c>
      <c r="F14" s="98" t="s">
        <v>11</v>
      </c>
      <c r="G14" s="98" t="s">
        <v>11</v>
      </c>
      <c r="H14" s="98">
        <v>89</v>
      </c>
      <c r="I14" s="168" t="s">
        <v>313</v>
      </c>
      <c r="J14" s="169">
        <f t="shared" si="0"/>
        <v>2194.4415623323857</v>
      </c>
      <c r="K14" s="169">
        <f t="shared" si="1"/>
        <v>209.15</v>
      </c>
      <c r="L14" s="98">
        <v>240</v>
      </c>
      <c r="M14" s="98" t="s">
        <v>568</v>
      </c>
      <c r="N14" s="98" t="s">
        <v>474</v>
      </c>
      <c r="O14" s="98" t="s">
        <v>474</v>
      </c>
      <c r="P14" s="98" t="s">
        <v>776</v>
      </c>
      <c r="Q14" s="98" t="s">
        <v>761</v>
      </c>
      <c r="R14" s="98" t="s">
        <v>776</v>
      </c>
      <c r="S14" s="98" t="s">
        <v>761</v>
      </c>
      <c r="Z14">
        <f t="shared" si="2"/>
        <v>1</v>
      </c>
      <c r="AA14">
        <f t="shared" si="3"/>
        <v>0</v>
      </c>
      <c r="AB14">
        <f t="shared" si="4"/>
        <v>0</v>
      </c>
      <c r="AC14">
        <f t="shared" si="5"/>
        <v>0</v>
      </c>
      <c r="AD14">
        <f t="shared" si="6"/>
        <v>0</v>
      </c>
      <c r="AE14">
        <f t="shared" si="7"/>
        <v>0</v>
      </c>
      <c r="AF14">
        <f t="shared" si="8"/>
        <v>0</v>
      </c>
      <c r="AG14">
        <f t="shared" si="9"/>
        <v>0</v>
      </c>
    </row>
    <row r="15" spans="1:33" ht="30" x14ac:dyDescent="0.25">
      <c r="A15" s="98">
        <v>13</v>
      </c>
      <c r="B15" s="98" t="s">
        <v>13</v>
      </c>
      <c r="C15" s="98" t="s">
        <v>14</v>
      </c>
      <c r="D15" s="98">
        <v>1</v>
      </c>
      <c r="E15" s="98" t="s">
        <v>15</v>
      </c>
      <c r="F15" s="98" t="s">
        <v>15</v>
      </c>
      <c r="G15" s="98" t="s">
        <v>15</v>
      </c>
      <c r="H15" s="98">
        <v>235</v>
      </c>
      <c r="I15" s="168" t="s">
        <v>313</v>
      </c>
      <c r="J15" s="169">
        <f t="shared" si="0"/>
        <v>2194.4415623323857</v>
      </c>
      <c r="K15" s="169">
        <f t="shared" si="1"/>
        <v>552.25</v>
      </c>
      <c r="L15" s="98">
        <v>240</v>
      </c>
      <c r="M15" s="98" t="s">
        <v>474</v>
      </c>
      <c r="N15" s="98">
        <v>240</v>
      </c>
      <c r="O15" s="98" t="s">
        <v>568</v>
      </c>
      <c r="P15" s="98" t="s">
        <v>777</v>
      </c>
      <c r="Q15" s="98" t="s">
        <v>761</v>
      </c>
      <c r="R15" s="98" t="s">
        <v>777</v>
      </c>
      <c r="S15" s="98" t="s">
        <v>761</v>
      </c>
      <c r="Z15">
        <f t="shared" si="2"/>
        <v>0</v>
      </c>
      <c r="AA15">
        <f t="shared" si="3"/>
        <v>1</v>
      </c>
      <c r="AB15">
        <f t="shared" si="4"/>
        <v>0</v>
      </c>
      <c r="AC15">
        <f t="shared" si="5"/>
        <v>0</v>
      </c>
      <c r="AD15">
        <f t="shared" si="6"/>
        <v>1</v>
      </c>
      <c r="AE15">
        <f t="shared" si="7"/>
        <v>0</v>
      </c>
      <c r="AF15">
        <f t="shared" si="8"/>
        <v>0</v>
      </c>
      <c r="AG15">
        <f t="shared" si="9"/>
        <v>0</v>
      </c>
    </row>
    <row r="16" spans="1:33" ht="30" x14ac:dyDescent="0.25">
      <c r="A16" s="98">
        <v>14</v>
      </c>
      <c r="B16" s="98" t="s">
        <v>13</v>
      </c>
      <c r="C16" s="98" t="s">
        <v>18</v>
      </c>
      <c r="D16" s="98">
        <v>3</v>
      </c>
      <c r="E16" s="97" t="s">
        <v>571</v>
      </c>
      <c r="F16" s="98" t="s">
        <v>15</v>
      </c>
      <c r="G16" s="98" t="s">
        <v>15</v>
      </c>
      <c r="H16" s="98">
        <v>236</v>
      </c>
      <c r="I16" s="168" t="s">
        <v>313</v>
      </c>
      <c r="J16" s="169">
        <f t="shared" si="0"/>
        <v>2194.4415623323857</v>
      </c>
      <c r="K16" s="169">
        <f t="shared" si="1"/>
        <v>554.6</v>
      </c>
      <c r="L16" s="98">
        <v>240</v>
      </c>
      <c r="M16" s="98" t="s">
        <v>474</v>
      </c>
      <c r="N16" s="98">
        <v>240</v>
      </c>
      <c r="O16" s="98" t="s">
        <v>568</v>
      </c>
      <c r="P16" s="98" t="s">
        <v>766</v>
      </c>
      <c r="Q16" s="98" t="s">
        <v>761</v>
      </c>
      <c r="R16" s="98" t="s">
        <v>776</v>
      </c>
      <c r="S16" s="98" t="s">
        <v>778</v>
      </c>
      <c r="Z16">
        <f t="shared" si="2"/>
        <v>0</v>
      </c>
      <c r="AA16">
        <f t="shared" si="3"/>
        <v>1</v>
      </c>
      <c r="AB16">
        <f t="shared" si="4"/>
        <v>0</v>
      </c>
      <c r="AC16">
        <f t="shared" si="5"/>
        <v>0</v>
      </c>
      <c r="AD16">
        <f t="shared" si="6"/>
        <v>1</v>
      </c>
      <c r="AE16">
        <f t="shared" si="7"/>
        <v>0</v>
      </c>
      <c r="AF16">
        <f t="shared" si="8"/>
        <v>0</v>
      </c>
      <c r="AG16">
        <f t="shared" si="9"/>
        <v>0</v>
      </c>
    </row>
    <row r="17" spans="1:33" ht="30" x14ac:dyDescent="0.25">
      <c r="A17" s="98">
        <v>15</v>
      </c>
      <c r="B17" s="98" t="s">
        <v>16</v>
      </c>
      <c r="C17" s="98" t="s">
        <v>14</v>
      </c>
      <c r="D17" s="98">
        <v>2</v>
      </c>
      <c r="E17" s="98" t="s">
        <v>15</v>
      </c>
      <c r="F17" s="98" t="s">
        <v>15</v>
      </c>
      <c r="G17" s="98" t="s">
        <v>15</v>
      </c>
      <c r="H17" s="98">
        <v>235</v>
      </c>
      <c r="I17" s="168" t="s">
        <v>313</v>
      </c>
      <c r="J17" s="169">
        <f t="shared" si="0"/>
        <v>2194.4415623323857</v>
      </c>
      <c r="K17" s="169">
        <f t="shared" si="1"/>
        <v>552.25</v>
      </c>
      <c r="L17" s="98">
        <v>240</v>
      </c>
      <c r="M17" s="98" t="s">
        <v>474</v>
      </c>
      <c r="N17" s="98">
        <v>240</v>
      </c>
      <c r="O17" s="98" t="s">
        <v>568</v>
      </c>
      <c r="P17" s="98" t="s">
        <v>779</v>
      </c>
      <c r="Q17" s="98" t="s">
        <v>761</v>
      </c>
      <c r="R17" s="98" t="s">
        <v>777</v>
      </c>
      <c r="S17" s="98" t="s">
        <v>761</v>
      </c>
      <c r="Z17">
        <f t="shared" si="2"/>
        <v>0</v>
      </c>
      <c r="AA17">
        <f t="shared" si="3"/>
        <v>1</v>
      </c>
      <c r="AB17">
        <f t="shared" si="4"/>
        <v>0</v>
      </c>
      <c r="AC17">
        <f t="shared" si="5"/>
        <v>0</v>
      </c>
      <c r="AD17">
        <f t="shared" si="6"/>
        <v>1</v>
      </c>
      <c r="AE17">
        <f t="shared" si="7"/>
        <v>0</v>
      </c>
      <c r="AF17">
        <f t="shared" si="8"/>
        <v>0</v>
      </c>
      <c r="AG17">
        <f t="shared" si="9"/>
        <v>0</v>
      </c>
    </row>
    <row r="18" spans="1:33" ht="30" x14ac:dyDescent="0.25">
      <c r="A18" s="98">
        <v>16</v>
      </c>
      <c r="B18" s="98" t="s">
        <v>16</v>
      </c>
      <c r="C18" s="98" t="s">
        <v>14</v>
      </c>
      <c r="D18" s="98">
        <v>3</v>
      </c>
      <c r="E18" s="98" t="s">
        <v>15</v>
      </c>
      <c r="F18" s="98" t="s">
        <v>15</v>
      </c>
      <c r="G18" s="98" t="s">
        <v>15</v>
      </c>
      <c r="H18" s="98">
        <v>231</v>
      </c>
      <c r="I18" s="168" t="s">
        <v>313</v>
      </c>
      <c r="J18" s="169">
        <f t="shared" si="0"/>
        <v>2194.4415623323857</v>
      </c>
      <c r="K18" s="169">
        <f t="shared" si="1"/>
        <v>542.85</v>
      </c>
      <c r="L18" s="98">
        <v>240</v>
      </c>
      <c r="M18" s="98" t="s">
        <v>568</v>
      </c>
      <c r="N18" s="98">
        <v>240</v>
      </c>
      <c r="O18" s="98" t="s">
        <v>568</v>
      </c>
      <c r="P18" s="98" t="s">
        <v>776</v>
      </c>
      <c r="Q18" s="98" t="s">
        <v>761</v>
      </c>
      <c r="R18" s="98" t="s">
        <v>776</v>
      </c>
      <c r="S18" s="98" t="s">
        <v>761</v>
      </c>
      <c r="Z18">
        <f t="shared" si="2"/>
        <v>1</v>
      </c>
      <c r="AA18">
        <f t="shared" si="3"/>
        <v>0</v>
      </c>
      <c r="AB18">
        <f t="shared" si="4"/>
        <v>0</v>
      </c>
      <c r="AC18">
        <f t="shared" si="5"/>
        <v>0</v>
      </c>
      <c r="AD18">
        <f t="shared" si="6"/>
        <v>1</v>
      </c>
      <c r="AE18">
        <f t="shared" si="7"/>
        <v>0</v>
      </c>
      <c r="AF18">
        <f t="shared" si="8"/>
        <v>0</v>
      </c>
      <c r="AG18">
        <f t="shared" si="9"/>
        <v>0</v>
      </c>
    </row>
    <row r="19" spans="1:33" ht="30" x14ac:dyDescent="0.25">
      <c r="A19" s="98">
        <v>17</v>
      </c>
      <c r="B19" s="98" t="s">
        <v>16</v>
      </c>
      <c r="C19" s="98" t="s">
        <v>40</v>
      </c>
      <c r="D19" s="98">
        <v>1</v>
      </c>
      <c r="E19" s="98" t="s">
        <v>15</v>
      </c>
      <c r="F19" s="98" t="s">
        <v>15</v>
      </c>
      <c r="G19" s="98" t="s">
        <v>15</v>
      </c>
      <c r="H19" s="98">
        <v>310</v>
      </c>
      <c r="I19" s="168" t="s">
        <v>313</v>
      </c>
      <c r="J19" s="169">
        <f t="shared" si="0"/>
        <v>2194.4415623323857</v>
      </c>
      <c r="K19" s="169">
        <f t="shared" si="1"/>
        <v>728.5</v>
      </c>
      <c r="L19" s="98">
        <v>240</v>
      </c>
      <c r="M19" s="98" t="s">
        <v>568</v>
      </c>
      <c r="N19" s="98">
        <v>240</v>
      </c>
      <c r="O19" s="98" t="s">
        <v>474</v>
      </c>
      <c r="P19" s="98" t="s">
        <v>772</v>
      </c>
      <c r="Q19" s="98" t="s">
        <v>761</v>
      </c>
      <c r="R19" s="98" t="s">
        <v>772</v>
      </c>
      <c r="S19" s="98" t="s">
        <v>761</v>
      </c>
      <c r="Z19">
        <f t="shared" si="2"/>
        <v>1</v>
      </c>
      <c r="AA19">
        <f t="shared" si="3"/>
        <v>0</v>
      </c>
      <c r="AB19">
        <f t="shared" si="4"/>
        <v>0</v>
      </c>
      <c r="AC19">
        <f t="shared" si="5"/>
        <v>0</v>
      </c>
      <c r="AD19">
        <f t="shared" si="6"/>
        <v>0</v>
      </c>
      <c r="AE19">
        <f t="shared" si="7"/>
        <v>1</v>
      </c>
      <c r="AF19">
        <f t="shared" si="8"/>
        <v>0</v>
      </c>
      <c r="AG19">
        <f t="shared" si="9"/>
        <v>0</v>
      </c>
    </row>
    <row r="20" spans="1:33" ht="30" x14ac:dyDescent="0.25">
      <c r="A20" s="98">
        <v>18</v>
      </c>
      <c r="B20" s="98" t="s">
        <v>16</v>
      </c>
      <c r="C20" s="98" t="s">
        <v>18</v>
      </c>
      <c r="D20" s="98">
        <v>1</v>
      </c>
      <c r="E20" s="98" t="s">
        <v>15</v>
      </c>
      <c r="F20" s="98" t="s">
        <v>15</v>
      </c>
      <c r="G20" s="98" t="s">
        <v>15</v>
      </c>
      <c r="H20" s="98">
        <v>230</v>
      </c>
      <c r="I20" s="168" t="s">
        <v>313</v>
      </c>
      <c r="J20" s="169">
        <f t="shared" si="0"/>
        <v>2194.4415623323857</v>
      </c>
      <c r="K20" s="169">
        <f t="shared" si="1"/>
        <v>540.5</v>
      </c>
      <c r="L20" s="98">
        <v>240</v>
      </c>
      <c r="M20" s="98" t="s">
        <v>474</v>
      </c>
      <c r="N20" s="98">
        <v>240</v>
      </c>
      <c r="O20" s="98" t="s">
        <v>568</v>
      </c>
      <c r="P20" s="98" t="s">
        <v>766</v>
      </c>
      <c r="Q20" s="98" t="s">
        <v>761</v>
      </c>
      <c r="R20" s="98" t="s">
        <v>766</v>
      </c>
      <c r="S20" s="98" t="s">
        <v>761</v>
      </c>
      <c r="Z20">
        <f t="shared" si="2"/>
        <v>0</v>
      </c>
      <c r="AA20">
        <f t="shared" si="3"/>
        <v>1</v>
      </c>
      <c r="AB20">
        <f t="shared" si="4"/>
        <v>0</v>
      </c>
      <c r="AC20">
        <f t="shared" si="5"/>
        <v>0</v>
      </c>
      <c r="AD20">
        <f t="shared" si="6"/>
        <v>1</v>
      </c>
      <c r="AE20">
        <f t="shared" si="7"/>
        <v>0</v>
      </c>
      <c r="AF20">
        <f t="shared" si="8"/>
        <v>0</v>
      </c>
      <c r="AG20">
        <f t="shared" si="9"/>
        <v>0</v>
      </c>
    </row>
    <row r="21" spans="1:33" ht="30" x14ac:dyDescent="0.25">
      <c r="A21" s="98">
        <v>19</v>
      </c>
      <c r="B21" s="98" t="s">
        <v>19</v>
      </c>
      <c r="C21" s="98" t="s">
        <v>18</v>
      </c>
      <c r="D21" s="98">
        <v>2</v>
      </c>
      <c r="E21" s="98" t="s">
        <v>15</v>
      </c>
      <c r="F21" s="98" t="s">
        <v>15</v>
      </c>
      <c r="G21" s="98" t="s">
        <v>15</v>
      </c>
      <c r="H21" s="98">
        <v>230</v>
      </c>
      <c r="I21" s="168" t="s">
        <v>313</v>
      </c>
      <c r="J21" s="169">
        <f t="shared" si="0"/>
        <v>2194.4415623323857</v>
      </c>
      <c r="K21" s="169">
        <f t="shared" si="1"/>
        <v>540.5</v>
      </c>
      <c r="L21" s="98">
        <v>240</v>
      </c>
      <c r="M21" s="98" t="s">
        <v>474</v>
      </c>
      <c r="N21" s="98">
        <v>240</v>
      </c>
      <c r="O21" s="98" t="s">
        <v>568</v>
      </c>
      <c r="P21" s="98" t="s">
        <v>780</v>
      </c>
      <c r="Q21" s="98" t="s">
        <v>761</v>
      </c>
      <c r="R21" s="98" t="s">
        <v>780</v>
      </c>
      <c r="S21" s="98" t="s">
        <v>761</v>
      </c>
      <c r="Z21">
        <f t="shared" si="2"/>
        <v>0</v>
      </c>
      <c r="AA21">
        <f t="shared" si="3"/>
        <v>1</v>
      </c>
      <c r="AB21">
        <f t="shared" si="4"/>
        <v>0</v>
      </c>
      <c r="AC21">
        <f t="shared" si="5"/>
        <v>0</v>
      </c>
      <c r="AD21">
        <f t="shared" si="6"/>
        <v>1</v>
      </c>
      <c r="AE21">
        <f t="shared" si="7"/>
        <v>0</v>
      </c>
      <c r="AF21">
        <f t="shared" si="8"/>
        <v>0</v>
      </c>
      <c r="AG21">
        <f t="shared" si="9"/>
        <v>0</v>
      </c>
    </row>
    <row r="22" spans="1:33" ht="30" x14ac:dyDescent="0.25">
      <c r="A22" s="98">
        <v>20</v>
      </c>
      <c r="B22" s="98" t="s">
        <v>19</v>
      </c>
      <c r="C22" s="98" t="s">
        <v>886</v>
      </c>
      <c r="D22" s="98">
        <v>1</v>
      </c>
      <c r="E22" s="98" t="s">
        <v>15</v>
      </c>
      <c r="F22" s="98" t="s">
        <v>15</v>
      </c>
      <c r="G22" s="98" t="s">
        <v>850</v>
      </c>
      <c r="H22" s="98">
        <v>0.2</v>
      </c>
      <c r="I22" s="168" t="s">
        <v>313</v>
      </c>
      <c r="J22" s="169">
        <f t="shared" ref="J22" si="10">IF(I22="Quad Bersimis", (765*765)/($X$4), IF(I22="Hexa Zebra", (765*765)/($X$7)))</f>
        <v>2194.4415623323857</v>
      </c>
      <c r="K22" s="169">
        <f t="shared" ref="K22" si="11">IF(I22="Quad Bersimis",$V$4*100*H22,IF(I22="Hexa Zebra",$V$7*100*H22))</f>
        <v>0.47000000000000003</v>
      </c>
      <c r="L22" s="98" t="s">
        <v>474</v>
      </c>
      <c r="M22" s="98" t="s">
        <v>474</v>
      </c>
      <c r="N22" s="98" t="s">
        <v>474</v>
      </c>
      <c r="O22" s="98" t="s">
        <v>474</v>
      </c>
      <c r="P22" s="98"/>
      <c r="Q22" s="98"/>
      <c r="R22" s="98"/>
      <c r="S22" s="98"/>
      <c r="Z22">
        <f t="shared" si="2"/>
        <v>0</v>
      </c>
      <c r="AA22">
        <f t="shared" si="3"/>
        <v>0</v>
      </c>
      <c r="AB22">
        <f t="shared" si="4"/>
        <v>0</v>
      </c>
      <c r="AC22">
        <f t="shared" si="5"/>
        <v>0</v>
      </c>
      <c r="AD22">
        <f t="shared" si="6"/>
        <v>0</v>
      </c>
      <c r="AE22">
        <f t="shared" si="7"/>
        <v>0</v>
      </c>
      <c r="AF22">
        <f t="shared" si="8"/>
        <v>0</v>
      </c>
      <c r="AG22">
        <f t="shared" si="9"/>
        <v>0</v>
      </c>
    </row>
    <row r="23" spans="1:33" ht="30" x14ac:dyDescent="0.25">
      <c r="A23" s="98">
        <v>21</v>
      </c>
      <c r="B23" s="98" t="s">
        <v>12</v>
      </c>
      <c r="C23" s="98" t="s">
        <v>20</v>
      </c>
      <c r="D23" s="98">
        <v>1</v>
      </c>
      <c r="E23" s="98" t="s">
        <v>572</v>
      </c>
      <c r="F23" s="98" t="s">
        <v>11</v>
      </c>
      <c r="G23" s="98" t="s">
        <v>21</v>
      </c>
      <c r="H23" s="98">
        <v>301</v>
      </c>
      <c r="I23" s="168" t="s">
        <v>313</v>
      </c>
      <c r="J23" s="169">
        <f t="shared" si="0"/>
        <v>2194.4415623323857</v>
      </c>
      <c r="K23" s="169">
        <f t="shared" si="1"/>
        <v>707.35</v>
      </c>
      <c r="L23" s="98">
        <v>330</v>
      </c>
      <c r="M23" s="98" t="s">
        <v>474</v>
      </c>
      <c r="N23" s="98">
        <v>240</v>
      </c>
      <c r="O23" s="98" t="s">
        <v>568</v>
      </c>
      <c r="P23" s="98" t="s">
        <v>765</v>
      </c>
      <c r="Q23" s="98" t="s">
        <v>761</v>
      </c>
      <c r="R23" s="98" t="s">
        <v>765</v>
      </c>
      <c r="S23" s="98" t="s">
        <v>761</v>
      </c>
      <c r="Z23">
        <f t="shared" si="2"/>
        <v>0</v>
      </c>
      <c r="AA23">
        <f t="shared" si="3"/>
        <v>0</v>
      </c>
      <c r="AB23">
        <f t="shared" si="4"/>
        <v>0</v>
      </c>
      <c r="AC23">
        <f t="shared" si="5"/>
        <v>1</v>
      </c>
      <c r="AD23">
        <f t="shared" si="6"/>
        <v>1</v>
      </c>
      <c r="AE23">
        <f t="shared" si="7"/>
        <v>0</v>
      </c>
      <c r="AF23">
        <f t="shared" si="8"/>
        <v>0</v>
      </c>
      <c r="AG23">
        <f t="shared" si="9"/>
        <v>0</v>
      </c>
    </row>
    <row r="24" spans="1:33" ht="30" x14ac:dyDescent="0.25">
      <c r="A24" s="98">
        <v>22</v>
      </c>
      <c r="B24" s="98" t="s">
        <v>12</v>
      </c>
      <c r="C24" s="98" t="s">
        <v>20</v>
      </c>
      <c r="D24" s="98">
        <v>2</v>
      </c>
      <c r="E24" s="98" t="s">
        <v>572</v>
      </c>
      <c r="F24" s="98" t="s">
        <v>11</v>
      </c>
      <c r="G24" s="98" t="s">
        <v>21</v>
      </c>
      <c r="H24" s="98">
        <v>303</v>
      </c>
      <c r="I24" s="168" t="s">
        <v>313</v>
      </c>
      <c r="J24" s="169">
        <f t="shared" si="0"/>
        <v>2194.4415623323857</v>
      </c>
      <c r="K24" s="169">
        <f t="shared" si="1"/>
        <v>712.05000000000007</v>
      </c>
      <c r="L24" s="98">
        <v>330</v>
      </c>
      <c r="M24" s="98" t="s">
        <v>474</v>
      </c>
      <c r="N24" s="98">
        <v>240</v>
      </c>
      <c r="O24" s="98" t="s">
        <v>568</v>
      </c>
      <c r="P24" s="98" t="s">
        <v>777</v>
      </c>
      <c r="Q24" s="98" t="s">
        <v>761</v>
      </c>
      <c r="R24" s="98" t="s">
        <v>777</v>
      </c>
      <c r="S24" s="98" t="s">
        <v>761</v>
      </c>
      <c r="Z24">
        <f t="shared" si="2"/>
        <v>0</v>
      </c>
      <c r="AA24">
        <f t="shared" si="3"/>
        <v>0</v>
      </c>
      <c r="AB24">
        <f t="shared" si="4"/>
        <v>0</v>
      </c>
      <c r="AC24">
        <f t="shared" si="5"/>
        <v>1</v>
      </c>
      <c r="AD24">
        <f t="shared" si="6"/>
        <v>1</v>
      </c>
      <c r="AE24">
        <f t="shared" si="7"/>
        <v>0</v>
      </c>
      <c r="AF24">
        <f t="shared" si="8"/>
        <v>0</v>
      </c>
      <c r="AG24">
        <f t="shared" si="9"/>
        <v>0</v>
      </c>
    </row>
    <row r="25" spans="1:33" ht="30" x14ac:dyDescent="0.25">
      <c r="A25" s="98">
        <v>23</v>
      </c>
      <c r="B25" s="98" t="s">
        <v>12</v>
      </c>
      <c r="C25" s="98" t="s">
        <v>27</v>
      </c>
      <c r="D25" s="98">
        <v>2</v>
      </c>
      <c r="E25" s="98" t="s">
        <v>11</v>
      </c>
      <c r="F25" s="98" t="s">
        <v>11</v>
      </c>
      <c r="G25" s="98" t="s">
        <v>11</v>
      </c>
      <c r="H25" s="98">
        <v>200</v>
      </c>
      <c r="I25" s="168" t="s">
        <v>313</v>
      </c>
      <c r="J25" s="169">
        <f t="shared" si="0"/>
        <v>2194.4415623323857</v>
      </c>
      <c r="K25" s="169">
        <f t="shared" si="1"/>
        <v>470</v>
      </c>
      <c r="L25" s="98">
        <v>240</v>
      </c>
      <c r="M25" s="98" t="s">
        <v>474</v>
      </c>
      <c r="N25" s="98" t="s">
        <v>474</v>
      </c>
      <c r="O25" s="98" t="s">
        <v>474</v>
      </c>
      <c r="P25" s="98" t="s">
        <v>776</v>
      </c>
      <c r="Q25" s="98" t="s">
        <v>778</v>
      </c>
      <c r="R25" s="98" t="s">
        <v>781</v>
      </c>
      <c r="S25" s="98" t="s">
        <v>781</v>
      </c>
      <c r="Z25">
        <f t="shared" si="2"/>
        <v>0</v>
      </c>
      <c r="AA25">
        <f t="shared" si="3"/>
        <v>1</v>
      </c>
      <c r="AB25">
        <f t="shared" si="4"/>
        <v>0</v>
      </c>
      <c r="AC25">
        <f t="shared" si="5"/>
        <v>0</v>
      </c>
      <c r="AD25">
        <f t="shared" si="6"/>
        <v>0</v>
      </c>
      <c r="AE25">
        <f t="shared" si="7"/>
        <v>0</v>
      </c>
      <c r="AF25">
        <f t="shared" si="8"/>
        <v>0</v>
      </c>
      <c r="AG25">
        <f t="shared" si="9"/>
        <v>0</v>
      </c>
    </row>
    <row r="26" spans="1:33" x14ac:dyDescent="0.25">
      <c r="A26" s="98">
        <v>24</v>
      </c>
      <c r="B26" s="97" t="s">
        <v>12</v>
      </c>
      <c r="C26" s="97" t="s">
        <v>161</v>
      </c>
      <c r="D26" s="98">
        <v>1</v>
      </c>
      <c r="E26" s="98" t="s">
        <v>15</v>
      </c>
      <c r="F26" s="98" t="s">
        <v>15</v>
      </c>
      <c r="G26" s="98" t="s">
        <v>163</v>
      </c>
      <c r="H26" s="98">
        <v>303</v>
      </c>
      <c r="I26" s="168" t="s">
        <v>314</v>
      </c>
      <c r="J26" s="169">
        <f t="shared" si="0"/>
        <v>2470.0035285789895</v>
      </c>
      <c r="K26" s="169">
        <f t="shared" si="1"/>
        <v>805.9799999999999</v>
      </c>
      <c r="L26" s="98">
        <v>330</v>
      </c>
      <c r="M26" s="98" t="s">
        <v>568</v>
      </c>
      <c r="N26" s="98" t="s">
        <v>474</v>
      </c>
      <c r="O26" s="98" t="s">
        <v>474</v>
      </c>
      <c r="P26" s="98" t="s">
        <v>777</v>
      </c>
      <c r="Q26" s="98" t="s">
        <v>778</v>
      </c>
      <c r="R26" s="98" t="s">
        <v>781</v>
      </c>
      <c r="S26" s="98" t="s">
        <v>781</v>
      </c>
      <c r="Z26">
        <f t="shared" si="2"/>
        <v>0</v>
      </c>
      <c r="AA26">
        <f t="shared" si="3"/>
        <v>0</v>
      </c>
      <c r="AB26">
        <f t="shared" si="4"/>
        <v>1</v>
      </c>
      <c r="AC26">
        <f t="shared" si="5"/>
        <v>0</v>
      </c>
      <c r="AD26">
        <f t="shared" si="6"/>
        <v>0</v>
      </c>
      <c r="AE26">
        <f t="shared" si="7"/>
        <v>0</v>
      </c>
      <c r="AF26">
        <f t="shared" si="8"/>
        <v>0</v>
      </c>
      <c r="AG26">
        <f t="shared" si="9"/>
        <v>0</v>
      </c>
    </row>
    <row r="27" spans="1:33" x14ac:dyDescent="0.25">
      <c r="A27" s="98">
        <v>25</v>
      </c>
      <c r="B27" s="97" t="s">
        <v>12</v>
      </c>
      <c r="C27" s="97" t="s">
        <v>161</v>
      </c>
      <c r="D27" s="98">
        <v>2</v>
      </c>
      <c r="E27" s="98" t="s">
        <v>15</v>
      </c>
      <c r="F27" s="98" t="s">
        <v>15</v>
      </c>
      <c r="G27" s="98" t="s">
        <v>163</v>
      </c>
      <c r="H27" s="98">
        <v>303</v>
      </c>
      <c r="I27" s="168" t="s">
        <v>314</v>
      </c>
      <c r="J27" s="169">
        <f t="shared" si="0"/>
        <v>2470.0035285789895</v>
      </c>
      <c r="K27" s="169">
        <f t="shared" si="1"/>
        <v>805.9799999999999</v>
      </c>
      <c r="L27" s="98">
        <v>330</v>
      </c>
      <c r="M27" s="98" t="s">
        <v>568</v>
      </c>
      <c r="N27" s="98" t="s">
        <v>474</v>
      </c>
      <c r="O27" s="98" t="s">
        <v>474</v>
      </c>
      <c r="P27" s="98" t="s">
        <v>782</v>
      </c>
      <c r="Q27" s="98" t="s">
        <v>778</v>
      </c>
      <c r="R27" s="98" t="s">
        <v>783</v>
      </c>
      <c r="S27" s="98" t="s">
        <v>761</v>
      </c>
      <c r="Z27">
        <f t="shared" si="2"/>
        <v>0</v>
      </c>
      <c r="AA27">
        <f t="shared" si="3"/>
        <v>0</v>
      </c>
      <c r="AB27">
        <f t="shared" si="4"/>
        <v>1</v>
      </c>
      <c r="AC27">
        <f t="shared" si="5"/>
        <v>0</v>
      </c>
      <c r="AD27">
        <f t="shared" si="6"/>
        <v>0</v>
      </c>
      <c r="AE27">
        <f t="shared" si="7"/>
        <v>0</v>
      </c>
      <c r="AF27">
        <f t="shared" si="8"/>
        <v>0</v>
      </c>
      <c r="AG27">
        <f t="shared" si="9"/>
        <v>0</v>
      </c>
    </row>
    <row r="28" spans="1:33" x14ac:dyDescent="0.25">
      <c r="A28" s="98">
        <v>26</v>
      </c>
      <c r="B28" s="98" t="s">
        <v>12</v>
      </c>
      <c r="C28" s="98" t="s">
        <v>18</v>
      </c>
      <c r="D28" s="98">
        <v>1</v>
      </c>
      <c r="E28" s="98" t="s">
        <v>11</v>
      </c>
      <c r="F28" s="98" t="s">
        <v>11</v>
      </c>
      <c r="G28" s="98" t="s">
        <v>15</v>
      </c>
      <c r="H28" s="98">
        <v>424</v>
      </c>
      <c r="I28" s="168" t="s">
        <v>314</v>
      </c>
      <c r="J28" s="169">
        <f t="shared" si="0"/>
        <v>2470.0035285789895</v>
      </c>
      <c r="K28" s="169">
        <f t="shared" si="1"/>
        <v>1127.8399999999999</v>
      </c>
      <c r="L28" s="98">
        <v>330</v>
      </c>
      <c r="M28" s="98" t="s">
        <v>568</v>
      </c>
      <c r="N28" s="98">
        <v>240</v>
      </c>
      <c r="O28" s="98" t="s">
        <v>474</v>
      </c>
      <c r="P28" s="98" t="s">
        <v>776</v>
      </c>
      <c r="Q28" s="98" t="s">
        <v>778</v>
      </c>
      <c r="R28" s="98" t="s">
        <v>781</v>
      </c>
      <c r="S28" s="98" t="s">
        <v>781</v>
      </c>
      <c r="Z28">
        <f t="shared" si="2"/>
        <v>0</v>
      </c>
      <c r="AA28">
        <f t="shared" si="3"/>
        <v>0</v>
      </c>
      <c r="AB28">
        <f t="shared" si="4"/>
        <v>1</v>
      </c>
      <c r="AC28">
        <f t="shared" si="5"/>
        <v>0</v>
      </c>
      <c r="AD28">
        <f t="shared" si="6"/>
        <v>0</v>
      </c>
      <c r="AE28">
        <f t="shared" si="7"/>
        <v>1</v>
      </c>
      <c r="AF28">
        <f t="shared" si="8"/>
        <v>0</v>
      </c>
      <c r="AG28">
        <f t="shared" si="9"/>
        <v>0</v>
      </c>
    </row>
    <row r="29" spans="1:33" x14ac:dyDescent="0.25">
      <c r="A29" s="98">
        <v>27</v>
      </c>
      <c r="B29" s="98" t="s">
        <v>12</v>
      </c>
      <c r="C29" s="98" t="s">
        <v>18</v>
      </c>
      <c r="D29" s="98">
        <v>2</v>
      </c>
      <c r="E29" s="98" t="s">
        <v>11</v>
      </c>
      <c r="F29" s="98" t="s">
        <v>11</v>
      </c>
      <c r="G29" s="98" t="s">
        <v>15</v>
      </c>
      <c r="H29" s="98">
        <v>424</v>
      </c>
      <c r="I29" s="168" t="s">
        <v>314</v>
      </c>
      <c r="J29" s="169">
        <f t="shared" si="0"/>
        <v>2470.0035285789895</v>
      </c>
      <c r="K29" s="169">
        <f t="shared" si="1"/>
        <v>1127.8399999999999</v>
      </c>
      <c r="L29" s="98">
        <v>330</v>
      </c>
      <c r="M29" s="98" t="s">
        <v>568</v>
      </c>
      <c r="N29" s="98">
        <v>240</v>
      </c>
      <c r="O29" s="98" t="s">
        <v>474</v>
      </c>
      <c r="P29" s="98" t="s">
        <v>777</v>
      </c>
      <c r="Q29" s="98" t="s">
        <v>778</v>
      </c>
      <c r="R29" s="98" t="s">
        <v>781</v>
      </c>
      <c r="S29" s="98" t="s">
        <v>781</v>
      </c>
      <c r="Z29">
        <f t="shared" si="2"/>
        <v>0</v>
      </c>
      <c r="AA29">
        <f t="shared" si="3"/>
        <v>0</v>
      </c>
      <c r="AB29">
        <f t="shared" si="4"/>
        <v>1</v>
      </c>
      <c r="AC29">
        <f t="shared" si="5"/>
        <v>0</v>
      </c>
      <c r="AD29">
        <f t="shared" si="6"/>
        <v>0</v>
      </c>
      <c r="AE29">
        <f t="shared" si="7"/>
        <v>1</v>
      </c>
      <c r="AF29">
        <f t="shared" si="8"/>
        <v>0</v>
      </c>
      <c r="AG29">
        <f t="shared" si="9"/>
        <v>0</v>
      </c>
    </row>
    <row r="30" spans="1:33" x14ac:dyDescent="0.25">
      <c r="A30" s="98">
        <v>28</v>
      </c>
      <c r="B30" s="98" t="s">
        <v>12</v>
      </c>
      <c r="C30" s="98" t="s">
        <v>18</v>
      </c>
      <c r="D30" s="98">
        <v>3</v>
      </c>
      <c r="E30" s="97" t="s">
        <v>571</v>
      </c>
      <c r="F30" s="98" t="s">
        <v>11</v>
      </c>
      <c r="G30" s="98" t="s">
        <v>15</v>
      </c>
      <c r="H30" s="98">
        <v>379</v>
      </c>
      <c r="I30" s="168" t="s">
        <v>314</v>
      </c>
      <c r="J30" s="169">
        <f t="shared" si="0"/>
        <v>2470.0035285789895</v>
      </c>
      <c r="K30" s="169">
        <f t="shared" si="1"/>
        <v>1008.1399999999999</v>
      </c>
      <c r="L30" s="98">
        <v>330</v>
      </c>
      <c r="M30" s="98" t="s">
        <v>568</v>
      </c>
      <c r="N30" s="98">
        <v>240</v>
      </c>
      <c r="O30" s="98" t="s">
        <v>474</v>
      </c>
      <c r="P30" s="98" t="s">
        <v>782</v>
      </c>
      <c r="Q30" s="98" t="s">
        <v>778</v>
      </c>
      <c r="R30" s="98" t="s">
        <v>784</v>
      </c>
      <c r="S30" s="98" t="s">
        <v>761</v>
      </c>
      <c r="Z30">
        <f t="shared" si="2"/>
        <v>0</v>
      </c>
      <c r="AA30">
        <f t="shared" si="3"/>
        <v>0</v>
      </c>
      <c r="AB30">
        <f t="shared" si="4"/>
        <v>1</v>
      </c>
      <c r="AC30">
        <f t="shared" si="5"/>
        <v>0</v>
      </c>
      <c r="AD30">
        <f t="shared" si="6"/>
        <v>0</v>
      </c>
      <c r="AE30">
        <f t="shared" si="7"/>
        <v>1</v>
      </c>
      <c r="AF30">
        <f t="shared" si="8"/>
        <v>0</v>
      </c>
      <c r="AG30">
        <f t="shared" si="9"/>
        <v>0</v>
      </c>
    </row>
    <row r="31" spans="1:33" x14ac:dyDescent="0.25">
      <c r="A31" s="98">
        <v>29</v>
      </c>
      <c r="B31" s="98" t="s">
        <v>12</v>
      </c>
      <c r="C31" s="98" t="s">
        <v>18</v>
      </c>
      <c r="D31" s="98">
        <v>4</v>
      </c>
      <c r="E31" s="97" t="s">
        <v>571</v>
      </c>
      <c r="F31" s="98" t="s">
        <v>11</v>
      </c>
      <c r="G31" s="98" t="s">
        <v>15</v>
      </c>
      <c r="H31" s="98">
        <v>379</v>
      </c>
      <c r="I31" s="168" t="s">
        <v>314</v>
      </c>
      <c r="J31" s="169">
        <f t="shared" si="0"/>
        <v>2470.0035285789895</v>
      </c>
      <c r="K31" s="169">
        <f t="shared" si="1"/>
        <v>1008.1399999999999</v>
      </c>
      <c r="L31" s="98">
        <v>330</v>
      </c>
      <c r="M31" s="98" t="s">
        <v>568</v>
      </c>
      <c r="N31" s="98">
        <v>240</v>
      </c>
      <c r="O31" s="98" t="s">
        <v>474</v>
      </c>
      <c r="P31" s="98" t="s">
        <v>785</v>
      </c>
      <c r="Q31" s="98" t="s">
        <v>778</v>
      </c>
      <c r="R31" s="98" t="s">
        <v>780</v>
      </c>
      <c r="S31" s="98" t="s">
        <v>761</v>
      </c>
      <c r="Z31">
        <f t="shared" si="2"/>
        <v>0</v>
      </c>
      <c r="AA31">
        <f t="shared" si="3"/>
        <v>0</v>
      </c>
      <c r="AB31">
        <f t="shared" si="4"/>
        <v>1</v>
      </c>
      <c r="AC31">
        <f t="shared" si="5"/>
        <v>0</v>
      </c>
      <c r="AD31">
        <f t="shared" si="6"/>
        <v>0</v>
      </c>
      <c r="AE31">
        <f t="shared" si="7"/>
        <v>1</v>
      </c>
      <c r="AF31">
        <f t="shared" si="8"/>
        <v>0</v>
      </c>
      <c r="AG31">
        <f t="shared" si="9"/>
        <v>0</v>
      </c>
    </row>
    <row r="32" spans="1:33" ht="30" x14ac:dyDescent="0.25">
      <c r="A32" s="98">
        <v>30</v>
      </c>
      <c r="B32" s="98" t="s">
        <v>444</v>
      </c>
      <c r="C32" s="98" t="s">
        <v>36</v>
      </c>
      <c r="D32" s="98">
        <v>1</v>
      </c>
      <c r="E32" s="98" t="s">
        <v>37</v>
      </c>
      <c r="F32" s="98" t="s">
        <v>38</v>
      </c>
      <c r="G32" s="98" t="s">
        <v>39</v>
      </c>
      <c r="H32" s="98">
        <v>192</v>
      </c>
      <c r="I32" s="168" t="s">
        <v>313</v>
      </c>
      <c r="J32" s="169">
        <f t="shared" si="0"/>
        <v>2194.4415623323857</v>
      </c>
      <c r="K32" s="169">
        <f t="shared" si="1"/>
        <v>451.20000000000005</v>
      </c>
      <c r="L32" s="98">
        <v>240</v>
      </c>
      <c r="M32" s="98" t="s">
        <v>568</v>
      </c>
      <c r="N32" s="98" t="s">
        <v>474</v>
      </c>
      <c r="O32" s="98" t="s">
        <v>474</v>
      </c>
      <c r="P32" s="98" t="s">
        <v>776</v>
      </c>
      <c r="Q32" s="98" t="s">
        <v>778</v>
      </c>
      <c r="R32" s="98" t="s">
        <v>786</v>
      </c>
      <c r="S32" s="98" t="s">
        <v>761</v>
      </c>
      <c r="Z32">
        <f t="shared" si="2"/>
        <v>1</v>
      </c>
      <c r="AA32">
        <f t="shared" si="3"/>
        <v>0</v>
      </c>
      <c r="AB32">
        <f t="shared" si="4"/>
        <v>0</v>
      </c>
      <c r="AC32">
        <f t="shared" si="5"/>
        <v>0</v>
      </c>
      <c r="AD32">
        <f t="shared" si="6"/>
        <v>0</v>
      </c>
      <c r="AE32">
        <f t="shared" si="7"/>
        <v>0</v>
      </c>
      <c r="AF32">
        <f t="shared" si="8"/>
        <v>0</v>
      </c>
      <c r="AG32">
        <f t="shared" si="9"/>
        <v>0</v>
      </c>
    </row>
    <row r="33" spans="1:33" ht="30" x14ac:dyDescent="0.25">
      <c r="A33" s="98">
        <v>31</v>
      </c>
      <c r="B33" s="98" t="s">
        <v>14</v>
      </c>
      <c r="C33" s="98" t="s">
        <v>22</v>
      </c>
      <c r="D33" s="98">
        <v>1</v>
      </c>
      <c r="E33" s="98" t="s">
        <v>570</v>
      </c>
      <c r="F33" s="98" t="s">
        <v>15</v>
      </c>
      <c r="G33" s="98" t="s">
        <v>23</v>
      </c>
      <c r="H33" s="98">
        <v>129</v>
      </c>
      <c r="I33" s="168" t="s">
        <v>313</v>
      </c>
      <c r="J33" s="169">
        <f t="shared" si="0"/>
        <v>2194.4415623323857</v>
      </c>
      <c r="K33" s="169">
        <f t="shared" si="1"/>
        <v>303.15000000000003</v>
      </c>
      <c r="L33" s="98" t="s">
        <v>474</v>
      </c>
      <c r="M33" s="98" t="s">
        <v>474</v>
      </c>
      <c r="N33" s="98" t="s">
        <v>474</v>
      </c>
      <c r="O33" s="98" t="s">
        <v>474</v>
      </c>
      <c r="P33" s="98" t="s">
        <v>777</v>
      </c>
      <c r="Q33" s="98" t="s">
        <v>778</v>
      </c>
      <c r="R33" s="98" t="s">
        <v>787</v>
      </c>
      <c r="S33" s="98" t="s">
        <v>761</v>
      </c>
      <c r="Z33">
        <f t="shared" si="2"/>
        <v>0</v>
      </c>
      <c r="AA33">
        <f t="shared" si="3"/>
        <v>0</v>
      </c>
      <c r="AB33">
        <f t="shared" si="4"/>
        <v>0</v>
      </c>
      <c r="AC33">
        <f t="shared" si="5"/>
        <v>0</v>
      </c>
      <c r="AD33">
        <f t="shared" si="6"/>
        <v>0</v>
      </c>
      <c r="AE33">
        <f t="shared" si="7"/>
        <v>0</v>
      </c>
      <c r="AF33">
        <f t="shared" si="8"/>
        <v>0</v>
      </c>
      <c r="AG33">
        <f t="shared" si="9"/>
        <v>0</v>
      </c>
    </row>
    <row r="34" spans="1:33" ht="30" x14ac:dyDescent="0.25">
      <c r="A34" s="98">
        <v>32</v>
      </c>
      <c r="B34" s="98" t="s">
        <v>14</v>
      </c>
      <c r="C34" s="98" t="s">
        <v>22</v>
      </c>
      <c r="D34" s="98">
        <v>2</v>
      </c>
      <c r="E34" s="98" t="s">
        <v>570</v>
      </c>
      <c r="F34" s="98" t="s">
        <v>15</v>
      </c>
      <c r="G34" s="98" t="s">
        <v>23</v>
      </c>
      <c r="H34" s="98">
        <v>128</v>
      </c>
      <c r="I34" s="168" t="s">
        <v>313</v>
      </c>
      <c r="J34" s="169">
        <f t="shared" si="0"/>
        <v>2194.4415623323857</v>
      </c>
      <c r="K34" s="169">
        <f t="shared" si="1"/>
        <v>300.8</v>
      </c>
      <c r="L34" s="98" t="s">
        <v>474</v>
      </c>
      <c r="M34" s="98" t="s">
        <v>474</v>
      </c>
      <c r="N34" s="98" t="s">
        <v>474</v>
      </c>
      <c r="O34" s="98" t="s">
        <v>474</v>
      </c>
      <c r="P34" s="98" t="s">
        <v>758</v>
      </c>
      <c r="Q34" s="98" t="s">
        <v>775</v>
      </c>
      <c r="R34" s="98" t="s">
        <v>776</v>
      </c>
      <c r="S34" s="98" t="s">
        <v>761</v>
      </c>
      <c r="Z34">
        <f t="shared" si="2"/>
        <v>0</v>
      </c>
      <c r="AA34">
        <f t="shared" si="3"/>
        <v>0</v>
      </c>
      <c r="AB34">
        <f t="shared" si="4"/>
        <v>0</v>
      </c>
      <c r="AC34">
        <f t="shared" si="5"/>
        <v>0</v>
      </c>
      <c r="AD34">
        <f t="shared" si="6"/>
        <v>0</v>
      </c>
      <c r="AE34">
        <f t="shared" si="7"/>
        <v>0</v>
      </c>
      <c r="AF34">
        <f t="shared" si="8"/>
        <v>0</v>
      </c>
      <c r="AG34">
        <f t="shared" si="9"/>
        <v>0</v>
      </c>
    </row>
    <row r="35" spans="1:33" ht="30" x14ac:dyDescent="0.25">
      <c r="A35" s="98">
        <v>33</v>
      </c>
      <c r="B35" s="98" t="s">
        <v>14</v>
      </c>
      <c r="C35" s="98" t="s">
        <v>569</v>
      </c>
      <c r="D35" s="98">
        <v>1</v>
      </c>
      <c r="E35" s="98" t="s">
        <v>570</v>
      </c>
      <c r="F35" s="98" t="s">
        <v>15</v>
      </c>
      <c r="G35" s="98" t="s">
        <v>23</v>
      </c>
      <c r="H35" s="98">
        <v>304</v>
      </c>
      <c r="I35" s="168" t="s">
        <v>313</v>
      </c>
      <c r="J35" s="169">
        <f t="shared" si="0"/>
        <v>2194.4415623323857</v>
      </c>
      <c r="K35" s="169">
        <f t="shared" si="1"/>
        <v>714.4</v>
      </c>
      <c r="L35" s="98">
        <v>240</v>
      </c>
      <c r="M35" s="98" t="s">
        <v>568</v>
      </c>
      <c r="N35" s="98">
        <v>240</v>
      </c>
      <c r="O35" s="98" t="s">
        <v>474</v>
      </c>
      <c r="P35" s="98" t="s">
        <v>776</v>
      </c>
      <c r="Q35" s="98" t="s">
        <v>788</v>
      </c>
      <c r="R35" s="98" t="s">
        <v>776</v>
      </c>
      <c r="S35" s="98" t="s">
        <v>761</v>
      </c>
      <c r="Z35">
        <f t="shared" si="2"/>
        <v>1</v>
      </c>
      <c r="AA35">
        <f t="shared" si="3"/>
        <v>0</v>
      </c>
      <c r="AB35">
        <f t="shared" si="4"/>
        <v>0</v>
      </c>
      <c r="AC35">
        <f t="shared" si="5"/>
        <v>0</v>
      </c>
      <c r="AD35">
        <f t="shared" si="6"/>
        <v>0</v>
      </c>
      <c r="AE35">
        <f t="shared" si="7"/>
        <v>1</v>
      </c>
      <c r="AF35">
        <f t="shared" si="8"/>
        <v>0</v>
      </c>
      <c r="AG35">
        <f t="shared" si="9"/>
        <v>0</v>
      </c>
    </row>
    <row r="36" spans="1:33" ht="30" x14ac:dyDescent="0.25">
      <c r="A36" s="98">
        <v>34</v>
      </c>
      <c r="B36" s="98" t="s">
        <v>14</v>
      </c>
      <c r="C36" s="98" t="s">
        <v>569</v>
      </c>
      <c r="D36" s="98">
        <v>2</v>
      </c>
      <c r="E36" s="98" t="s">
        <v>570</v>
      </c>
      <c r="F36" s="98" t="s">
        <v>15</v>
      </c>
      <c r="G36" s="98" t="s">
        <v>23</v>
      </c>
      <c r="H36" s="98">
        <v>311</v>
      </c>
      <c r="I36" s="168" t="s">
        <v>313</v>
      </c>
      <c r="J36" s="169">
        <f t="shared" ref="J36:J67" si="12">IF(I36="Quad Bersimis", (765*765)/($X$4), IF(I36="Hexa Zebra", (765*765)/($X$7)))</f>
        <v>2194.4415623323857</v>
      </c>
      <c r="K36" s="169">
        <f t="shared" ref="K36:K70" si="13">IF(I36="Quad Bersimis",$V$4*100*H36,IF(I36="Hexa Zebra",$V$7*100*H36))</f>
        <v>730.85</v>
      </c>
      <c r="L36" s="98">
        <v>240</v>
      </c>
      <c r="M36" s="98" t="s">
        <v>568</v>
      </c>
      <c r="N36" s="98">
        <v>240</v>
      </c>
      <c r="O36" s="98" t="s">
        <v>474</v>
      </c>
      <c r="P36" s="98" t="s">
        <v>770</v>
      </c>
      <c r="Q36" s="98" t="s">
        <v>761</v>
      </c>
      <c r="R36" s="98" t="s">
        <v>770</v>
      </c>
      <c r="S36" s="98" t="s">
        <v>761</v>
      </c>
      <c r="Z36">
        <f t="shared" si="2"/>
        <v>1</v>
      </c>
      <c r="AA36">
        <f t="shared" si="3"/>
        <v>0</v>
      </c>
      <c r="AB36">
        <f t="shared" si="4"/>
        <v>0</v>
      </c>
      <c r="AC36">
        <f t="shared" si="5"/>
        <v>0</v>
      </c>
      <c r="AD36">
        <f t="shared" si="6"/>
        <v>0</v>
      </c>
      <c r="AE36">
        <f t="shared" si="7"/>
        <v>1</v>
      </c>
      <c r="AF36">
        <f t="shared" si="8"/>
        <v>0</v>
      </c>
      <c r="AG36">
        <f t="shared" si="9"/>
        <v>0</v>
      </c>
    </row>
    <row r="37" spans="1:33" ht="30" x14ac:dyDescent="0.25">
      <c r="A37" s="98">
        <v>35</v>
      </c>
      <c r="B37" s="98" t="s">
        <v>18</v>
      </c>
      <c r="C37" s="98" t="s">
        <v>443</v>
      </c>
      <c r="D37" s="98">
        <v>1</v>
      </c>
      <c r="E37" s="98" t="s">
        <v>37</v>
      </c>
      <c r="F37" s="98" t="s">
        <v>15</v>
      </c>
      <c r="G37" s="98" t="s">
        <v>37</v>
      </c>
      <c r="H37" s="98">
        <v>260</v>
      </c>
      <c r="I37" s="168" t="s">
        <v>313</v>
      </c>
      <c r="J37" s="169">
        <f t="shared" si="12"/>
        <v>2194.4415623323857</v>
      </c>
      <c r="K37" s="169">
        <f t="shared" si="13"/>
        <v>611</v>
      </c>
      <c r="L37" s="98">
        <v>240</v>
      </c>
      <c r="M37" s="98" t="s">
        <v>568</v>
      </c>
      <c r="N37" s="98">
        <v>240</v>
      </c>
      <c r="O37" s="98" t="s">
        <v>474</v>
      </c>
      <c r="P37" s="98" t="s">
        <v>776</v>
      </c>
      <c r="Q37" s="98" t="s">
        <v>761</v>
      </c>
      <c r="R37" s="98" t="s">
        <v>789</v>
      </c>
      <c r="S37" s="98" t="s">
        <v>789</v>
      </c>
      <c r="Z37">
        <f t="shared" si="2"/>
        <v>1</v>
      </c>
      <c r="AA37">
        <f t="shared" si="3"/>
        <v>0</v>
      </c>
      <c r="AB37">
        <f t="shared" si="4"/>
        <v>0</v>
      </c>
      <c r="AC37">
        <f t="shared" si="5"/>
        <v>0</v>
      </c>
      <c r="AD37">
        <f t="shared" si="6"/>
        <v>0</v>
      </c>
      <c r="AE37">
        <f t="shared" si="7"/>
        <v>1</v>
      </c>
      <c r="AF37">
        <f t="shared" si="8"/>
        <v>0</v>
      </c>
      <c r="AG37">
        <f t="shared" si="9"/>
        <v>0</v>
      </c>
    </row>
    <row r="38" spans="1:33" x14ac:dyDescent="0.25">
      <c r="A38" s="98">
        <v>36</v>
      </c>
      <c r="B38" s="98" t="s">
        <v>573</v>
      </c>
      <c r="C38" s="98" t="s">
        <v>574</v>
      </c>
      <c r="D38" s="98">
        <v>1</v>
      </c>
      <c r="E38" s="98" t="s">
        <v>11</v>
      </c>
      <c r="F38" s="98" t="s">
        <v>11</v>
      </c>
      <c r="G38" s="98" t="s">
        <v>315</v>
      </c>
      <c r="H38" s="98">
        <v>191</v>
      </c>
      <c r="I38" s="168" t="s">
        <v>314</v>
      </c>
      <c r="J38" s="169">
        <f t="shared" si="12"/>
        <v>2470.0035285789895</v>
      </c>
      <c r="K38" s="169">
        <f t="shared" si="13"/>
        <v>508.05999999999995</v>
      </c>
      <c r="L38" s="98" t="s">
        <v>474</v>
      </c>
      <c r="M38" s="98" t="s">
        <v>474</v>
      </c>
      <c r="N38" s="98" t="s">
        <v>474</v>
      </c>
      <c r="O38" s="98" t="s">
        <v>474</v>
      </c>
      <c r="P38" s="98" t="s">
        <v>790</v>
      </c>
      <c r="Q38" s="98" t="s">
        <v>761</v>
      </c>
      <c r="R38" s="98" t="s">
        <v>789</v>
      </c>
      <c r="S38" s="98" t="s">
        <v>789</v>
      </c>
      <c r="Z38">
        <f t="shared" si="2"/>
        <v>0</v>
      </c>
      <c r="AA38">
        <f t="shared" si="3"/>
        <v>0</v>
      </c>
      <c r="AB38">
        <f t="shared" si="4"/>
        <v>0</v>
      </c>
      <c r="AC38">
        <f t="shared" si="5"/>
        <v>0</v>
      </c>
      <c r="AD38">
        <f t="shared" si="6"/>
        <v>0</v>
      </c>
      <c r="AE38">
        <f t="shared" si="7"/>
        <v>0</v>
      </c>
      <c r="AF38">
        <f t="shared" si="8"/>
        <v>0</v>
      </c>
      <c r="AG38">
        <f t="shared" si="9"/>
        <v>0</v>
      </c>
    </row>
    <row r="39" spans="1:33" x14ac:dyDescent="0.25">
      <c r="A39" s="98">
        <v>37</v>
      </c>
      <c r="B39" s="98" t="s">
        <v>573</v>
      </c>
      <c r="C39" s="98" t="s">
        <v>574</v>
      </c>
      <c r="D39" s="98">
        <v>2</v>
      </c>
      <c r="E39" s="98" t="s">
        <v>11</v>
      </c>
      <c r="F39" s="98" t="s">
        <v>11</v>
      </c>
      <c r="G39" s="98" t="s">
        <v>315</v>
      </c>
      <c r="H39" s="98">
        <v>191</v>
      </c>
      <c r="I39" s="168" t="s">
        <v>314</v>
      </c>
      <c r="J39" s="169">
        <f t="shared" si="12"/>
        <v>2470.0035285789895</v>
      </c>
      <c r="K39" s="169">
        <f t="shared" si="13"/>
        <v>508.05999999999995</v>
      </c>
      <c r="L39" s="98" t="s">
        <v>474</v>
      </c>
      <c r="M39" s="98" t="s">
        <v>474</v>
      </c>
      <c r="N39" s="98" t="s">
        <v>474</v>
      </c>
      <c r="O39" s="98" t="s">
        <v>474</v>
      </c>
      <c r="P39" s="98" t="s">
        <v>776</v>
      </c>
      <c r="Q39" s="98" t="s">
        <v>761</v>
      </c>
      <c r="R39" s="98" t="s">
        <v>758</v>
      </c>
      <c r="S39" s="98" t="s">
        <v>761</v>
      </c>
      <c r="Z39">
        <f t="shared" si="2"/>
        <v>0</v>
      </c>
      <c r="AA39">
        <f t="shared" si="3"/>
        <v>0</v>
      </c>
      <c r="AB39">
        <f t="shared" si="4"/>
        <v>0</v>
      </c>
      <c r="AC39">
        <f t="shared" si="5"/>
        <v>0</v>
      </c>
      <c r="AD39">
        <f t="shared" si="6"/>
        <v>0</v>
      </c>
      <c r="AE39">
        <f t="shared" si="7"/>
        <v>0</v>
      </c>
      <c r="AF39">
        <f t="shared" si="8"/>
        <v>0</v>
      </c>
      <c r="AG39">
        <f t="shared" si="9"/>
        <v>0</v>
      </c>
    </row>
    <row r="40" spans="1:33" ht="30" x14ac:dyDescent="0.25">
      <c r="A40" s="98">
        <v>38</v>
      </c>
      <c r="B40" s="97" t="s">
        <v>44</v>
      </c>
      <c r="C40" s="97" t="s">
        <v>46</v>
      </c>
      <c r="D40" s="98">
        <v>1</v>
      </c>
      <c r="E40" s="98" t="s">
        <v>8</v>
      </c>
      <c r="F40" s="98" t="s">
        <v>8</v>
      </c>
      <c r="G40" s="98" t="s">
        <v>8</v>
      </c>
      <c r="H40" s="98">
        <v>222</v>
      </c>
      <c r="I40" s="168" t="s">
        <v>313</v>
      </c>
      <c r="J40" s="169">
        <f t="shared" si="12"/>
        <v>2194.4415623323857</v>
      </c>
      <c r="K40" s="169">
        <f t="shared" si="13"/>
        <v>521.70000000000005</v>
      </c>
      <c r="L40" s="98">
        <v>240</v>
      </c>
      <c r="M40" s="98" t="s">
        <v>568</v>
      </c>
      <c r="N40" s="98">
        <v>240</v>
      </c>
      <c r="O40" s="98" t="s">
        <v>474</v>
      </c>
      <c r="P40" s="98" t="s">
        <v>758</v>
      </c>
      <c r="Q40" s="98" t="s">
        <v>761</v>
      </c>
      <c r="R40" s="98" t="s">
        <v>758</v>
      </c>
      <c r="S40" s="98" t="s">
        <v>761</v>
      </c>
      <c r="Z40">
        <f t="shared" si="2"/>
        <v>1</v>
      </c>
      <c r="AA40">
        <f t="shared" si="3"/>
        <v>0</v>
      </c>
      <c r="AB40">
        <f t="shared" si="4"/>
        <v>0</v>
      </c>
      <c r="AC40">
        <f t="shared" si="5"/>
        <v>0</v>
      </c>
      <c r="AD40">
        <f t="shared" si="6"/>
        <v>0</v>
      </c>
      <c r="AE40">
        <f t="shared" si="7"/>
        <v>1</v>
      </c>
      <c r="AF40">
        <f t="shared" si="8"/>
        <v>0</v>
      </c>
      <c r="AG40">
        <f t="shared" si="9"/>
        <v>0</v>
      </c>
    </row>
    <row r="41" spans="1:33" ht="30" x14ac:dyDescent="0.25">
      <c r="A41" s="98">
        <v>39</v>
      </c>
      <c r="B41" s="97" t="s">
        <v>44</v>
      </c>
      <c r="C41" s="97" t="s">
        <v>46</v>
      </c>
      <c r="D41" s="98">
        <v>2</v>
      </c>
      <c r="E41" s="98" t="s">
        <v>8</v>
      </c>
      <c r="F41" s="98" t="s">
        <v>8</v>
      </c>
      <c r="G41" s="98" t="s">
        <v>8</v>
      </c>
      <c r="H41" s="98">
        <v>222</v>
      </c>
      <c r="I41" s="168" t="s">
        <v>313</v>
      </c>
      <c r="J41" s="169">
        <f t="shared" si="12"/>
        <v>2194.4415623323857</v>
      </c>
      <c r="K41" s="169">
        <f t="shared" si="13"/>
        <v>521.70000000000005</v>
      </c>
      <c r="L41" s="98">
        <v>240</v>
      </c>
      <c r="M41" s="98" t="s">
        <v>568</v>
      </c>
      <c r="N41" s="98">
        <v>240</v>
      </c>
      <c r="O41" s="98" t="s">
        <v>474</v>
      </c>
      <c r="P41" s="98" t="s">
        <v>762</v>
      </c>
      <c r="Q41" s="98" t="s">
        <v>761</v>
      </c>
      <c r="R41" s="98" t="s">
        <v>762</v>
      </c>
      <c r="S41" s="98" t="s">
        <v>761</v>
      </c>
      <c r="Z41">
        <f t="shared" si="2"/>
        <v>1</v>
      </c>
      <c r="AA41">
        <f t="shared" si="3"/>
        <v>0</v>
      </c>
      <c r="AB41">
        <f t="shared" si="4"/>
        <v>0</v>
      </c>
      <c r="AC41">
        <f t="shared" si="5"/>
        <v>0</v>
      </c>
      <c r="AD41">
        <f t="shared" si="6"/>
        <v>0</v>
      </c>
      <c r="AE41">
        <f t="shared" si="7"/>
        <v>1</v>
      </c>
      <c r="AF41">
        <f t="shared" si="8"/>
        <v>0</v>
      </c>
      <c r="AG41">
        <f t="shared" si="9"/>
        <v>0</v>
      </c>
    </row>
    <row r="42" spans="1:33" ht="30" x14ac:dyDescent="0.25">
      <c r="A42" s="98">
        <v>40</v>
      </c>
      <c r="B42" s="98" t="s">
        <v>446</v>
      </c>
      <c r="C42" s="98" t="s">
        <v>41</v>
      </c>
      <c r="D42" s="98">
        <v>1</v>
      </c>
      <c r="E42" s="98" t="s">
        <v>11</v>
      </c>
      <c r="F42" s="98" t="s">
        <v>11</v>
      </c>
      <c r="G42" s="98" t="s">
        <v>11</v>
      </c>
      <c r="H42" s="98">
        <v>270</v>
      </c>
      <c r="I42" s="168" t="s">
        <v>313</v>
      </c>
      <c r="J42" s="169">
        <f t="shared" si="12"/>
        <v>2194.4415623323857</v>
      </c>
      <c r="K42" s="169">
        <f t="shared" si="13"/>
        <v>634.5</v>
      </c>
      <c r="L42" s="98">
        <v>240</v>
      </c>
      <c r="M42" s="98" t="s">
        <v>568</v>
      </c>
      <c r="N42" s="98">
        <v>240</v>
      </c>
      <c r="O42" s="98" t="s">
        <v>568</v>
      </c>
      <c r="P42" s="98" t="s">
        <v>762</v>
      </c>
      <c r="Q42" s="98" t="s">
        <v>791</v>
      </c>
      <c r="R42" s="98" t="s">
        <v>762</v>
      </c>
      <c r="S42" s="98" t="s">
        <v>791</v>
      </c>
      <c r="Z42">
        <f t="shared" si="2"/>
        <v>1</v>
      </c>
      <c r="AA42">
        <f t="shared" si="3"/>
        <v>0</v>
      </c>
      <c r="AB42">
        <f t="shared" si="4"/>
        <v>0</v>
      </c>
      <c r="AC42">
        <f t="shared" si="5"/>
        <v>0</v>
      </c>
      <c r="AD42">
        <f t="shared" si="6"/>
        <v>1</v>
      </c>
      <c r="AE42">
        <f t="shared" si="7"/>
        <v>0</v>
      </c>
      <c r="AF42">
        <f t="shared" si="8"/>
        <v>0</v>
      </c>
      <c r="AG42">
        <f t="shared" si="9"/>
        <v>0</v>
      </c>
    </row>
    <row r="43" spans="1:33" x14ac:dyDescent="0.25">
      <c r="A43" s="98">
        <v>41</v>
      </c>
      <c r="B43" s="98" t="s">
        <v>26</v>
      </c>
      <c r="C43" s="98" t="s">
        <v>27</v>
      </c>
      <c r="D43" s="98">
        <v>1</v>
      </c>
      <c r="E43" s="98" t="s">
        <v>11</v>
      </c>
      <c r="F43" s="98" t="s">
        <v>11</v>
      </c>
      <c r="G43" s="98" t="s">
        <v>11</v>
      </c>
      <c r="H43" s="98">
        <v>235</v>
      </c>
      <c r="I43" s="168" t="s">
        <v>314</v>
      </c>
      <c r="J43" s="169">
        <f t="shared" si="12"/>
        <v>2470.0035285789895</v>
      </c>
      <c r="K43" s="169">
        <f t="shared" si="13"/>
        <v>625.09999999999991</v>
      </c>
      <c r="L43" s="98">
        <v>240</v>
      </c>
      <c r="M43" s="98" t="s">
        <v>568</v>
      </c>
      <c r="N43" s="98">
        <v>240</v>
      </c>
      <c r="O43" s="98" t="s">
        <v>474</v>
      </c>
      <c r="P43" s="98" t="s">
        <v>758</v>
      </c>
      <c r="Q43" s="98" t="s">
        <v>791</v>
      </c>
      <c r="R43" s="98" t="s">
        <v>758</v>
      </c>
      <c r="S43" s="98" t="s">
        <v>791</v>
      </c>
      <c r="Z43">
        <f t="shared" si="2"/>
        <v>1</v>
      </c>
      <c r="AA43">
        <f t="shared" si="3"/>
        <v>0</v>
      </c>
      <c r="AB43">
        <f t="shared" si="4"/>
        <v>0</v>
      </c>
      <c r="AC43">
        <f t="shared" si="5"/>
        <v>0</v>
      </c>
      <c r="AD43">
        <f t="shared" si="6"/>
        <v>0</v>
      </c>
      <c r="AE43">
        <f t="shared" si="7"/>
        <v>1</v>
      </c>
      <c r="AF43">
        <f t="shared" si="8"/>
        <v>0</v>
      </c>
      <c r="AG43">
        <f t="shared" si="9"/>
        <v>0</v>
      </c>
    </row>
    <row r="44" spans="1:33" x14ac:dyDescent="0.25">
      <c r="A44" s="98">
        <v>42</v>
      </c>
      <c r="B44" s="98" t="s">
        <v>26</v>
      </c>
      <c r="C44" s="98" t="s">
        <v>27</v>
      </c>
      <c r="D44" s="98">
        <v>2</v>
      </c>
      <c r="E44" s="98" t="s">
        <v>11</v>
      </c>
      <c r="F44" s="98" t="s">
        <v>11</v>
      </c>
      <c r="G44" s="98" t="s">
        <v>11</v>
      </c>
      <c r="H44" s="98">
        <v>235</v>
      </c>
      <c r="I44" s="168" t="s">
        <v>314</v>
      </c>
      <c r="J44" s="169">
        <f t="shared" si="12"/>
        <v>2470.0035285789895</v>
      </c>
      <c r="K44" s="169">
        <f t="shared" si="13"/>
        <v>625.09999999999991</v>
      </c>
      <c r="L44" s="98">
        <v>240</v>
      </c>
      <c r="M44" s="98" t="s">
        <v>568</v>
      </c>
      <c r="N44" s="98">
        <v>240</v>
      </c>
      <c r="O44" s="98" t="s">
        <v>474</v>
      </c>
      <c r="P44" s="98" t="s">
        <v>765</v>
      </c>
      <c r="Q44" s="98" t="s">
        <v>761</v>
      </c>
      <c r="R44" s="98" t="s">
        <v>765</v>
      </c>
      <c r="S44" s="98" t="s">
        <v>761</v>
      </c>
      <c r="Z44">
        <f t="shared" si="2"/>
        <v>1</v>
      </c>
      <c r="AA44">
        <f t="shared" si="3"/>
        <v>0</v>
      </c>
      <c r="AB44">
        <f t="shared" si="4"/>
        <v>0</v>
      </c>
      <c r="AC44">
        <f t="shared" si="5"/>
        <v>0</v>
      </c>
      <c r="AD44">
        <f t="shared" si="6"/>
        <v>0</v>
      </c>
      <c r="AE44">
        <f t="shared" si="7"/>
        <v>1</v>
      </c>
      <c r="AF44">
        <f t="shared" si="8"/>
        <v>0</v>
      </c>
      <c r="AG44">
        <f t="shared" si="9"/>
        <v>0</v>
      </c>
    </row>
    <row r="45" spans="1:33" x14ac:dyDescent="0.25">
      <c r="A45" s="98">
        <v>43</v>
      </c>
      <c r="B45" s="98" t="s">
        <v>26</v>
      </c>
      <c r="C45" s="98" t="s">
        <v>28</v>
      </c>
      <c r="D45" s="98">
        <v>1</v>
      </c>
      <c r="E45" s="98" t="s">
        <v>11</v>
      </c>
      <c r="F45" s="98" t="s">
        <v>11</v>
      </c>
      <c r="G45" s="98" t="s">
        <v>11</v>
      </c>
      <c r="H45" s="98">
        <v>48</v>
      </c>
      <c r="I45" s="168" t="s">
        <v>314</v>
      </c>
      <c r="J45" s="169">
        <f t="shared" si="12"/>
        <v>2470.0035285789895</v>
      </c>
      <c r="K45" s="169">
        <f t="shared" si="13"/>
        <v>127.67999999999998</v>
      </c>
      <c r="L45" s="98" t="s">
        <v>474</v>
      </c>
      <c r="M45" s="98" t="s">
        <v>474</v>
      </c>
      <c r="N45" s="98" t="s">
        <v>474</v>
      </c>
      <c r="O45" s="98" t="s">
        <v>474</v>
      </c>
      <c r="P45" s="98" t="s">
        <v>776</v>
      </c>
      <c r="Q45" s="98" t="s">
        <v>761</v>
      </c>
      <c r="R45" s="98" t="s">
        <v>776</v>
      </c>
      <c r="S45" s="98" t="s">
        <v>761</v>
      </c>
      <c r="Z45">
        <f t="shared" si="2"/>
        <v>0</v>
      </c>
      <c r="AA45">
        <f t="shared" si="3"/>
        <v>0</v>
      </c>
      <c r="AB45">
        <f t="shared" si="4"/>
        <v>0</v>
      </c>
      <c r="AC45">
        <f t="shared" si="5"/>
        <v>0</v>
      </c>
      <c r="AD45">
        <f t="shared" si="6"/>
        <v>0</v>
      </c>
      <c r="AE45">
        <f t="shared" si="7"/>
        <v>0</v>
      </c>
      <c r="AF45">
        <f t="shared" si="8"/>
        <v>0</v>
      </c>
      <c r="AG45">
        <f t="shared" si="9"/>
        <v>0</v>
      </c>
    </row>
    <row r="46" spans="1:33" x14ac:dyDescent="0.25">
      <c r="A46" s="98">
        <v>44</v>
      </c>
      <c r="B46" s="98" t="s">
        <v>26</v>
      </c>
      <c r="C46" s="98" t="s">
        <v>28</v>
      </c>
      <c r="D46" s="98">
        <v>2</v>
      </c>
      <c r="E46" s="98" t="s">
        <v>11</v>
      </c>
      <c r="F46" s="98" t="s">
        <v>11</v>
      </c>
      <c r="G46" s="98" t="s">
        <v>11</v>
      </c>
      <c r="H46" s="98">
        <v>48</v>
      </c>
      <c r="I46" s="168" t="s">
        <v>314</v>
      </c>
      <c r="J46" s="169">
        <f t="shared" si="12"/>
        <v>2470.0035285789895</v>
      </c>
      <c r="K46" s="169">
        <f t="shared" si="13"/>
        <v>127.67999999999998</v>
      </c>
      <c r="L46" s="98" t="s">
        <v>474</v>
      </c>
      <c r="M46" s="98" t="s">
        <v>474</v>
      </c>
      <c r="N46" s="98" t="s">
        <v>474</v>
      </c>
      <c r="O46" s="98" t="s">
        <v>474</v>
      </c>
      <c r="P46" s="98" t="s">
        <v>785</v>
      </c>
      <c r="Q46" s="98" t="s">
        <v>761</v>
      </c>
      <c r="R46" s="98" t="s">
        <v>785</v>
      </c>
      <c r="S46" s="98" t="s">
        <v>761</v>
      </c>
      <c r="Z46">
        <f t="shared" si="2"/>
        <v>0</v>
      </c>
      <c r="AA46">
        <f t="shared" si="3"/>
        <v>0</v>
      </c>
      <c r="AB46">
        <f t="shared" si="4"/>
        <v>0</v>
      </c>
      <c r="AC46">
        <f t="shared" si="5"/>
        <v>0</v>
      </c>
      <c r="AD46">
        <f t="shared" si="6"/>
        <v>0</v>
      </c>
      <c r="AE46">
        <f t="shared" si="7"/>
        <v>0</v>
      </c>
      <c r="AF46">
        <f t="shared" si="8"/>
        <v>0</v>
      </c>
      <c r="AG46">
        <f t="shared" si="9"/>
        <v>0</v>
      </c>
    </row>
    <row r="47" spans="1:33" ht="30" x14ac:dyDescent="0.25">
      <c r="A47" s="98">
        <v>45</v>
      </c>
      <c r="B47" s="98" t="s">
        <v>26</v>
      </c>
      <c r="C47" s="170" t="s">
        <v>509</v>
      </c>
      <c r="D47" s="97">
        <v>1</v>
      </c>
      <c r="E47" s="98" t="s">
        <v>11</v>
      </c>
      <c r="F47" s="98" t="s">
        <v>11</v>
      </c>
      <c r="G47" s="98" t="s">
        <v>11</v>
      </c>
      <c r="H47" s="98">
        <v>96</v>
      </c>
      <c r="I47" s="168" t="s">
        <v>313</v>
      </c>
      <c r="J47" s="169">
        <f t="shared" si="12"/>
        <v>2194.4415623323857</v>
      </c>
      <c r="K47" s="169">
        <f t="shared" si="13"/>
        <v>225.60000000000002</v>
      </c>
      <c r="L47" s="98" t="s">
        <v>474</v>
      </c>
      <c r="M47" s="98" t="s">
        <v>474</v>
      </c>
      <c r="N47" s="98" t="s">
        <v>474</v>
      </c>
      <c r="O47" s="98" t="s">
        <v>474</v>
      </c>
      <c r="P47" s="98" t="s">
        <v>792</v>
      </c>
      <c r="Q47" s="98" t="s">
        <v>761</v>
      </c>
      <c r="R47" s="98" t="s">
        <v>793</v>
      </c>
      <c r="S47" s="98" t="s">
        <v>761</v>
      </c>
      <c r="Z47">
        <f t="shared" si="2"/>
        <v>0</v>
      </c>
      <c r="AA47">
        <f t="shared" si="3"/>
        <v>0</v>
      </c>
      <c r="AB47">
        <f t="shared" si="4"/>
        <v>0</v>
      </c>
      <c r="AC47">
        <f t="shared" si="5"/>
        <v>0</v>
      </c>
      <c r="AD47">
        <f t="shared" si="6"/>
        <v>0</v>
      </c>
      <c r="AE47">
        <f t="shared" si="7"/>
        <v>0</v>
      </c>
      <c r="AF47">
        <f t="shared" si="8"/>
        <v>0</v>
      </c>
      <c r="AG47">
        <f t="shared" si="9"/>
        <v>0</v>
      </c>
    </row>
    <row r="48" spans="1:33" ht="30" x14ac:dyDescent="0.25">
      <c r="A48" s="98">
        <v>46</v>
      </c>
      <c r="B48" s="98" t="s">
        <v>27</v>
      </c>
      <c r="C48" s="170" t="s">
        <v>509</v>
      </c>
      <c r="D48" s="98">
        <v>1</v>
      </c>
      <c r="E48" s="98" t="s">
        <v>11</v>
      </c>
      <c r="F48" s="98" t="s">
        <v>11</v>
      </c>
      <c r="G48" s="98" t="s">
        <v>11</v>
      </c>
      <c r="H48" s="98">
        <v>153</v>
      </c>
      <c r="I48" s="168" t="s">
        <v>313</v>
      </c>
      <c r="J48" s="169">
        <f t="shared" si="12"/>
        <v>2194.4415623323857</v>
      </c>
      <c r="K48" s="169">
        <f t="shared" si="13"/>
        <v>359.55</v>
      </c>
      <c r="L48" s="98">
        <v>240</v>
      </c>
      <c r="M48" s="98" t="s">
        <v>568</v>
      </c>
      <c r="N48" s="98" t="s">
        <v>474</v>
      </c>
      <c r="O48" s="98" t="s">
        <v>474</v>
      </c>
      <c r="P48" s="98" t="s">
        <v>768</v>
      </c>
      <c r="Q48" s="98" t="s">
        <v>761</v>
      </c>
      <c r="R48" s="98" t="s">
        <v>770</v>
      </c>
      <c r="S48" s="98" t="s">
        <v>761</v>
      </c>
      <c r="Z48">
        <f t="shared" si="2"/>
        <v>1</v>
      </c>
      <c r="AA48">
        <f t="shared" si="3"/>
        <v>0</v>
      </c>
      <c r="AB48">
        <f t="shared" si="4"/>
        <v>0</v>
      </c>
      <c r="AC48">
        <f t="shared" si="5"/>
        <v>0</v>
      </c>
      <c r="AD48">
        <f t="shared" si="6"/>
        <v>0</v>
      </c>
      <c r="AE48">
        <f t="shared" si="7"/>
        <v>0</v>
      </c>
      <c r="AF48">
        <f t="shared" si="8"/>
        <v>0</v>
      </c>
      <c r="AG48">
        <f t="shared" si="9"/>
        <v>0</v>
      </c>
    </row>
    <row r="49" spans="1:33" ht="30" x14ac:dyDescent="0.25">
      <c r="A49" s="98">
        <v>47</v>
      </c>
      <c r="B49" s="98" t="s">
        <v>29</v>
      </c>
      <c r="C49" s="98" t="s">
        <v>30</v>
      </c>
      <c r="D49" s="98">
        <v>1</v>
      </c>
      <c r="E49" s="98" t="s">
        <v>15</v>
      </c>
      <c r="F49" s="98" t="s">
        <v>232</v>
      </c>
      <c r="G49" s="98" t="s">
        <v>15</v>
      </c>
      <c r="H49" s="98">
        <v>246</v>
      </c>
      <c r="I49" s="168" t="s">
        <v>313</v>
      </c>
      <c r="J49" s="169">
        <f t="shared" si="12"/>
        <v>2194.4415623323857</v>
      </c>
      <c r="K49" s="169">
        <f t="shared" si="13"/>
        <v>578.1</v>
      </c>
      <c r="L49" s="98">
        <v>240</v>
      </c>
      <c r="M49" s="98" t="s">
        <v>568</v>
      </c>
      <c r="N49" s="98">
        <v>240</v>
      </c>
      <c r="O49" s="98" t="s">
        <v>474</v>
      </c>
      <c r="P49" s="98" t="s">
        <v>792</v>
      </c>
      <c r="Q49" s="98" t="s">
        <v>761</v>
      </c>
      <c r="R49" s="98" t="s">
        <v>776</v>
      </c>
      <c r="S49" s="98" t="s">
        <v>761</v>
      </c>
      <c r="Z49">
        <f t="shared" si="2"/>
        <v>1</v>
      </c>
      <c r="AA49">
        <f t="shared" si="3"/>
        <v>0</v>
      </c>
      <c r="AB49">
        <f t="shared" si="4"/>
        <v>0</v>
      </c>
      <c r="AC49">
        <f t="shared" si="5"/>
        <v>0</v>
      </c>
      <c r="AD49">
        <f t="shared" si="6"/>
        <v>0</v>
      </c>
      <c r="AE49">
        <f t="shared" si="7"/>
        <v>1</v>
      </c>
      <c r="AF49">
        <f t="shared" si="8"/>
        <v>0</v>
      </c>
      <c r="AG49">
        <f t="shared" si="9"/>
        <v>0</v>
      </c>
    </row>
    <row r="50" spans="1:33" ht="30" x14ac:dyDescent="0.25">
      <c r="A50" s="98">
        <v>48</v>
      </c>
      <c r="B50" s="98" t="s">
        <v>29</v>
      </c>
      <c r="C50" s="98" t="s">
        <v>30</v>
      </c>
      <c r="D50" s="98">
        <v>2</v>
      </c>
      <c r="E50" s="98" t="s">
        <v>15</v>
      </c>
      <c r="F50" s="98" t="s">
        <v>232</v>
      </c>
      <c r="G50" s="98" t="s">
        <v>15</v>
      </c>
      <c r="H50" s="98">
        <v>243</v>
      </c>
      <c r="I50" s="168" t="s">
        <v>313</v>
      </c>
      <c r="J50" s="169">
        <f t="shared" si="12"/>
        <v>2194.4415623323857</v>
      </c>
      <c r="K50" s="169">
        <f t="shared" si="13"/>
        <v>571.05000000000007</v>
      </c>
      <c r="L50" s="98">
        <v>240</v>
      </c>
      <c r="M50" s="98" t="s">
        <v>568</v>
      </c>
      <c r="N50" s="98">
        <v>240</v>
      </c>
      <c r="O50" s="98" t="s">
        <v>474</v>
      </c>
      <c r="P50" s="98" t="s">
        <v>772</v>
      </c>
      <c r="Q50" s="98" t="s">
        <v>761</v>
      </c>
      <c r="R50" s="98" t="s">
        <v>776</v>
      </c>
      <c r="S50" s="98" t="s">
        <v>761</v>
      </c>
      <c r="Z50">
        <f t="shared" si="2"/>
        <v>1</v>
      </c>
      <c r="AA50">
        <f t="shared" si="3"/>
        <v>0</v>
      </c>
      <c r="AB50">
        <f t="shared" si="4"/>
        <v>0</v>
      </c>
      <c r="AC50">
        <f t="shared" si="5"/>
        <v>0</v>
      </c>
      <c r="AD50">
        <f t="shared" si="6"/>
        <v>0</v>
      </c>
      <c r="AE50">
        <f t="shared" si="7"/>
        <v>1</v>
      </c>
      <c r="AF50">
        <f t="shared" si="8"/>
        <v>0</v>
      </c>
      <c r="AG50">
        <f t="shared" si="9"/>
        <v>0</v>
      </c>
    </row>
    <row r="51" spans="1:33" ht="30" x14ac:dyDescent="0.25">
      <c r="A51" s="98">
        <v>49</v>
      </c>
      <c r="B51" s="97" t="s">
        <v>29</v>
      </c>
      <c r="C51" s="97" t="s">
        <v>47</v>
      </c>
      <c r="D51" s="97">
        <v>1</v>
      </c>
      <c r="E51" s="98" t="s">
        <v>15</v>
      </c>
      <c r="F51" s="98" t="s">
        <v>15</v>
      </c>
      <c r="G51" s="98" t="s">
        <v>15</v>
      </c>
      <c r="H51" s="98">
        <v>6</v>
      </c>
      <c r="I51" s="168" t="s">
        <v>313</v>
      </c>
      <c r="J51" s="169">
        <f t="shared" si="12"/>
        <v>2194.4415623323857</v>
      </c>
      <c r="K51" s="169">
        <f t="shared" si="13"/>
        <v>14.100000000000001</v>
      </c>
      <c r="L51" s="98" t="s">
        <v>474</v>
      </c>
      <c r="M51" s="98" t="s">
        <v>474</v>
      </c>
      <c r="N51" s="98" t="s">
        <v>474</v>
      </c>
      <c r="O51" s="98" t="s">
        <v>474</v>
      </c>
      <c r="P51" s="98" t="s">
        <v>758</v>
      </c>
      <c r="Q51" s="98" t="s">
        <v>761</v>
      </c>
      <c r="R51" s="98" t="s">
        <v>766</v>
      </c>
      <c r="S51" s="98" t="s">
        <v>761</v>
      </c>
      <c r="Z51">
        <f t="shared" si="2"/>
        <v>0</v>
      </c>
      <c r="AA51">
        <f t="shared" si="3"/>
        <v>0</v>
      </c>
      <c r="AB51">
        <f t="shared" si="4"/>
        <v>0</v>
      </c>
      <c r="AC51">
        <f t="shared" si="5"/>
        <v>0</v>
      </c>
      <c r="AD51">
        <f t="shared" si="6"/>
        <v>0</v>
      </c>
      <c r="AE51">
        <f t="shared" si="7"/>
        <v>0</v>
      </c>
      <c r="AF51">
        <f t="shared" si="8"/>
        <v>0</v>
      </c>
      <c r="AG51">
        <f t="shared" si="9"/>
        <v>0</v>
      </c>
    </row>
    <row r="52" spans="1:33" ht="30" x14ac:dyDescent="0.25">
      <c r="A52" s="98">
        <v>50</v>
      </c>
      <c r="B52" s="98" t="s">
        <v>30</v>
      </c>
      <c r="C52" s="98" t="s">
        <v>14</v>
      </c>
      <c r="D52" s="98">
        <v>1</v>
      </c>
      <c r="E52" s="98" t="s">
        <v>15</v>
      </c>
      <c r="F52" s="98" t="s">
        <v>15</v>
      </c>
      <c r="G52" s="98" t="s">
        <v>15</v>
      </c>
      <c r="H52" s="98">
        <v>337</v>
      </c>
      <c r="I52" s="168" t="s">
        <v>313</v>
      </c>
      <c r="J52" s="169">
        <f t="shared" si="12"/>
        <v>2194.4415623323857</v>
      </c>
      <c r="K52" s="169">
        <f t="shared" si="13"/>
        <v>791.95</v>
      </c>
      <c r="L52" s="98">
        <v>240</v>
      </c>
      <c r="M52" s="98" t="s">
        <v>568</v>
      </c>
      <c r="N52" s="98">
        <v>240</v>
      </c>
      <c r="O52" s="98" t="s">
        <v>474</v>
      </c>
      <c r="P52" s="98" t="s">
        <v>762</v>
      </c>
      <c r="Q52" s="98" t="s">
        <v>761</v>
      </c>
      <c r="R52" s="98" t="s">
        <v>777</v>
      </c>
      <c r="S52" s="98" t="s">
        <v>761</v>
      </c>
      <c r="Z52">
        <f t="shared" si="2"/>
        <v>1</v>
      </c>
      <c r="AA52">
        <f t="shared" si="3"/>
        <v>0</v>
      </c>
      <c r="AB52">
        <f t="shared" si="4"/>
        <v>0</v>
      </c>
      <c r="AC52">
        <f t="shared" si="5"/>
        <v>0</v>
      </c>
      <c r="AD52">
        <f t="shared" si="6"/>
        <v>0</v>
      </c>
      <c r="AE52">
        <f t="shared" si="7"/>
        <v>1</v>
      </c>
      <c r="AF52">
        <f t="shared" si="8"/>
        <v>0</v>
      </c>
      <c r="AG52">
        <f t="shared" si="9"/>
        <v>0</v>
      </c>
    </row>
    <row r="53" spans="1:33" ht="30" x14ac:dyDescent="0.25">
      <c r="A53" s="98">
        <v>51</v>
      </c>
      <c r="B53" s="97" t="s">
        <v>30</v>
      </c>
      <c r="C53" s="97" t="s">
        <v>14</v>
      </c>
      <c r="D53" s="97">
        <v>2</v>
      </c>
      <c r="E53" s="98" t="s">
        <v>15</v>
      </c>
      <c r="F53" s="98" t="s">
        <v>15</v>
      </c>
      <c r="G53" s="98" t="s">
        <v>15</v>
      </c>
      <c r="H53" s="98">
        <v>337</v>
      </c>
      <c r="I53" s="168" t="s">
        <v>313</v>
      </c>
      <c r="J53" s="169">
        <f t="shared" si="12"/>
        <v>2194.4415623323857</v>
      </c>
      <c r="K53" s="169">
        <f t="shared" si="13"/>
        <v>791.95</v>
      </c>
      <c r="L53" s="98">
        <v>240</v>
      </c>
      <c r="M53" s="98" t="s">
        <v>568</v>
      </c>
      <c r="N53" s="98">
        <v>240</v>
      </c>
      <c r="O53" s="98" t="s">
        <v>474</v>
      </c>
      <c r="P53" s="98" t="s">
        <v>782</v>
      </c>
      <c r="Q53" s="98" t="s">
        <v>761</v>
      </c>
      <c r="R53" s="98" t="s">
        <v>758</v>
      </c>
      <c r="S53" s="98" t="s">
        <v>761</v>
      </c>
      <c r="Z53">
        <f t="shared" si="2"/>
        <v>1</v>
      </c>
      <c r="AA53">
        <f t="shared" si="3"/>
        <v>0</v>
      </c>
      <c r="AB53">
        <f t="shared" si="4"/>
        <v>0</v>
      </c>
      <c r="AC53">
        <f t="shared" si="5"/>
        <v>0</v>
      </c>
      <c r="AD53">
        <f t="shared" si="6"/>
        <v>0</v>
      </c>
      <c r="AE53">
        <f t="shared" si="7"/>
        <v>1</v>
      </c>
      <c r="AF53">
        <f t="shared" si="8"/>
        <v>0</v>
      </c>
      <c r="AG53">
        <f t="shared" si="9"/>
        <v>0</v>
      </c>
    </row>
    <row r="54" spans="1:33" ht="30" x14ac:dyDescent="0.25">
      <c r="A54" s="98">
        <v>52</v>
      </c>
      <c r="B54" s="98" t="s">
        <v>30</v>
      </c>
      <c r="C54" s="98" t="s">
        <v>19</v>
      </c>
      <c r="D54" s="98">
        <v>1</v>
      </c>
      <c r="E54" s="98" t="s">
        <v>15</v>
      </c>
      <c r="F54" s="98" t="s">
        <v>15</v>
      </c>
      <c r="G54" s="98" t="s">
        <v>15</v>
      </c>
      <c r="H54" s="98">
        <v>274</v>
      </c>
      <c r="I54" s="168" t="s">
        <v>313</v>
      </c>
      <c r="J54" s="169">
        <f t="shared" si="12"/>
        <v>2194.4415623323857</v>
      </c>
      <c r="K54" s="169">
        <f t="shared" si="13"/>
        <v>643.9</v>
      </c>
      <c r="L54" s="98">
        <v>240</v>
      </c>
      <c r="M54" s="98" t="s">
        <v>568</v>
      </c>
      <c r="N54" s="98">
        <v>240</v>
      </c>
      <c r="O54" s="98" t="s">
        <v>474</v>
      </c>
      <c r="P54" s="98" t="s">
        <v>766</v>
      </c>
      <c r="Q54" s="98" t="s">
        <v>761</v>
      </c>
      <c r="R54" s="98" t="s">
        <v>766</v>
      </c>
      <c r="S54" s="98" t="s">
        <v>761</v>
      </c>
      <c r="Z54">
        <f t="shared" si="2"/>
        <v>1</v>
      </c>
      <c r="AA54">
        <f t="shared" si="3"/>
        <v>0</v>
      </c>
      <c r="AB54">
        <f t="shared" si="4"/>
        <v>0</v>
      </c>
      <c r="AC54">
        <f t="shared" si="5"/>
        <v>0</v>
      </c>
      <c r="AD54">
        <f t="shared" si="6"/>
        <v>0</v>
      </c>
      <c r="AE54">
        <f t="shared" si="7"/>
        <v>1</v>
      </c>
      <c r="AF54">
        <f t="shared" si="8"/>
        <v>0</v>
      </c>
      <c r="AG54">
        <f t="shared" si="9"/>
        <v>0</v>
      </c>
    </row>
    <row r="55" spans="1:33" ht="30" x14ac:dyDescent="0.25">
      <c r="A55" s="98">
        <v>53</v>
      </c>
      <c r="B55" s="98" t="s">
        <v>30</v>
      </c>
      <c r="C55" s="98" t="s">
        <v>19</v>
      </c>
      <c r="D55" s="98">
        <v>2</v>
      </c>
      <c r="E55" s="98" t="s">
        <v>15</v>
      </c>
      <c r="F55" s="98" t="s">
        <v>15</v>
      </c>
      <c r="G55" s="98" t="s">
        <v>15</v>
      </c>
      <c r="H55" s="98">
        <v>276</v>
      </c>
      <c r="I55" s="168" t="s">
        <v>313</v>
      </c>
      <c r="J55" s="169">
        <f t="shared" si="12"/>
        <v>2194.4415623323857</v>
      </c>
      <c r="K55" s="169">
        <f t="shared" si="13"/>
        <v>648.6</v>
      </c>
      <c r="L55" s="98">
        <v>240</v>
      </c>
      <c r="M55" s="98" t="s">
        <v>568</v>
      </c>
      <c r="N55" s="98">
        <v>240</v>
      </c>
      <c r="O55" s="98" t="s">
        <v>474</v>
      </c>
      <c r="P55" s="98" t="s">
        <v>768</v>
      </c>
      <c r="Q55" s="98" t="s">
        <v>761</v>
      </c>
      <c r="R55" s="98" t="s">
        <v>768</v>
      </c>
      <c r="S55" s="98" t="s">
        <v>761</v>
      </c>
      <c r="Z55">
        <f t="shared" si="2"/>
        <v>1</v>
      </c>
      <c r="AA55">
        <f t="shared" si="3"/>
        <v>0</v>
      </c>
      <c r="AB55">
        <f t="shared" si="4"/>
        <v>0</v>
      </c>
      <c r="AC55">
        <f t="shared" si="5"/>
        <v>0</v>
      </c>
      <c r="AD55">
        <f t="shared" si="6"/>
        <v>0</v>
      </c>
      <c r="AE55">
        <f t="shared" si="7"/>
        <v>1</v>
      </c>
      <c r="AF55">
        <f t="shared" si="8"/>
        <v>0</v>
      </c>
      <c r="AG55">
        <f t="shared" si="9"/>
        <v>0</v>
      </c>
    </row>
    <row r="56" spans="1:33" ht="30" x14ac:dyDescent="0.25">
      <c r="A56" s="98">
        <v>54</v>
      </c>
      <c r="B56" s="97" t="s">
        <v>30</v>
      </c>
      <c r="C56" s="97" t="s">
        <v>47</v>
      </c>
      <c r="D56" s="97">
        <v>1</v>
      </c>
      <c r="E56" s="98" t="s">
        <v>15</v>
      </c>
      <c r="F56" s="98" t="s">
        <v>15</v>
      </c>
      <c r="G56" s="98" t="s">
        <v>15</v>
      </c>
      <c r="H56" s="98">
        <v>237</v>
      </c>
      <c r="I56" s="168" t="s">
        <v>313</v>
      </c>
      <c r="J56" s="169">
        <f t="shared" si="12"/>
        <v>2194.4415623323857</v>
      </c>
      <c r="K56" s="169">
        <f t="shared" si="13"/>
        <v>556.95000000000005</v>
      </c>
      <c r="L56" s="98">
        <v>240</v>
      </c>
      <c r="M56" s="98" t="s">
        <v>474</v>
      </c>
      <c r="N56" s="98">
        <v>240</v>
      </c>
      <c r="O56" s="98" t="s">
        <v>568</v>
      </c>
      <c r="P56" s="98" t="s">
        <v>776</v>
      </c>
      <c r="Q56" s="98" t="s">
        <v>761</v>
      </c>
      <c r="R56" s="98" t="s">
        <v>776</v>
      </c>
      <c r="S56" s="98" t="s">
        <v>761</v>
      </c>
      <c r="Z56">
        <f t="shared" si="2"/>
        <v>0</v>
      </c>
      <c r="AA56">
        <f t="shared" si="3"/>
        <v>1</v>
      </c>
      <c r="AB56">
        <f t="shared" si="4"/>
        <v>0</v>
      </c>
      <c r="AC56">
        <f t="shared" si="5"/>
        <v>0</v>
      </c>
      <c r="AD56">
        <f t="shared" si="6"/>
        <v>1</v>
      </c>
      <c r="AE56">
        <f t="shared" si="7"/>
        <v>0</v>
      </c>
      <c r="AF56">
        <f t="shared" si="8"/>
        <v>0</v>
      </c>
      <c r="AG56">
        <f t="shared" si="9"/>
        <v>0</v>
      </c>
    </row>
    <row r="57" spans="1:33" ht="30" x14ac:dyDescent="0.25">
      <c r="A57" s="98">
        <v>55</v>
      </c>
      <c r="B57" s="97" t="s">
        <v>30</v>
      </c>
      <c r="C57" s="97" t="s">
        <v>47</v>
      </c>
      <c r="D57" s="97">
        <v>2</v>
      </c>
      <c r="E57" s="98" t="s">
        <v>15</v>
      </c>
      <c r="F57" s="98" t="s">
        <v>15</v>
      </c>
      <c r="G57" s="98" t="s">
        <v>15</v>
      </c>
      <c r="H57" s="98">
        <v>237</v>
      </c>
      <c r="I57" s="168" t="s">
        <v>313</v>
      </c>
      <c r="J57" s="169">
        <f t="shared" si="12"/>
        <v>2194.4415623323857</v>
      </c>
      <c r="K57" s="169">
        <f t="shared" si="13"/>
        <v>556.95000000000005</v>
      </c>
      <c r="L57" s="98">
        <v>240</v>
      </c>
      <c r="M57" s="98" t="s">
        <v>474</v>
      </c>
      <c r="N57" s="98">
        <v>240</v>
      </c>
      <c r="O57" s="98" t="s">
        <v>568</v>
      </c>
      <c r="P57" s="98" t="s">
        <v>770</v>
      </c>
      <c r="Q57" s="98" t="s">
        <v>761</v>
      </c>
      <c r="R57" s="98" t="s">
        <v>770</v>
      </c>
      <c r="S57" s="98" t="s">
        <v>761</v>
      </c>
      <c r="Z57">
        <f t="shared" si="2"/>
        <v>0</v>
      </c>
      <c r="AA57">
        <f t="shared" si="3"/>
        <v>1</v>
      </c>
      <c r="AB57">
        <f t="shared" si="4"/>
        <v>0</v>
      </c>
      <c r="AC57">
        <f t="shared" si="5"/>
        <v>0</v>
      </c>
      <c r="AD57">
        <f t="shared" si="6"/>
        <v>1</v>
      </c>
      <c r="AE57">
        <f t="shared" si="7"/>
        <v>0</v>
      </c>
      <c r="AF57">
        <f t="shared" si="8"/>
        <v>0</v>
      </c>
      <c r="AG57">
        <f t="shared" si="9"/>
        <v>0</v>
      </c>
    </row>
    <row r="58" spans="1:33" ht="30" x14ac:dyDescent="0.25">
      <c r="A58" s="98">
        <v>56</v>
      </c>
      <c r="B58" s="98" t="s">
        <v>10</v>
      </c>
      <c r="C58" s="98" t="s">
        <v>16</v>
      </c>
      <c r="D58" s="98">
        <v>1</v>
      </c>
      <c r="E58" s="98" t="s">
        <v>11</v>
      </c>
      <c r="F58" s="98" t="s">
        <v>11</v>
      </c>
      <c r="G58" s="98" t="s">
        <v>15</v>
      </c>
      <c r="H58" s="98">
        <v>292</v>
      </c>
      <c r="I58" s="168" t="s">
        <v>313</v>
      </c>
      <c r="J58" s="169">
        <f t="shared" si="12"/>
        <v>2194.4415623323857</v>
      </c>
      <c r="K58" s="169">
        <f t="shared" si="13"/>
        <v>686.2</v>
      </c>
      <c r="L58" s="98">
        <v>240</v>
      </c>
      <c r="M58" s="98" t="s">
        <v>568</v>
      </c>
      <c r="N58" s="98">
        <v>240</v>
      </c>
      <c r="O58" s="98" t="s">
        <v>474</v>
      </c>
      <c r="P58" s="98" t="s">
        <v>773</v>
      </c>
      <c r="Q58" s="98" t="s">
        <v>761</v>
      </c>
      <c r="R58" s="98" t="s">
        <v>773</v>
      </c>
      <c r="S58" s="98" t="s">
        <v>761</v>
      </c>
      <c r="Z58">
        <f t="shared" si="2"/>
        <v>1</v>
      </c>
      <c r="AA58">
        <f t="shared" si="3"/>
        <v>0</v>
      </c>
      <c r="AB58">
        <f t="shared" si="4"/>
        <v>0</v>
      </c>
      <c r="AC58">
        <f t="shared" si="5"/>
        <v>0</v>
      </c>
      <c r="AD58">
        <f t="shared" si="6"/>
        <v>0</v>
      </c>
      <c r="AE58">
        <f t="shared" si="7"/>
        <v>1</v>
      </c>
      <c r="AF58">
        <f t="shared" si="8"/>
        <v>0</v>
      </c>
      <c r="AG58">
        <f t="shared" si="9"/>
        <v>0</v>
      </c>
    </row>
    <row r="59" spans="1:33" ht="30" x14ac:dyDescent="0.25">
      <c r="A59" s="98">
        <v>57</v>
      </c>
      <c r="B59" s="98" t="s">
        <v>10</v>
      </c>
      <c r="C59" s="98" t="s">
        <v>31</v>
      </c>
      <c r="D59" s="98">
        <v>1</v>
      </c>
      <c r="E59" s="98" t="s">
        <v>11</v>
      </c>
      <c r="F59" s="98" t="s">
        <v>11</v>
      </c>
      <c r="G59" s="98" t="s">
        <v>11</v>
      </c>
      <c r="H59" s="98">
        <v>261</v>
      </c>
      <c r="I59" s="168" t="s">
        <v>313</v>
      </c>
      <c r="J59" s="169">
        <f t="shared" si="12"/>
        <v>2194.4415623323857</v>
      </c>
      <c r="K59" s="169">
        <f t="shared" si="13"/>
        <v>613.35</v>
      </c>
      <c r="L59" s="98">
        <v>240</v>
      </c>
      <c r="M59" s="98" t="s">
        <v>568</v>
      </c>
      <c r="N59" s="98" t="s">
        <v>474</v>
      </c>
      <c r="O59" s="98" t="s">
        <v>474</v>
      </c>
      <c r="P59" s="98" t="s">
        <v>794</v>
      </c>
      <c r="Q59" s="98" t="s">
        <v>761</v>
      </c>
      <c r="R59" s="98" t="s">
        <v>794</v>
      </c>
      <c r="S59" s="98" t="s">
        <v>761</v>
      </c>
      <c r="Z59">
        <f t="shared" si="2"/>
        <v>1</v>
      </c>
      <c r="AA59">
        <f t="shared" si="3"/>
        <v>0</v>
      </c>
      <c r="AB59">
        <f t="shared" si="4"/>
        <v>0</v>
      </c>
      <c r="AC59">
        <f t="shared" si="5"/>
        <v>0</v>
      </c>
      <c r="AD59">
        <f t="shared" si="6"/>
        <v>0</v>
      </c>
      <c r="AE59">
        <f t="shared" si="7"/>
        <v>0</v>
      </c>
      <c r="AF59">
        <f t="shared" si="8"/>
        <v>0</v>
      </c>
      <c r="AG59">
        <f t="shared" si="9"/>
        <v>0</v>
      </c>
    </row>
    <row r="60" spans="1:33" ht="30" x14ac:dyDescent="0.25">
      <c r="A60" s="98">
        <v>58</v>
      </c>
      <c r="B60" s="98" t="s">
        <v>10</v>
      </c>
      <c r="C60" s="98" t="s">
        <v>31</v>
      </c>
      <c r="D60" s="98">
        <v>2</v>
      </c>
      <c r="E60" s="98" t="s">
        <v>11</v>
      </c>
      <c r="F60" s="98" t="s">
        <v>11</v>
      </c>
      <c r="G60" s="98" t="s">
        <v>11</v>
      </c>
      <c r="H60" s="98">
        <v>261</v>
      </c>
      <c r="I60" s="168" t="s">
        <v>313</v>
      </c>
      <c r="J60" s="169">
        <f t="shared" si="12"/>
        <v>2194.4415623323857</v>
      </c>
      <c r="K60" s="169">
        <f t="shared" si="13"/>
        <v>613.35</v>
      </c>
      <c r="L60" s="98">
        <v>240</v>
      </c>
      <c r="M60" s="98" t="s">
        <v>568</v>
      </c>
      <c r="N60" s="98" t="s">
        <v>474</v>
      </c>
      <c r="O60" s="98" t="s">
        <v>474</v>
      </c>
      <c r="P60" s="98" t="s">
        <v>777</v>
      </c>
      <c r="Q60" s="98" t="s">
        <v>761</v>
      </c>
      <c r="R60" s="98" t="s">
        <v>777</v>
      </c>
      <c r="S60" s="98" t="s">
        <v>761</v>
      </c>
      <c r="Z60">
        <f t="shared" si="2"/>
        <v>1</v>
      </c>
      <c r="AA60">
        <f t="shared" si="3"/>
        <v>0</v>
      </c>
      <c r="AB60">
        <f t="shared" si="4"/>
        <v>0</v>
      </c>
      <c r="AC60">
        <f t="shared" si="5"/>
        <v>0</v>
      </c>
      <c r="AD60">
        <f t="shared" si="6"/>
        <v>0</v>
      </c>
      <c r="AE60">
        <f t="shared" si="7"/>
        <v>0</v>
      </c>
      <c r="AF60">
        <f t="shared" si="8"/>
        <v>0</v>
      </c>
      <c r="AG60">
        <f t="shared" si="9"/>
        <v>0</v>
      </c>
    </row>
    <row r="61" spans="1:33" ht="30" x14ac:dyDescent="0.25">
      <c r="A61" s="98">
        <v>59</v>
      </c>
      <c r="B61" s="98" t="s">
        <v>33</v>
      </c>
      <c r="C61" s="98" t="s">
        <v>9</v>
      </c>
      <c r="D61" s="98">
        <v>1</v>
      </c>
      <c r="E61" s="98" t="s">
        <v>11</v>
      </c>
      <c r="F61" s="98" t="s">
        <v>34</v>
      </c>
      <c r="G61" s="98" t="s">
        <v>11</v>
      </c>
      <c r="H61" s="98">
        <v>22</v>
      </c>
      <c r="I61" s="168" t="s">
        <v>313</v>
      </c>
      <c r="J61" s="169">
        <f t="shared" si="12"/>
        <v>2194.4415623323857</v>
      </c>
      <c r="K61" s="169">
        <f t="shared" si="13"/>
        <v>51.7</v>
      </c>
      <c r="L61" s="98">
        <v>240</v>
      </c>
      <c r="M61" s="98" t="s">
        <v>568</v>
      </c>
      <c r="N61" s="98" t="s">
        <v>474</v>
      </c>
      <c r="O61" s="98" t="s">
        <v>474</v>
      </c>
      <c r="P61" s="98" t="s">
        <v>795</v>
      </c>
      <c r="Q61" s="98" t="s">
        <v>761</v>
      </c>
      <c r="R61" s="98" t="s">
        <v>766</v>
      </c>
      <c r="S61" s="98" t="s">
        <v>761</v>
      </c>
      <c r="Z61">
        <f t="shared" si="2"/>
        <v>1</v>
      </c>
      <c r="AA61">
        <f t="shared" si="3"/>
        <v>0</v>
      </c>
      <c r="AB61">
        <f t="shared" si="4"/>
        <v>0</v>
      </c>
      <c r="AC61">
        <f t="shared" si="5"/>
        <v>0</v>
      </c>
      <c r="AD61">
        <f t="shared" si="6"/>
        <v>0</v>
      </c>
      <c r="AE61">
        <f t="shared" si="7"/>
        <v>0</v>
      </c>
      <c r="AF61">
        <f t="shared" si="8"/>
        <v>0</v>
      </c>
      <c r="AG61">
        <f t="shared" si="9"/>
        <v>0</v>
      </c>
    </row>
    <row r="62" spans="1:33" ht="30" x14ac:dyDescent="0.25">
      <c r="A62" s="98">
        <v>60</v>
      </c>
      <c r="B62" s="98" t="s">
        <v>33</v>
      </c>
      <c r="C62" s="98" t="s">
        <v>9</v>
      </c>
      <c r="D62" s="98">
        <v>2</v>
      </c>
      <c r="E62" s="98" t="s">
        <v>11</v>
      </c>
      <c r="F62" s="98" t="s">
        <v>34</v>
      </c>
      <c r="G62" s="98" t="s">
        <v>11</v>
      </c>
      <c r="H62" s="98">
        <v>22</v>
      </c>
      <c r="I62" s="168" t="s">
        <v>313</v>
      </c>
      <c r="J62" s="169">
        <f t="shared" si="12"/>
        <v>2194.4415623323857</v>
      </c>
      <c r="K62" s="169">
        <f t="shared" si="13"/>
        <v>51.7</v>
      </c>
      <c r="L62" s="98">
        <v>240</v>
      </c>
      <c r="M62" s="98" t="s">
        <v>568</v>
      </c>
      <c r="N62" s="98" t="s">
        <v>474</v>
      </c>
      <c r="O62" s="98" t="s">
        <v>474</v>
      </c>
      <c r="P62" s="98" t="s">
        <v>796</v>
      </c>
      <c r="Q62" s="98" t="s">
        <v>761</v>
      </c>
      <c r="R62" s="98" t="s">
        <v>796</v>
      </c>
      <c r="S62" s="98" t="s">
        <v>761</v>
      </c>
      <c r="Z62">
        <f t="shared" si="2"/>
        <v>1</v>
      </c>
      <c r="AA62">
        <f t="shared" si="3"/>
        <v>0</v>
      </c>
      <c r="AB62">
        <f t="shared" si="4"/>
        <v>0</v>
      </c>
      <c r="AC62">
        <f t="shared" si="5"/>
        <v>0</v>
      </c>
      <c r="AD62">
        <f t="shared" si="6"/>
        <v>0</v>
      </c>
      <c r="AE62">
        <f t="shared" si="7"/>
        <v>0</v>
      </c>
      <c r="AF62">
        <f t="shared" si="8"/>
        <v>0</v>
      </c>
      <c r="AG62">
        <f t="shared" si="9"/>
        <v>0</v>
      </c>
    </row>
    <row r="63" spans="1:33" ht="30" x14ac:dyDescent="0.25">
      <c r="A63" s="98">
        <v>61</v>
      </c>
      <c r="B63" s="98" t="s">
        <v>42</v>
      </c>
      <c r="C63" s="98" t="s">
        <v>32</v>
      </c>
      <c r="D63" s="98">
        <v>1</v>
      </c>
      <c r="E63" s="98" t="s">
        <v>315</v>
      </c>
      <c r="F63" s="98" t="s">
        <v>11</v>
      </c>
      <c r="G63" s="98" t="s">
        <v>315</v>
      </c>
      <c r="H63" s="98">
        <v>208</v>
      </c>
      <c r="I63" s="168" t="s">
        <v>313</v>
      </c>
      <c r="J63" s="169">
        <f t="shared" si="12"/>
        <v>2194.4415623323857</v>
      </c>
      <c r="K63" s="169">
        <f t="shared" si="13"/>
        <v>488.8</v>
      </c>
      <c r="L63" s="98">
        <v>240</v>
      </c>
      <c r="M63" s="98" t="s">
        <v>568</v>
      </c>
      <c r="N63" s="98">
        <v>240</v>
      </c>
      <c r="O63" s="98" t="s">
        <v>568</v>
      </c>
      <c r="P63" s="98" t="s">
        <v>797</v>
      </c>
      <c r="Q63" s="98" t="s">
        <v>775</v>
      </c>
      <c r="R63" s="98" t="s">
        <v>793</v>
      </c>
      <c r="S63" s="98" t="s">
        <v>761</v>
      </c>
      <c r="Z63">
        <f t="shared" si="2"/>
        <v>1</v>
      </c>
      <c r="AA63">
        <f t="shared" si="3"/>
        <v>0</v>
      </c>
      <c r="AB63">
        <f t="shared" si="4"/>
        <v>0</v>
      </c>
      <c r="AC63">
        <f t="shared" si="5"/>
        <v>0</v>
      </c>
      <c r="AD63">
        <f t="shared" si="6"/>
        <v>1</v>
      </c>
      <c r="AE63">
        <f t="shared" si="7"/>
        <v>0</v>
      </c>
      <c r="AF63">
        <f t="shared" si="8"/>
        <v>0</v>
      </c>
      <c r="AG63">
        <f t="shared" si="9"/>
        <v>0</v>
      </c>
    </row>
    <row r="64" spans="1:33" ht="30" x14ac:dyDescent="0.25">
      <c r="A64" s="98">
        <v>62</v>
      </c>
      <c r="B64" s="97" t="s">
        <v>42</v>
      </c>
      <c r="C64" s="97" t="s">
        <v>32</v>
      </c>
      <c r="D64" s="97">
        <v>2</v>
      </c>
      <c r="E64" s="98" t="s">
        <v>316</v>
      </c>
      <c r="F64" s="98" t="s">
        <v>11</v>
      </c>
      <c r="G64" s="98" t="s">
        <v>315</v>
      </c>
      <c r="H64" s="98">
        <v>208</v>
      </c>
      <c r="I64" s="168" t="s">
        <v>313</v>
      </c>
      <c r="J64" s="169">
        <f t="shared" si="12"/>
        <v>2194.4415623323857</v>
      </c>
      <c r="K64" s="169">
        <f t="shared" si="13"/>
        <v>488.8</v>
      </c>
      <c r="L64" s="98">
        <v>240</v>
      </c>
      <c r="M64" s="98" t="s">
        <v>568</v>
      </c>
      <c r="N64" s="98">
        <v>240</v>
      </c>
      <c r="O64" s="98" t="s">
        <v>568</v>
      </c>
      <c r="P64" s="98" t="s">
        <v>797</v>
      </c>
      <c r="Q64" s="98" t="s">
        <v>775</v>
      </c>
      <c r="R64" s="98" t="s">
        <v>798</v>
      </c>
      <c r="S64" s="98" t="s">
        <v>761</v>
      </c>
      <c r="Z64">
        <f t="shared" si="2"/>
        <v>1</v>
      </c>
      <c r="AA64">
        <f t="shared" si="3"/>
        <v>0</v>
      </c>
      <c r="AB64">
        <f t="shared" si="4"/>
        <v>0</v>
      </c>
      <c r="AC64">
        <f t="shared" si="5"/>
        <v>0</v>
      </c>
      <c r="AD64">
        <f t="shared" si="6"/>
        <v>1</v>
      </c>
      <c r="AE64">
        <f t="shared" si="7"/>
        <v>0</v>
      </c>
      <c r="AF64">
        <f t="shared" si="8"/>
        <v>0</v>
      </c>
      <c r="AG64">
        <f t="shared" si="9"/>
        <v>0</v>
      </c>
    </row>
    <row r="65" spans="1:34" ht="30" x14ac:dyDescent="0.25">
      <c r="A65" s="98">
        <v>63</v>
      </c>
      <c r="B65" s="97" t="s">
        <v>35</v>
      </c>
      <c r="C65" s="97" t="s">
        <v>44</v>
      </c>
      <c r="D65" s="97">
        <v>1</v>
      </c>
      <c r="E65" s="97" t="s">
        <v>8</v>
      </c>
      <c r="F65" s="97" t="s">
        <v>45</v>
      </c>
      <c r="G65" s="97" t="s">
        <v>8</v>
      </c>
      <c r="H65" s="98">
        <v>136</v>
      </c>
      <c r="I65" s="168" t="s">
        <v>313</v>
      </c>
      <c r="J65" s="169">
        <f t="shared" si="12"/>
        <v>2194.4415623323857</v>
      </c>
      <c r="K65" s="169">
        <f t="shared" si="13"/>
        <v>319.60000000000002</v>
      </c>
      <c r="L65" s="98">
        <v>240</v>
      </c>
      <c r="M65" s="98" t="s">
        <v>568</v>
      </c>
      <c r="N65" s="98">
        <v>240</v>
      </c>
      <c r="O65" s="98" t="s">
        <v>568</v>
      </c>
      <c r="P65" s="98" t="s">
        <v>766</v>
      </c>
      <c r="Q65" s="98" t="s">
        <v>761</v>
      </c>
      <c r="R65" s="98" t="s">
        <v>766</v>
      </c>
      <c r="S65" s="98" t="s">
        <v>761</v>
      </c>
      <c r="Z65">
        <f t="shared" si="2"/>
        <v>1</v>
      </c>
      <c r="AA65">
        <f t="shared" si="3"/>
        <v>0</v>
      </c>
      <c r="AB65">
        <f t="shared" si="4"/>
        <v>0</v>
      </c>
      <c r="AC65">
        <f t="shared" si="5"/>
        <v>0</v>
      </c>
      <c r="AD65">
        <f t="shared" si="6"/>
        <v>1</v>
      </c>
      <c r="AE65">
        <f t="shared" si="7"/>
        <v>0</v>
      </c>
      <c r="AF65">
        <f t="shared" si="8"/>
        <v>0</v>
      </c>
      <c r="AG65">
        <f t="shared" si="9"/>
        <v>0</v>
      </c>
    </row>
    <row r="66" spans="1:34" ht="30" x14ac:dyDescent="0.25">
      <c r="A66" s="98">
        <v>64</v>
      </c>
      <c r="B66" s="97" t="s">
        <v>35</v>
      </c>
      <c r="C66" s="97" t="s">
        <v>44</v>
      </c>
      <c r="D66" s="97">
        <v>2</v>
      </c>
      <c r="E66" s="97" t="s">
        <v>8</v>
      </c>
      <c r="F66" s="97" t="s">
        <v>45</v>
      </c>
      <c r="G66" s="97" t="s">
        <v>8</v>
      </c>
      <c r="H66" s="98">
        <v>138</v>
      </c>
      <c r="I66" s="168" t="s">
        <v>313</v>
      </c>
      <c r="J66" s="169">
        <f t="shared" si="12"/>
        <v>2194.4415623323857</v>
      </c>
      <c r="K66" s="169">
        <f t="shared" si="13"/>
        <v>324.3</v>
      </c>
      <c r="L66" s="98">
        <v>240</v>
      </c>
      <c r="M66" s="98" t="s">
        <v>568</v>
      </c>
      <c r="N66" s="98">
        <v>240</v>
      </c>
      <c r="O66" s="98" t="s">
        <v>568</v>
      </c>
      <c r="P66" s="98" t="s">
        <v>770</v>
      </c>
      <c r="Q66" s="98" t="s">
        <v>761</v>
      </c>
      <c r="R66" s="98" t="s">
        <v>770</v>
      </c>
      <c r="S66" s="98" t="s">
        <v>761</v>
      </c>
      <c r="Z66">
        <f t="shared" si="2"/>
        <v>1</v>
      </c>
      <c r="AA66">
        <f t="shared" si="3"/>
        <v>0</v>
      </c>
      <c r="AB66">
        <f t="shared" si="4"/>
        <v>0</v>
      </c>
      <c r="AC66">
        <f t="shared" si="5"/>
        <v>0</v>
      </c>
      <c r="AD66">
        <f t="shared" si="6"/>
        <v>1</v>
      </c>
      <c r="AE66">
        <f t="shared" si="7"/>
        <v>0</v>
      </c>
      <c r="AF66">
        <f t="shared" si="8"/>
        <v>0</v>
      </c>
      <c r="AG66">
        <f t="shared" si="9"/>
        <v>0</v>
      </c>
    </row>
    <row r="67" spans="1:34" ht="30" x14ac:dyDescent="0.25">
      <c r="A67" s="98">
        <v>65</v>
      </c>
      <c r="B67" s="98" t="s">
        <v>515</v>
      </c>
      <c r="C67" s="98" t="s">
        <v>40</v>
      </c>
      <c r="D67" s="98">
        <v>1</v>
      </c>
      <c r="E67" s="98" t="s">
        <v>15</v>
      </c>
      <c r="F67" s="98" t="s">
        <v>15</v>
      </c>
      <c r="G67" s="98" t="s">
        <v>15</v>
      </c>
      <c r="H67" s="98">
        <v>293</v>
      </c>
      <c r="I67" s="168" t="s">
        <v>313</v>
      </c>
      <c r="J67" s="169">
        <f t="shared" si="12"/>
        <v>2194.4415623323857</v>
      </c>
      <c r="K67" s="169">
        <f t="shared" si="13"/>
        <v>688.55000000000007</v>
      </c>
      <c r="L67" s="98">
        <v>240</v>
      </c>
      <c r="M67" s="98" t="s">
        <v>474</v>
      </c>
      <c r="N67" s="98">
        <v>240</v>
      </c>
      <c r="O67" s="98" t="s">
        <v>568</v>
      </c>
      <c r="P67" s="98" t="s">
        <v>762</v>
      </c>
      <c r="Q67" s="98" t="s">
        <v>791</v>
      </c>
      <c r="R67" s="98" t="s">
        <v>762</v>
      </c>
      <c r="S67" s="98" t="s">
        <v>791</v>
      </c>
      <c r="Z67">
        <f t="shared" si="2"/>
        <v>0</v>
      </c>
      <c r="AA67">
        <f t="shared" si="3"/>
        <v>1</v>
      </c>
      <c r="AB67">
        <f t="shared" si="4"/>
        <v>0</v>
      </c>
      <c r="AC67">
        <f t="shared" si="5"/>
        <v>0</v>
      </c>
      <c r="AD67">
        <f t="shared" si="6"/>
        <v>1</v>
      </c>
      <c r="AE67">
        <f t="shared" si="7"/>
        <v>0</v>
      </c>
      <c r="AF67">
        <f t="shared" si="8"/>
        <v>0</v>
      </c>
      <c r="AG67">
        <f t="shared" si="9"/>
        <v>0</v>
      </c>
    </row>
    <row r="68" spans="1:34" ht="30" x14ac:dyDescent="0.25">
      <c r="A68" s="98">
        <v>66</v>
      </c>
      <c r="B68" s="98" t="s">
        <v>515</v>
      </c>
      <c r="C68" s="98" t="s">
        <v>444</v>
      </c>
      <c r="D68" s="98">
        <v>1</v>
      </c>
      <c r="E68" s="98" t="s">
        <v>15</v>
      </c>
      <c r="F68" s="98" t="s">
        <v>15</v>
      </c>
      <c r="G68" s="98" t="s">
        <v>37</v>
      </c>
      <c r="H68" s="98">
        <v>268</v>
      </c>
      <c r="I68" s="168" t="s">
        <v>313</v>
      </c>
      <c r="J68" s="169">
        <f t="shared" ref="J68:J70" si="14">IF(I68="Quad Bersimis", (765*765)/($X$4), IF(I68="Hexa Zebra", (765*765)/($X$7)))</f>
        <v>2194.4415623323857</v>
      </c>
      <c r="K68" s="169">
        <f t="shared" si="13"/>
        <v>629.80000000000007</v>
      </c>
      <c r="L68" s="98">
        <v>240</v>
      </c>
      <c r="M68" s="98" t="s">
        <v>474</v>
      </c>
      <c r="N68" s="98">
        <v>240</v>
      </c>
      <c r="O68" s="98" t="s">
        <v>568</v>
      </c>
      <c r="P68" s="98" t="s">
        <v>758</v>
      </c>
      <c r="Q68" s="98" t="s">
        <v>791</v>
      </c>
      <c r="R68" s="98" t="s">
        <v>758</v>
      </c>
      <c r="S68" s="98" t="s">
        <v>791</v>
      </c>
      <c r="Z68">
        <f t="shared" ref="Z68:Z70" si="15">IF(AND(L68=240,M68="Yes"),1,0)</f>
        <v>0</v>
      </c>
      <c r="AA68">
        <f t="shared" ref="AA68:AA70" si="16">IF(AND(L68=240,M68="-"),1,0)</f>
        <v>1</v>
      </c>
      <c r="AB68">
        <f t="shared" ref="AB68:AB70" si="17">IF(AND(L68=330,M68="Yes"),1,0)</f>
        <v>0</v>
      </c>
      <c r="AC68">
        <f t="shared" ref="AC68:AC70" si="18">IF(AND(L68=330,M68="-"),1,0)</f>
        <v>0</v>
      </c>
      <c r="AD68">
        <f t="shared" ref="AD68:AD70" si="19">IF(AND(N68=240,O68="Yes"),1,0)</f>
        <v>1</v>
      </c>
      <c r="AE68">
        <f t="shared" ref="AE68:AE70" si="20">IF(AND(N68=240,O68="-"),1,0)</f>
        <v>0</v>
      </c>
      <c r="AF68">
        <f t="shared" ref="AF68:AF70" si="21">IF(AND(N68=330,O68="Yes"),1,0)</f>
        <v>0</v>
      </c>
      <c r="AG68">
        <f t="shared" ref="AG68:AG70" si="22">IF(AND(N68=330,O68="-"),1,0)</f>
        <v>0</v>
      </c>
    </row>
    <row r="69" spans="1:34" x14ac:dyDescent="0.25">
      <c r="A69" s="98">
        <v>67</v>
      </c>
      <c r="B69" s="98" t="s">
        <v>31</v>
      </c>
      <c r="C69" s="98" t="s">
        <v>27</v>
      </c>
      <c r="D69" s="98">
        <v>1</v>
      </c>
      <c r="E69" s="98" t="s">
        <v>11</v>
      </c>
      <c r="F69" s="98" t="s">
        <v>11</v>
      </c>
      <c r="G69" s="98" t="s">
        <v>11</v>
      </c>
      <c r="H69" s="98">
        <v>370</v>
      </c>
      <c r="I69" s="168" t="s">
        <v>314</v>
      </c>
      <c r="J69" s="169">
        <f t="shared" si="14"/>
        <v>2470.0035285789895</v>
      </c>
      <c r="K69" s="169">
        <f t="shared" si="13"/>
        <v>984.19999999999993</v>
      </c>
      <c r="L69" s="98">
        <v>330</v>
      </c>
      <c r="M69" s="98" t="s">
        <v>474</v>
      </c>
      <c r="N69" s="98">
        <v>240</v>
      </c>
      <c r="O69" s="98" t="s">
        <v>568</v>
      </c>
      <c r="P69" s="98" t="s">
        <v>768</v>
      </c>
      <c r="Q69" s="98" t="s">
        <v>761</v>
      </c>
      <c r="R69" s="98" t="s">
        <v>768</v>
      </c>
      <c r="S69" s="98" t="s">
        <v>761</v>
      </c>
      <c r="Z69">
        <f t="shared" si="15"/>
        <v>0</v>
      </c>
      <c r="AA69">
        <f t="shared" si="16"/>
        <v>0</v>
      </c>
      <c r="AB69">
        <f t="shared" si="17"/>
        <v>0</v>
      </c>
      <c r="AC69">
        <f t="shared" si="18"/>
        <v>1</v>
      </c>
      <c r="AD69">
        <f t="shared" si="19"/>
        <v>1</v>
      </c>
      <c r="AE69">
        <f t="shared" si="20"/>
        <v>0</v>
      </c>
      <c r="AF69">
        <f t="shared" si="21"/>
        <v>0</v>
      </c>
      <c r="AG69">
        <f t="shared" si="22"/>
        <v>0</v>
      </c>
    </row>
    <row r="70" spans="1:34" x14ac:dyDescent="0.25">
      <c r="A70" s="98">
        <v>68</v>
      </c>
      <c r="B70" s="98" t="s">
        <v>31</v>
      </c>
      <c r="C70" s="98" t="s">
        <v>27</v>
      </c>
      <c r="D70" s="98">
        <v>2</v>
      </c>
      <c r="E70" s="98" t="s">
        <v>11</v>
      </c>
      <c r="F70" s="98" t="s">
        <v>11</v>
      </c>
      <c r="G70" s="98" t="s">
        <v>11</v>
      </c>
      <c r="H70" s="98">
        <v>370</v>
      </c>
      <c r="I70" s="168" t="s">
        <v>314</v>
      </c>
      <c r="J70" s="169">
        <f t="shared" si="14"/>
        <v>2470.0035285789895</v>
      </c>
      <c r="K70" s="169">
        <f t="shared" si="13"/>
        <v>984.19999999999993</v>
      </c>
      <c r="L70" s="98">
        <v>330</v>
      </c>
      <c r="M70" s="98" t="s">
        <v>474</v>
      </c>
      <c r="N70" s="98">
        <v>240</v>
      </c>
      <c r="O70" s="98" t="s">
        <v>568</v>
      </c>
      <c r="P70" s="98" t="s">
        <v>776</v>
      </c>
      <c r="Q70" s="98" t="s">
        <v>761</v>
      </c>
      <c r="R70" s="98" t="s">
        <v>799</v>
      </c>
      <c r="S70" s="98" t="s">
        <v>775</v>
      </c>
      <c r="Z70">
        <f t="shared" si="15"/>
        <v>0</v>
      </c>
      <c r="AA70">
        <f t="shared" si="16"/>
        <v>0</v>
      </c>
      <c r="AB70">
        <f t="shared" si="17"/>
        <v>0</v>
      </c>
      <c r="AC70">
        <f t="shared" si="18"/>
        <v>1</v>
      </c>
      <c r="AD70">
        <f t="shared" si="19"/>
        <v>1</v>
      </c>
      <c r="AE70">
        <f t="shared" si="20"/>
        <v>0</v>
      </c>
      <c r="AF70">
        <f t="shared" si="21"/>
        <v>0</v>
      </c>
      <c r="AG70">
        <f t="shared" si="22"/>
        <v>0</v>
      </c>
    </row>
    <row r="71" spans="1:34" x14ac:dyDescent="0.25">
      <c r="A71" s="265" t="s">
        <v>677</v>
      </c>
      <c r="B71" s="265"/>
      <c r="C71" s="265"/>
      <c r="D71" s="265"/>
      <c r="E71" s="264"/>
      <c r="F71" s="264"/>
      <c r="G71" s="264"/>
      <c r="H71" s="161">
        <f ca="1">SUM(H3:H71)</f>
        <v>16584</v>
      </c>
      <c r="I71" s="96"/>
      <c r="J71" s="169"/>
      <c r="K71" s="96"/>
      <c r="L71" s="110">
        <f>SUM(L3:L70)</f>
        <v>15060</v>
      </c>
      <c r="M71" s="110" t="s">
        <v>524</v>
      </c>
      <c r="N71" s="110">
        <f>SUM(N3:N70)</f>
        <v>12120</v>
      </c>
      <c r="O71" s="110"/>
      <c r="P71" s="98" t="s">
        <v>782</v>
      </c>
      <c r="Q71" s="98" t="s">
        <v>761</v>
      </c>
      <c r="R71" s="98" t="s">
        <v>782</v>
      </c>
      <c r="S71" s="98" t="s">
        <v>761</v>
      </c>
      <c r="Z71">
        <f>SUM(Z3:Z70)</f>
        <v>35</v>
      </c>
      <c r="AA71">
        <f t="shared" ref="Z71:AG71" si="23">SUM(AA3:AA70)</f>
        <v>14</v>
      </c>
      <c r="AB71">
        <f t="shared" si="23"/>
        <v>6</v>
      </c>
      <c r="AC71">
        <f t="shared" si="23"/>
        <v>4</v>
      </c>
      <c r="AD71">
        <f t="shared" si="23"/>
        <v>21</v>
      </c>
      <c r="AE71">
        <f t="shared" si="23"/>
        <v>24</v>
      </c>
      <c r="AF71">
        <f t="shared" si="23"/>
        <v>4</v>
      </c>
      <c r="AG71">
        <f t="shared" si="23"/>
        <v>0</v>
      </c>
    </row>
    <row r="72" spans="1:34" x14ac:dyDescent="0.25">
      <c r="P72" s="98" t="s">
        <v>785</v>
      </c>
      <c r="Q72" s="98" t="s">
        <v>761</v>
      </c>
      <c r="R72" s="98" t="s">
        <v>785</v>
      </c>
      <c r="S72" s="98" t="s">
        <v>761</v>
      </c>
      <c r="Z72">
        <f>Z71*240</f>
        <v>8400</v>
      </c>
      <c r="AA72">
        <f>AA71*240</f>
        <v>3360</v>
      </c>
      <c r="AB72">
        <f>AB71*330</f>
        <v>1980</v>
      </c>
      <c r="AC72">
        <f>AC71*330</f>
        <v>1320</v>
      </c>
      <c r="AD72">
        <f>AD71*240</f>
        <v>5040</v>
      </c>
      <c r="AE72">
        <f>AE71*240</f>
        <v>5760</v>
      </c>
      <c r="AF72">
        <f>AF71*330</f>
        <v>1320</v>
      </c>
      <c r="AG72">
        <f>AG71*330</f>
        <v>0</v>
      </c>
    </row>
    <row r="73" spans="1:34" x14ac:dyDescent="0.25">
      <c r="P73" s="98"/>
      <c r="Q73" s="98"/>
      <c r="R73" s="98"/>
      <c r="S73" s="98"/>
      <c r="AB73">
        <f>SUM(Z72:AC72)</f>
        <v>15060</v>
      </c>
      <c r="AF73">
        <f>SUM(AD72:AG72)</f>
        <v>12120</v>
      </c>
    </row>
    <row r="75" spans="1:34" x14ac:dyDescent="0.25">
      <c r="AH75">
        <f>SUM(Z72:AG72)</f>
        <v>27180</v>
      </c>
    </row>
    <row r="76" spans="1:34" x14ac:dyDescent="0.25">
      <c r="AH76">
        <v>7710</v>
      </c>
    </row>
    <row r="77" spans="1:34" x14ac:dyDescent="0.25">
      <c r="AH77">
        <f>AH76+AH75</f>
        <v>34890</v>
      </c>
    </row>
  </sheetData>
  <sortState ref="A4:O70">
    <sortCondition ref="B4:B70"/>
  </sortState>
  <mergeCells count="20">
    <mergeCell ref="E71:G71"/>
    <mergeCell ref="A71:D71"/>
    <mergeCell ref="A1:A2"/>
    <mergeCell ref="B1:B2"/>
    <mergeCell ref="C1:C2"/>
    <mergeCell ref="E1:E2"/>
    <mergeCell ref="F1:F2"/>
    <mergeCell ref="G1:G2"/>
    <mergeCell ref="AD1:AG1"/>
    <mergeCell ref="Z1:AC1"/>
    <mergeCell ref="L1:M1"/>
    <mergeCell ref="N1:O1"/>
    <mergeCell ref="D1:D2"/>
    <mergeCell ref="H1:H2"/>
    <mergeCell ref="I1:I2"/>
    <mergeCell ref="J1:J2"/>
    <mergeCell ref="P1:P2"/>
    <mergeCell ref="Q1:Q2"/>
    <mergeCell ref="R1:R2"/>
    <mergeCell ref="S1:S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29"/>
  <sheetViews>
    <sheetView zoomScaleNormal="100" workbookViewId="0">
      <selection activeCell="E29" sqref="E29"/>
    </sheetView>
  </sheetViews>
  <sheetFormatPr defaultRowHeight="15" x14ac:dyDescent="0.25"/>
  <cols>
    <col min="2" max="2" width="24.85546875" style="39" bestFit="1" customWidth="1"/>
    <col min="4" max="4" width="16" bestFit="1" customWidth="1"/>
    <col min="5" max="5" width="11.28515625" bestFit="1" customWidth="1"/>
    <col min="6" max="6" width="13.5703125" bestFit="1" customWidth="1"/>
    <col min="7" max="7" width="14.140625" bestFit="1" customWidth="1"/>
  </cols>
  <sheetData>
    <row r="1" spans="1:8" ht="15.75" x14ac:dyDescent="0.25">
      <c r="A1" s="233" t="s">
        <v>538</v>
      </c>
      <c r="B1" s="233" t="s">
        <v>528</v>
      </c>
      <c r="C1" s="233" t="s">
        <v>4</v>
      </c>
      <c r="D1" s="233" t="s">
        <v>529</v>
      </c>
      <c r="E1" s="233" t="s">
        <v>530</v>
      </c>
      <c r="F1" s="233" t="s">
        <v>531</v>
      </c>
      <c r="G1">
        <v>240</v>
      </c>
    </row>
    <row r="2" spans="1:8" ht="15.75" x14ac:dyDescent="0.25">
      <c r="A2" s="118">
        <v>1</v>
      </c>
      <c r="B2" s="118" t="s">
        <v>46</v>
      </c>
      <c r="C2" s="118" t="s">
        <v>8</v>
      </c>
      <c r="D2" s="118" t="s">
        <v>575</v>
      </c>
      <c r="E2" s="118">
        <v>240</v>
      </c>
      <c r="F2" s="118">
        <v>800</v>
      </c>
      <c r="G2">
        <v>1</v>
      </c>
      <c r="H2">
        <f>G2*3</f>
        <v>3</v>
      </c>
    </row>
    <row r="3" spans="1:8" ht="15.75" x14ac:dyDescent="0.25">
      <c r="A3" s="118">
        <v>2</v>
      </c>
      <c r="B3" s="118" t="s">
        <v>36</v>
      </c>
      <c r="C3" s="118" t="s">
        <v>576</v>
      </c>
      <c r="D3" s="118" t="s">
        <v>575</v>
      </c>
      <c r="E3" s="118">
        <v>240</v>
      </c>
      <c r="F3" s="118">
        <v>800</v>
      </c>
      <c r="G3">
        <v>1</v>
      </c>
      <c r="H3">
        <f t="shared" ref="H3:H28" si="0">G3*3</f>
        <v>3</v>
      </c>
    </row>
    <row r="4" spans="1:8" ht="15.75" x14ac:dyDescent="0.25">
      <c r="A4" s="118">
        <v>3</v>
      </c>
      <c r="B4" s="118" t="s">
        <v>443</v>
      </c>
      <c r="C4" s="118" t="s">
        <v>37</v>
      </c>
      <c r="D4" s="118" t="s">
        <v>575</v>
      </c>
      <c r="E4" s="118">
        <v>240</v>
      </c>
      <c r="F4" s="118">
        <v>800</v>
      </c>
      <c r="G4">
        <v>1</v>
      </c>
      <c r="H4">
        <f t="shared" si="0"/>
        <v>3</v>
      </c>
    </row>
    <row r="5" spans="1:8" ht="15.75" x14ac:dyDescent="0.25">
      <c r="A5" s="118">
        <v>4</v>
      </c>
      <c r="B5" s="118" t="s">
        <v>9</v>
      </c>
      <c r="C5" s="118" t="s">
        <v>576</v>
      </c>
      <c r="D5" s="118" t="s">
        <v>575</v>
      </c>
      <c r="E5" s="118">
        <v>240</v>
      </c>
      <c r="F5" s="118">
        <v>800</v>
      </c>
      <c r="G5">
        <v>1</v>
      </c>
      <c r="H5">
        <f t="shared" si="0"/>
        <v>3</v>
      </c>
    </row>
    <row r="6" spans="1:8" ht="15.75" x14ac:dyDescent="0.25">
      <c r="A6" s="118">
        <v>5</v>
      </c>
      <c r="B6" s="118" t="s">
        <v>886</v>
      </c>
      <c r="C6" s="118" t="s">
        <v>850</v>
      </c>
      <c r="D6" s="118" t="s">
        <v>474</v>
      </c>
      <c r="E6" s="118" t="s">
        <v>474</v>
      </c>
      <c r="F6" s="118" t="s">
        <v>474</v>
      </c>
    </row>
    <row r="7" spans="1:8" ht="15.75" x14ac:dyDescent="0.25">
      <c r="A7" s="118">
        <v>6</v>
      </c>
      <c r="B7" s="118" t="s">
        <v>13</v>
      </c>
      <c r="C7" s="118" t="s">
        <v>576</v>
      </c>
      <c r="D7" s="118" t="s">
        <v>578</v>
      </c>
      <c r="E7" s="118">
        <v>480</v>
      </c>
      <c r="F7" s="118">
        <v>800</v>
      </c>
      <c r="G7">
        <v>2</v>
      </c>
      <c r="H7">
        <f t="shared" si="0"/>
        <v>6</v>
      </c>
    </row>
    <row r="8" spans="1:8" ht="15.75" x14ac:dyDescent="0.25">
      <c r="A8" s="118">
        <v>7</v>
      </c>
      <c r="B8" s="118" t="s">
        <v>509</v>
      </c>
      <c r="C8" s="118" t="s">
        <v>576</v>
      </c>
      <c r="D8" s="118" t="s">
        <v>575</v>
      </c>
      <c r="E8" s="118">
        <v>240</v>
      </c>
      <c r="F8" s="118">
        <v>800</v>
      </c>
      <c r="G8">
        <v>1</v>
      </c>
      <c r="H8">
        <f t="shared" si="0"/>
        <v>3</v>
      </c>
    </row>
    <row r="9" spans="1:8" ht="15.75" x14ac:dyDescent="0.25">
      <c r="A9" s="118">
        <v>8</v>
      </c>
      <c r="B9" s="118" t="s">
        <v>12</v>
      </c>
      <c r="C9" s="118" t="s">
        <v>576</v>
      </c>
      <c r="D9" s="118" t="s">
        <v>577</v>
      </c>
      <c r="E9" s="118">
        <v>660</v>
      </c>
      <c r="F9" s="118">
        <v>800</v>
      </c>
      <c r="H9">
        <f t="shared" si="0"/>
        <v>0</v>
      </c>
    </row>
    <row r="10" spans="1:8" ht="15.75" x14ac:dyDescent="0.25">
      <c r="A10" s="118">
        <v>9</v>
      </c>
      <c r="B10" s="118" t="s">
        <v>444</v>
      </c>
      <c r="C10" s="118" t="s">
        <v>37</v>
      </c>
      <c r="D10" s="118" t="s">
        <v>575</v>
      </c>
      <c r="E10" s="118">
        <v>240</v>
      </c>
      <c r="F10" s="118">
        <v>800</v>
      </c>
      <c r="G10">
        <v>1</v>
      </c>
      <c r="H10">
        <f t="shared" si="0"/>
        <v>3</v>
      </c>
    </row>
    <row r="11" spans="1:8" ht="15.75" x14ac:dyDescent="0.25">
      <c r="A11" s="118">
        <v>10</v>
      </c>
      <c r="B11" s="118" t="s">
        <v>823</v>
      </c>
      <c r="C11" s="118" t="s">
        <v>52</v>
      </c>
      <c r="D11" s="118" t="s">
        <v>575</v>
      </c>
      <c r="E11" s="118">
        <v>240</v>
      </c>
      <c r="F11" s="118">
        <v>800</v>
      </c>
      <c r="G11">
        <v>1</v>
      </c>
      <c r="H11">
        <f t="shared" si="0"/>
        <v>3</v>
      </c>
    </row>
    <row r="12" spans="1:8" ht="15.75" x14ac:dyDescent="0.25">
      <c r="A12" s="118">
        <v>11</v>
      </c>
      <c r="B12" s="118" t="s">
        <v>14</v>
      </c>
      <c r="C12" s="118" t="s">
        <v>576</v>
      </c>
      <c r="D12" s="118" t="s">
        <v>575</v>
      </c>
      <c r="E12" s="118">
        <v>240</v>
      </c>
      <c r="F12" s="118">
        <v>800</v>
      </c>
      <c r="G12">
        <v>1</v>
      </c>
      <c r="H12">
        <f t="shared" si="0"/>
        <v>3</v>
      </c>
    </row>
    <row r="13" spans="1:8" ht="15.75" x14ac:dyDescent="0.25">
      <c r="A13" s="118">
        <v>12</v>
      </c>
      <c r="B13" s="118" t="s">
        <v>40</v>
      </c>
      <c r="C13" s="118" t="s">
        <v>576</v>
      </c>
      <c r="D13" s="118" t="s">
        <v>578</v>
      </c>
      <c r="E13" s="118">
        <v>480</v>
      </c>
      <c r="F13" s="118">
        <v>800</v>
      </c>
      <c r="G13">
        <v>2</v>
      </c>
      <c r="H13">
        <f t="shared" si="0"/>
        <v>6</v>
      </c>
    </row>
    <row r="14" spans="1:8" ht="15.75" x14ac:dyDescent="0.25">
      <c r="A14" s="118">
        <v>13</v>
      </c>
      <c r="B14" s="118" t="s">
        <v>18</v>
      </c>
      <c r="C14" s="118" t="s">
        <v>576</v>
      </c>
      <c r="D14" s="118" t="s">
        <v>578</v>
      </c>
      <c r="E14" s="118">
        <v>480</v>
      </c>
      <c r="F14" s="118">
        <v>800</v>
      </c>
      <c r="G14">
        <v>2</v>
      </c>
      <c r="H14">
        <f t="shared" si="0"/>
        <v>6</v>
      </c>
    </row>
    <row r="15" spans="1:8" ht="15.75" x14ac:dyDescent="0.25">
      <c r="A15" s="118">
        <v>14</v>
      </c>
      <c r="B15" s="118" t="s">
        <v>44</v>
      </c>
      <c r="C15" s="118" t="s">
        <v>8</v>
      </c>
      <c r="D15" s="118" t="s">
        <v>575</v>
      </c>
      <c r="E15" s="118">
        <v>240</v>
      </c>
      <c r="F15" s="118">
        <v>800</v>
      </c>
      <c r="G15">
        <v>1</v>
      </c>
      <c r="H15">
        <f t="shared" si="0"/>
        <v>3</v>
      </c>
    </row>
    <row r="16" spans="1:8" ht="15.75" x14ac:dyDescent="0.25">
      <c r="A16" s="118">
        <v>15</v>
      </c>
      <c r="B16" s="118" t="s">
        <v>446</v>
      </c>
      <c r="C16" s="118" t="s">
        <v>576</v>
      </c>
      <c r="D16" s="118" t="s">
        <v>575</v>
      </c>
      <c r="E16" s="118">
        <v>240</v>
      </c>
      <c r="F16" s="118">
        <v>800</v>
      </c>
      <c r="G16">
        <v>1</v>
      </c>
      <c r="H16">
        <f t="shared" si="0"/>
        <v>3</v>
      </c>
    </row>
    <row r="17" spans="1:9" ht="15.75" x14ac:dyDescent="0.25">
      <c r="A17" s="118">
        <v>16</v>
      </c>
      <c r="B17" s="118" t="s">
        <v>26</v>
      </c>
      <c r="C17" s="118" t="s">
        <v>576</v>
      </c>
      <c r="D17" s="118" t="s">
        <v>575</v>
      </c>
      <c r="E17" s="118">
        <v>240</v>
      </c>
      <c r="F17" s="118">
        <v>800</v>
      </c>
      <c r="G17">
        <v>1</v>
      </c>
      <c r="H17">
        <f t="shared" si="0"/>
        <v>3</v>
      </c>
    </row>
    <row r="18" spans="1:9" ht="15.75" x14ac:dyDescent="0.25">
      <c r="A18" s="118">
        <v>17</v>
      </c>
      <c r="B18" s="118" t="s">
        <v>27</v>
      </c>
      <c r="C18" s="118" t="s">
        <v>576</v>
      </c>
      <c r="D18" s="118" t="s">
        <v>575</v>
      </c>
      <c r="E18" s="118">
        <v>240</v>
      </c>
      <c r="F18" s="118">
        <v>800</v>
      </c>
      <c r="G18">
        <v>1</v>
      </c>
      <c r="H18">
        <f t="shared" si="0"/>
        <v>3</v>
      </c>
    </row>
    <row r="19" spans="1:9" ht="15.75" x14ac:dyDescent="0.25">
      <c r="A19" s="118">
        <v>18</v>
      </c>
      <c r="B19" s="118" t="s">
        <v>29</v>
      </c>
      <c r="C19" s="118" t="s">
        <v>232</v>
      </c>
      <c r="D19" s="118" t="s">
        <v>575</v>
      </c>
      <c r="E19" s="118">
        <v>240</v>
      </c>
      <c r="F19" s="118">
        <v>800</v>
      </c>
      <c r="G19">
        <v>1</v>
      </c>
      <c r="H19">
        <f t="shared" si="0"/>
        <v>3</v>
      </c>
    </row>
    <row r="20" spans="1:9" ht="15.75" x14ac:dyDescent="0.25">
      <c r="A20" s="118">
        <v>19</v>
      </c>
      <c r="B20" s="118" t="s">
        <v>30</v>
      </c>
      <c r="C20" s="118" t="s">
        <v>576</v>
      </c>
      <c r="D20" s="118" t="s">
        <v>578</v>
      </c>
      <c r="E20" s="118">
        <v>480</v>
      </c>
      <c r="F20" s="118">
        <v>800</v>
      </c>
      <c r="G20">
        <v>2</v>
      </c>
      <c r="H20">
        <f t="shared" si="0"/>
        <v>6</v>
      </c>
    </row>
    <row r="21" spans="1:9" ht="15.75" x14ac:dyDescent="0.25">
      <c r="A21" s="118">
        <v>20</v>
      </c>
      <c r="B21" s="118" t="s">
        <v>10</v>
      </c>
      <c r="C21" s="118" t="s">
        <v>576</v>
      </c>
      <c r="D21" s="118" t="s">
        <v>575</v>
      </c>
      <c r="E21" s="118">
        <v>240</v>
      </c>
      <c r="F21" s="118">
        <v>800</v>
      </c>
      <c r="G21">
        <v>1</v>
      </c>
      <c r="H21">
        <f t="shared" si="0"/>
        <v>3</v>
      </c>
    </row>
    <row r="22" spans="1:9" ht="15.75" x14ac:dyDescent="0.25">
      <c r="A22" s="118">
        <v>21</v>
      </c>
      <c r="B22" s="118" t="s">
        <v>33</v>
      </c>
      <c r="C22" s="118" t="s">
        <v>34</v>
      </c>
      <c r="D22" s="118" t="s">
        <v>575</v>
      </c>
      <c r="E22" s="118">
        <v>240</v>
      </c>
      <c r="F22" s="118">
        <v>800</v>
      </c>
      <c r="G22">
        <v>1</v>
      </c>
      <c r="H22">
        <f t="shared" si="0"/>
        <v>3</v>
      </c>
    </row>
    <row r="23" spans="1:9" ht="15.75" x14ac:dyDescent="0.25">
      <c r="A23" s="118">
        <v>22</v>
      </c>
      <c r="B23" s="118" t="s">
        <v>42</v>
      </c>
      <c r="C23" s="118" t="s">
        <v>576</v>
      </c>
      <c r="D23" s="118" t="s">
        <v>575</v>
      </c>
      <c r="E23" s="118">
        <v>240</v>
      </c>
      <c r="F23" s="118">
        <v>800</v>
      </c>
      <c r="G23">
        <v>1</v>
      </c>
      <c r="H23">
        <f t="shared" si="0"/>
        <v>3</v>
      </c>
      <c r="I23">
        <f>84*80+9*110</f>
        <v>7710</v>
      </c>
    </row>
    <row r="24" spans="1:9" ht="15.75" x14ac:dyDescent="0.25">
      <c r="A24" s="118">
        <v>23</v>
      </c>
      <c r="B24" s="118" t="s">
        <v>28</v>
      </c>
      <c r="C24" s="118" t="s">
        <v>576</v>
      </c>
      <c r="D24" s="118" t="s">
        <v>575</v>
      </c>
      <c r="E24" s="118">
        <v>240</v>
      </c>
      <c r="F24" s="118">
        <v>800</v>
      </c>
      <c r="G24">
        <v>1</v>
      </c>
      <c r="H24">
        <f t="shared" si="0"/>
        <v>3</v>
      </c>
    </row>
    <row r="25" spans="1:9" ht="15.75" x14ac:dyDescent="0.25">
      <c r="A25" s="118">
        <v>24</v>
      </c>
      <c r="B25" s="118" t="s">
        <v>35</v>
      </c>
      <c r="C25" s="118" t="s">
        <v>8</v>
      </c>
      <c r="D25" s="118" t="s">
        <v>575</v>
      </c>
      <c r="E25" s="118">
        <v>240</v>
      </c>
      <c r="F25" s="118">
        <v>800</v>
      </c>
      <c r="G25">
        <v>1</v>
      </c>
      <c r="H25">
        <f t="shared" si="0"/>
        <v>3</v>
      </c>
    </row>
    <row r="26" spans="1:9" ht="15.75" x14ac:dyDescent="0.25">
      <c r="A26" s="118">
        <v>25</v>
      </c>
      <c r="B26" s="118" t="s">
        <v>515</v>
      </c>
      <c r="C26" s="118" t="s">
        <v>576</v>
      </c>
      <c r="D26" s="118" t="s">
        <v>575</v>
      </c>
      <c r="E26" s="118">
        <v>240</v>
      </c>
      <c r="F26" s="118">
        <v>800</v>
      </c>
      <c r="G26">
        <v>1</v>
      </c>
      <c r="H26">
        <f t="shared" si="0"/>
        <v>3</v>
      </c>
    </row>
    <row r="27" spans="1:9" ht="15.75" x14ac:dyDescent="0.25">
      <c r="A27" s="118">
        <v>26</v>
      </c>
      <c r="B27" s="118" t="s">
        <v>47</v>
      </c>
      <c r="C27" s="118" t="s">
        <v>576</v>
      </c>
      <c r="D27" s="118" t="s">
        <v>575</v>
      </c>
      <c r="E27" s="118">
        <v>240</v>
      </c>
      <c r="F27" s="118">
        <v>800</v>
      </c>
      <c r="G27">
        <v>1</v>
      </c>
      <c r="H27">
        <f t="shared" si="0"/>
        <v>3</v>
      </c>
    </row>
    <row r="28" spans="1:9" ht="15.75" x14ac:dyDescent="0.25">
      <c r="A28" s="118">
        <v>27</v>
      </c>
      <c r="B28" s="118" t="s">
        <v>31</v>
      </c>
      <c r="C28" s="118" t="s">
        <v>576</v>
      </c>
      <c r="D28" s="118" t="s">
        <v>579</v>
      </c>
      <c r="E28" s="118">
        <v>570</v>
      </c>
      <c r="F28" s="118">
        <v>800</v>
      </c>
      <c r="G28">
        <v>1</v>
      </c>
      <c r="H28">
        <f t="shared" si="0"/>
        <v>3</v>
      </c>
    </row>
    <row r="29" spans="1:9" ht="15.75" x14ac:dyDescent="0.25">
      <c r="A29" s="118"/>
      <c r="B29" s="118"/>
      <c r="C29" s="118" t="s">
        <v>524</v>
      </c>
      <c r="D29" s="118" t="s">
        <v>883</v>
      </c>
      <c r="E29" s="118">
        <f>SUM(E2:E28)</f>
        <v>7950</v>
      </c>
      <c r="F29" s="118"/>
      <c r="G29">
        <f>SUM(G2:G28)</f>
        <v>29</v>
      </c>
      <c r="H29">
        <f>SUM(H2:H28)</f>
        <v>87</v>
      </c>
    </row>
  </sheetData>
  <sortState ref="B2:F27">
    <sortCondition ref="B2:B2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154"/>
  <sheetViews>
    <sheetView topLeftCell="A83" workbookViewId="0">
      <selection activeCell="N88" sqref="N88:Q153"/>
    </sheetView>
  </sheetViews>
  <sheetFormatPr defaultRowHeight="15" x14ac:dyDescent="0.25"/>
  <cols>
    <col min="1" max="1" width="7.42578125" bestFit="1" customWidth="1"/>
    <col min="2" max="2" width="20.140625" bestFit="1" customWidth="1"/>
    <col min="3" max="3" width="11.85546875" bestFit="1" customWidth="1"/>
    <col min="4" max="4" width="20.140625" style="160" bestFit="1" customWidth="1"/>
    <col min="5" max="5" width="3" bestFit="1" customWidth="1"/>
    <col min="6" max="6" width="4.42578125" bestFit="1" customWidth="1"/>
    <col min="7" max="7" width="16" style="121" bestFit="1" customWidth="1"/>
    <col min="8" max="8" width="5.5703125" bestFit="1" customWidth="1"/>
    <col min="9" max="9" width="9.5703125" bestFit="1" customWidth="1"/>
    <col min="10" max="10" width="8.140625" customWidth="1"/>
    <col min="11" max="11" width="12" bestFit="1" customWidth="1"/>
    <col min="12" max="12" width="14.28515625" bestFit="1" customWidth="1"/>
    <col min="14" max="14" width="14.28515625" bestFit="1" customWidth="1"/>
    <col min="15" max="15" width="15.7109375" bestFit="1" customWidth="1"/>
    <col min="16" max="16" width="14.28515625" bestFit="1" customWidth="1"/>
    <col min="17" max="17" width="15.7109375" bestFit="1" customWidth="1"/>
  </cols>
  <sheetData>
    <row r="1" spans="1:18" ht="15.75" x14ac:dyDescent="0.25">
      <c r="A1" s="120" t="s">
        <v>538</v>
      </c>
      <c r="B1" s="120" t="s">
        <v>528</v>
      </c>
      <c r="C1" s="120" t="s">
        <v>597</v>
      </c>
      <c r="D1" s="173" t="s">
        <v>632</v>
      </c>
      <c r="E1" s="120" t="s">
        <v>629</v>
      </c>
      <c r="F1" s="120" t="s">
        <v>680</v>
      </c>
      <c r="G1" s="120" t="s">
        <v>312</v>
      </c>
      <c r="H1" s="120" t="s">
        <v>681</v>
      </c>
      <c r="I1" s="120" t="s">
        <v>682</v>
      </c>
      <c r="J1" s="120" t="s">
        <v>683</v>
      </c>
      <c r="K1" s="94" t="s">
        <v>530</v>
      </c>
      <c r="L1" s="94" t="s">
        <v>531</v>
      </c>
      <c r="N1" s="182" t="s">
        <v>722</v>
      </c>
      <c r="O1" s="182" t="s">
        <v>723</v>
      </c>
      <c r="P1" s="182" t="s">
        <v>724</v>
      </c>
      <c r="Q1" s="182" t="s">
        <v>725</v>
      </c>
    </row>
    <row r="2" spans="1:18" ht="28.5" x14ac:dyDescent="0.25">
      <c r="A2" s="292">
        <v>1</v>
      </c>
      <c r="B2" s="265" t="s">
        <v>46</v>
      </c>
      <c r="C2" s="261" t="s">
        <v>8</v>
      </c>
      <c r="D2" s="232" t="s">
        <v>823</v>
      </c>
      <c r="E2" s="111">
        <v>2</v>
      </c>
      <c r="F2" s="111">
        <v>219</v>
      </c>
      <c r="G2" s="100" t="s">
        <v>313</v>
      </c>
      <c r="H2" s="111">
        <v>240</v>
      </c>
      <c r="I2" s="111" t="s">
        <v>568</v>
      </c>
      <c r="J2" s="261" t="s">
        <v>633</v>
      </c>
      <c r="K2" s="118" t="s">
        <v>8</v>
      </c>
      <c r="L2" s="118" t="s">
        <v>52</v>
      </c>
      <c r="N2">
        <f>IF(AND(H2=240,I2="Yes"),1,0)</f>
        <v>1</v>
      </c>
      <c r="O2">
        <f>IF(AND(H2=240,I2="-"),1,0)</f>
        <v>0</v>
      </c>
      <c r="P2">
        <f>IF(AND(H2=330,I2="Yes"),1,0)</f>
        <v>0</v>
      </c>
      <c r="Q2">
        <f>IF(AND(H2=330,I2="-"),1,0)</f>
        <v>0</v>
      </c>
    </row>
    <row r="3" spans="1:18" ht="28.5" x14ac:dyDescent="0.25">
      <c r="A3" s="292"/>
      <c r="B3" s="265"/>
      <c r="C3" s="262"/>
      <c r="D3" s="232" t="s">
        <v>837</v>
      </c>
      <c r="E3" s="111">
        <v>1</v>
      </c>
      <c r="F3" s="111">
        <v>219</v>
      </c>
      <c r="G3" s="100" t="s">
        <v>313</v>
      </c>
      <c r="H3" s="111">
        <v>240</v>
      </c>
      <c r="I3" s="111" t="s">
        <v>568</v>
      </c>
      <c r="J3" s="262"/>
      <c r="K3" s="118" t="s">
        <v>8</v>
      </c>
      <c r="L3" s="118" t="s">
        <v>11</v>
      </c>
      <c r="N3">
        <f t="shared" ref="N3:N68" si="0">IF(AND(H3=240,I3="Yes"),1,0)</f>
        <v>1</v>
      </c>
      <c r="O3">
        <f t="shared" ref="O3:O68" si="1">IF(AND(H3=240,I3="-"),1,0)</f>
        <v>0</v>
      </c>
      <c r="P3">
        <f t="shared" ref="P3:P68" si="2">IF(AND(H3=330,I3="Yes"),1,0)</f>
        <v>0</v>
      </c>
      <c r="Q3">
        <f t="shared" ref="Q3:Q68" si="3">IF(AND(H3=330,I3="-"),1,0)</f>
        <v>0</v>
      </c>
    </row>
    <row r="4" spans="1:18" ht="15.75" x14ac:dyDescent="0.25">
      <c r="A4" s="292"/>
      <c r="B4" s="265"/>
      <c r="C4" s="262"/>
      <c r="D4" s="232" t="s">
        <v>44</v>
      </c>
      <c r="E4" s="141">
        <v>1</v>
      </c>
      <c r="F4" s="141">
        <v>222</v>
      </c>
      <c r="G4" s="142" t="s">
        <v>313</v>
      </c>
      <c r="H4" s="141">
        <v>240</v>
      </c>
      <c r="I4" s="141" t="s">
        <v>474</v>
      </c>
      <c r="J4" s="262"/>
      <c r="K4" s="118" t="s">
        <v>8</v>
      </c>
      <c r="L4" s="118" t="s">
        <v>8</v>
      </c>
      <c r="N4">
        <f t="shared" si="0"/>
        <v>0</v>
      </c>
      <c r="O4">
        <f t="shared" si="1"/>
        <v>1</v>
      </c>
      <c r="P4">
        <f t="shared" si="2"/>
        <v>0</v>
      </c>
      <c r="Q4">
        <f t="shared" si="3"/>
        <v>0</v>
      </c>
    </row>
    <row r="5" spans="1:18" ht="15.75" x14ac:dyDescent="0.25">
      <c r="A5" s="292"/>
      <c r="B5" s="265"/>
      <c r="C5" s="262"/>
      <c r="D5" s="232" t="s">
        <v>44</v>
      </c>
      <c r="E5" s="141">
        <v>2</v>
      </c>
      <c r="F5" s="141">
        <v>222</v>
      </c>
      <c r="G5" s="142" t="s">
        <v>313</v>
      </c>
      <c r="H5" s="141">
        <v>240</v>
      </c>
      <c r="I5" s="141" t="s">
        <v>474</v>
      </c>
      <c r="J5" s="262"/>
      <c r="K5" s="118" t="s">
        <v>8</v>
      </c>
      <c r="L5" s="118" t="s">
        <v>8</v>
      </c>
      <c r="N5">
        <f t="shared" si="0"/>
        <v>0</v>
      </c>
      <c r="O5">
        <f t="shared" si="1"/>
        <v>1</v>
      </c>
      <c r="P5">
        <f t="shared" si="2"/>
        <v>0</v>
      </c>
      <c r="Q5">
        <f t="shared" si="3"/>
        <v>0</v>
      </c>
    </row>
    <row r="6" spans="1:18" s="8" customFormat="1" ht="15.75" x14ac:dyDescent="0.25">
      <c r="A6" s="292"/>
      <c r="B6" s="265"/>
      <c r="C6" s="100" t="s">
        <v>530</v>
      </c>
      <c r="D6" s="232"/>
      <c r="E6" s="111"/>
      <c r="F6" s="111"/>
      <c r="G6" s="100"/>
      <c r="H6" s="111">
        <f>SUM(H2:H5)</f>
        <v>960</v>
      </c>
      <c r="I6" s="111"/>
      <c r="J6" s="100">
        <v>240</v>
      </c>
      <c r="K6" s="118"/>
      <c r="L6" s="118"/>
      <c r="N6">
        <f>SUM(N2:N5)</f>
        <v>2</v>
      </c>
      <c r="O6">
        <f>SUM(O2:O5)</f>
        <v>2</v>
      </c>
      <c r="P6">
        <f>SUM(P2:P5)</f>
        <v>0</v>
      </c>
      <c r="Q6">
        <f>SUM(Q2:Q5)</f>
        <v>0</v>
      </c>
      <c r="R6" s="8">
        <f>N6*240+O6*240+P6*330+Q6*330</f>
        <v>960</v>
      </c>
    </row>
    <row r="7" spans="1:18" ht="15.75" x14ac:dyDescent="0.25">
      <c r="A7" s="292">
        <v>2</v>
      </c>
      <c r="B7" s="264" t="s">
        <v>36</v>
      </c>
      <c r="C7" s="261" t="s">
        <v>576</v>
      </c>
      <c r="D7" s="227" t="s">
        <v>31</v>
      </c>
      <c r="E7" s="100">
        <v>1</v>
      </c>
      <c r="F7" s="100">
        <v>348</v>
      </c>
      <c r="G7" s="100" t="s">
        <v>314</v>
      </c>
      <c r="H7" s="100">
        <v>240</v>
      </c>
      <c r="I7" s="100" t="s">
        <v>474</v>
      </c>
      <c r="J7" s="261" t="s">
        <v>633</v>
      </c>
      <c r="K7" s="118" t="s">
        <v>11</v>
      </c>
      <c r="L7" s="118" t="s">
        <v>11</v>
      </c>
      <c r="N7">
        <f t="shared" si="0"/>
        <v>0</v>
      </c>
      <c r="O7">
        <f t="shared" si="1"/>
        <v>1</v>
      </c>
      <c r="P7">
        <f t="shared" si="2"/>
        <v>0</v>
      </c>
      <c r="Q7">
        <f t="shared" si="3"/>
        <v>0</v>
      </c>
    </row>
    <row r="8" spans="1:18" ht="15.75" x14ac:dyDescent="0.25">
      <c r="A8" s="292"/>
      <c r="B8" s="264"/>
      <c r="C8" s="262"/>
      <c r="D8" s="227" t="s">
        <v>31</v>
      </c>
      <c r="E8" s="100">
        <v>2</v>
      </c>
      <c r="F8" s="100">
        <v>348</v>
      </c>
      <c r="G8" s="100" t="s">
        <v>314</v>
      </c>
      <c r="H8" s="100">
        <v>240</v>
      </c>
      <c r="I8" s="100" t="s">
        <v>474</v>
      </c>
      <c r="J8" s="262"/>
      <c r="K8" s="118" t="s">
        <v>11</v>
      </c>
      <c r="L8" s="118" t="s">
        <v>11</v>
      </c>
      <c r="N8">
        <f t="shared" si="0"/>
        <v>0</v>
      </c>
      <c r="O8">
        <f t="shared" si="1"/>
        <v>1</v>
      </c>
      <c r="P8">
        <f t="shared" si="2"/>
        <v>0</v>
      </c>
      <c r="Q8">
        <f t="shared" si="3"/>
        <v>0</v>
      </c>
    </row>
    <row r="9" spans="1:18" ht="15.75" x14ac:dyDescent="0.25">
      <c r="A9" s="292"/>
      <c r="B9" s="264"/>
      <c r="C9" s="262"/>
      <c r="D9" s="227" t="s">
        <v>31</v>
      </c>
      <c r="E9" s="100">
        <v>3</v>
      </c>
      <c r="F9" s="100">
        <v>370</v>
      </c>
      <c r="G9" s="100" t="s">
        <v>314</v>
      </c>
      <c r="H9" s="100">
        <v>240</v>
      </c>
      <c r="I9" s="100" t="s">
        <v>474</v>
      </c>
      <c r="J9" s="262"/>
      <c r="K9" s="118" t="s">
        <v>11</v>
      </c>
      <c r="L9" s="118" t="s">
        <v>11</v>
      </c>
      <c r="N9">
        <f t="shared" si="0"/>
        <v>0</v>
      </c>
      <c r="O9">
        <f t="shared" si="1"/>
        <v>1</v>
      </c>
      <c r="P9">
        <f t="shared" si="2"/>
        <v>0</v>
      </c>
      <c r="Q9">
        <f t="shared" si="3"/>
        <v>0</v>
      </c>
    </row>
    <row r="10" spans="1:18" ht="15.75" x14ac:dyDescent="0.25">
      <c r="A10" s="292"/>
      <c r="B10" s="264"/>
      <c r="C10" s="262"/>
      <c r="D10" s="227" t="s">
        <v>31</v>
      </c>
      <c r="E10" s="100">
        <v>4</v>
      </c>
      <c r="F10" s="100">
        <v>370</v>
      </c>
      <c r="G10" s="100" t="s">
        <v>314</v>
      </c>
      <c r="H10" s="100">
        <v>240</v>
      </c>
      <c r="I10" s="100" t="s">
        <v>474</v>
      </c>
      <c r="J10" s="262"/>
      <c r="K10" s="118" t="s">
        <v>11</v>
      </c>
      <c r="L10" s="118" t="s">
        <v>11</v>
      </c>
      <c r="N10">
        <f t="shared" si="0"/>
        <v>0</v>
      </c>
      <c r="O10">
        <f t="shared" si="1"/>
        <v>1</v>
      </c>
      <c r="P10">
        <f t="shared" si="2"/>
        <v>0</v>
      </c>
      <c r="Q10">
        <f t="shared" si="3"/>
        <v>0</v>
      </c>
    </row>
    <row r="11" spans="1:18" ht="15.75" x14ac:dyDescent="0.25">
      <c r="A11" s="292"/>
      <c r="B11" s="264"/>
      <c r="C11" s="262"/>
      <c r="D11" s="227" t="s">
        <v>42</v>
      </c>
      <c r="E11" s="100">
        <v>1</v>
      </c>
      <c r="F11" s="100">
        <v>279</v>
      </c>
      <c r="G11" s="100" t="s">
        <v>314</v>
      </c>
      <c r="H11" s="100">
        <v>240</v>
      </c>
      <c r="I11" s="100" t="s">
        <v>568</v>
      </c>
      <c r="J11" s="262"/>
      <c r="K11" s="118" t="s">
        <v>11</v>
      </c>
      <c r="L11" s="118" t="s">
        <v>11</v>
      </c>
      <c r="N11">
        <f t="shared" si="0"/>
        <v>1</v>
      </c>
      <c r="O11">
        <f t="shared" si="1"/>
        <v>0</v>
      </c>
      <c r="P11">
        <f t="shared" si="2"/>
        <v>0</v>
      </c>
      <c r="Q11">
        <f t="shared" si="3"/>
        <v>0</v>
      </c>
    </row>
    <row r="12" spans="1:18" ht="15.75" x14ac:dyDescent="0.25">
      <c r="A12" s="292"/>
      <c r="B12" s="264"/>
      <c r="C12" s="262"/>
      <c r="D12" s="227" t="s">
        <v>42</v>
      </c>
      <c r="E12" s="100">
        <v>2</v>
      </c>
      <c r="F12" s="100">
        <v>279</v>
      </c>
      <c r="G12" s="100" t="s">
        <v>314</v>
      </c>
      <c r="H12" s="100">
        <v>240</v>
      </c>
      <c r="I12" s="100" t="s">
        <v>568</v>
      </c>
      <c r="J12" s="262"/>
      <c r="K12" s="118" t="s">
        <v>11</v>
      </c>
      <c r="L12" s="118" t="s">
        <v>11</v>
      </c>
      <c r="N12">
        <f t="shared" si="0"/>
        <v>1</v>
      </c>
      <c r="O12">
        <f t="shared" si="1"/>
        <v>0</v>
      </c>
      <c r="P12">
        <f t="shared" si="2"/>
        <v>0</v>
      </c>
      <c r="Q12">
        <f t="shared" si="3"/>
        <v>0</v>
      </c>
    </row>
    <row r="13" spans="1:18" ht="15.75" x14ac:dyDescent="0.25">
      <c r="A13" s="292"/>
      <c r="B13" s="264"/>
      <c r="C13" s="262"/>
      <c r="D13" s="227" t="s">
        <v>444</v>
      </c>
      <c r="E13" s="100">
        <v>1</v>
      </c>
      <c r="F13" s="100">
        <v>192</v>
      </c>
      <c r="G13" s="100" t="s">
        <v>313</v>
      </c>
      <c r="H13" s="100" t="s">
        <v>474</v>
      </c>
      <c r="I13" s="100" t="s">
        <v>474</v>
      </c>
      <c r="J13" s="262"/>
      <c r="K13" s="118" t="s">
        <v>37</v>
      </c>
      <c r="L13" s="118" t="s">
        <v>38</v>
      </c>
      <c r="N13">
        <f t="shared" si="0"/>
        <v>0</v>
      </c>
      <c r="O13">
        <f t="shared" si="1"/>
        <v>0</v>
      </c>
      <c r="P13">
        <f t="shared" si="2"/>
        <v>0</v>
      </c>
      <c r="Q13">
        <f t="shared" si="3"/>
        <v>0</v>
      </c>
    </row>
    <row r="14" spans="1:18" ht="15.75" x14ac:dyDescent="0.25">
      <c r="A14" s="292"/>
      <c r="B14" s="264"/>
      <c r="C14" s="100" t="s">
        <v>530</v>
      </c>
      <c r="D14" s="119"/>
      <c r="E14" s="100"/>
      <c r="F14" s="100"/>
      <c r="G14" s="100"/>
      <c r="H14" s="100">
        <f>SUM(H7:H13)</f>
        <v>1440</v>
      </c>
      <c r="I14" s="100"/>
      <c r="J14" s="100">
        <v>240</v>
      </c>
      <c r="K14" s="118"/>
      <c r="L14" s="118"/>
      <c r="N14">
        <f>SUM(N7:N13)</f>
        <v>2</v>
      </c>
      <c r="O14">
        <f>SUM(O7:O13)</f>
        <v>4</v>
      </c>
      <c r="P14">
        <f>SUM(P7:P13)</f>
        <v>0</v>
      </c>
      <c r="Q14">
        <f>SUM(Q7:Q13)</f>
        <v>0</v>
      </c>
      <c r="R14" s="8">
        <f>N14*240+O14*240+P14*330+Q14*330</f>
        <v>1440</v>
      </c>
    </row>
    <row r="15" spans="1:18" ht="15.75" x14ac:dyDescent="0.25">
      <c r="A15" s="264">
        <v>3</v>
      </c>
      <c r="B15" s="264" t="s">
        <v>443</v>
      </c>
      <c r="C15" s="264" t="s">
        <v>37</v>
      </c>
      <c r="D15" s="227" t="s">
        <v>40</v>
      </c>
      <c r="E15" s="100">
        <v>1</v>
      </c>
      <c r="F15" s="100">
        <v>176</v>
      </c>
      <c r="G15" s="100" t="s">
        <v>313</v>
      </c>
      <c r="H15" s="100">
        <v>240</v>
      </c>
      <c r="I15" s="100" t="s">
        <v>568</v>
      </c>
      <c r="J15" s="264" t="s">
        <v>633</v>
      </c>
      <c r="K15" s="8" t="s">
        <v>37</v>
      </c>
      <c r="L15" s="118" t="s">
        <v>15</v>
      </c>
      <c r="N15">
        <f t="shared" si="0"/>
        <v>1</v>
      </c>
      <c r="O15">
        <f t="shared" si="1"/>
        <v>0</v>
      </c>
      <c r="P15">
        <f t="shared" si="2"/>
        <v>0</v>
      </c>
      <c r="Q15">
        <f t="shared" si="3"/>
        <v>0</v>
      </c>
    </row>
    <row r="16" spans="1:18" ht="15.75" x14ac:dyDescent="0.25">
      <c r="A16" s="264"/>
      <c r="B16" s="264"/>
      <c r="C16" s="264"/>
      <c r="D16" s="227" t="s">
        <v>18</v>
      </c>
      <c r="E16" s="100">
        <v>1</v>
      </c>
      <c r="F16" s="100">
        <v>260</v>
      </c>
      <c r="G16" s="100" t="s">
        <v>313</v>
      </c>
      <c r="H16" s="100">
        <v>240</v>
      </c>
      <c r="I16" s="100" t="s">
        <v>474</v>
      </c>
      <c r="J16" s="264"/>
      <c r="K16" s="118" t="s">
        <v>37</v>
      </c>
      <c r="L16" s="118" t="s">
        <v>15</v>
      </c>
      <c r="N16">
        <f t="shared" si="0"/>
        <v>0</v>
      </c>
      <c r="O16">
        <f t="shared" si="1"/>
        <v>1</v>
      </c>
      <c r="P16">
        <f t="shared" si="2"/>
        <v>0</v>
      </c>
      <c r="Q16">
        <f t="shared" si="3"/>
        <v>0</v>
      </c>
    </row>
    <row r="17" spans="1:18" ht="15.75" x14ac:dyDescent="0.25">
      <c r="A17" s="264"/>
      <c r="B17" s="264"/>
      <c r="C17" s="100" t="s">
        <v>530</v>
      </c>
      <c r="D17" s="227"/>
      <c r="E17" s="100"/>
      <c r="F17" s="100"/>
      <c r="G17" s="100"/>
      <c r="H17" s="100">
        <v>480</v>
      </c>
      <c r="I17" s="100"/>
      <c r="J17" s="100">
        <v>240</v>
      </c>
      <c r="K17" s="118"/>
      <c r="L17" s="118"/>
      <c r="N17">
        <f>SUM(N15:N16)</f>
        <v>1</v>
      </c>
      <c r="O17">
        <f t="shared" ref="O17:P17" si="4">SUM(O15:O16)</f>
        <v>1</v>
      </c>
      <c r="P17">
        <f t="shared" si="4"/>
        <v>0</v>
      </c>
      <c r="Q17">
        <f t="shared" si="3"/>
        <v>0</v>
      </c>
      <c r="R17" s="8">
        <f>N17*240+O17*240+P17*330+Q17*330</f>
        <v>480</v>
      </c>
    </row>
    <row r="18" spans="1:18" ht="15.75" x14ac:dyDescent="0.25">
      <c r="A18" s="264">
        <v>4</v>
      </c>
      <c r="B18" s="264" t="s">
        <v>9</v>
      </c>
      <c r="C18" s="264" t="s">
        <v>576</v>
      </c>
      <c r="D18" s="227" t="s">
        <v>10</v>
      </c>
      <c r="E18" s="100">
        <v>1</v>
      </c>
      <c r="F18" s="100">
        <v>333</v>
      </c>
      <c r="G18" s="100" t="s">
        <v>313</v>
      </c>
      <c r="H18" s="100">
        <v>240</v>
      </c>
      <c r="I18" s="100" t="s">
        <v>568</v>
      </c>
      <c r="J18" s="264" t="s">
        <v>633</v>
      </c>
      <c r="K18" s="118" t="s">
        <v>11</v>
      </c>
      <c r="L18" s="118" t="s">
        <v>11</v>
      </c>
      <c r="N18">
        <f t="shared" si="0"/>
        <v>1</v>
      </c>
      <c r="O18">
        <f t="shared" si="1"/>
        <v>0</v>
      </c>
      <c r="P18">
        <f t="shared" si="2"/>
        <v>0</v>
      </c>
      <c r="Q18">
        <f t="shared" si="3"/>
        <v>0</v>
      </c>
    </row>
    <row r="19" spans="1:18" ht="15.75" x14ac:dyDescent="0.25">
      <c r="A19" s="264"/>
      <c r="B19" s="264"/>
      <c r="C19" s="264"/>
      <c r="D19" s="227" t="s">
        <v>10</v>
      </c>
      <c r="E19" s="100">
        <v>2</v>
      </c>
      <c r="F19" s="100">
        <v>335</v>
      </c>
      <c r="G19" s="100" t="s">
        <v>313</v>
      </c>
      <c r="H19" s="100">
        <v>240</v>
      </c>
      <c r="I19" s="100" t="s">
        <v>568</v>
      </c>
      <c r="J19" s="264"/>
      <c r="K19" s="118" t="s">
        <v>11</v>
      </c>
      <c r="L19" s="118" t="s">
        <v>11</v>
      </c>
      <c r="N19">
        <f t="shared" si="0"/>
        <v>1</v>
      </c>
      <c r="O19">
        <f t="shared" si="1"/>
        <v>0</v>
      </c>
      <c r="P19">
        <f t="shared" si="2"/>
        <v>0</v>
      </c>
      <c r="Q19">
        <f t="shared" si="3"/>
        <v>0</v>
      </c>
    </row>
    <row r="20" spans="1:18" ht="15.75" x14ac:dyDescent="0.25">
      <c r="A20" s="264"/>
      <c r="B20" s="264"/>
      <c r="C20" s="264"/>
      <c r="D20" s="227" t="s">
        <v>12</v>
      </c>
      <c r="E20" s="100">
        <v>1</v>
      </c>
      <c r="F20" s="100">
        <v>89</v>
      </c>
      <c r="G20" s="100" t="s">
        <v>313</v>
      </c>
      <c r="H20" s="100">
        <v>240</v>
      </c>
      <c r="I20" s="100" t="s">
        <v>568</v>
      </c>
      <c r="J20" s="264"/>
      <c r="K20" s="118" t="s">
        <v>11</v>
      </c>
      <c r="L20" s="118" t="s">
        <v>11</v>
      </c>
      <c r="N20">
        <f t="shared" si="0"/>
        <v>1</v>
      </c>
      <c r="O20">
        <f t="shared" si="1"/>
        <v>0</v>
      </c>
      <c r="P20">
        <f t="shared" si="2"/>
        <v>0</v>
      </c>
      <c r="Q20">
        <f t="shared" si="3"/>
        <v>0</v>
      </c>
    </row>
    <row r="21" spans="1:18" ht="15.75" x14ac:dyDescent="0.25">
      <c r="A21" s="264"/>
      <c r="B21" s="264"/>
      <c r="C21" s="264"/>
      <c r="D21" s="227" t="s">
        <v>33</v>
      </c>
      <c r="E21" s="100">
        <v>1</v>
      </c>
      <c r="F21" s="100">
        <v>22</v>
      </c>
      <c r="G21" s="100" t="s">
        <v>313</v>
      </c>
      <c r="H21" s="100" t="s">
        <v>474</v>
      </c>
      <c r="I21" s="100" t="s">
        <v>474</v>
      </c>
      <c r="J21" s="264"/>
      <c r="K21" s="118" t="s">
        <v>11</v>
      </c>
      <c r="L21" s="118" t="s">
        <v>34</v>
      </c>
      <c r="N21">
        <f t="shared" si="0"/>
        <v>0</v>
      </c>
      <c r="O21">
        <f t="shared" si="1"/>
        <v>0</v>
      </c>
      <c r="P21">
        <f t="shared" si="2"/>
        <v>0</v>
      </c>
      <c r="Q21">
        <f t="shared" si="3"/>
        <v>0</v>
      </c>
    </row>
    <row r="22" spans="1:18" ht="15.75" x14ac:dyDescent="0.25">
      <c r="A22" s="264"/>
      <c r="B22" s="264"/>
      <c r="C22" s="264"/>
      <c r="D22" s="227" t="s">
        <v>33</v>
      </c>
      <c r="E22" s="100">
        <v>2</v>
      </c>
      <c r="F22" s="100">
        <v>22</v>
      </c>
      <c r="G22" s="100" t="s">
        <v>313</v>
      </c>
      <c r="H22" s="100" t="s">
        <v>474</v>
      </c>
      <c r="I22" s="100" t="s">
        <v>474</v>
      </c>
      <c r="J22" s="264"/>
      <c r="K22" s="118" t="s">
        <v>11</v>
      </c>
      <c r="L22" s="118" t="s">
        <v>34</v>
      </c>
      <c r="N22">
        <f t="shared" si="0"/>
        <v>0</v>
      </c>
      <c r="O22">
        <f t="shared" si="1"/>
        <v>0</v>
      </c>
      <c r="P22">
        <f t="shared" si="2"/>
        <v>0</v>
      </c>
      <c r="Q22">
        <f t="shared" si="3"/>
        <v>0</v>
      </c>
    </row>
    <row r="23" spans="1:18" ht="15.75" x14ac:dyDescent="0.25">
      <c r="A23" s="264"/>
      <c r="B23" s="264"/>
      <c r="C23" s="100" t="s">
        <v>530</v>
      </c>
      <c r="D23" s="227"/>
      <c r="E23" s="100"/>
      <c r="F23" s="100"/>
      <c r="G23" s="100"/>
      <c r="H23" s="100">
        <f>SUM(H18:H22)</f>
        <v>720</v>
      </c>
      <c r="I23" s="100"/>
      <c r="J23" s="100">
        <v>240</v>
      </c>
      <c r="K23" s="118"/>
      <c r="L23" s="118"/>
      <c r="N23">
        <f>SUM(N18:N22)</f>
        <v>3</v>
      </c>
      <c r="O23">
        <f t="shared" ref="O23:Q25" si="5">SUM(O18:O22)</f>
        <v>0</v>
      </c>
      <c r="P23">
        <f t="shared" si="5"/>
        <v>0</v>
      </c>
      <c r="Q23">
        <f t="shared" si="5"/>
        <v>0</v>
      </c>
      <c r="R23" s="8">
        <f>N23*240+O23*240+P23*330+Q23*330</f>
        <v>720</v>
      </c>
    </row>
    <row r="24" spans="1:18" ht="15.75" x14ac:dyDescent="0.25">
      <c r="A24" s="261">
        <v>5</v>
      </c>
      <c r="B24" s="261" t="s">
        <v>886</v>
      </c>
      <c r="C24" s="242" t="s">
        <v>850</v>
      </c>
      <c r="D24" s="241" t="s">
        <v>19</v>
      </c>
      <c r="E24" s="242">
        <v>1</v>
      </c>
      <c r="F24" s="242">
        <v>0.2</v>
      </c>
      <c r="G24" s="242" t="s">
        <v>313</v>
      </c>
      <c r="H24" s="242" t="s">
        <v>474</v>
      </c>
      <c r="I24" s="242" t="s">
        <v>474</v>
      </c>
      <c r="J24" s="243"/>
      <c r="K24" s="118"/>
      <c r="L24" s="118"/>
      <c r="N24">
        <f t="shared" ref="N24" si="6">IF(AND(H24=240,I24="Yes"),1,0)</f>
        <v>0</v>
      </c>
      <c r="O24">
        <f t="shared" ref="O24" si="7">IF(AND(H24=240,I24="-"),1,0)</f>
        <v>0</v>
      </c>
      <c r="P24">
        <f t="shared" ref="P24" si="8">IF(AND(H24=330,I24="Yes"),1,0)</f>
        <v>0</v>
      </c>
      <c r="Q24">
        <f t="shared" ref="Q24" si="9">IF(AND(H24=330,I24="-"),1,0)</f>
        <v>0</v>
      </c>
      <c r="R24" s="245"/>
    </row>
    <row r="25" spans="1:18" ht="15.75" x14ac:dyDescent="0.25">
      <c r="A25" s="263"/>
      <c r="B25" s="263"/>
      <c r="C25" s="242" t="s">
        <v>530</v>
      </c>
      <c r="D25" s="241"/>
      <c r="E25" s="242"/>
      <c r="F25" s="242"/>
      <c r="G25" s="242"/>
      <c r="H25" s="242" t="s">
        <v>474</v>
      </c>
      <c r="I25" s="242" t="s">
        <v>474</v>
      </c>
      <c r="J25" s="243" t="s">
        <v>474</v>
      </c>
      <c r="K25" s="118"/>
      <c r="L25" s="118"/>
      <c r="N25">
        <f>SUM(N24)</f>
        <v>0</v>
      </c>
      <c r="O25">
        <f t="shared" ref="O25:Q25" si="10">SUM(O24)</f>
        <v>0</v>
      </c>
      <c r="P25">
        <f t="shared" si="10"/>
        <v>0</v>
      </c>
      <c r="Q25">
        <f t="shared" si="10"/>
        <v>0</v>
      </c>
      <c r="R25" s="245"/>
    </row>
    <row r="26" spans="1:18" ht="15.75" x14ac:dyDescent="0.25">
      <c r="A26" s="264">
        <v>6</v>
      </c>
      <c r="B26" s="264" t="s">
        <v>13</v>
      </c>
      <c r="C26" s="264" t="s">
        <v>576</v>
      </c>
      <c r="D26" s="227" t="s">
        <v>14</v>
      </c>
      <c r="E26" s="100">
        <v>1</v>
      </c>
      <c r="F26" s="100">
        <v>235</v>
      </c>
      <c r="G26" s="100" t="s">
        <v>313</v>
      </c>
      <c r="H26" s="100">
        <v>240</v>
      </c>
      <c r="I26" s="100" t="s">
        <v>474</v>
      </c>
      <c r="J26" s="261" t="s">
        <v>634</v>
      </c>
      <c r="K26" s="87" t="s">
        <v>15</v>
      </c>
      <c r="L26" s="87" t="s">
        <v>15</v>
      </c>
      <c r="N26">
        <f t="shared" si="0"/>
        <v>0</v>
      </c>
      <c r="O26">
        <f t="shared" si="1"/>
        <v>1</v>
      </c>
      <c r="P26">
        <f t="shared" si="2"/>
        <v>0</v>
      </c>
      <c r="Q26">
        <f t="shared" si="3"/>
        <v>0</v>
      </c>
    </row>
    <row r="27" spans="1:18" ht="15.75" x14ac:dyDescent="0.25">
      <c r="A27" s="264"/>
      <c r="B27" s="264"/>
      <c r="C27" s="264"/>
      <c r="D27" s="227" t="s">
        <v>18</v>
      </c>
      <c r="E27" s="100">
        <v>3</v>
      </c>
      <c r="F27" s="100">
        <v>236</v>
      </c>
      <c r="G27" s="100" t="s">
        <v>313</v>
      </c>
      <c r="H27" s="100">
        <v>240</v>
      </c>
      <c r="I27" s="100" t="s">
        <v>474</v>
      </c>
      <c r="J27" s="262"/>
      <c r="K27" s="87" t="s">
        <v>15</v>
      </c>
      <c r="L27" s="87" t="s">
        <v>15</v>
      </c>
      <c r="N27">
        <f t="shared" si="0"/>
        <v>0</v>
      </c>
      <c r="O27">
        <f t="shared" si="1"/>
        <v>1</v>
      </c>
      <c r="P27">
        <f t="shared" si="2"/>
        <v>0</v>
      </c>
      <c r="Q27">
        <f t="shared" si="3"/>
        <v>0</v>
      </c>
    </row>
    <row r="28" spans="1:18" ht="15.75" x14ac:dyDescent="0.25">
      <c r="A28" s="264"/>
      <c r="B28" s="264"/>
      <c r="C28" s="264"/>
      <c r="D28" s="227" t="s">
        <v>14</v>
      </c>
      <c r="E28" s="100">
        <v>2</v>
      </c>
      <c r="F28" s="100">
        <v>235</v>
      </c>
      <c r="G28" s="100" t="s">
        <v>313</v>
      </c>
      <c r="H28" s="100">
        <v>240</v>
      </c>
      <c r="I28" s="100" t="s">
        <v>474</v>
      </c>
      <c r="J28" s="262"/>
      <c r="K28" s="87" t="s">
        <v>15</v>
      </c>
      <c r="L28" s="87" t="s">
        <v>15</v>
      </c>
      <c r="N28">
        <f t="shared" si="0"/>
        <v>0</v>
      </c>
      <c r="O28">
        <f t="shared" si="1"/>
        <v>1</v>
      </c>
      <c r="P28">
        <f t="shared" si="2"/>
        <v>0</v>
      </c>
      <c r="Q28">
        <f t="shared" si="3"/>
        <v>0</v>
      </c>
    </row>
    <row r="29" spans="1:18" ht="15.75" x14ac:dyDescent="0.25">
      <c r="A29" s="264"/>
      <c r="B29" s="264"/>
      <c r="C29" s="264"/>
      <c r="D29" s="227" t="s">
        <v>14</v>
      </c>
      <c r="E29" s="100">
        <v>3</v>
      </c>
      <c r="F29" s="100">
        <v>231</v>
      </c>
      <c r="G29" s="100" t="s">
        <v>313</v>
      </c>
      <c r="H29" s="100">
        <v>240</v>
      </c>
      <c r="I29" s="100" t="s">
        <v>568</v>
      </c>
      <c r="J29" s="262"/>
      <c r="K29" s="87" t="s">
        <v>15</v>
      </c>
      <c r="L29" s="87" t="s">
        <v>15</v>
      </c>
      <c r="N29">
        <f t="shared" si="0"/>
        <v>1</v>
      </c>
      <c r="O29">
        <f t="shared" si="1"/>
        <v>0</v>
      </c>
      <c r="P29">
        <f t="shared" si="2"/>
        <v>0</v>
      </c>
      <c r="Q29">
        <f t="shared" si="3"/>
        <v>0</v>
      </c>
    </row>
    <row r="30" spans="1:18" ht="15.75" x14ac:dyDescent="0.25">
      <c r="A30" s="264"/>
      <c r="B30" s="264"/>
      <c r="C30" s="264"/>
      <c r="D30" s="227" t="s">
        <v>40</v>
      </c>
      <c r="E30" s="100">
        <v>1</v>
      </c>
      <c r="F30" s="100">
        <v>310</v>
      </c>
      <c r="G30" s="100" t="s">
        <v>313</v>
      </c>
      <c r="H30" s="100">
        <v>240</v>
      </c>
      <c r="I30" s="100" t="s">
        <v>568</v>
      </c>
      <c r="J30" s="262"/>
      <c r="K30" s="87" t="s">
        <v>15</v>
      </c>
      <c r="L30" s="87" t="s">
        <v>15</v>
      </c>
      <c r="N30">
        <f t="shared" si="0"/>
        <v>1</v>
      </c>
      <c r="O30">
        <f t="shared" si="1"/>
        <v>0</v>
      </c>
      <c r="P30">
        <f t="shared" si="2"/>
        <v>0</v>
      </c>
      <c r="Q30">
        <f t="shared" si="3"/>
        <v>0</v>
      </c>
    </row>
    <row r="31" spans="1:18" ht="15.75" x14ac:dyDescent="0.25">
      <c r="A31" s="264"/>
      <c r="B31" s="264"/>
      <c r="C31" s="264"/>
      <c r="D31" s="227" t="s">
        <v>18</v>
      </c>
      <c r="E31" s="100">
        <v>1</v>
      </c>
      <c r="F31" s="100">
        <v>230</v>
      </c>
      <c r="G31" s="100" t="s">
        <v>313</v>
      </c>
      <c r="H31" s="100">
        <v>240</v>
      </c>
      <c r="I31" s="100" t="s">
        <v>474</v>
      </c>
      <c r="J31" s="262"/>
      <c r="K31" s="87" t="s">
        <v>15</v>
      </c>
      <c r="L31" s="87" t="s">
        <v>15</v>
      </c>
      <c r="N31">
        <f t="shared" si="0"/>
        <v>0</v>
      </c>
      <c r="O31">
        <f t="shared" si="1"/>
        <v>1</v>
      </c>
      <c r="P31">
        <f t="shared" si="2"/>
        <v>0</v>
      </c>
      <c r="Q31">
        <f t="shared" si="3"/>
        <v>0</v>
      </c>
    </row>
    <row r="32" spans="1:18" ht="15.75" x14ac:dyDescent="0.25">
      <c r="A32" s="264"/>
      <c r="B32" s="264"/>
      <c r="C32" s="264"/>
      <c r="D32" s="227" t="s">
        <v>18</v>
      </c>
      <c r="E32" s="100">
        <v>2</v>
      </c>
      <c r="F32" s="100">
        <v>230</v>
      </c>
      <c r="G32" s="100" t="s">
        <v>313</v>
      </c>
      <c r="H32" s="100">
        <v>240</v>
      </c>
      <c r="I32" s="100" t="s">
        <v>474</v>
      </c>
      <c r="J32" s="262"/>
      <c r="K32" s="87" t="s">
        <v>571</v>
      </c>
      <c r="L32" s="87" t="s">
        <v>15</v>
      </c>
      <c r="N32">
        <f t="shared" si="0"/>
        <v>0</v>
      </c>
      <c r="O32">
        <f t="shared" si="1"/>
        <v>1</v>
      </c>
      <c r="P32">
        <f t="shared" si="2"/>
        <v>0</v>
      </c>
      <c r="Q32">
        <f t="shared" si="3"/>
        <v>0</v>
      </c>
    </row>
    <row r="33" spans="1:18" ht="15.75" x14ac:dyDescent="0.25">
      <c r="A33" s="264"/>
      <c r="B33" s="264"/>
      <c r="C33" s="264"/>
      <c r="D33" s="227" t="s">
        <v>886</v>
      </c>
      <c r="E33" s="100">
        <v>1</v>
      </c>
      <c r="F33" s="100">
        <v>0.2</v>
      </c>
      <c r="G33" s="100" t="s">
        <v>313</v>
      </c>
      <c r="H33" s="100" t="s">
        <v>474</v>
      </c>
      <c r="I33" s="100" t="s">
        <v>474</v>
      </c>
      <c r="J33" s="262"/>
      <c r="K33" s="87" t="s">
        <v>15</v>
      </c>
      <c r="L33" s="87" t="s">
        <v>15</v>
      </c>
      <c r="N33">
        <f t="shared" si="0"/>
        <v>0</v>
      </c>
      <c r="O33">
        <f t="shared" si="1"/>
        <v>0</v>
      </c>
      <c r="P33">
        <f t="shared" si="2"/>
        <v>0</v>
      </c>
      <c r="Q33">
        <f t="shared" si="3"/>
        <v>0</v>
      </c>
    </row>
    <row r="34" spans="1:18" ht="15.75" x14ac:dyDescent="0.25">
      <c r="A34" s="264"/>
      <c r="B34" s="264"/>
      <c r="C34" s="264"/>
      <c r="D34" s="227" t="s">
        <v>30</v>
      </c>
      <c r="E34" s="100">
        <v>1</v>
      </c>
      <c r="F34" s="100">
        <v>274</v>
      </c>
      <c r="G34" s="100" t="s">
        <v>313</v>
      </c>
      <c r="H34" s="100">
        <v>240</v>
      </c>
      <c r="I34" s="100" t="s">
        <v>474</v>
      </c>
      <c r="J34" s="262"/>
      <c r="K34" s="87" t="s">
        <v>15</v>
      </c>
      <c r="L34" s="87" t="s">
        <v>15</v>
      </c>
      <c r="N34">
        <f t="shared" si="0"/>
        <v>0</v>
      </c>
      <c r="O34">
        <f t="shared" si="1"/>
        <v>1</v>
      </c>
      <c r="P34">
        <f t="shared" si="2"/>
        <v>0</v>
      </c>
      <c r="Q34">
        <f t="shared" si="3"/>
        <v>0</v>
      </c>
    </row>
    <row r="35" spans="1:18" ht="15.75" x14ac:dyDescent="0.25">
      <c r="A35" s="264"/>
      <c r="B35" s="264"/>
      <c r="C35" s="264"/>
      <c r="D35" s="241" t="s">
        <v>30</v>
      </c>
      <c r="E35" s="242">
        <v>2</v>
      </c>
      <c r="F35" s="242">
        <v>276</v>
      </c>
      <c r="G35" s="242" t="s">
        <v>313</v>
      </c>
      <c r="H35" s="242">
        <v>240</v>
      </c>
      <c r="I35" s="242" t="s">
        <v>474</v>
      </c>
      <c r="J35" s="262"/>
      <c r="K35" s="87"/>
      <c r="L35" s="87"/>
      <c r="N35">
        <f t="shared" si="0"/>
        <v>0</v>
      </c>
      <c r="O35">
        <f t="shared" si="1"/>
        <v>1</v>
      </c>
      <c r="P35">
        <f t="shared" si="2"/>
        <v>0</v>
      </c>
      <c r="Q35">
        <f t="shared" si="3"/>
        <v>0</v>
      </c>
    </row>
    <row r="36" spans="1:18" ht="15.75" x14ac:dyDescent="0.25">
      <c r="A36" s="264"/>
      <c r="B36" s="264"/>
      <c r="C36" s="264"/>
      <c r="D36" s="227" t="s">
        <v>10</v>
      </c>
      <c r="E36" s="100">
        <v>1</v>
      </c>
      <c r="F36" s="100">
        <v>292</v>
      </c>
      <c r="G36" s="100" t="s">
        <v>313</v>
      </c>
      <c r="H36" s="100">
        <v>240</v>
      </c>
      <c r="I36" s="100" t="s">
        <v>474</v>
      </c>
      <c r="J36" s="263"/>
      <c r="K36" s="87" t="s">
        <v>11</v>
      </c>
      <c r="L36" s="87" t="s">
        <v>11</v>
      </c>
      <c r="N36">
        <f t="shared" si="0"/>
        <v>0</v>
      </c>
      <c r="O36">
        <f t="shared" si="1"/>
        <v>1</v>
      </c>
      <c r="P36">
        <f t="shared" si="2"/>
        <v>0</v>
      </c>
      <c r="Q36">
        <f t="shared" si="3"/>
        <v>0</v>
      </c>
    </row>
    <row r="37" spans="1:18" ht="15.75" x14ac:dyDescent="0.25">
      <c r="A37" s="264"/>
      <c r="B37" s="264"/>
      <c r="C37" s="100" t="s">
        <v>530</v>
      </c>
      <c r="D37" s="227"/>
      <c r="E37" s="100"/>
      <c r="F37" s="100"/>
      <c r="G37" s="100"/>
      <c r="H37" s="100">
        <f>SUM(H26:H36)</f>
        <v>2400</v>
      </c>
      <c r="I37" s="100"/>
      <c r="J37" s="100">
        <v>480</v>
      </c>
      <c r="K37" s="87"/>
      <c r="L37" s="87"/>
      <c r="N37">
        <f>SUM(N26:N36)</f>
        <v>2</v>
      </c>
      <c r="O37">
        <f t="shared" ref="O37:Q37" si="11">SUM(O26:O36)</f>
        <v>8</v>
      </c>
      <c r="P37">
        <f t="shared" si="11"/>
        <v>0</v>
      </c>
      <c r="Q37">
        <f t="shared" si="11"/>
        <v>0</v>
      </c>
      <c r="R37" s="8">
        <f>N37*240+O37*240+P37*330+Q37*330</f>
        <v>2400</v>
      </c>
    </row>
    <row r="38" spans="1:18" ht="15.75" x14ac:dyDescent="0.25">
      <c r="A38" s="264">
        <v>7</v>
      </c>
      <c r="B38" s="264" t="s">
        <v>509</v>
      </c>
      <c r="C38" s="264" t="s">
        <v>576</v>
      </c>
      <c r="D38" s="227" t="s">
        <v>26</v>
      </c>
      <c r="E38" s="100">
        <v>1</v>
      </c>
      <c r="F38" s="100">
        <v>96</v>
      </c>
      <c r="G38" s="100" t="s">
        <v>313</v>
      </c>
      <c r="H38" s="100" t="s">
        <v>474</v>
      </c>
      <c r="I38" s="100" t="s">
        <v>474</v>
      </c>
      <c r="J38" s="264" t="s">
        <v>633</v>
      </c>
      <c r="K38" s="87"/>
      <c r="L38" s="87"/>
      <c r="N38">
        <f t="shared" si="0"/>
        <v>0</v>
      </c>
      <c r="O38">
        <f t="shared" si="1"/>
        <v>0</v>
      </c>
      <c r="P38">
        <f t="shared" si="2"/>
        <v>0</v>
      </c>
      <c r="Q38">
        <f t="shared" si="3"/>
        <v>0</v>
      </c>
    </row>
    <row r="39" spans="1:18" ht="15.75" x14ac:dyDescent="0.25">
      <c r="A39" s="264"/>
      <c r="B39" s="264"/>
      <c r="C39" s="264"/>
      <c r="D39" s="227" t="s">
        <v>27</v>
      </c>
      <c r="E39" s="100">
        <v>1</v>
      </c>
      <c r="F39" s="100">
        <v>153</v>
      </c>
      <c r="G39" s="100" t="s">
        <v>313</v>
      </c>
      <c r="H39" s="100" t="s">
        <v>474</v>
      </c>
      <c r="I39" s="100" t="s">
        <v>474</v>
      </c>
      <c r="J39" s="264"/>
      <c r="K39" s="87"/>
      <c r="L39" s="87"/>
      <c r="N39">
        <f t="shared" si="0"/>
        <v>0</v>
      </c>
      <c r="O39">
        <f t="shared" si="1"/>
        <v>0</v>
      </c>
      <c r="P39">
        <f t="shared" si="2"/>
        <v>0</v>
      </c>
      <c r="Q39">
        <f t="shared" si="3"/>
        <v>0</v>
      </c>
    </row>
    <row r="40" spans="1:18" ht="15.75" x14ac:dyDescent="0.25">
      <c r="A40" s="264"/>
      <c r="B40" s="264"/>
      <c r="C40" s="100" t="s">
        <v>530</v>
      </c>
      <c r="D40" s="227"/>
      <c r="E40" s="100"/>
      <c r="F40" s="100"/>
      <c r="G40" s="100"/>
      <c r="H40" s="100">
        <v>0</v>
      </c>
      <c r="I40" s="100"/>
      <c r="J40" s="100">
        <v>240</v>
      </c>
      <c r="K40" s="87"/>
      <c r="L40" s="87"/>
      <c r="N40">
        <f>SUM(N38:N39)</f>
        <v>0</v>
      </c>
      <c r="O40">
        <f t="shared" ref="O40:Q40" si="12">SUM(O38:O39)</f>
        <v>0</v>
      </c>
      <c r="P40">
        <f t="shared" si="12"/>
        <v>0</v>
      </c>
      <c r="Q40">
        <f t="shared" si="12"/>
        <v>0</v>
      </c>
      <c r="R40" s="8">
        <f>N40*240+O40*240+P40*330+Q40*330</f>
        <v>0</v>
      </c>
    </row>
    <row r="41" spans="1:18" ht="15.75" x14ac:dyDescent="0.25">
      <c r="A41" s="264">
        <v>8</v>
      </c>
      <c r="B41" s="264" t="s">
        <v>12</v>
      </c>
      <c r="C41" s="264" t="s">
        <v>576</v>
      </c>
      <c r="D41" s="227" t="s">
        <v>20</v>
      </c>
      <c r="E41" s="100">
        <v>1</v>
      </c>
      <c r="F41" s="100">
        <v>301</v>
      </c>
      <c r="G41" s="100" t="s">
        <v>313</v>
      </c>
      <c r="H41" s="100">
        <v>330</v>
      </c>
      <c r="I41" s="100" t="s">
        <v>474</v>
      </c>
      <c r="J41" s="264" t="s">
        <v>635</v>
      </c>
      <c r="K41" s="87"/>
      <c r="L41" s="87"/>
      <c r="N41">
        <f t="shared" si="0"/>
        <v>0</v>
      </c>
      <c r="O41">
        <f t="shared" si="1"/>
        <v>0</v>
      </c>
      <c r="P41">
        <f t="shared" si="2"/>
        <v>0</v>
      </c>
      <c r="Q41">
        <f t="shared" si="3"/>
        <v>1</v>
      </c>
    </row>
    <row r="42" spans="1:18" ht="15.75" x14ac:dyDescent="0.25">
      <c r="A42" s="264"/>
      <c r="B42" s="264"/>
      <c r="C42" s="264"/>
      <c r="D42" s="227" t="s">
        <v>20</v>
      </c>
      <c r="E42" s="100">
        <v>2</v>
      </c>
      <c r="F42" s="100">
        <v>303</v>
      </c>
      <c r="G42" s="100" t="s">
        <v>313</v>
      </c>
      <c r="H42" s="100">
        <v>330</v>
      </c>
      <c r="I42" s="100" t="s">
        <v>474</v>
      </c>
      <c r="J42" s="264"/>
      <c r="K42" s="87"/>
      <c r="L42" s="87"/>
      <c r="N42">
        <f t="shared" si="0"/>
        <v>0</v>
      </c>
      <c r="O42">
        <f t="shared" si="1"/>
        <v>0</v>
      </c>
      <c r="P42">
        <f t="shared" si="2"/>
        <v>0</v>
      </c>
      <c r="Q42">
        <f t="shared" si="3"/>
        <v>1</v>
      </c>
    </row>
    <row r="43" spans="1:18" ht="15.75" x14ac:dyDescent="0.25">
      <c r="A43" s="264"/>
      <c r="B43" s="264"/>
      <c r="C43" s="264"/>
      <c r="D43" s="227" t="s">
        <v>27</v>
      </c>
      <c r="E43" s="100">
        <v>2</v>
      </c>
      <c r="F43" s="100">
        <v>200</v>
      </c>
      <c r="G43" s="100" t="s">
        <v>313</v>
      </c>
      <c r="H43" s="100">
        <v>240</v>
      </c>
      <c r="I43" s="100" t="s">
        <v>474</v>
      </c>
      <c r="J43" s="264"/>
      <c r="K43" s="87"/>
      <c r="L43" s="87"/>
      <c r="N43">
        <f t="shared" si="0"/>
        <v>0</v>
      </c>
      <c r="O43">
        <f t="shared" si="1"/>
        <v>1</v>
      </c>
      <c r="P43">
        <f t="shared" si="2"/>
        <v>0</v>
      </c>
      <c r="Q43">
        <f t="shared" si="3"/>
        <v>0</v>
      </c>
    </row>
    <row r="44" spans="1:18" ht="15.75" x14ac:dyDescent="0.25">
      <c r="A44" s="264"/>
      <c r="B44" s="264"/>
      <c r="C44" s="264"/>
      <c r="D44" s="227" t="s">
        <v>161</v>
      </c>
      <c r="E44" s="100">
        <v>1</v>
      </c>
      <c r="F44" s="100">
        <v>303</v>
      </c>
      <c r="G44" s="100" t="s">
        <v>314</v>
      </c>
      <c r="H44" s="100">
        <v>330</v>
      </c>
      <c r="I44" s="100" t="s">
        <v>568</v>
      </c>
      <c r="J44" s="264"/>
      <c r="K44" s="87"/>
      <c r="L44" s="87"/>
      <c r="N44">
        <f t="shared" si="0"/>
        <v>0</v>
      </c>
      <c r="O44">
        <f t="shared" si="1"/>
        <v>0</v>
      </c>
      <c r="P44">
        <f t="shared" si="2"/>
        <v>1</v>
      </c>
      <c r="Q44">
        <f t="shared" si="3"/>
        <v>0</v>
      </c>
    </row>
    <row r="45" spans="1:18" ht="15.75" x14ac:dyDescent="0.25">
      <c r="A45" s="264"/>
      <c r="B45" s="264"/>
      <c r="C45" s="264"/>
      <c r="D45" s="227" t="s">
        <v>161</v>
      </c>
      <c r="E45" s="100">
        <v>2</v>
      </c>
      <c r="F45" s="100">
        <v>303</v>
      </c>
      <c r="G45" s="100" t="s">
        <v>314</v>
      </c>
      <c r="H45" s="100">
        <v>330</v>
      </c>
      <c r="I45" s="100" t="s">
        <v>568</v>
      </c>
      <c r="J45" s="264"/>
      <c r="K45" s="87"/>
      <c r="L45" s="87"/>
      <c r="N45">
        <f t="shared" si="0"/>
        <v>0</v>
      </c>
      <c r="O45">
        <f t="shared" si="1"/>
        <v>0</v>
      </c>
      <c r="P45">
        <f t="shared" si="2"/>
        <v>1</v>
      </c>
      <c r="Q45">
        <f t="shared" si="3"/>
        <v>0</v>
      </c>
    </row>
    <row r="46" spans="1:18" ht="15.75" x14ac:dyDescent="0.25">
      <c r="A46" s="264"/>
      <c r="B46" s="264"/>
      <c r="C46" s="264"/>
      <c r="D46" s="227" t="s">
        <v>18</v>
      </c>
      <c r="E46" s="100">
        <v>1</v>
      </c>
      <c r="F46" s="100">
        <v>424</v>
      </c>
      <c r="G46" s="100" t="s">
        <v>314</v>
      </c>
      <c r="H46" s="100">
        <v>330</v>
      </c>
      <c r="I46" s="100" t="s">
        <v>568</v>
      </c>
      <c r="J46" s="264"/>
      <c r="K46" s="87"/>
      <c r="L46" s="87"/>
      <c r="N46">
        <f t="shared" si="0"/>
        <v>0</v>
      </c>
      <c r="O46">
        <f t="shared" si="1"/>
        <v>0</v>
      </c>
      <c r="P46">
        <f t="shared" si="2"/>
        <v>1</v>
      </c>
      <c r="Q46">
        <f t="shared" si="3"/>
        <v>0</v>
      </c>
    </row>
    <row r="47" spans="1:18" ht="15.75" x14ac:dyDescent="0.25">
      <c r="A47" s="264"/>
      <c r="B47" s="264"/>
      <c r="C47" s="264"/>
      <c r="D47" s="227" t="s">
        <v>18</v>
      </c>
      <c r="E47" s="100">
        <v>2</v>
      </c>
      <c r="F47" s="100">
        <v>424</v>
      </c>
      <c r="G47" s="100" t="s">
        <v>314</v>
      </c>
      <c r="H47" s="100">
        <v>330</v>
      </c>
      <c r="I47" s="100" t="s">
        <v>568</v>
      </c>
      <c r="J47" s="264"/>
      <c r="K47" s="87"/>
      <c r="L47" s="87"/>
      <c r="N47">
        <f t="shared" si="0"/>
        <v>0</v>
      </c>
      <c r="O47">
        <f t="shared" si="1"/>
        <v>0</v>
      </c>
      <c r="P47">
        <f t="shared" si="2"/>
        <v>1</v>
      </c>
      <c r="Q47">
        <f t="shared" si="3"/>
        <v>0</v>
      </c>
    </row>
    <row r="48" spans="1:18" ht="15.75" x14ac:dyDescent="0.25">
      <c r="A48" s="264"/>
      <c r="B48" s="264"/>
      <c r="C48" s="264"/>
      <c r="D48" s="227" t="s">
        <v>18</v>
      </c>
      <c r="E48" s="100">
        <v>3</v>
      </c>
      <c r="F48" s="100">
        <v>379</v>
      </c>
      <c r="G48" s="100" t="s">
        <v>314</v>
      </c>
      <c r="H48" s="100">
        <v>330</v>
      </c>
      <c r="I48" s="100" t="s">
        <v>568</v>
      </c>
      <c r="J48" s="264"/>
      <c r="K48" s="87"/>
      <c r="L48" s="87"/>
      <c r="N48">
        <f t="shared" si="0"/>
        <v>0</v>
      </c>
      <c r="O48">
        <f t="shared" si="1"/>
        <v>0</v>
      </c>
      <c r="P48">
        <f t="shared" si="2"/>
        <v>1</v>
      </c>
      <c r="Q48">
        <f t="shared" si="3"/>
        <v>0</v>
      </c>
    </row>
    <row r="49" spans="1:18" ht="15.75" x14ac:dyDescent="0.25">
      <c r="A49" s="264"/>
      <c r="B49" s="264"/>
      <c r="C49" s="264"/>
      <c r="D49" s="227" t="s">
        <v>18</v>
      </c>
      <c r="E49" s="100">
        <v>4</v>
      </c>
      <c r="F49" s="100">
        <v>379</v>
      </c>
      <c r="G49" s="100" t="s">
        <v>314</v>
      </c>
      <c r="H49" s="100">
        <v>330</v>
      </c>
      <c r="I49" s="100" t="s">
        <v>568</v>
      </c>
      <c r="J49" s="264"/>
      <c r="K49" s="87"/>
      <c r="L49" s="87"/>
      <c r="N49">
        <f t="shared" si="0"/>
        <v>0</v>
      </c>
      <c r="O49">
        <f t="shared" si="1"/>
        <v>0</v>
      </c>
      <c r="P49">
        <f t="shared" si="2"/>
        <v>1</v>
      </c>
      <c r="Q49">
        <f t="shared" si="3"/>
        <v>0</v>
      </c>
    </row>
    <row r="50" spans="1:18" ht="15.75" x14ac:dyDescent="0.25">
      <c r="A50" s="264"/>
      <c r="B50" s="264"/>
      <c r="C50" s="264"/>
      <c r="D50" s="227" t="s">
        <v>9</v>
      </c>
      <c r="E50" s="100">
        <v>1</v>
      </c>
      <c r="F50" s="100">
        <v>89</v>
      </c>
      <c r="G50" s="100" t="s">
        <v>313</v>
      </c>
      <c r="H50" s="100" t="s">
        <v>474</v>
      </c>
      <c r="I50" s="100" t="s">
        <v>474</v>
      </c>
      <c r="J50" s="264"/>
      <c r="K50" s="87"/>
      <c r="L50" s="87"/>
      <c r="N50">
        <f t="shared" si="0"/>
        <v>0</v>
      </c>
      <c r="O50">
        <f t="shared" si="1"/>
        <v>0</v>
      </c>
      <c r="P50">
        <f t="shared" si="2"/>
        <v>0</v>
      </c>
      <c r="Q50">
        <f t="shared" si="3"/>
        <v>0</v>
      </c>
    </row>
    <row r="51" spans="1:18" ht="15.75" x14ac:dyDescent="0.25">
      <c r="A51" s="264"/>
      <c r="B51" s="264"/>
      <c r="C51" s="100" t="s">
        <v>530</v>
      </c>
      <c r="D51" s="227"/>
      <c r="E51" s="100"/>
      <c r="F51" s="100"/>
      <c r="G51" s="100"/>
      <c r="H51" s="100">
        <f>SUM(H40:H50)</f>
        <v>2880</v>
      </c>
      <c r="I51" s="100"/>
      <c r="J51" s="100">
        <v>660</v>
      </c>
      <c r="K51" s="87"/>
      <c r="L51" s="87"/>
      <c r="N51">
        <f>SUM(N41:N50)</f>
        <v>0</v>
      </c>
      <c r="O51">
        <f t="shared" ref="O51:Q51" si="13">SUM(O41:O50)</f>
        <v>1</v>
      </c>
      <c r="P51">
        <f t="shared" si="13"/>
        <v>6</v>
      </c>
      <c r="Q51">
        <f t="shared" si="13"/>
        <v>2</v>
      </c>
      <c r="R51" s="8">
        <f>N51*240+O51*240+P51*330+Q51*330</f>
        <v>2880</v>
      </c>
    </row>
    <row r="52" spans="1:18" ht="15.75" x14ac:dyDescent="0.25">
      <c r="A52" s="264">
        <v>9</v>
      </c>
      <c r="B52" s="264" t="s">
        <v>444</v>
      </c>
      <c r="C52" s="264" t="s">
        <v>37</v>
      </c>
      <c r="D52" s="227" t="s">
        <v>36</v>
      </c>
      <c r="E52" s="100">
        <v>1</v>
      </c>
      <c r="F52" s="100">
        <v>192</v>
      </c>
      <c r="G52" s="100" t="s">
        <v>313</v>
      </c>
      <c r="H52" s="100">
        <v>240</v>
      </c>
      <c r="I52" s="100" t="s">
        <v>568</v>
      </c>
      <c r="J52" s="264">
        <v>240</v>
      </c>
      <c r="K52" s="87"/>
      <c r="L52" s="87"/>
      <c r="N52">
        <f t="shared" si="0"/>
        <v>1</v>
      </c>
      <c r="O52">
        <f t="shared" si="1"/>
        <v>0</v>
      </c>
      <c r="P52">
        <f t="shared" si="2"/>
        <v>0</v>
      </c>
      <c r="Q52">
        <f t="shared" si="3"/>
        <v>0</v>
      </c>
    </row>
    <row r="53" spans="1:18" ht="15.75" x14ac:dyDescent="0.25">
      <c r="A53" s="264"/>
      <c r="B53" s="264"/>
      <c r="C53" s="264"/>
      <c r="D53" s="227" t="s">
        <v>515</v>
      </c>
      <c r="E53" s="100">
        <v>1</v>
      </c>
      <c r="F53" s="100">
        <v>268</v>
      </c>
      <c r="G53" s="100" t="s">
        <v>313</v>
      </c>
      <c r="H53" s="100">
        <v>240</v>
      </c>
      <c r="I53" s="100" t="s">
        <v>568</v>
      </c>
      <c r="J53" s="264"/>
      <c r="K53" s="87"/>
      <c r="L53" s="87"/>
      <c r="N53">
        <f t="shared" si="0"/>
        <v>1</v>
      </c>
      <c r="O53">
        <f t="shared" si="1"/>
        <v>0</v>
      </c>
      <c r="P53">
        <f t="shared" si="2"/>
        <v>0</v>
      </c>
      <c r="Q53">
        <f t="shared" si="3"/>
        <v>0</v>
      </c>
    </row>
    <row r="54" spans="1:18" ht="15.75" x14ac:dyDescent="0.25">
      <c r="A54" s="264"/>
      <c r="B54" s="264"/>
      <c r="C54" s="100" t="s">
        <v>530</v>
      </c>
      <c r="D54" s="227"/>
      <c r="E54" s="100"/>
      <c r="F54" s="100"/>
      <c r="G54" s="100"/>
      <c r="H54" s="100">
        <f>SUM(H52:H53)</f>
        <v>480</v>
      </c>
      <c r="I54" s="100"/>
      <c r="J54" s="100">
        <v>240</v>
      </c>
      <c r="K54" s="87"/>
      <c r="L54" s="87"/>
      <c r="N54">
        <f>SUM(N52:N53)</f>
        <v>2</v>
      </c>
      <c r="O54">
        <f t="shared" ref="O54:Q54" si="14">SUM(O52:O53)</f>
        <v>0</v>
      </c>
      <c r="P54">
        <f t="shared" si="14"/>
        <v>0</v>
      </c>
      <c r="Q54">
        <f t="shared" si="14"/>
        <v>0</v>
      </c>
      <c r="R54" s="8">
        <f>N54*240+O54*240+P54*330+Q54*330</f>
        <v>480</v>
      </c>
    </row>
    <row r="55" spans="1:18" ht="15.75" x14ac:dyDescent="0.25">
      <c r="A55" s="261">
        <v>10</v>
      </c>
      <c r="B55" s="278" t="s">
        <v>823</v>
      </c>
      <c r="C55" s="261" t="s">
        <v>52</v>
      </c>
      <c r="D55" s="227" t="s">
        <v>46</v>
      </c>
      <c r="E55" s="226">
        <v>2</v>
      </c>
      <c r="F55" s="226">
        <v>219</v>
      </c>
      <c r="G55" s="226" t="s">
        <v>313</v>
      </c>
      <c r="H55" s="226">
        <v>240</v>
      </c>
      <c r="I55" s="226" t="s">
        <v>474</v>
      </c>
      <c r="J55" s="261">
        <v>240</v>
      </c>
      <c r="K55" s="87"/>
      <c r="L55" s="87"/>
      <c r="N55">
        <f t="shared" ref="N55:N56" si="15">IF(AND(H55=240,I55="Yes"),1,0)</f>
        <v>0</v>
      </c>
      <c r="O55">
        <f t="shared" ref="O55:O56" si="16">IF(AND(H55=240,I55="-"),1,0)</f>
        <v>1</v>
      </c>
      <c r="P55">
        <f t="shared" ref="P55:P56" si="17">IF(AND(H55=330,I55="Yes"),1,0)</f>
        <v>0</v>
      </c>
      <c r="Q55">
        <f t="shared" ref="Q55:Q56" si="18">IF(AND(H55=330,I55="-"),1,0)</f>
        <v>0</v>
      </c>
      <c r="R55" s="228"/>
    </row>
    <row r="56" spans="1:18" ht="15.75" x14ac:dyDescent="0.25">
      <c r="A56" s="262"/>
      <c r="B56" s="279"/>
      <c r="C56" s="263"/>
      <c r="D56" s="227" t="s">
        <v>46</v>
      </c>
      <c r="E56" s="226">
        <v>1</v>
      </c>
      <c r="F56" s="226">
        <v>219</v>
      </c>
      <c r="G56" s="226" t="s">
        <v>313</v>
      </c>
      <c r="H56" s="226">
        <v>240</v>
      </c>
      <c r="I56" s="226" t="s">
        <v>474</v>
      </c>
      <c r="J56" s="263"/>
      <c r="K56" s="87"/>
      <c r="L56" s="87"/>
      <c r="N56">
        <f t="shared" si="15"/>
        <v>0</v>
      </c>
      <c r="O56">
        <f t="shared" si="16"/>
        <v>1</v>
      </c>
      <c r="P56">
        <f t="shared" si="17"/>
        <v>0</v>
      </c>
      <c r="Q56">
        <f t="shared" si="18"/>
        <v>0</v>
      </c>
      <c r="R56" s="228"/>
    </row>
    <row r="57" spans="1:18" ht="15.75" x14ac:dyDescent="0.25">
      <c r="A57" s="263"/>
      <c r="B57" s="280"/>
      <c r="C57" s="226" t="s">
        <v>530</v>
      </c>
      <c r="D57" s="227"/>
      <c r="E57" s="226"/>
      <c r="F57" s="226"/>
      <c r="G57" s="226"/>
      <c r="H57" s="226">
        <v>480</v>
      </c>
      <c r="I57" s="226"/>
      <c r="J57" s="226">
        <v>240</v>
      </c>
      <c r="K57" s="87"/>
      <c r="L57" s="87"/>
      <c r="N57">
        <f>SUM(N55:N56)</f>
        <v>0</v>
      </c>
      <c r="O57">
        <f t="shared" ref="O57:Q57" si="19">SUM(O55:O56)</f>
        <v>2</v>
      </c>
      <c r="P57">
        <f t="shared" si="19"/>
        <v>0</v>
      </c>
      <c r="Q57">
        <f t="shared" si="19"/>
        <v>0</v>
      </c>
      <c r="R57" s="228">
        <f>N57*240+O57*240+P57*330+Q57*330</f>
        <v>480</v>
      </c>
    </row>
    <row r="58" spans="1:18" ht="15.75" x14ac:dyDescent="0.25">
      <c r="A58" s="264">
        <v>11</v>
      </c>
      <c r="B58" s="264" t="s">
        <v>14</v>
      </c>
      <c r="C58" s="264" t="s">
        <v>576</v>
      </c>
      <c r="D58" s="227" t="s">
        <v>13</v>
      </c>
      <c r="E58" s="100">
        <v>1</v>
      </c>
      <c r="F58" s="100">
        <v>235</v>
      </c>
      <c r="G58" s="100" t="s">
        <v>313</v>
      </c>
      <c r="H58" s="100">
        <v>240</v>
      </c>
      <c r="I58" s="100" t="s">
        <v>568</v>
      </c>
      <c r="J58" s="264">
        <v>240</v>
      </c>
      <c r="K58" s="87"/>
      <c r="L58" s="87"/>
      <c r="N58">
        <f t="shared" si="0"/>
        <v>1</v>
      </c>
      <c r="O58">
        <f t="shared" si="1"/>
        <v>0</v>
      </c>
      <c r="P58">
        <f t="shared" si="2"/>
        <v>0</v>
      </c>
      <c r="Q58">
        <f t="shared" si="3"/>
        <v>0</v>
      </c>
    </row>
    <row r="59" spans="1:18" ht="15.75" x14ac:dyDescent="0.25">
      <c r="A59" s="264"/>
      <c r="B59" s="264"/>
      <c r="C59" s="264"/>
      <c r="D59" s="227" t="s">
        <v>13</v>
      </c>
      <c r="E59" s="100">
        <v>2</v>
      </c>
      <c r="F59" s="100">
        <v>235</v>
      </c>
      <c r="G59" s="100" t="s">
        <v>313</v>
      </c>
      <c r="H59" s="100">
        <v>240</v>
      </c>
      <c r="I59" s="100" t="s">
        <v>568</v>
      </c>
      <c r="J59" s="264"/>
      <c r="K59" s="87"/>
      <c r="L59" s="87"/>
      <c r="N59">
        <f t="shared" si="0"/>
        <v>1</v>
      </c>
      <c r="O59">
        <f t="shared" si="1"/>
        <v>0</v>
      </c>
      <c r="P59">
        <f t="shared" si="2"/>
        <v>0</v>
      </c>
      <c r="Q59">
        <f t="shared" si="3"/>
        <v>0</v>
      </c>
    </row>
    <row r="60" spans="1:18" ht="15.75" x14ac:dyDescent="0.25">
      <c r="A60" s="264"/>
      <c r="B60" s="264"/>
      <c r="C60" s="264"/>
      <c r="D60" s="227" t="s">
        <v>13</v>
      </c>
      <c r="E60" s="100">
        <v>3</v>
      </c>
      <c r="F60" s="100">
        <v>231</v>
      </c>
      <c r="G60" s="100" t="s">
        <v>313</v>
      </c>
      <c r="H60" s="100">
        <v>240</v>
      </c>
      <c r="I60" s="100" t="s">
        <v>568</v>
      </c>
      <c r="J60" s="264"/>
      <c r="K60" s="87"/>
      <c r="L60" s="87"/>
      <c r="N60">
        <f t="shared" si="0"/>
        <v>1</v>
      </c>
      <c r="O60">
        <f t="shared" si="1"/>
        <v>0</v>
      </c>
      <c r="P60">
        <f t="shared" si="2"/>
        <v>0</v>
      </c>
      <c r="Q60">
        <f t="shared" si="3"/>
        <v>0</v>
      </c>
    </row>
    <row r="61" spans="1:18" ht="15.75" x14ac:dyDescent="0.25">
      <c r="A61" s="264"/>
      <c r="B61" s="264"/>
      <c r="C61" s="264"/>
      <c r="D61" s="227" t="s">
        <v>22</v>
      </c>
      <c r="E61" s="100">
        <v>1</v>
      </c>
      <c r="F61" s="100">
        <v>129</v>
      </c>
      <c r="G61" s="100" t="s">
        <v>313</v>
      </c>
      <c r="H61" s="100" t="s">
        <v>474</v>
      </c>
      <c r="I61" s="100" t="s">
        <v>474</v>
      </c>
      <c r="J61" s="264"/>
      <c r="K61" s="87"/>
      <c r="L61" s="87"/>
      <c r="N61">
        <f t="shared" si="0"/>
        <v>0</v>
      </c>
      <c r="O61">
        <f t="shared" si="1"/>
        <v>0</v>
      </c>
      <c r="P61">
        <f t="shared" si="2"/>
        <v>0</v>
      </c>
      <c r="Q61">
        <f t="shared" si="3"/>
        <v>0</v>
      </c>
    </row>
    <row r="62" spans="1:18" ht="15.75" x14ac:dyDescent="0.25">
      <c r="A62" s="264"/>
      <c r="B62" s="264"/>
      <c r="C62" s="264"/>
      <c r="D62" s="227" t="s">
        <v>22</v>
      </c>
      <c r="E62" s="100">
        <v>2</v>
      </c>
      <c r="F62" s="100">
        <v>128</v>
      </c>
      <c r="G62" s="100" t="s">
        <v>313</v>
      </c>
      <c r="H62" s="100" t="s">
        <v>474</v>
      </c>
      <c r="I62" s="100" t="s">
        <v>474</v>
      </c>
      <c r="J62" s="264"/>
      <c r="K62" s="87"/>
      <c r="L62" s="87"/>
      <c r="N62">
        <f t="shared" si="0"/>
        <v>0</v>
      </c>
      <c r="O62">
        <f t="shared" si="1"/>
        <v>0</v>
      </c>
      <c r="P62">
        <f t="shared" si="2"/>
        <v>0</v>
      </c>
      <c r="Q62">
        <f t="shared" si="3"/>
        <v>0</v>
      </c>
    </row>
    <row r="63" spans="1:18" ht="15.75" x14ac:dyDescent="0.25">
      <c r="A63" s="264"/>
      <c r="B63" s="264"/>
      <c r="C63" s="264"/>
      <c r="D63" s="227" t="s">
        <v>569</v>
      </c>
      <c r="E63" s="100">
        <v>1</v>
      </c>
      <c r="F63" s="100">
        <v>304</v>
      </c>
      <c r="G63" s="100" t="s">
        <v>313</v>
      </c>
      <c r="H63" s="100">
        <v>240</v>
      </c>
      <c r="I63" s="100" t="s">
        <v>568</v>
      </c>
      <c r="J63" s="264"/>
      <c r="K63" s="87"/>
      <c r="L63" s="87"/>
      <c r="N63">
        <f t="shared" si="0"/>
        <v>1</v>
      </c>
      <c r="O63">
        <f t="shared" si="1"/>
        <v>0</v>
      </c>
      <c r="P63">
        <f t="shared" si="2"/>
        <v>0</v>
      </c>
      <c r="Q63">
        <f t="shared" si="3"/>
        <v>0</v>
      </c>
    </row>
    <row r="64" spans="1:18" ht="15.75" x14ac:dyDescent="0.25">
      <c r="A64" s="264"/>
      <c r="B64" s="264"/>
      <c r="C64" s="264"/>
      <c r="D64" s="227" t="s">
        <v>569</v>
      </c>
      <c r="E64" s="100">
        <v>2</v>
      </c>
      <c r="F64" s="100">
        <v>311</v>
      </c>
      <c r="G64" s="100" t="s">
        <v>313</v>
      </c>
      <c r="H64" s="100">
        <v>240</v>
      </c>
      <c r="I64" s="100" t="s">
        <v>568</v>
      </c>
      <c r="J64" s="264"/>
      <c r="K64" s="87"/>
      <c r="L64" s="87"/>
      <c r="N64">
        <f t="shared" si="0"/>
        <v>1</v>
      </c>
      <c r="O64">
        <f t="shared" si="1"/>
        <v>0</v>
      </c>
      <c r="P64">
        <f t="shared" si="2"/>
        <v>0</v>
      </c>
      <c r="Q64">
        <f t="shared" si="3"/>
        <v>0</v>
      </c>
    </row>
    <row r="65" spans="1:18" ht="15.75" x14ac:dyDescent="0.25">
      <c r="A65" s="264"/>
      <c r="B65" s="264"/>
      <c r="C65" s="264"/>
      <c r="D65" s="227" t="s">
        <v>30</v>
      </c>
      <c r="E65" s="100">
        <v>1</v>
      </c>
      <c r="F65" s="100">
        <v>337</v>
      </c>
      <c r="G65" s="100" t="s">
        <v>313</v>
      </c>
      <c r="H65" s="100">
        <v>240</v>
      </c>
      <c r="I65" s="100" t="s">
        <v>474</v>
      </c>
      <c r="J65" s="264"/>
      <c r="K65" s="87"/>
      <c r="L65" s="87"/>
      <c r="N65">
        <f t="shared" si="0"/>
        <v>0</v>
      </c>
      <c r="O65">
        <f t="shared" si="1"/>
        <v>1</v>
      </c>
      <c r="P65">
        <f t="shared" si="2"/>
        <v>0</v>
      </c>
      <c r="Q65">
        <f t="shared" si="3"/>
        <v>0</v>
      </c>
    </row>
    <row r="66" spans="1:18" ht="15.75" x14ac:dyDescent="0.25">
      <c r="A66" s="264"/>
      <c r="B66" s="264"/>
      <c r="C66" s="264"/>
      <c r="D66" s="227" t="s">
        <v>30</v>
      </c>
      <c r="E66" s="100">
        <v>2</v>
      </c>
      <c r="F66" s="100">
        <v>337</v>
      </c>
      <c r="G66" s="100" t="s">
        <v>313</v>
      </c>
      <c r="H66" s="100">
        <v>240</v>
      </c>
      <c r="I66" s="100" t="s">
        <v>474</v>
      </c>
      <c r="J66" s="264"/>
      <c r="K66" s="87"/>
      <c r="L66" s="87"/>
      <c r="N66">
        <f t="shared" si="0"/>
        <v>0</v>
      </c>
      <c r="O66">
        <f t="shared" si="1"/>
        <v>1</v>
      </c>
      <c r="P66">
        <f t="shared" si="2"/>
        <v>0</v>
      </c>
      <c r="Q66">
        <f t="shared" si="3"/>
        <v>0</v>
      </c>
    </row>
    <row r="67" spans="1:18" ht="15.75" x14ac:dyDescent="0.25">
      <c r="A67" s="264"/>
      <c r="B67" s="264"/>
      <c r="C67" s="100" t="s">
        <v>530</v>
      </c>
      <c r="D67" s="227"/>
      <c r="E67" s="100"/>
      <c r="F67" s="100"/>
      <c r="G67" s="100"/>
      <c r="H67" s="100">
        <f>SUM(H58:H66)</f>
        <v>1680</v>
      </c>
      <c r="I67" s="100"/>
      <c r="J67" s="100">
        <v>240</v>
      </c>
      <c r="K67" s="87"/>
      <c r="L67" s="87"/>
      <c r="N67">
        <f>SUM(N58:N66)</f>
        <v>5</v>
      </c>
      <c r="O67">
        <f t="shared" ref="O67:Q67" si="20">SUM(O58:O66)</f>
        <v>2</v>
      </c>
      <c r="P67">
        <f t="shared" si="20"/>
        <v>0</v>
      </c>
      <c r="Q67">
        <f t="shared" si="20"/>
        <v>0</v>
      </c>
      <c r="R67" s="8">
        <f>N67*240+O67*240+P67*330+Q67*330</f>
        <v>1680</v>
      </c>
    </row>
    <row r="68" spans="1:18" ht="15.75" x14ac:dyDescent="0.25">
      <c r="A68" s="264">
        <v>12</v>
      </c>
      <c r="B68" s="264" t="s">
        <v>40</v>
      </c>
      <c r="C68" s="264" t="s">
        <v>576</v>
      </c>
      <c r="D68" s="227" t="s">
        <v>443</v>
      </c>
      <c r="E68" s="100">
        <v>1</v>
      </c>
      <c r="F68" s="100">
        <v>176</v>
      </c>
      <c r="G68" s="100" t="s">
        <v>313</v>
      </c>
      <c r="H68" s="100">
        <v>240</v>
      </c>
      <c r="I68" s="100" t="s">
        <v>474</v>
      </c>
      <c r="J68" s="264" t="s">
        <v>634</v>
      </c>
      <c r="K68" s="87"/>
      <c r="L68" s="87"/>
      <c r="N68">
        <f t="shared" si="0"/>
        <v>0</v>
      </c>
      <c r="O68">
        <f t="shared" si="1"/>
        <v>1</v>
      </c>
      <c r="P68">
        <f t="shared" si="2"/>
        <v>0</v>
      </c>
      <c r="Q68">
        <f t="shared" si="3"/>
        <v>0</v>
      </c>
    </row>
    <row r="69" spans="1:18" ht="15.75" x14ac:dyDescent="0.25">
      <c r="A69" s="264"/>
      <c r="B69" s="264"/>
      <c r="C69" s="264"/>
      <c r="D69" s="227" t="s">
        <v>13</v>
      </c>
      <c r="E69" s="100">
        <v>1</v>
      </c>
      <c r="F69" s="100">
        <v>310</v>
      </c>
      <c r="G69" s="100" t="s">
        <v>313</v>
      </c>
      <c r="H69" s="100">
        <v>240</v>
      </c>
      <c r="I69" s="100" t="s">
        <v>474</v>
      </c>
      <c r="J69" s="264"/>
      <c r="K69" s="87"/>
      <c r="L69" s="87"/>
      <c r="N69">
        <f t="shared" ref="N69:N133" si="21">IF(AND(H69=240,I69="Yes"),1,0)</f>
        <v>0</v>
      </c>
      <c r="O69">
        <f t="shared" ref="O69:O133" si="22">IF(AND(H69=240,I69="-"),1,0)</f>
        <v>1</v>
      </c>
      <c r="P69">
        <f t="shared" ref="P69:P133" si="23">IF(AND(H69=330,I69="Yes"),1,0)</f>
        <v>0</v>
      </c>
      <c r="Q69">
        <f t="shared" ref="Q69:Q133" si="24">IF(AND(H69=330,I69="-"),1,0)</f>
        <v>0</v>
      </c>
    </row>
    <row r="70" spans="1:18" ht="15.75" x14ac:dyDescent="0.25">
      <c r="A70" s="264"/>
      <c r="B70" s="264"/>
      <c r="C70" s="264"/>
      <c r="D70" s="227" t="s">
        <v>515</v>
      </c>
      <c r="E70" s="100">
        <v>1</v>
      </c>
      <c r="F70" s="100">
        <v>293</v>
      </c>
      <c r="G70" s="100" t="s">
        <v>313</v>
      </c>
      <c r="H70" s="100">
        <v>240</v>
      </c>
      <c r="I70" s="100" t="s">
        <v>568</v>
      </c>
      <c r="J70" s="264"/>
      <c r="K70" s="87"/>
      <c r="L70" s="87"/>
      <c r="N70">
        <f t="shared" si="21"/>
        <v>1</v>
      </c>
      <c r="O70">
        <f t="shared" si="22"/>
        <v>0</v>
      </c>
      <c r="P70">
        <f t="shared" si="23"/>
        <v>0</v>
      </c>
      <c r="Q70">
        <f t="shared" si="24"/>
        <v>0</v>
      </c>
    </row>
    <row r="71" spans="1:18" ht="15.75" x14ac:dyDescent="0.25">
      <c r="A71" s="264"/>
      <c r="B71" s="264"/>
      <c r="C71" s="100" t="s">
        <v>530</v>
      </c>
      <c r="D71" s="227"/>
      <c r="E71" s="100"/>
      <c r="F71" s="100"/>
      <c r="G71" s="100"/>
      <c r="H71" s="100">
        <f>SUM(H68:H70)</f>
        <v>720</v>
      </c>
      <c r="I71" s="100"/>
      <c r="J71" s="100">
        <v>480</v>
      </c>
      <c r="K71" s="87"/>
      <c r="L71" s="87"/>
      <c r="N71">
        <f>SUM(N68:N70)</f>
        <v>1</v>
      </c>
      <c r="O71">
        <f t="shared" ref="O71:Q71" si="25">SUM(O68:O70)</f>
        <v>2</v>
      </c>
      <c r="P71">
        <f t="shared" si="25"/>
        <v>0</v>
      </c>
      <c r="Q71">
        <f t="shared" si="25"/>
        <v>0</v>
      </c>
      <c r="R71" s="8">
        <f>N71*240+O71*240+P71*330+Q71*330</f>
        <v>720</v>
      </c>
    </row>
    <row r="72" spans="1:18" ht="15.75" x14ac:dyDescent="0.25">
      <c r="A72" s="264">
        <v>13</v>
      </c>
      <c r="B72" s="264" t="s">
        <v>18</v>
      </c>
      <c r="C72" s="264" t="s">
        <v>576</v>
      </c>
      <c r="D72" s="227" t="s">
        <v>13</v>
      </c>
      <c r="E72" s="100">
        <v>1</v>
      </c>
      <c r="F72" s="100">
        <v>230</v>
      </c>
      <c r="G72" s="100" t="s">
        <v>313</v>
      </c>
      <c r="H72" s="100">
        <v>240</v>
      </c>
      <c r="I72" s="100" t="s">
        <v>568</v>
      </c>
      <c r="J72" s="264" t="s">
        <v>634</v>
      </c>
      <c r="K72" s="87">
        <v>480</v>
      </c>
      <c r="L72" s="87">
        <v>800</v>
      </c>
      <c r="N72">
        <f t="shared" si="21"/>
        <v>1</v>
      </c>
      <c r="O72">
        <f t="shared" si="22"/>
        <v>0</v>
      </c>
      <c r="P72">
        <f t="shared" si="23"/>
        <v>0</v>
      </c>
      <c r="Q72">
        <f t="shared" si="24"/>
        <v>0</v>
      </c>
    </row>
    <row r="73" spans="1:18" ht="15.75" x14ac:dyDescent="0.25">
      <c r="A73" s="264"/>
      <c r="B73" s="264"/>
      <c r="C73" s="264"/>
      <c r="D73" s="227" t="s">
        <v>13</v>
      </c>
      <c r="E73" s="100">
        <v>2</v>
      </c>
      <c r="F73" s="100">
        <v>230</v>
      </c>
      <c r="G73" s="100" t="s">
        <v>313</v>
      </c>
      <c r="H73" s="100">
        <v>240</v>
      </c>
      <c r="I73" s="100" t="s">
        <v>568</v>
      </c>
      <c r="J73" s="264"/>
      <c r="K73" s="87"/>
      <c r="L73" s="87"/>
      <c r="N73">
        <f t="shared" si="21"/>
        <v>1</v>
      </c>
      <c r="O73">
        <f t="shared" si="22"/>
        <v>0</v>
      </c>
      <c r="P73">
        <f t="shared" si="23"/>
        <v>0</v>
      </c>
      <c r="Q73">
        <f t="shared" si="24"/>
        <v>0</v>
      </c>
    </row>
    <row r="74" spans="1:18" ht="15.75" x14ac:dyDescent="0.25">
      <c r="A74" s="264"/>
      <c r="B74" s="264"/>
      <c r="C74" s="264"/>
      <c r="D74" s="227" t="s">
        <v>13</v>
      </c>
      <c r="E74" s="100">
        <v>3</v>
      </c>
      <c r="F74" s="100">
        <v>236</v>
      </c>
      <c r="G74" s="100" t="s">
        <v>313</v>
      </c>
      <c r="H74" s="100">
        <v>240</v>
      </c>
      <c r="I74" s="100" t="s">
        <v>568</v>
      </c>
      <c r="J74" s="264"/>
      <c r="K74" s="87"/>
      <c r="L74" s="87"/>
      <c r="N74">
        <f t="shared" si="21"/>
        <v>1</v>
      </c>
      <c r="O74">
        <f t="shared" si="22"/>
        <v>0</v>
      </c>
      <c r="P74">
        <f t="shared" si="23"/>
        <v>0</v>
      </c>
      <c r="Q74">
        <f t="shared" si="24"/>
        <v>0</v>
      </c>
    </row>
    <row r="75" spans="1:18" ht="15.75" x14ac:dyDescent="0.25">
      <c r="A75" s="264"/>
      <c r="B75" s="264"/>
      <c r="C75" s="264"/>
      <c r="D75" s="227" t="s">
        <v>12</v>
      </c>
      <c r="E75" s="100">
        <v>1</v>
      </c>
      <c r="F75" s="100">
        <v>424</v>
      </c>
      <c r="G75" s="100" t="s">
        <v>314</v>
      </c>
      <c r="H75" s="100">
        <v>240</v>
      </c>
      <c r="I75" s="100" t="s">
        <v>474</v>
      </c>
      <c r="J75" s="264"/>
      <c r="K75" s="87"/>
      <c r="L75" s="87"/>
      <c r="N75">
        <f t="shared" si="21"/>
        <v>0</v>
      </c>
      <c r="O75">
        <f t="shared" si="22"/>
        <v>1</v>
      </c>
      <c r="P75">
        <f t="shared" si="23"/>
        <v>0</v>
      </c>
      <c r="Q75">
        <f t="shared" si="24"/>
        <v>0</v>
      </c>
    </row>
    <row r="76" spans="1:18" ht="15.75" x14ac:dyDescent="0.25">
      <c r="A76" s="264"/>
      <c r="B76" s="264"/>
      <c r="C76" s="264"/>
      <c r="D76" s="227" t="s">
        <v>12</v>
      </c>
      <c r="E76" s="100">
        <v>2</v>
      </c>
      <c r="F76" s="100">
        <v>424</v>
      </c>
      <c r="G76" s="100" t="s">
        <v>314</v>
      </c>
      <c r="H76" s="100">
        <v>240</v>
      </c>
      <c r="I76" s="100" t="s">
        <v>474</v>
      </c>
      <c r="J76" s="264"/>
      <c r="K76" s="87"/>
      <c r="L76" s="87"/>
      <c r="N76">
        <f t="shared" si="21"/>
        <v>0</v>
      </c>
      <c r="O76">
        <f t="shared" si="22"/>
        <v>1</v>
      </c>
      <c r="P76">
        <f t="shared" si="23"/>
        <v>0</v>
      </c>
      <c r="Q76">
        <f t="shared" si="24"/>
        <v>0</v>
      </c>
    </row>
    <row r="77" spans="1:18" ht="15.75" x14ac:dyDescent="0.25">
      <c r="A77" s="264"/>
      <c r="B77" s="264"/>
      <c r="C77" s="264"/>
      <c r="D77" s="227" t="s">
        <v>12</v>
      </c>
      <c r="E77" s="100">
        <v>3</v>
      </c>
      <c r="F77" s="100">
        <v>379</v>
      </c>
      <c r="G77" s="100" t="s">
        <v>314</v>
      </c>
      <c r="H77" s="100">
        <v>240</v>
      </c>
      <c r="I77" s="100" t="s">
        <v>474</v>
      </c>
      <c r="J77" s="264"/>
      <c r="K77" s="87"/>
      <c r="L77" s="87"/>
      <c r="N77">
        <f t="shared" si="21"/>
        <v>0</v>
      </c>
      <c r="O77">
        <f t="shared" si="22"/>
        <v>1</v>
      </c>
      <c r="P77">
        <f t="shared" si="23"/>
        <v>0</v>
      </c>
      <c r="Q77">
        <f t="shared" si="24"/>
        <v>0</v>
      </c>
    </row>
    <row r="78" spans="1:18" ht="15.75" x14ac:dyDescent="0.25">
      <c r="A78" s="264"/>
      <c r="B78" s="264"/>
      <c r="C78" s="264"/>
      <c r="D78" s="227" t="s">
        <v>12</v>
      </c>
      <c r="E78" s="100">
        <v>4</v>
      </c>
      <c r="F78" s="100">
        <v>379</v>
      </c>
      <c r="G78" s="100" t="s">
        <v>314</v>
      </c>
      <c r="H78" s="100">
        <v>240</v>
      </c>
      <c r="I78" s="100" t="s">
        <v>474</v>
      </c>
      <c r="J78" s="264"/>
      <c r="K78" s="87"/>
      <c r="L78" s="87"/>
      <c r="N78">
        <f t="shared" si="21"/>
        <v>0</v>
      </c>
      <c r="O78">
        <f t="shared" si="22"/>
        <v>1</v>
      </c>
      <c r="P78">
        <f t="shared" si="23"/>
        <v>0</v>
      </c>
      <c r="Q78">
        <f t="shared" si="24"/>
        <v>0</v>
      </c>
    </row>
    <row r="79" spans="1:18" ht="15.75" x14ac:dyDescent="0.25">
      <c r="A79" s="264"/>
      <c r="B79" s="264"/>
      <c r="C79" s="264"/>
      <c r="D79" s="227" t="s">
        <v>443</v>
      </c>
      <c r="E79" s="100">
        <v>1</v>
      </c>
      <c r="F79" s="100">
        <v>260</v>
      </c>
      <c r="G79" s="100" t="s">
        <v>313</v>
      </c>
      <c r="H79" s="100">
        <v>240</v>
      </c>
      <c r="I79" s="100" t="s">
        <v>568</v>
      </c>
      <c r="J79" s="100"/>
      <c r="K79" s="87"/>
      <c r="L79" s="87"/>
      <c r="N79">
        <f t="shared" si="21"/>
        <v>1</v>
      </c>
      <c r="O79">
        <f t="shared" si="22"/>
        <v>0</v>
      </c>
      <c r="P79">
        <f t="shared" si="23"/>
        <v>0</v>
      </c>
      <c r="Q79">
        <f t="shared" si="24"/>
        <v>0</v>
      </c>
    </row>
    <row r="80" spans="1:18" ht="15.75" x14ac:dyDescent="0.25">
      <c r="A80" s="264"/>
      <c r="B80" s="264"/>
      <c r="C80" s="100" t="s">
        <v>530</v>
      </c>
      <c r="D80" s="227"/>
      <c r="E80" s="100"/>
      <c r="F80" s="100"/>
      <c r="G80" s="100"/>
      <c r="H80" s="100">
        <f>SUM(H72:H79)</f>
        <v>1920</v>
      </c>
      <c r="I80" s="100"/>
      <c r="J80" s="100">
        <v>480</v>
      </c>
      <c r="K80" s="87"/>
      <c r="L80" s="87"/>
      <c r="N80">
        <f>SUM(N72:N79)</f>
        <v>4</v>
      </c>
      <c r="O80">
        <f t="shared" ref="O80:Q80" si="26">SUM(O72:O79)</f>
        <v>4</v>
      </c>
      <c r="P80">
        <f t="shared" si="26"/>
        <v>0</v>
      </c>
      <c r="Q80">
        <f t="shared" si="26"/>
        <v>0</v>
      </c>
      <c r="R80" s="8">
        <f>N80*240+O80*240+P80*330+Q80*330</f>
        <v>1920</v>
      </c>
    </row>
    <row r="81" spans="1:18" ht="15.75" x14ac:dyDescent="0.25">
      <c r="A81" s="261">
        <v>14</v>
      </c>
      <c r="B81" s="261" t="s">
        <v>573</v>
      </c>
      <c r="C81" s="261" t="s">
        <v>576</v>
      </c>
      <c r="D81" s="227" t="s">
        <v>574</v>
      </c>
      <c r="E81" s="122">
        <v>1</v>
      </c>
      <c r="F81" s="122">
        <v>191</v>
      </c>
      <c r="G81" s="122" t="s">
        <v>314</v>
      </c>
      <c r="H81" s="122" t="s">
        <v>474</v>
      </c>
      <c r="I81" s="122" t="s">
        <v>474</v>
      </c>
      <c r="J81" s="261" t="s">
        <v>474</v>
      </c>
      <c r="K81" s="87"/>
      <c r="L81" s="87"/>
      <c r="N81">
        <f t="shared" si="21"/>
        <v>0</v>
      </c>
      <c r="O81">
        <f t="shared" si="22"/>
        <v>0</v>
      </c>
      <c r="P81">
        <f t="shared" si="23"/>
        <v>0</v>
      </c>
      <c r="Q81">
        <f t="shared" si="24"/>
        <v>0</v>
      </c>
    </row>
    <row r="82" spans="1:18" ht="15.75" x14ac:dyDescent="0.25">
      <c r="A82" s="262"/>
      <c r="B82" s="262"/>
      <c r="C82" s="263"/>
      <c r="D82" s="227" t="s">
        <v>574</v>
      </c>
      <c r="E82" s="122">
        <v>2</v>
      </c>
      <c r="F82" s="122">
        <v>191</v>
      </c>
      <c r="G82" s="122" t="s">
        <v>314</v>
      </c>
      <c r="H82" s="122" t="s">
        <v>474</v>
      </c>
      <c r="I82" s="122" t="s">
        <v>474</v>
      </c>
      <c r="J82" s="263"/>
      <c r="K82" s="87"/>
      <c r="L82" s="87"/>
      <c r="N82">
        <f t="shared" si="21"/>
        <v>0</v>
      </c>
      <c r="O82">
        <f t="shared" si="22"/>
        <v>0</v>
      </c>
      <c r="P82">
        <f t="shared" si="23"/>
        <v>0</v>
      </c>
      <c r="Q82">
        <f t="shared" si="24"/>
        <v>0</v>
      </c>
    </row>
    <row r="83" spans="1:18" ht="15.75" x14ac:dyDescent="0.25">
      <c r="A83" s="263"/>
      <c r="B83" s="263"/>
      <c r="C83" s="122" t="s">
        <v>530</v>
      </c>
      <c r="D83" s="227"/>
      <c r="E83" s="122"/>
      <c r="F83" s="122"/>
      <c r="G83" s="122"/>
      <c r="H83" s="122" t="s">
        <v>474</v>
      </c>
      <c r="I83" s="122"/>
      <c r="J83" s="122" t="s">
        <v>474</v>
      </c>
      <c r="K83" s="87"/>
      <c r="L83" s="87"/>
      <c r="N83">
        <f>SUM(N81:N82)</f>
        <v>0</v>
      </c>
      <c r="O83">
        <f t="shared" ref="O83:Q83" si="27">SUM(O81:O82)</f>
        <v>0</v>
      </c>
      <c r="P83">
        <f t="shared" si="27"/>
        <v>0</v>
      </c>
      <c r="Q83">
        <f t="shared" si="27"/>
        <v>0</v>
      </c>
      <c r="R83" s="8">
        <f>N83*240+O83*240+P83*330+Q83*330</f>
        <v>0</v>
      </c>
    </row>
    <row r="84" spans="1:18" ht="15.75" x14ac:dyDescent="0.25">
      <c r="A84" s="264">
        <v>15</v>
      </c>
      <c r="B84" s="264" t="s">
        <v>44</v>
      </c>
      <c r="C84" s="264" t="s">
        <v>8</v>
      </c>
      <c r="D84" s="227" t="s">
        <v>46</v>
      </c>
      <c r="E84" s="100">
        <v>1</v>
      </c>
      <c r="F84" s="100">
        <v>222</v>
      </c>
      <c r="G84" s="100" t="s">
        <v>313</v>
      </c>
      <c r="H84" s="100">
        <v>240</v>
      </c>
      <c r="I84" s="100" t="s">
        <v>568</v>
      </c>
      <c r="J84" s="264" t="s">
        <v>633</v>
      </c>
      <c r="K84" s="87"/>
      <c r="L84" s="87"/>
      <c r="N84">
        <f t="shared" si="21"/>
        <v>1</v>
      </c>
      <c r="O84">
        <f t="shared" si="22"/>
        <v>0</v>
      </c>
      <c r="P84">
        <f t="shared" si="23"/>
        <v>0</v>
      </c>
      <c r="Q84">
        <f t="shared" si="24"/>
        <v>0</v>
      </c>
    </row>
    <row r="85" spans="1:18" ht="15.75" x14ac:dyDescent="0.25">
      <c r="A85" s="264"/>
      <c r="B85" s="264"/>
      <c r="C85" s="264"/>
      <c r="D85" s="227" t="s">
        <v>46</v>
      </c>
      <c r="E85" s="100">
        <v>2</v>
      </c>
      <c r="F85" s="100">
        <v>222</v>
      </c>
      <c r="G85" s="100" t="s">
        <v>313</v>
      </c>
      <c r="H85" s="100">
        <v>240</v>
      </c>
      <c r="I85" s="100" t="s">
        <v>568</v>
      </c>
      <c r="J85" s="264"/>
      <c r="K85" s="87"/>
      <c r="L85" s="87"/>
      <c r="N85">
        <f t="shared" si="21"/>
        <v>1</v>
      </c>
      <c r="O85">
        <f t="shared" si="22"/>
        <v>0</v>
      </c>
      <c r="P85">
        <f t="shared" si="23"/>
        <v>0</v>
      </c>
      <c r="Q85">
        <f t="shared" si="24"/>
        <v>0</v>
      </c>
    </row>
    <row r="86" spans="1:18" ht="15.75" x14ac:dyDescent="0.25">
      <c r="A86" s="264"/>
      <c r="B86" s="264"/>
      <c r="C86" s="264"/>
      <c r="D86" s="227" t="s">
        <v>35</v>
      </c>
      <c r="E86" s="100">
        <v>1</v>
      </c>
      <c r="F86" s="100">
        <v>136</v>
      </c>
      <c r="G86" s="100" t="s">
        <v>313</v>
      </c>
      <c r="H86" s="100">
        <v>240</v>
      </c>
      <c r="I86" s="100" t="s">
        <v>568</v>
      </c>
      <c r="J86" s="264"/>
      <c r="K86" s="87"/>
      <c r="L86" s="87"/>
      <c r="N86">
        <f t="shared" si="21"/>
        <v>1</v>
      </c>
      <c r="O86">
        <f t="shared" si="22"/>
        <v>0</v>
      </c>
      <c r="P86">
        <f t="shared" si="23"/>
        <v>0</v>
      </c>
      <c r="Q86">
        <f t="shared" si="24"/>
        <v>0</v>
      </c>
    </row>
    <row r="87" spans="1:18" ht="15.75" x14ac:dyDescent="0.25">
      <c r="A87" s="264"/>
      <c r="B87" s="264"/>
      <c r="C87" s="264"/>
      <c r="D87" s="227" t="s">
        <v>35</v>
      </c>
      <c r="E87" s="100">
        <v>2</v>
      </c>
      <c r="F87" s="100">
        <v>138</v>
      </c>
      <c r="G87" s="100" t="s">
        <v>313</v>
      </c>
      <c r="H87" s="100">
        <v>240</v>
      </c>
      <c r="I87" s="100" t="s">
        <v>568</v>
      </c>
      <c r="J87" s="264"/>
      <c r="K87" s="87"/>
      <c r="L87" s="87"/>
      <c r="N87">
        <f t="shared" si="21"/>
        <v>1</v>
      </c>
      <c r="O87">
        <f t="shared" si="22"/>
        <v>0</v>
      </c>
      <c r="P87">
        <f t="shared" si="23"/>
        <v>0</v>
      </c>
      <c r="Q87">
        <f t="shared" si="24"/>
        <v>0</v>
      </c>
    </row>
    <row r="88" spans="1:18" ht="15.75" x14ac:dyDescent="0.25">
      <c r="A88" s="264"/>
      <c r="B88" s="264"/>
      <c r="C88" s="100" t="s">
        <v>530</v>
      </c>
      <c r="D88" s="227"/>
      <c r="E88" s="100"/>
      <c r="F88" s="100"/>
      <c r="G88" s="100"/>
      <c r="H88" s="100">
        <f>SUM(H84:H87)</f>
        <v>960</v>
      </c>
      <c r="I88" s="100"/>
      <c r="J88" s="100">
        <v>240</v>
      </c>
      <c r="K88" s="87"/>
      <c r="L88" s="87"/>
      <c r="N88">
        <f>SUM(N84:N87)</f>
        <v>4</v>
      </c>
      <c r="O88">
        <f t="shared" ref="O88:Q88" si="28">SUM(O84:O87)</f>
        <v>0</v>
      </c>
      <c r="P88">
        <f t="shared" si="28"/>
        <v>0</v>
      </c>
      <c r="Q88">
        <f t="shared" si="28"/>
        <v>0</v>
      </c>
      <c r="R88" s="8">
        <f>N88*240+O88*240+P88*330+Q88*330</f>
        <v>960</v>
      </c>
    </row>
    <row r="89" spans="1:18" ht="15.75" x14ac:dyDescent="0.25">
      <c r="A89" s="261">
        <v>16</v>
      </c>
      <c r="B89" s="261" t="s">
        <v>446</v>
      </c>
      <c r="C89" s="100" t="s">
        <v>576</v>
      </c>
      <c r="D89" s="227" t="s">
        <v>42</v>
      </c>
      <c r="E89" s="100">
        <v>1</v>
      </c>
      <c r="F89" s="100">
        <v>270</v>
      </c>
      <c r="G89" s="100" t="s">
        <v>313</v>
      </c>
      <c r="H89" s="100">
        <v>240</v>
      </c>
      <c r="I89" s="100" t="s">
        <v>568</v>
      </c>
      <c r="J89" s="100" t="s">
        <v>633</v>
      </c>
      <c r="K89" s="87"/>
      <c r="L89" s="87"/>
      <c r="N89">
        <f t="shared" si="21"/>
        <v>1</v>
      </c>
      <c r="O89">
        <f t="shared" si="22"/>
        <v>0</v>
      </c>
      <c r="P89">
        <f t="shared" si="23"/>
        <v>0</v>
      </c>
      <c r="Q89">
        <f t="shared" si="24"/>
        <v>0</v>
      </c>
    </row>
    <row r="90" spans="1:18" ht="15.75" x14ac:dyDescent="0.25">
      <c r="A90" s="263"/>
      <c r="B90" s="263"/>
      <c r="C90" s="226" t="s">
        <v>530</v>
      </c>
      <c r="D90" s="227"/>
      <c r="E90" s="226"/>
      <c r="F90" s="226"/>
      <c r="G90" s="226"/>
      <c r="H90" s="226">
        <v>240</v>
      </c>
      <c r="I90" s="226"/>
      <c r="J90" s="226">
        <v>240</v>
      </c>
      <c r="K90" s="87"/>
      <c r="L90" s="87"/>
      <c r="N90">
        <f>SUM(N89)</f>
        <v>1</v>
      </c>
      <c r="O90">
        <f t="shared" ref="O90:Q90" si="29">SUM(O89)</f>
        <v>0</v>
      </c>
      <c r="P90">
        <f t="shared" si="29"/>
        <v>0</v>
      </c>
      <c r="Q90">
        <f t="shared" si="29"/>
        <v>0</v>
      </c>
      <c r="R90" s="228">
        <f>N90*240+O90*240+P90*330+Q90*330</f>
        <v>240</v>
      </c>
    </row>
    <row r="91" spans="1:18" ht="15.75" x14ac:dyDescent="0.25">
      <c r="A91" s="264">
        <v>17</v>
      </c>
      <c r="B91" s="264" t="s">
        <v>26</v>
      </c>
      <c r="C91" s="264" t="s">
        <v>576</v>
      </c>
      <c r="D91" s="227" t="s">
        <v>27</v>
      </c>
      <c r="E91" s="100">
        <v>1</v>
      </c>
      <c r="F91" s="100">
        <v>235</v>
      </c>
      <c r="G91" s="100" t="s">
        <v>314</v>
      </c>
      <c r="H91" s="100">
        <v>240</v>
      </c>
      <c r="I91" s="100" t="s">
        <v>568</v>
      </c>
      <c r="J91" s="264" t="s">
        <v>633</v>
      </c>
      <c r="K91" s="87"/>
      <c r="L91" s="87"/>
      <c r="N91">
        <f t="shared" si="21"/>
        <v>1</v>
      </c>
      <c r="O91">
        <f t="shared" si="22"/>
        <v>0</v>
      </c>
      <c r="P91">
        <f t="shared" si="23"/>
        <v>0</v>
      </c>
      <c r="Q91">
        <f t="shared" si="24"/>
        <v>0</v>
      </c>
    </row>
    <row r="92" spans="1:18" ht="15.75" x14ac:dyDescent="0.25">
      <c r="A92" s="264"/>
      <c r="B92" s="264"/>
      <c r="C92" s="264"/>
      <c r="D92" s="227" t="s">
        <v>27</v>
      </c>
      <c r="E92" s="100">
        <v>2</v>
      </c>
      <c r="F92" s="100">
        <v>235</v>
      </c>
      <c r="G92" s="100" t="s">
        <v>314</v>
      </c>
      <c r="H92" s="100">
        <v>240</v>
      </c>
      <c r="I92" s="100" t="s">
        <v>568</v>
      </c>
      <c r="J92" s="264"/>
      <c r="K92" s="87"/>
      <c r="L92" s="87"/>
      <c r="N92">
        <f t="shared" si="21"/>
        <v>1</v>
      </c>
      <c r="O92">
        <f t="shared" si="22"/>
        <v>0</v>
      </c>
      <c r="P92">
        <f t="shared" si="23"/>
        <v>0</v>
      </c>
      <c r="Q92">
        <f t="shared" si="24"/>
        <v>0</v>
      </c>
    </row>
    <row r="93" spans="1:18" ht="15.75" x14ac:dyDescent="0.25">
      <c r="A93" s="264"/>
      <c r="B93" s="264"/>
      <c r="C93" s="264"/>
      <c r="D93" s="227" t="s">
        <v>28</v>
      </c>
      <c r="E93" s="100">
        <v>1</v>
      </c>
      <c r="F93" s="100">
        <v>48</v>
      </c>
      <c r="G93" s="100" t="s">
        <v>314</v>
      </c>
      <c r="H93" s="100" t="s">
        <v>474</v>
      </c>
      <c r="I93" s="100" t="s">
        <v>474</v>
      </c>
      <c r="J93" s="264"/>
      <c r="K93" s="87"/>
      <c r="L93" s="87"/>
      <c r="N93">
        <f t="shared" si="21"/>
        <v>0</v>
      </c>
      <c r="O93">
        <f t="shared" si="22"/>
        <v>0</v>
      </c>
      <c r="P93">
        <f t="shared" si="23"/>
        <v>0</v>
      </c>
      <c r="Q93">
        <f t="shared" si="24"/>
        <v>0</v>
      </c>
    </row>
    <row r="94" spans="1:18" ht="15.75" x14ac:dyDescent="0.25">
      <c r="A94" s="264"/>
      <c r="B94" s="264"/>
      <c r="C94" s="264"/>
      <c r="D94" s="227" t="s">
        <v>28</v>
      </c>
      <c r="E94" s="100">
        <v>2</v>
      </c>
      <c r="F94" s="100">
        <v>48</v>
      </c>
      <c r="G94" s="100" t="s">
        <v>314</v>
      </c>
      <c r="H94" s="100" t="s">
        <v>474</v>
      </c>
      <c r="I94" s="100" t="s">
        <v>474</v>
      </c>
      <c r="J94" s="264"/>
      <c r="K94" s="87"/>
      <c r="L94" s="87"/>
      <c r="N94">
        <f t="shared" si="21"/>
        <v>0</v>
      </c>
      <c r="O94">
        <f t="shared" si="22"/>
        <v>0</v>
      </c>
      <c r="P94">
        <f t="shared" si="23"/>
        <v>0</v>
      </c>
      <c r="Q94">
        <f t="shared" si="24"/>
        <v>0</v>
      </c>
    </row>
    <row r="95" spans="1:18" ht="15.75" x14ac:dyDescent="0.25">
      <c r="A95" s="264"/>
      <c r="B95" s="264"/>
      <c r="C95" s="264"/>
      <c r="D95" s="227" t="s">
        <v>509</v>
      </c>
      <c r="E95" s="100">
        <v>1</v>
      </c>
      <c r="F95" s="100">
        <v>96</v>
      </c>
      <c r="G95" s="100" t="s">
        <v>313</v>
      </c>
      <c r="H95" s="100" t="s">
        <v>474</v>
      </c>
      <c r="I95" s="100" t="s">
        <v>474</v>
      </c>
      <c r="J95" s="264"/>
      <c r="K95" s="87"/>
      <c r="L95" s="87"/>
      <c r="N95">
        <f t="shared" si="21"/>
        <v>0</v>
      </c>
      <c r="O95">
        <f t="shared" si="22"/>
        <v>0</v>
      </c>
      <c r="P95">
        <f t="shared" si="23"/>
        <v>0</v>
      </c>
      <c r="Q95">
        <f t="shared" si="24"/>
        <v>0</v>
      </c>
    </row>
    <row r="96" spans="1:18" ht="15.75" x14ac:dyDescent="0.25">
      <c r="A96" s="264"/>
      <c r="B96" s="264"/>
      <c r="C96" s="100" t="s">
        <v>530</v>
      </c>
      <c r="D96" s="227"/>
      <c r="E96" s="100"/>
      <c r="F96" s="100"/>
      <c r="G96" s="100"/>
      <c r="H96" s="100">
        <f>SUM(H91:H95)</f>
        <v>480</v>
      </c>
      <c r="I96" s="100"/>
      <c r="J96" s="100">
        <v>240</v>
      </c>
      <c r="K96" s="87"/>
      <c r="L96" s="87"/>
      <c r="N96">
        <f>SUM(N91:N95)</f>
        <v>2</v>
      </c>
      <c r="O96">
        <f t="shared" ref="O96:Q96" si="30">SUM(O89:O95)</f>
        <v>0</v>
      </c>
      <c r="P96">
        <f t="shared" si="30"/>
        <v>0</v>
      </c>
      <c r="Q96">
        <f t="shared" si="30"/>
        <v>0</v>
      </c>
      <c r="R96" s="8">
        <f>N96*240+O96*240+P96*330+Q96*330</f>
        <v>480</v>
      </c>
    </row>
    <row r="97" spans="1:18" ht="15.75" x14ac:dyDescent="0.25">
      <c r="A97" s="264">
        <v>18</v>
      </c>
      <c r="B97" s="264" t="s">
        <v>27</v>
      </c>
      <c r="C97" s="264" t="s">
        <v>576</v>
      </c>
      <c r="D97" s="227" t="s">
        <v>509</v>
      </c>
      <c r="E97" s="100">
        <v>1</v>
      </c>
      <c r="F97" s="100">
        <v>153</v>
      </c>
      <c r="G97" s="100" t="s">
        <v>313</v>
      </c>
      <c r="H97" s="100">
        <v>240</v>
      </c>
      <c r="I97" s="100" t="s">
        <v>568</v>
      </c>
      <c r="J97" s="261" t="s">
        <v>633</v>
      </c>
      <c r="K97" s="87" t="s">
        <v>11</v>
      </c>
      <c r="L97" s="87" t="s">
        <v>11</v>
      </c>
      <c r="N97">
        <f t="shared" si="21"/>
        <v>1</v>
      </c>
      <c r="O97">
        <f t="shared" si="22"/>
        <v>0</v>
      </c>
      <c r="P97">
        <f t="shared" si="23"/>
        <v>0</v>
      </c>
      <c r="Q97">
        <f t="shared" si="24"/>
        <v>0</v>
      </c>
    </row>
    <row r="98" spans="1:18" ht="15.75" x14ac:dyDescent="0.25">
      <c r="A98" s="264"/>
      <c r="B98" s="264"/>
      <c r="C98" s="264"/>
      <c r="D98" s="227" t="s">
        <v>12</v>
      </c>
      <c r="E98" s="100">
        <v>2</v>
      </c>
      <c r="F98" s="100">
        <v>200</v>
      </c>
      <c r="G98" s="100" t="s">
        <v>313</v>
      </c>
      <c r="H98" s="100" t="s">
        <v>474</v>
      </c>
      <c r="I98" s="100" t="s">
        <v>474</v>
      </c>
      <c r="J98" s="262"/>
      <c r="K98" s="87" t="s">
        <v>11</v>
      </c>
      <c r="L98" s="87" t="s">
        <v>11</v>
      </c>
      <c r="N98">
        <f t="shared" si="21"/>
        <v>0</v>
      </c>
      <c r="O98">
        <f t="shared" si="22"/>
        <v>0</v>
      </c>
      <c r="P98">
        <f t="shared" si="23"/>
        <v>0</v>
      </c>
      <c r="Q98">
        <f t="shared" si="24"/>
        <v>0</v>
      </c>
    </row>
    <row r="99" spans="1:18" ht="15.75" x14ac:dyDescent="0.25">
      <c r="A99" s="264"/>
      <c r="B99" s="264"/>
      <c r="C99" s="264"/>
      <c r="D99" s="227" t="s">
        <v>26</v>
      </c>
      <c r="E99" s="100">
        <v>1</v>
      </c>
      <c r="F99" s="100">
        <v>235</v>
      </c>
      <c r="G99" s="100" t="s">
        <v>314</v>
      </c>
      <c r="H99" s="100">
        <v>240</v>
      </c>
      <c r="I99" s="100" t="s">
        <v>474</v>
      </c>
      <c r="J99" s="262"/>
      <c r="K99" s="87" t="s">
        <v>11</v>
      </c>
      <c r="L99" s="87" t="s">
        <v>11</v>
      </c>
      <c r="N99">
        <f t="shared" si="21"/>
        <v>0</v>
      </c>
      <c r="O99">
        <f t="shared" si="22"/>
        <v>1</v>
      </c>
      <c r="P99">
        <f t="shared" si="23"/>
        <v>0</v>
      </c>
      <c r="Q99">
        <f t="shared" si="24"/>
        <v>0</v>
      </c>
    </row>
    <row r="100" spans="1:18" ht="15.75" x14ac:dyDescent="0.25">
      <c r="A100" s="264"/>
      <c r="B100" s="264"/>
      <c r="C100" s="264"/>
      <c r="D100" s="227" t="s">
        <v>26</v>
      </c>
      <c r="E100" s="100">
        <v>2</v>
      </c>
      <c r="F100" s="100">
        <v>235</v>
      </c>
      <c r="G100" s="100" t="s">
        <v>314</v>
      </c>
      <c r="H100" s="100">
        <v>240</v>
      </c>
      <c r="I100" s="100" t="s">
        <v>474</v>
      </c>
      <c r="J100" s="262"/>
      <c r="K100" s="87" t="s">
        <v>11</v>
      </c>
      <c r="L100" s="87" t="s">
        <v>11</v>
      </c>
      <c r="N100">
        <f t="shared" si="21"/>
        <v>0</v>
      </c>
      <c r="O100">
        <f t="shared" si="22"/>
        <v>1</v>
      </c>
      <c r="P100">
        <f t="shared" si="23"/>
        <v>0</v>
      </c>
      <c r="Q100">
        <f t="shared" si="24"/>
        <v>0</v>
      </c>
    </row>
    <row r="101" spans="1:18" ht="15.75" x14ac:dyDescent="0.25">
      <c r="A101" s="264"/>
      <c r="B101" s="264"/>
      <c r="C101" s="264"/>
      <c r="D101" s="227" t="s">
        <v>31</v>
      </c>
      <c r="E101" s="100">
        <v>1</v>
      </c>
      <c r="F101" s="100">
        <v>370</v>
      </c>
      <c r="G101" s="100" t="s">
        <v>314</v>
      </c>
      <c r="H101" s="100">
        <v>240</v>
      </c>
      <c r="I101" s="100" t="s">
        <v>568</v>
      </c>
      <c r="J101" s="262"/>
      <c r="K101" s="87" t="s">
        <v>11</v>
      </c>
      <c r="L101" s="87" t="s">
        <v>11</v>
      </c>
      <c r="N101">
        <f t="shared" si="21"/>
        <v>1</v>
      </c>
      <c r="O101">
        <f t="shared" si="22"/>
        <v>0</v>
      </c>
      <c r="P101">
        <f t="shared" si="23"/>
        <v>0</v>
      </c>
      <c r="Q101">
        <f t="shared" si="24"/>
        <v>0</v>
      </c>
    </row>
    <row r="102" spans="1:18" ht="15.75" x14ac:dyDescent="0.25">
      <c r="A102" s="264"/>
      <c r="B102" s="264"/>
      <c r="C102" s="264"/>
      <c r="D102" s="227" t="s">
        <v>31</v>
      </c>
      <c r="E102" s="100">
        <v>2</v>
      </c>
      <c r="F102" s="100">
        <v>370</v>
      </c>
      <c r="G102" s="100" t="s">
        <v>314</v>
      </c>
      <c r="H102" s="100">
        <v>240</v>
      </c>
      <c r="I102" s="100" t="s">
        <v>568</v>
      </c>
      <c r="J102" s="263"/>
      <c r="K102" s="87" t="s">
        <v>11</v>
      </c>
      <c r="L102" s="87" t="s">
        <v>11</v>
      </c>
      <c r="N102">
        <f t="shared" si="21"/>
        <v>1</v>
      </c>
      <c r="O102">
        <f t="shared" si="22"/>
        <v>0</v>
      </c>
      <c r="P102">
        <f t="shared" si="23"/>
        <v>0</v>
      </c>
      <c r="Q102">
        <f t="shared" si="24"/>
        <v>0</v>
      </c>
    </row>
    <row r="103" spans="1:18" ht="15.75" x14ac:dyDescent="0.25">
      <c r="A103" s="264"/>
      <c r="B103" s="264"/>
      <c r="C103" s="100" t="s">
        <v>530</v>
      </c>
      <c r="D103" s="227"/>
      <c r="E103" s="100"/>
      <c r="F103" s="100"/>
      <c r="G103" s="100"/>
      <c r="H103" s="100">
        <f>SUM(H97:H102)</f>
        <v>1200</v>
      </c>
      <c r="I103" s="100"/>
      <c r="J103" s="100">
        <v>240</v>
      </c>
      <c r="K103" s="87"/>
      <c r="L103" s="87"/>
      <c r="N103">
        <f>SUM(N97:N102)</f>
        <v>3</v>
      </c>
      <c r="O103">
        <f t="shared" ref="O103:Q103" si="31">SUM(O97:O102)</f>
        <v>2</v>
      </c>
      <c r="P103">
        <f t="shared" si="31"/>
        <v>0</v>
      </c>
      <c r="Q103">
        <f t="shared" si="31"/>
        <v>0</v>
      </c>
      <c r="R103" s="8">
        <f>N103*240+O103*240+P103*330+Q103*330</f>
        <v>1200</v>
      </c>
    </row>
    <row r="104" spans="1:18" ht="15.75" x14ac:dyDescent="0.25">
      <c r="A104" s="264">
        <v>19</v>
      </c>
      <c r="B104" s="264" t="s">
        <v>29</v>
      </c>
      <c r="C104" s="264" t="s">
        <v>232</v>
      </c>
      <c r="D104" s="227" t="s">
        <v>30</v>
      </c>
      <c r="E104" s="100">
        <v>1</v>
      </c>
      <c r="F104" s="100">
        <v>246</v>
      </c>
      <c r="G104" s="100" t="s">
        <v>313</v>
      </c>
      <c r="H104" s="100">
        <v>240</v>
      </c>
      <c r="I104" s="100" t="s">
        <v>568</v>
      </c>
      <c r="J104" s="264" t="s">
        <v>633</v>
      </c>
      <c r="K104" s="87">
        <v>240</v>
      </c>
      <c r="L104" s="87">
        <v>800</v>
      </c>
      <c r="N104">
        <f t="shared" si="21"/>
        <v>1</v>
      </c>
      <c r="O104">
        <f t="shared" si="22"/>
        <v>0</v>
      </c>
      <c r="P104">
        <f t="shared" si="23"/>
        <v>0</v>
      </c>
      <c r="Q104">
        <f t="shared" si="24"/>
        <v>0</v>
      </c>
    </row>
    <row r="105" spans="1:18" ht="15.75" x14ac:dyDescent="0.25">
      <c r="A105" s="264"/>
      <c r="B105" s="264"/>
      <c r="C105" s="264"/>
      <c r="D105" s="227" t="s">
        <v>30</v>
      </c>
      <c r="E105" s="100">
        <v>2</v>
      </c>
      <c r="F105" s="100">
        <v>243</v>
      </c>
      <c r="G105" s="100" t="s">
        <v>313</v>
      </c>
      <c r="H105" s="100">
        <v>240</v>
      </c>
      <c r="I105" s="100" t="s">
        <v>568</v>
      </c>
      <c r="J105" s="264"/>
      <c r="K105" s="87"/>
      <c r="L105" s="87"/>
      <c r="N105">
        <f t="shared" si="21"/>
        <v>1</v>
      </c>
      <c r="O105">
        <f t="shared" si="22"/>
        <v>0</v>
      </c>
      <c r="P105">
        <f t="shared" si="23"/>
        <v>0</v>
      </c>
      <c r="Q105">
        <f t="shared" si="24"/>
        <v>0</v>
      </c>
    </row>
    <row r="106" spans="1:18" ht="15.75" x14ac:dyDescent="0.25">
      <c r="A106" s="264"/>
      <c r="B106" s="264"/>
      <c r="C106" s="264"/>
      <c r="D106" s="227" t="s">
        <v>47</v>
      </c>
      <c r="E106" s="100">
        <v>1</v>
      </c>
      <c r="F106" s="100">
        <v>6</v>
      </c>
      <c r="G106" s="100" t="s">
        <v>313</v>
      </c>
      <c r="H106" s="100" t="s">
        <v>474</v>
      </c>
      <c r="I106" s="100" t="s">
        <v>474</v>
      </c>
      <c r="J106" s="264"/>
      <c r="K106" s="87"/>
      <c r="L106" s="87"/>
      <c r="N106">
        <f t="shared" si="21"/>
        <v>0</v>
      </c>
      <c r="O106">
        <f t="shared" si="22"/>
        <v>0</v>
      </c>
      <c r="P106">
        <f t="shared" si="23"/>
        <v>0</v>
      </c>
      <c r="Q106">
        <f t="shared" si="24"/>
        <v>0</v>
      </c>
    </row>
    <row r="107" spans="1:18" ht="15.75" x14ac:dyDescent="0.25">
      <c r="A107" s="264"/>
      <c r="B107" s="264"/>
      <c r="C107" s="100" t="s">
        <v>530</v>
      </c>
      <c r="D107" s="227"/>
      <c r="E107" s="100"/>
      <c r="F107" s="100"/>
      <c r="G107" s="100"/>
      <c r="H107" s="100">
        <f>SUM(H104:H106)</f>
        <v>480</v>
      </c>
      <c r="I107" s="100"/>
      <c r="J107" s="100">
        <v>240</v>
      </c>
      <c r="K107" s="87"/>
      <c r="L107" s="87"/>
      <c r="N107">
        <f>SUM(N104:N106)</f>
        <v>2</v>
      </c>
      <c r="O107">
        <f t="shared" ref="O107:Q107" si="32">SUM(O104:O106)</f>
        <v>0</v>
      </c>
      <c r="P107">
        <f t="shared" si="32"/>
        <v>0</v>
      </c>
      <c r="Q107">
        <f t="shared" si="32"/>
        <v>0</v>
      </c>
      <c r="R107" s="8">
        <f>N107*240+O107*240+P107*330+Q107*330</f>
        <v>480</v>
      </c>
    </row>
    <row r="108" spans="1:18" ht="15.75" x14ac:dyDescent="0.25">
      <c r="A108" s="264">
        <v>20</v>
      </c>
      <c r="B108" s="264" t="s">
        <v>30</v>
      </c>
      <c r="C108" s="264" t="s">
        <v>576</v>
      </c>
      <c r="D108" s="227" t="s">
        <v>14</v>
      </c>
      <c r="E108" s="100">
        <v>1</v>
      </c>
      <c r="F108" s="100">
        <v>337</v>
      </c>
      <c r="G108" s="100" t="s">
        <v>313</v>
      </c>
      <c r="H108" s="100">
        <v>240</v>
      </c>
      <c r="I108" s="100" t="s">
        <v>568</v>
      </c>
      <c r="J108" s="261" t="s">
        <v>634</v>
      </c>
      <c r="K108" s="87" t="s">
        <v>15</v>
      </c>
      <c r="L108" s="87" t="s">
        <v>15</v>
      </c>
      <c r="N108">
        <f t="shared" si="21"/>
        <v>1</v>
      </c>
      <c r="O108">
        <f t="shared" si="22"/>
        <v>0</v>
      </c>
      <c r="P108">
        <f t="shared" si="23"/>
        <v>0</v>
      </c>
      <c r="Q108">
        <f t="shared" si="24"/>
        <v>0</v>
      </c>
    </row>
    <row r="109" spans="1:18" ht="15.75" x14ac:dyDescent="0.25">
      <c r="A109" s="264"/>
      <c r="B109" s="264"/>
      <c r="C109" s="264"/>
      <c r="D109" s="227" t="s">
        <v>14</v>
      </c>
      <c r="E109" s="100">
        <v>2</v>
      </c>
      <c r="F109" s="100">
        <v>337</v>
      </c>
      <c r="G109" s="100" t="s">
        <v>313</v>
      </c>
      <c r="H109" s="100">
        <v>240</v>
      </c>
      <c r="I109" s="100" t="s">
        <v>568</v>
      </c>
      <c r="J109" s="262"/>
      <c r="K109" s="87" t="s">
        <v>15</v>
      </c>
      <c r="L109" s="87" t="s">
        <v>15</v>
      </c>
      <c r="N109">
        <f t="shared" si="21"/>
        <v>1</v>
      </c>
      <c r="O109">
        <f t="shared" si="22"/>
        <v>0</v>
      </c>
      <c r="P109">
        <f t="shared" si="23"/>
        <v>0</v>
      </c>
      <c r="Q109">
        <f t="shared" si="24"/>
        <v>0</v>
      </c>
    </row>
    <row r="110" spans="1:18" ht="15.75" x14ac:dyDescent="0.25">
      <c r="A110" s="264"/>
      <c r="B110" s="264"/>
      <c r="C110" s="264"/>
      <c r="D110" s="227" t="s">
        <v>19</v>
      </c>
      <c r="E110" s="100">
        <v>1</v>
      </c>
      <c r="F110" s="100">
        <v>274</v>
      </c>
      <c r="G110" s="100" t="s">
        <v>313</v>
      </c>
      <c r="H110" s="100">
        <v>240</v>
      </c>
      <c r="I110" s="100" t="s">
        <v>568</v>
      </c>
      <c r="J110" s="262"/>
      <c r="K110" s="87" t="s">
        <v>15</v>
      </c>
      <c r="L110" s="87" t="s">
        <v>15</v>
      </c>
      <c r="N110">
        <f t="shared" si="21"/>
        <v>1</v>
      </c>
      <c r="O110">
        <f t="shared" si="22"/>
        <v>0</v>
      </c>
      <c r="P110">
        <f t="shared" si="23"/>
        <v>0</v>
      </c>
      <c r="Q110">
        <f t="shared" si="24"/>
        <v>0</v>
      </c>
    </row>
    <row r="111" spans="1:18" ht="15.75" x14ac:dyDescent="0.25">
      <c r="A111" s="264"/>
      <c r="B111" s="264"/>
      <c r="C111" s="264"/>
      <c r="D111" s="227" t="s">
        <v>19</v>
      </c>
      <c r="E111" s="100">
        <v>2</v>
      </c>
      <c r="F111" s="100">
        <v>276</v>
      </c>
      <c r="G111" s="100" t="s">
        <v>313</v>
      </c>
      <c r="H111" s="100">
        <v>240</v>
      </c>
      <c r="I111" s="100" t="s">
        <v>568</v>
      </c>
      <c r="J111" s="262"/>
      <c r="K111" s="87" t="s">
        <v>15</v>
      </c>
      <c r="L111" s="87" t="s">
        <v>15</v>
      </c>
      <c r="N111">
        <f t="shared" si="21"/>
        <v>1</v>
      </c>
      <c r="O111">
        <f t="shared" si="22"/>
        <v>0</v>
      </c>
      <c r="P111">
        <f t="shared" si="23"/>
        <v>0</v>
      </c>
      <c r="Q111">
        <f t="shared" si="24"/>
        <v>0</v>
      </c>
    </row>
    <row r="112" spans="1:18" ht="15.75" x14ac:dyDescent="0.25">
      <c r="A112" s="264"/>
      <c r="B112" s="264"/>
      <c r="C112" s="264"/>
      <c r="D112" s="227" t="s">
        <v>47</v>
      </c>
      <c r="E112" s="100">
        <v>1</v>
      </c>
      <c r="F112" s="100">
        <v>237</v>
      </c>
      <c r="G112" s="100" t="s">
        <v>313</v>
      </c>
      <c r="H112" s="100">
        <v>240</v>
      </c>
      <c r="I112" s="100" t="s">
        <v>474</v>
      </c>
      <c r="J112" s="262"/>
      <c r="K112" s="87" t="s">
        <v>15</v>
      </c>
      <c r="L112" s="87" t="s">
        <v>15</v>
      </c>
      <c r="N112">
        <f t="shared" si="21"/>
        <v>0</v>
      </c>
      <c r="O112">
        <f t="shared" si="22"/>
        <v>1</v>
      </c>
      <c r="P112">
        <f t="shared" si="23"/>
        <v>0</v>
      </c>
      <c r="Q112">
        <f t="shared" si="24"/>
        <v>0</v>
      </c>
    </row>
    <row r="113" spans="1:18" ht="15.75" x14ac:dyDescent="0.25">
      <c r="A113" s="264"/>
      <c r="B113" s="264"/>
      <c r="C113" s="264"/>
      <c r="D113" s="227" t="s">
        <v>47</v>
      </c>
      <c r="E113" s="100">
        <v>2</v>
      </c>
      <c r="F113" s="100">
        <v>237</v>
      </c>
      <c r="G113" s="100" t="s">
        <v>313</v>
      </c>
      <c r="H113" s="100">
        <v>240</v>
      </c>
      <c r="I113" s="100" t="s">
        <v>474</v>
      </c>
      <c r="J113" s="262"/>
      <c r="K113" s="87" t="s">
        <v>15</v>
      </c>
      <c r="L113" s="87" t="s">
        <v>15</v>
      </c>
      <c r="N113">
        <f t="shared" si="21"/>
        <v>0</v>
      </c>
      <c r="O113">
        <f t="shared" si="22"/>
        <v>1</v>
      </c>
      <c r="P113">
        <f t="shared" si="23"/>
        <v>0</v>
      </c>
      <c r="Q113">
        <f t="shared" si="24"/>
        <v>0</v>
      </c>
    </row>
    <row r="114" spans="1:18" ht="15.75" x14ac:dyDescent="0.25">
      <c r="A114" s="264"/>
      <c r="B114" s="264"/>
      <c r="C114" s="264"/>
      <c r="D114" s="227" t="s">
        <v>29</v>
      </c>
      <c r="E114" s="100">
        <v>1</v>
      </c>
      <c r="F114" s="100">
        <v>246</v>
      </c>
      <c r="G114" s="100" t="s">
        <v>313</v>
      </c>
      <c r="H114" s="100">
        <v>240</v>
      </c>
      <c r="I114" s="100" t="s">
        <v>474</v>
      </c>
      <c r="J114" s="262"/>
      <c r="K114" s="87" t="s">
        <v>15</v>
      </c>
      <c r="L114" s="87" t="s">
        <v>232</v>
      </c>
      <c r="N114">
        <f t="shared" si="21"/>
        <v>0</v>
      </c>
      <c r="O114">
        <f t="shared" si="22"/>
        <v>1</v>
      </c>
      <c r="P114">
        <f t="shared" si="23"/>
        <v>0</v>
      </c>
      <c r="Q114">
        <f t="shared" si="24"/>
        <v>0</v>
      </c>
    </row>
    <row r="115" spans="1:18" ht="15.75" x14ac:dyDescent="0.25">
      <c r="A115" s="264"/>
      <c r="B115" s="264"/>
      <c r="C115" s="264"/>
      <c r="D115" s="227" t="s">
        <v>29</v>
      </c>
      <c r="E115" s="100">
        <v>2</v>
      </c>
      <c r="F115" s="100">
        <v>243</v>
      </c>
      <c r="G115" s="100" t="s">
        <v>313</v>
      </c>
      <c r="H115" s="100">
        <v>240</v>
      </c>
      <c r="I115" s="100" t="s">
        <v>474</v>
      </c>
      <c r="J115" s="263"/>
      <c r="K115" s="87" t="s">
        <v>15</v>
      </c>
      <c r="L115" s="87" t="s">
        <v>232</v>
      </c>
      <c r="N115">
        <f t="shared" si="21"/>
        <v>0</v>
      </c>
      <c r="O115">
        <f t="shared" si="22"/>
        <v>1</v>
      </c>
      <c r="P115">
        <f t="shared" si="23"/>
        <v>0</v>
      </c>
      <c r="Q115">
        <f t="shared" si="24"/>
        <v>0</v>
      </c>
    </row>
    <row r="116" spans="1:18" ht="15.75" x14ac:dyDescent="0.25">
      <c r="A116" s="264"/>
      <c r="B116" s="264"/>
      <c r="C116" s="100" t="s">
        <v>530</v>
      </c>
      <c r="D116" s="227"/>
      <c r="E116" s="100"/>
      <c r="F116" s="100"/>
      <c r="G116" s="100"/>
      <c r="H116" s="100">
        <f>SUM(H108:H115)</f>
        <v>1920</v>
      </c>
      <c r="I116" s="100"/>
      <c r="J116" s="100">
        <v>480</v>
      </c>
      <c r="K116" s="87"/>
      <c r="L116" s="87"/>
      <c r="N116">
        <f>SUM(N108:N115)</f>
        <v>4</v>
      </c>
      <c r="O116">
        <f t="shared" ref="O116:Q116" si="33">SUM(O108:O115)</f>
        <v>4</v>
      </c>
      <c r="P116">
        <f t="shared" si="33"/>
        <v>0</v>
      </c>
      <c r="Q116">
        <f t="shared" si="33"/>
        <v>0</v>
      </c>
      <c r="R116" s="8">
        <f>N116*240+O116*240+P116*330+Q116*330</f>
        <v>1920</v>
      </c>
    </row>
    <row r="117" spans="1:18" ht="15.75" x14ac:dyDescent="0.25">
      <c r="A117" s="264">
        <v>21</v>
      </c>
      <c r="B117" s="264" t="s">
        <v>10</v>
      </c>
      <c r="C117" s="264" t="s">
        <v>576</v>
      </c>
      <c r="D117" s="227" t="s">
        <v>9</v>
      </c>
      <c r="E117" s="100">
        <v>1</v>
      </c>
      <c r="F117" s="100">
        <v>333</v>
      </c>
      <c r="G117" s="100" t="s">
        <v>313</v>
      </c>
      <c r="H117" s="100">
        <v>240</v>
      </c>
      <c r="I117" s="100" t="s">
        <v>474</v>
      </c>
      <c r="J117" s="264" t="s">
        <v>633</v>
      </c>
      <c r="K117" s="87">
        <v>240</v>
      </c>
      <c r="L117" s="87">
        <v>800</v>
      </c>
      <c r="N117">
        <f t="shared" si="21"/>
        <v>0</v>
      </c>
      <c r="O117">
        <f t="shared" si="22"/>
        <v>1</v>
      </c>
      <c r="P117">
        <f t="shared" si="23"/>
        <v>0</v>
      </c>
      <c r="Q117">
        <f t="shared" si="24"/>
        <v>0</v>
      </c>
    </row>
    <row r="118" spans="1:18" ht="15.75" x14ac:dyDescent="0.25">
      <c r="A118" s="264"/>
      <c r="B118" s="264"/>
      <c r="C118" s="264"/>
      <c r="D118" s="227" t="s">
        <v>9</v>
      </c>
      <c r="E118" s="100">
        <v>2</v>
      </c>
      <c r="F118" s="100">
        <v>335</v>
      </c>
      <c r="G118" s="100" t="s">
        <v>313</v>
      </c>
      <c r="H118" s="100">
        <v>240</v>
      </c>
      <c r="I118" s="100" t="s">
        <v>474</v>
      </c>
      <c r="J118" s="264"/>
      <c r="K118" s="87"/>
      <c r="L118" s="87"/>
      <c r="N118">
        <f t="shared" si="21"/>
        <v>0</v>
      </c>
      <c r="O118">
        <f t="shared" si="22"/>
        <v>1</v>
      </c>
      <c r="P118">
        <f t="shared" si="23"/>
        <v>0</v>
      </c>
      <c r="Q118">
        <f t="shared" si="24"/>
        <v>0</v>
      </c>
    </row>
    <row r="119" spans="1:18" ht="15.75" x14ac:dyDescent="0.25">
      <c r="A119" s="264"/>
      <c r="B119" s="264"/>
      <c r="C119" s="264"/>
      <c r="D119" s="227" t="s">
        <v>13</v>
      </c>
      <c r="E119" s="100">
        <v>1</v>
      </c>
      <c r="F119" s="100">
        <v>292</v>
      </c>
      <c r="G119" s="100" t="s">
        <v>313</v>
      </c>
      <c r="H119" s="100">
        <v>240</v>
      </c>
      <c r="I119" s="100" t="s">
        <v>568</v>
      </c>
      <c r="J119" s="264"/>
      <c r="K119" s="87"/>
      <c r="L119" s="87"/>
      <c r="N119">
        <f t="shared" si="21"/>
        <v>1</v>
      </c>
      <c r="O119">
        <f t="shared" si="22"/>
        <v>0</v>
      </c>
      <c r="P119">
        <f t="shared" si="23"/>
        <v>0</v>
      </c>
      <c r="Q119">
        <f t="shared" si="24"/>
        <v>0</v>
      </c>
    </row>
    <row r="120" spans="1:18" ht="15.75" x14ac:dyDescent="0.25">
      <c r="A120" s="264"/>
      <c r="B120" s="264"/>
      <c r="C120" s="264"/>
      <c r="D120" s="227" t="s">
        <v>31</v>
      </c>
      <c r="E120" s="100">
        <v>1</v>
      </c>
      <c r="F120" s="100">
        <v>261</v>
      </c>
      <c r="G120" s="100" t="s">
        <v>313</v>
      </c>
      <c r="H120" s="100">
        <v>240</v>
      </c>
      <c r="I120" s="100" t="s">
        <v>568</v>
      </c>
      <c r="J120" s="264"/>
      <c r="K120" s="87"/>
      <c r="L120" s="87"/>
      <c r="N120">
        <f t="shared" si="21"/>
        <v>1</v>
      </c>
      <c r="O120">
        <f t="shared" si="22"/>
        <v>0</v>
      </c>
      <c r="P120">
        <f t="shared" si="23"/>
        <v>0</v>
      </c>
      <c r="Q120">
        <f t="shared" si="24"/>
        <v>0</v>
      </c>
    </row>
    <row r="121" spans="1:18" ht="15.75" x14ac:dyDescent="0.25">
      <c r="A121" s="264"/>
      <c r="B121" s="264"/>
      <c r="C121" s="264"/>
      <c r="D121" s="227" t="s">
        <v>31</v>
      </c>
      <c r="E121" s="100">
        <v>2</v>
      </c>
      <c r="F121" s="100">
        <v>261</v>
      </c>
      <c r="G121" s="100" t="s">
        <v>313</v>
      </c>
      <c r="H121" s="100">
        <v>240</v>
      </c>
      <c r="I121" s="100" t="s">
        <v>568</v>
      </c>
      <c r="J121" s="264"/>
      <c r="K121" s="87"/>
      <c r="L121" s="87"/>
      <c r="N121">
        <f t="shared" si="21"/>
        <v>1</v>
      </c>
      <c r="O121">
        <f t="shared" si="22"/>
        <v>0</v>
      </c>
      <c r="P121">
        <f t="shared" si="23"/>
        <v>0</v>
      </c>
      <c r="Q121">
        <f t="shared" si="24"/>
        <v>0</v>
      </c>
    </row>
    <row r="122" spans="1:18" ht="15.75" x14ac:dyDescent="0.25">
      <c r="A122" s="264"/>
      <c r="B122" s="264"/>
      <c r="C122" s="100" t="s">
        <v>530</v>
      </c>
      <c r="D122" s="227"/>
      <c r="E122" s="100"/>
      <c r="F122" s="100"/>
      <c r="G122" s="100"/>
      <c r="H122" s="100">
        <f>SUM(H117:H121)</f>
        <v>1200</v>
      </c>
      <c r="I122" s="100"/>
      <c r="J122" s="100">
        <v>240</v>
      </c>
      <c r="K122" s="87"/>
      <c r="L122" s="87"/>
      <c r="N122">
        <f>SUM(N117:N121)</f>
        <v>3</v>
      </c>
      <c r="O122">
        <f t="shared" ref="O122:Q122" si="34">SUM(O117:O121)</f>
        <v>2</v>
      </c>
      <c r="P122">
        <f t="shared" si="34"/>
        <v>0</v>
      </c>
      <c r="Q122">
        <f t="shared" si="34"/>
        <v>0</v>
      </c>
      <c r="R122" s="8">
        <f>N122*240+O122*240+P122*330+Q122*330</f>
        <v>1200</v>
      </c>
    </row>
    <row r="123" spans="1:18" ht="15.75" x14ac:dyDescent="0.25">
      <c r="A123" s="264">
        <v>22</v>
      </c>
      <c r="B123" s="264" t="s">
        <v>33</v>
      </c>
      <c r="C123" s="264" t="s">
        <v>34</v>
      </c>
      <c r="D123" s="227" t="s">
        <v>9</v>
      </c>
      <c r="E123" s="100">
        <v>1</v>
      </c>
      <c r="F123" s="100">
        <v>22</v>
      </c>
      <c r="G123" s="100" t="s">
        <v>313</v>
      </c>
      <c r="H123" s="100">
        <v>240</v>
      </c>
      <c r="I123" s="100" t="s">
        <v>568</v>
      </c>
      <c r="J123" s="264" t="s">
        <v>633</v>
      </c>
      <c r="K123" s="87">
        <v>240</v>
      </c>
      <c r="L123" s="87">
        <v>800</v>
      </c>
      <c r="N123">
        <f t="shared" si="21"/>
        <v>1</v>
      </c>
      <c r="O123">
        <f t="shared" si="22"/>
        <v>0</v>
      </c>
      <c r="P123">
        <f t="shared" si="23"/>
        <v>0</v>
      </c>
      <c r="Q123">
        <f t="shared" si="24"/>
        <v>0</v>
      </c>
    </row>
    <row r="124" spans="1:18" ht="15.75" x14ac:dyDescent="0.25">
      <c r="A124" s="264"/>
      <c r="B124" s="264"/>
      <c r="C124" s="264"/>
      <c r="D124" s="227" t="s">
        <v>9</v>
      </c>
      <c r="E124" s="100">
        <v>2</v>
      </c>
      <c r="F124" s="100">
        <v>22</v>
      </c>
      <c r="G124" s="100" t="s">
        <v>313</v>
      </c>
      <c r="H124" s="100">
        <v>240</v>
      </c>
      <c r="I124" s="100" t="s">
        <v>568</v>
      </c>
      <c r="J124" s="264"/>
      <c r="K124" s="87"/>
      <c r="L124" s="87"/>
      <c r="N124">
        <f t="shared" si="21"/>
        <v>1</v>
      </c>
      <c r="O124">
        <f t="shared" si="22"/>
        <v>0</v>
      </c>
      <c r="P124">
        <f t="shared" si="23"/>
        <v>0</v>
      </c>
      <c r="Q124">
        <f t="shared" si="24"/>
        <v>0</v>
      </c>
    </row>
    <row r="125" spans="1:18" ht="15.75" x14ac:dyDescent="0.25">
      <c r="A125" s="264"/>
      <c r="B125" s="264"/>
      <c r="C125" s="100" t="s">
        <v>530</v>
      </c>
      <c r="D125" s="227"/>
      <c r="E125" s="100"/>
      <c r="F125" s="100"/>
      <c r="G125" s="100"/>
      <c r="H125" s="100">
        <f>SUM(H123:H124)</f>
        <v>480</v>
      </c>
      <c r="I125" s="100"/>
      <c r="J125" s="100">
        <v>240</v>
      </c>
      <c r="K125" s="87"/>
      <c r="L125" s="87"/>
      <c r="N125">
        <f>SUM(N123:N124)</f>
        <v>2</v>
      </c>
      <c r="O125">
        <f t="shared" ref="O125:Q125" si="35">SUM(O123:O124)</f>
        <v>0</v>
      </c>
      <c r="P125">
        <f t="shared" si="35"/>
        <v>0</v>
      </c>
      <c r="Q125">
        <f t="shared" si="35"/>
        <v>0</v>
      </c>
      <c r="R125" s="8">
        <f>N125*240+O125*240+P125*330+Q125*330</f>
        <v>480</v>
      </c>
    </row>
    <row r="126" spans="1:18" ht="15.75" x14ac:dyDescent="0.25">
      <c r="A126" s="264">
        <v>23</v>
      </c>
      <c r="B126" s="264" t="s">
        <v>42</v>
      </c>
      <c r="C126" s="264" t="s">
        <v>576</v>
      </c>
      <c r="D126" s="227" t="s">
        <v>36</v>
      </c>
      <c r="E126" s="100">
        <v>1</v>
      </c>
      <c r="F126" s="100">
        <v>279</v>
      </c>
      <c r="G126" s="100" t="s">
        <v>314</v>
      </c>
      <c r="H126" s="100">
        <v>240</v>
      </c>
      <c r="I126" s="100" t="s">
        <v>568</v>
      </c>
      <c r="J126" s="264" t="s">
        <v>633</v>
      </c>
      <c r="K126" s="87">
        <v>240</v>
      </c>
      <c r="L126" s="87">
        <v>800</v>
      </c>
      <c r="N126">
        <f t="shared" si="21"/>
        <v>1</v>
      </c>
      <c r="O126">
        <f t="shared" si="22"/>
        <v>0</v>
      </c>
      <c r="P126">
        <f t="shared" si="23"/>
        <v>0</v>
      </c>
      <c r="Q126">
        <f t="shared" si="24"/>
        <v>0</v>
      </c>
    </row>
    <row r="127" spans="1:18" ht="15.75" x14ac:dyDescent="0.25">
      <c r="A127" s="264"/>
      <c r="B127" s="264"/>
      <c r="C127" s="264"/>
      <c r="D127" s="227" t="s">
        <v>36</v>
      </c>
      <c r="E127" s="100">
        <v>2</v>
      </c>
      <c r="F127" s="100">
        <v>279</v>
      </c>
      <c r="G127" s="100" t="s">
        <v>314</v>
      </c>
      <c r="H127" s="100">
        <v>240</v>
      </c>
      <c r="I127" s="100" t="s">
        <v>568</v>
      </c>
      <c r="J127" s="264"/>
      <c r="K127" s="87"/>
      <c r="L127" s="87"/>
      <c r="N127">
        <f t="shared" si="21"/>
        <v>1</v>
      </c>
      <c r="O127">
        <f t="shared" si="22"/>
        <v>0</v>
      </c>
      <c r="P127">
        <f t="shared" si="23"/>
        <v>0</v>
      </c>
      <c r="Q127">
        <f t="shared" si="24"/>
        <v>0</v>
      </c>
    </row>
    <row r="128" spans="1:18" ht="21" customHeight="1" x14ac:dyDescent="0.25">
      <c r="A128" s="264"/>
      <c r="B128" s="264"/>
      <c r="C128" s="264"/>
      <c r="D128" s="227" t="s">
        <v>446</v>
      </c>
      <c r="E128" s="100">
        <v>1</v>
      </c>
      <c r="F128" s="100">
        <v>270</v>
      </c>
      <c r="G128" s="100" t="s">
        <v>313</v>
      </c>
      <c r="H128" s="100">
        <v>240</v>
      </c>
      <c r="I128" s="100" t="s">
        <v>568</v>
      </c>
      <c r="J128" s="264"/>
      <c r="K128" s="87"/>
      <c r="L128" s="87"/>
      <c r="N128">
        <f t="shared" si="21"/>
        <v>1</v>
      </c>
      <c r="O128">
        <f t="shared" si="22"/>
        <v>0</v>
      </c>
      <c r="P128">
        <f t="shared" si="23"/>
        <v>0</v>
      </c>
      <c r="Q128">
        <f t="shared" si="24"/>
        <v>0</v>
      </c>
    </row>
    <row r="129" spans="1:18" ht="15.75" x14ac:dyDescent="0.25">
      <c r="A129" s="264"/>
      <c r="B129" s="264"/>
      <c r="C129" s="264"/>
      <c r="D129" s="227" t="s">
        <v>32</v>
      </c>
      <c r="E129" s="100">
        <v>1</v>
      </c>
      <c r="F129" s="100">
        <v>208</v>
      </c>
      <c r="G129" s="100" t="s">
        <v>313</v>
      </c>
      <c r="H129" s="100">
        <v>240</v>
      </c>
      <c r="I129" s="100" t="s">
        <v>568</v>
      </c>
      <c r="J129" s="264"/>
      <c r="K129" s="87"/>
      <c r="L129" s="87"/>
      <c r="N129">
        <f t="shared" si="21"/>
        <v>1</v>
      </c>
      <c r="O129">
        <f t="shared" si="22"/>
        <v>0</v>
      </c>
      <c r="P129">
        <f t="shared" si="23"/>
        <v>0</v>
      </c>
      <c r="Q129">
        <f t="shared" si="24"/>
        <v>0</v>
      </c>
    </row>
    <row r="130" spans="1:18" ht="15.75" x14ac:dyDescent="0.25">
      <c r="A130" s="264"/>
      <c r="B130" s="264"/>
      <c r="C130" s="264"/>
      <c r="D130" s="227" t="s">
        <v>32</v>
      </c>
      <c r="E130" s="100">
        <v>2</v>
      </c>
      <c r="F130" s="100">
        <v>208</v>
      </c>
      <c r="G130" s="100" t="s">
        <v>313</v>
      </c>
      <c r="H130" s="100">
        <v>240</v>
      </c>
      <c r="I130" s="100" t="s">
        <v>568</v>
      </c>
      <c r="J130" s="264"/>
      <c r="K130" s="87"/>
      <c r="L130" s="87"/>
      <c r="N130">
        <f t="shared" si="21"/>
        <v>1</v>
      </c>
      <c r="O130">
        <f t="shared" si="22"/>
        <v>0</v>
      </c>
      <c r="P130">
        <f t="shared" si="23"/>
        <v>0</v>
      </c>
      <c r="Q130">
        <f t="shared" si="24"/>
        <v>0</v>
      </c>
    </row>
    <row r="131" spans="1:18" ht="15.75" x14ac:dyDescent="0.25">
      <c r="A131" s="264"/>
      <c r="B131" s="264"/>
      <c r="C131" s="100" t="s">
        <v>530</v>
      </c>
      <c r="D131" s="227"/>
      <c r="E131" s="100"/>
      <c r="F131" s="100"/>
      <c r="G131" s="100"/>
      <c r="H131" s="100">
        <f>SUM(H126:H130)</f>
        <v>1200</v>
      </c>
      <c r="I131" s="100"/>
      <c r="J131" s="100">
        <v>240</v>
      </c>
      <c r="K131" s="87"/>
      <c r="L131" s="87"/>
      <c r="N131">
        <f>SUM(N126:N130)</f>
        <v>5</v>
      </c>
      <c r="O131">
        <f t="shared" ref="O131:Q131" si="36">SUM(O126:O130)</f>
        <v>0</v>
      </c>
      <c r="P131">
        <f t="shared" si="36"/>
        <v>0</v>
      </c>
      <c r="Q131">
        <f t="shared" si="36"/>
        <v>0</v>
      </c>
      <c r="R131" s="8">
        <f>N131*240+O131*240+P131*330+Q131*330</f>
        <v>1200</v>
      </c>
    </row>
    <row r="132" spans="1:18" ht="15.75" x14ac:dyDescent="0.25">
      <c r="A132" s="264">
        <v>24</v>
      </c>
      <c r="B132" s="264" t="s">
        <v>28</v>
      </c>
      <c r="C132" s="264" t="s">
        <v>576</v>
      </c>
      <c r="D132" s="227" t="s">
        <v>26</v>
      </c>
      <c r="E132" s="100">
        <v>1</v>
      </c>
      <c r="F132" s="100">
        <v>48</v>
      </c>
      <c r="G132" s="100" t="s">
        <v>314</v>
      </c>
      <c r="H132" s="100" t="s">
        <v>474</v>
      </c>
      <c r="I132" s="100" t="s">
        <v>474</v>
      </c>
      <c r="J132" s="264" t="s">
        <v>633</v>
      </c>
      <c r="K132" s="87">
        <v>240</v>
      </c>
      <c r="L132" s="87">
        <v>800</v>
      </c>
      <c r="N132">
        <f t="shared" si="21"/>
        <v>0</v>
      </c>
      <c r="O132">
        <f t="shared" si="22"/>
        <v>0</v>
      </c>
      <c r="P132">
        <f t="shared" si="23"/>
        <v>0</v>
      </c>
      <c r="Q132">
        <f t="shared" si="24"/>
        <v>0</v>
      </c>
    </row>
    <row r="133" spans="1:18" ht="15.75" x14ac:dyDescent="0.25">
      <c r="A133" s="264"/>
      <c r="B133" s="264"/>
      <c r="C133" s="264"/>
      <c r="D133" s="227" t="s">
        <v>26</v>
      </c>
      <c r="E133" s="100">
        <v>2</v>
      </c>
      <c r="F133" s="100">
        <v>48</v>
      </c>
      <c r="G133" s="100" t="s">
        <v>314</v>
      </c>
      <c r="H133" s="100" t="s">
        <v>474</v>
      </c>
      <c r="I133" s="100" t="s">
        <v>474</v>
      </c>
      <c r="J133" s="264"/>
      <c r="K133" s="87"/>
      <c r="L133" s="87"/>
      <c r="N133">
        <f t="shared" si="21"/>
        <v>0</v>
      </c>
      <c r="O133">
        <f t="shared" si="22"/>
        <v>0</v>
      </c>
      <c r="P133">
        <f t="shared" si="23"/>
        <v>0</v>
      </c>
      <c r="Q133">
        <f t="shared" si="24"/>
        <v>0</v>
      </c>
    </row>
    <row r="134" spans="1:18" ht="15.75" x14ac:dyDescent="0.25">
      <c r="A134" s="264"/>
      <c r="B134" s="264"/>
      <c r="C134" s="100" t="s">
        <v>530</v>
      </c>
      <c r="D134" s="227"/>
      <c r="E134" s="100"/>
      <c r="F134" s="100"/>
      <c r="G134" s="100"/>
      <c r="H134" s="100" t="s">
        <v>474</v>
      </c>
      <c r="I134" s="100"/>
      <c r="J134" s="100">
        <v>240</v>
      </c>
      <c r="K134" s="87"/>
      <c r="L134" s="87"/>
      <c r="N134">
        <f>SUM(N132:N133)</f>
        <v>0</v>
      </c>
      <c r="O134">
        <f t="shared" ref="O134:Q134" si="37">SUM(O132:O133)</f>
        <v>0</v>
      </c>
      <c r="P134">
        <f t="shared" si="37"/>
        <v>0</v>
      </c>
      <c r="Q134">
        <f t="shared" si="37"/>
        <v>0</v>
      </c>
      <c r="R134" s="8">
        <f>N134*240+O134*240+P134*330+Q134*330</f>
        <v>0</v>
      </c>
    </row>
    <row r="135" spans="1:18" ht="15.75" x14ac:dyDescent="0.25">
      <c r="A135" s="264">
        <v>25</v>
      </c>
      <c r="B135" s="264" t="s">
        <v>35</v>
      </c>
      <c r="C135" s="264" t="s">
        <v>8</v>
      </c>
      <c r="D135" s="227" t="s">
        <v>44</v>
      </c>
      <c r="E135" s="100">
        <v>1</v>
      </c>
      <c r="F135" s="100">
        <v>136</v>
      </c>
      <c r="G135" s="100" t="s">
        <v>313</v>
      </c>
      <c r="H135" s="100">
        <v>240</v>
      </c>
      <c r="I135" s="100" t="s">
        <v>568</v>
      </c>
      <c r="J135" s="264" t="s">
        <v>633</v>
      </c>
      <c r="K135" s="87">
        <v>240</v>
      </c>
      <c r="L135" s="87">
        <v>800</v>
      </c>
      <c r="N135">
        <f t="shared" ref="N135:N152" si="38">IF(AND(H135=240,I135="Yes"),1,0)</f>
        <v>1</v>
      </c>
      <c r="O135">
        <f t="shared" ref="O135:O152" si="39">IF(AND(H135=240,I135="-"),1,0)</f>
        <v>0</v>
      </c>
      <c r="P135">
        <f t="shared" ref="P135:P152" si="40">IF(AND(H135=330,I135="Yes"),1,0)</f>
        <v>0</v>
      </c>
      <c r="Q135">
        <f t="shared" ref="Q135:Q152" si="41">IF(AND(H135=330,I135="-"),1,0)</f>
        <v>0</v>
      </c>
    </row>
    <row r="136" spans="1:18" ht="15.75" x14ac:dyDescent="0.25">
      <c r="A136" s="264"/>
      <c r="B136" s="264"/>
      <c r="C136" s="264"/>
      <c r="D136" s="227" t="s">
        <v>44</v>
      </c>
      <c r="E136" s="100">
        <v>2</v>
      </c>
      <c r="F136" s="100">
        <v>138</v>
      </c>
      <c r="G136" s="100" t="s">
        <v>313</v>
      </c>
      <c r="H136" s="100">
        <v>240</v>
      </c>
      <c r="I136" s="100" t="s">
        <v>568</v>
      </c>
      <c r="J136" s="264"/>
      <c r="K136" s="87"/>
      <c r="L136" s="87"/>
      <c r="N136">
        <f t="shared" si="38"/>
        <v>1</v>
      </c>
      <c r="O136">
        <f t="shared" si="39"/>
        <v>0</v>
      </c>
      <c r="P136">
        <f t="shared" si="40"/>
        <v>0</v>
      </c>
      <c r="Q136">
        <f t="shared" si="41"/>
        <v>0</v>
      </c>
    </row>
    <row r="137" spans="1:18" ht="15.75" x14ac:dyDescent="0.25">
      <c r="A137" s="264"/>
      <c r="B137" s="264"/>
      <c r="C137" s="100" t="s">
        <v>530</v>
      </c>
      <c r="D137" s="227"/>
      <c r="E137" s="100"/>
      <c r="F137" s="100"/>
      <c r="G137" s="100"/>
      <c r="H137" s="100">
        <f>SUM(H135:H136)</f>
        <v>480</v>
      </c>
      <c r="I137" s="100"/>
      <c r="J137" s="100">
        <v>240</v>
      </c>
      <c r="K137" s="87"/>
      <c r="L137" s="87"/>
      <c r="N137">
        <f>SUM(N135:N136)</f>
        <v>2</v>
      </c>
      <c r="O137">
        <f t="shared" ref="O137:Q137" si="42">SUM(O135:O136)</f>
        <v>0</v>
      </c>
      <c r="P137">
        <f t="shared" si="42"/>
        <v>0</v>
      </c>
      <c r="Q137">
        <f t="shared" si="42"/>
        <v>0</v>
      </c>
      <c r="R137" s="8">
        <f>N137*240+O137*240+P137*330+Q137*330</f>
        <v>480</v>
      </c>
    </row>
    <row r="138" spans="1:18" ht="15.75" x14ac:dyDescent="0.25">
      <c r="A138" s="264">
        <v>26</v>
      </c>
      <c r="B138" s="264" t="s">
        <v>515</v>
      </c>
      <c r="C138" s="264" t="s">
        <v>576</v>
      </c>
      <c r="D138" s="227" t="s">
        <v>40</v>
      </c>
      <c r="E138" s="100">
        <v>1</v>
      </c>
      <c r="F138" s="100">
        <v>293</v>
      </c>
      <c r="G138" s="100" t="s">
        <v>313</v>
      </c>
      <c r="H138" s="100">
        <v>240</v>
      </c>
      <c r="I138" s="100" t="s">
        <v>474</v>
      </c>
      <c r="J138" s="264" t="s">
        <v>633</v>
      </c>
      <c r="K138" s="87">
        <v>240</v>
      </c>
      <c r="L138" s="87">
        <v>800</v>
      </c>
      <c r="N138">
        <f t="shared" si="38"/>
        <v>0</v>
      </c>
      <c r="O138">
        <f t="shared" si="39"/>
        <v>1</v>
      </c>
      <c r="P138">
        <f t="shared" si="40"/>
        <v>0</v>
      </c>
      <c r="Q138">
        <f t="shared" si="41"/>
        <v>0</v>
      </c>
    </row>
    <row r="139" spans="1:18" ht="15.75" x14ac:dyDescent="0.25">
      <c r="A139" s="264"/>
      <c r="B139" s="264"/>
      <c r="C139" s="264"/>
      <c r="D139" s="227" t="s">
        <v>444</v>
      </c>
      <c r="E139" s="100">
        <v>1</v>
      </c>
      <c r="F139" s="100">
        <v>268</v>
      </c>
      <c r="G139" s="100" t="s">
        <v>313</v>
      </c>
      <c r="H139" s="100">
        <v>240</v>
      </c>
      <c r="I139" s="100" t="s">
        <v>474</v>
      </c>
      <c r="J139" s="264"/>
      <c r="K139" s="87"/>
      <c r="L139" s="87"/>
      <c r="N139">
        <f t="shared" si="38"/>
        <v>0</v>
      </c>
      <c r="O139">
        <f t="shared" si="39"/>
        <v>1</v>
      </c>
      <c r="P139">
        <f t="shared" si="40"/>
        <v>0</v>
      </c>
      <c r="Q139">
        <f t="shared" si="41"/>
        <v>0</v>
      </c>
    </row>
    <row r="140" spans="1:18" ht="15.75" x14ac:dyDescent="0.25">
      <c r="A140" s="264"/>
      <c r="B140" s="264"/>
      <c r="C140" s="100" t="s">
        <v>530</v>
      </c>
      <c r="D140" s="227"/>
      <c r="E140" s="100"/>
      <c r="F140" s="100"/>
      <c r="G140" s="100"/>
      <c r="H140" s="100">
        <f>SUM(H138:H139)</f>
        <v>480</v>
      </c>
      <c r="I140" s="100"/>
      <c r="J140" s="100">
        <v>240</v>
      </c>
      <c r="K140" s="87"/>
      <c r="L140" s="87"/>
      <c r="N140">
        <f>SUM(N138:N139)</f>
        <v>0</v>
      </c>
      <c r="O140">
        <f t="shared" ref="O140:Q140" si="43">SUM(O138:O139)</f>
        <v>2</v>
      </c>
      <c r="P140">
        <f t="shared" si="43"/>
        <v>0</v>
      </c>
      <c r="Q140">
        <f t="shared" si="43"/>
        <v>0</v>
      </c>
      <c r="R140" s="8">
        <f>N140*240+O140*240+P140*330+Q140*330</f>
        <v>480</v>
      </c>
    </row>
    <row r="141" spans="1:18" ht="15.75" x14ac:dyDescent="0.25">
      <c r="A141" s="264">
        <v>27</v>
      </c>
      <c r="B141" s="264" t="s">
        <v>47</v>
      </c>
      <c r="C141" s="264" t="s">
        <v>576</v>
      </c>
      <c r="D141" s="227" t="s">
        <v>29</v>
      </c>
      <c r="E141" s="100">
        <v>1</v>
      </c>
      <c r="F141" s="100">
        <v>6</v>
      </c>
      <c r="G141" s="100" t="s">
        <v>313</v>
      </c>
      <c r="H141" s="100" t="s">
        <v>474</v>
      </c>
      <c r="I141" s="100" t="s">
        <v>474</v>
      </c>
      <c r="J141" s="264" t="s">
        <v>633</v>
      </c>
      <c r="K141" s="87">
        <v>240</v>
      </c>
      <c r="L141" s="87">
        <v>800</v>
      </c>
      <c r="N141">
        <f t="shared" si="38"/>
        <v>0</v>
      </c>
      <c r="O141">
        <f t="shared" si="39"/>
        <v>0</v>
      </c>
      <c r="P141">
        <f t="shared" si="40"/>
        <v>0</v>
      </c>
      <c r="Q141">
        <f t="shared" si="41"/>
        <v>0</v>
      </c>
    </row>
    <row r="142" spans="1:18" ht="15.75" x14ac:dyDescent="0.25">
      <c r="A142" s="264"/>
      <c r="B142" s="264"/>
      <c r="C142" s="264"/>
      <c r="D142" s="227" t="s">
        <v>30</v>
      </c>
      <c r="E142" s="100">
        <v>1</v>
      </c>
      <c r="F142" s="100">
        <v>237</v>
      </c>
      <c r="G142" s="100" t="s">
        <v>313</v>
      </c>
      <c r="H142" s="100">
        <v>240</v>
      </c>
      <c r="I142" s="100" t="s">
        <v>568</v>
      </c>
      <c r="J142" s="264"/>
      <c r="K142" s="87"/>
      <c r="L142" s="87"/>
      <c r="N142">
        <f t="shared" si="38"/>
        <v>1</v>
      </c>
      <c r="O142">
        <f t="shared" si="39"/>
        <v>0</v>
      </c>
      <c r="P142">
        <f t="shared" si="40"/>
        <v>0</v>
      </c>
      <c r="Q142">
        <f t="shared" si="41"/>
        <v>0</v>
      </c>
    </row>
    <row r="143" spans="1:18" ht="15.75" x14ac:dyDescent="0.25">
      <c r="A143" s="264"/>
      <c r="B143" s="264"/>
      <c r="C143" s="264"/>
      <c r="D143" s="227" t="s">
        <v>30</v>
      </c>
      <c r="E143" s="100">
        <v>2</v>
      </c>
      <c r="F143" s="100">
        <v>237</v>
      </c>
      <c r="G143" s="100" t="s">
        <v>313</v>
      </c>
      <c r="H143" s="100">
        <v>240</v>
      </c>
      <c r="I143" s="100" t="s">
        <v>568</v>
      </c>
      <c r="J143" s="264"/>
      <c r="K143" s="87"/>
      <c r="L143" s="87"/>
      <c r="N143">
        <f t="shared" si="38"/>
        <v>1</v>
      </c>
      <c r="O143">
        <f t="shared" si="39"/>
        <v>0</v>
      </c>
      <c r="P143">
        <f t="shared" si="40"/>
        <v>0</v>
      </c>
      <c r="Q143">
        <f t="shared" si="41"/>
        <v>0</v>
      </c>
    </row>
    <row r="144" spans="1:18" ht="15.75" x14ac:dyDescent="0.25">
      <c r="A144" s="264"/>
      <c r="B144" s="264"/>
      <c r="C144" s="100" t="s">
        <v>530</v>
      </c>
      <c r="D144" s="227"/>
      <c r="E144" s="100"/>
      <c r="F144" s="100"/>
      <c r="G144" s="100"/>
      <c r="H144" s="100">
        <f>SUM(H141:H143)</f>
        <v>480</v>
      </c>
      <c r="I144" s="100"/>
      <c r="J144" s="100">
        <v>240</v>
      </c>
      <c r="K144" s="87"/>
      <c r="L144" s="87"/>
      <c r="N144">
        <f>SUM(N141:N143)</f>
        <v>2</v>
      </c>
      <c r="O144">
        <f t="shared" ref="O144:Q144" si="44">SUM(O141:O143)</f>
        <v>0</v>
      </c>
      <c r="P144">
        <f t="shared" si="44"/>
        <v>0</v>
      </c>
      <c r="Q144">
        <f t="shared" si="44"/>
        <v>0</v>
      </c>
      <c r="R144" s="8">
        <f>N144*240+O144*240+P144*330+Q144*330</f>
        <v>480</v>
      </c>
    </row>
    <row r="145" spans="1:18" ht="15.75" x14ac:dyDescent="0.25">
      <c r="A145" s="261">
        <v>28</v>
      </c>
      <c r="B145" s="264" t="s">
        <v>31</v>
      </c>
      <c r="C145" s="261" t="s">
        <v>576</v>
      </c>
      <c r="D145" s="227" t="s">
        <v>36</v>
      </c>
      <c r="E145" s="100">
        <v>1</v>
      </c>
      <c r="F145" s="100">
        <v>348</v>
      </c>
      <c r="G145" s="100" t="s">
        <v>314</v>
      </c>
      <c r="H145" s="100">
        <v>330</v>
      </c>
      <c r="I145" s="100" t="s">
        <v>568</v>
      </c>
      <c r="J145" s="265" t="s">
        <v>636</v>
      </c>
      <c r="K145" s="87">
        <v>570</v>
      </c>
      <c r="L145" s="87">
        <v>800</v>
      </c>
      <c r="N145">
        <f t="shared" si="38"/>
        <v>0</v>
      </c>
      <c r="O145">
        <f t="shared" si="39"/>
        <v>0</v>
      </c>
      <c r="P145">
        <f t="shared" si="40"/>
        <v>1</v>
      </c>
      <c r="Q145">
        <f t="shared" si="41"/>
        <v>0</v>
      </c>
    </row>
    <row r="146" spans="1:18" ht="15.75" x14ac:dyDescent="0.25">
      <c r="A146" s="262"/>
      <c r="B146" s="264"/>
      <c r="C146" s="262"/>
      <c r="D146" s="227" t="s">
        <v>36</v>
      </c>
      <c r="E146" s="100">
        <v>2</v>
      </c>
      <c r="F146" s="100">
        <v>348</v>
      </c>
      <c r="G146" s="100" t="s">
        <v>314</v>
      </c>
      <c r="H146" s="100">
        <v>330</v>
      </c>
      <c r="I146" s="226" t="s">
        <v>568</v>
      </c>
      <c r="J146" s="265"/>
      <c r="K146" s="87"/>
      <c r="L146" s="87"/>
      <c r="N146">
        <f t="shared" si="38"/>
        <v>0</v>
      </c>
      <c r="O146">
        <f t="shared" si="39"/>
        <v>0</v>
      </c>
      <c r="P146">
        <f t="shared" si="40"/>
        <v>1</v>
      </c>
      <c r="Q146">
        <f t="shared" si="41"/>
        <v>0</v>
      </c>
    </row>
    <row r="147" spans="1:18" ht="15.75" x14ac:dyDescent="0.25">
      <c r="A147" s="262"/>
      <c r="B147" s="264"/>
      <c r="C147" s="262"/>
      <c r="D147" s="227" t="s">
        <v>36</v>
      </c>
      <c r="E147" s="100">
        <v>3</v>
      </c>
      <c r="F147" s="100">
        <v>370</v>
      </c>
      <c r="G147" s="100" t="s">
        <v>314</v>
      </c>
      <c r="H147" s="100">
        <v>330</v>
      </c>
      <c r="I147" s="226" t="s">
        <v>568</v>
      </c>
      <c r="J147" s="265"/>
      <c r="K147" s="87"/>
      <c r="L147" s="87"/>
      <c r="N147">
        <f t="shared" si="38"/>
        <v>0</v>
      </c>
      <c r="O147">
        <f t="shared" si="39"/>
        <v>0</v>
      </c>
      <c r="P147">
        <f t="shared" si="40"/>
        <v>1</v>
      </c>
      <c r="Q147">
        <f t="shared" si="41"/>
        <v>0</v>
      </c>
    </row>
    <row r="148" spans="1:18" ht="15.75" x14ac:dyDescent="0.25">
      <c r="A148" s="262"/>
      <c r="B148" s="264"/>
      <c r="C148" s="262"/>
      <c r="D148" s="227" t="s">
        <v>36</v>
      </c>
      <c r="E148" s="100">
        <v>4</v>
      </c>
      <c r="F148" s="100">
        <v>370</v>
      </c>
      <c r="G148" s="100" t="s">
        <v>314</v>
      </c>
      <c r="H148" s="100">
        <v>330</v>
      </c>
      <c r="I148" s="226" t="s">
        <v>568</v>
      </c>
      <c r="J148" s="265"/>
      <c r="K148" s="87"/>
      <c r="L148" s="87"/>
      <c r="N148">
        <f t="shared" si="38"/>
        <v>0</v>
      </c>
      <c r="O148">
        <f t="shared" si="39"/>
        <v>0</v>
      </c>
      <c r="P148">
        <f t="shared" si="40"/>
        <v>1</v>
      </c>
      <c r="Q148">
        <f t="shared" si="41"/>
        <v>0</v>
      </c>
    </row>
    <row r="149" spans="1:18" ht="15.75" x14ac:dyDescent="0.25">
      <c r="A149" s="262"/>
      <c r="B149" s="264"/>
      <c r="C149" s="262"/>
      <c r="D149" s="227" t="s">
        <v>10</v>
      </c>
      <c r="E149" s="100">
        <v>1</v>
      </c>
      <c r="F149" s="100">
        <v>261</v>
      </c>
      <c r="G149" s="100" t="s">
        <v>313</v>
      </c>
      <c r="H149" s="100" t="s">
        <v>474</v>
      </c>
      <c r="I149" s="100" t="s">
        <v>474</v>
      </c>
      <c r="J149" s="265"/>
      <c r="K149" s="87"/>
      <c r="L149" s="87"/>
      <c r="N149">
        <f t="shared" si="38"/>
        <v>0</v>
      </c>
      <c r="O149">
        <f t="shared" si="39"/>
        <v>0</v>
      </c>
      <c r="P149">
        <f t="shared" si="40"/>
        <v>0</v>
      </c>
      <c r="Q149">
        <f t="shared" si="41"/>
        <v>0</v>
      </c>
    </row>
    <row r="150" spans="1:18" ht="15.75" x14ac:dyDescent="0.25">
      <c r="A150" s="262"/>
      <c r="B150" s="264"/>
      <c r="C150" s="262"/>
      <c r="D150" s="227" t="s">
        <v>10</v>
      </c>
      <c r="E150" s="100">
        <v>2</v>
      </c>
      <c r="F150" s="100">
        <v>261</v>
      </c>
      <c r="G150" s="100" t="s">
        <v>313</v>
      </c>
      <c r="H150" s="100" t="s">
        <v>474</v>
      </c>
      <c r="I150" s="100" t="s">
        <v>474</v>
      </c>
      <c r="J150" s="265"/>
      <c r="K150" s="87"/>
      <c r="L150" s="87"/>
      <c r="N150">
        <f t="shared" si="38"/>
        <v>0</v>
      </c>
      <c r="O150">
        <f t="shared" si="39"/>
        <v>0</v>
      </c>
      <c r="P150">
        <f t="shared" si="40"/>
        <v>0</v>
      </c>
      <c r="Q150">
        <f t="shared" si="41"/>
        <v>0</v>
      </c>
    </row>
    <row r="151" spans="1:18" ht="15.75" x14ac:dyDescent="0.25">
      <c r="A151" s="262"/>
      <c r="B151" s="264"/>
      <c r="C151" s="262"/>
      <c r="D151" s="227" t="s">
        <v>27</v>
      </c>
      <c r="E151" s="100">
        <v>1</v>
      </c>
      <c r="F151" s="100">
        <v>370</v>
      </c>
      <c r="G151" s="100" t="s">
        <v>314</v>
      </c>
      <c r="H151" s="100">
        <v>330</v>
      </c>
      <c r="I151" s="100" t="s">
        <v>474</v>
      </c>
      <c r="J151" s="265"/>
      <c r="K151" s="87"/>
      <c r="L151" s="87"/>
      <c r="N151">
        <f t="shared" si="38"/>
        <v>0</v>
      </c>
      <c r="O151">
        <f t="shared" si="39"/>
        <v>0</v>
      </c>
      <c r="P151">
        <f t="shared" si="40"/>
        <v>0</v>
      </c>
      <c r="Q151">
        <f t="shared" si="41"/>
        <v>1</v>
      </c>
    </row>
    <row r="152" spans="1:18" ht="15.75" x14ac:dyDescent="0.25">
      <c r="A152" s="262"/>
      <c r="B152" s="264"/>
      <c r="C152" s="263"/>
      <c r="D152" s="227" t="s">
        <v>27</v>
      </c>
      <c r="E152" s="100">
        <v>2</v>
      </c>
      <c r="F152" s="100">
        <v>370</v>
      </c>
      <c r="G152" s="100" t="s">
        <v>314</v>
      </c>
      <c r="H152" s="100">
        <v>330</v>
      </c>
      <c r="I152" s="100" t="s">
        <v>474</v>
      </c>
      <c r="J152" s="265"/>
      <c r="K152" s="87"/>
      <c r="L152" s="87"/>
      <c r="N152">
        <f t="shared" si="38"/>
        <v>0</v>
      </c>
      <c r="O152">
        <f t="shared" si="39"/>
        <v>0</v>
      </c>
      <c r="P152">
        <f t="shared" si="40"/>
        <v>0</v>
      </c>
      <c r="Q152">
        <f t="shared" si="41"/>
        <v>1</v>
      </c>
    </row>
    <row r="153" spans="1:18" ht="15.75" x14ac:dyDescent="0.25">
      <c r="A153" s="263"/>
      <c r="B153" s="264"/>
      <c r="C153" s="100" t="s">
        <v>530</v>
      </c>
      <c r="D153" s="227"/>
      <c r="E153" s="100"/>
      <c r="F153" s="100"/>
      <c r="G153" s="100"/>
      <c r="H153" s="100">
        <f>SUM(H145:H152)</f>
        <v>1980</v>
      </c>
      <c r="I153" s="100"/>
      <c r="J153" s="100">
        <v>570</v>
      </c>
      <c r="K153" s="87"/>
      <c r="L153" s="87"/>
      <c r="N153">
        <f>SUM(N145:N152)</f>
        <v>0</v>
      </c>
      <c r="O153">
        <f t="shared" ref="O153:Q153" si="45">SUM(O145:O152)</f>
        <v>0</v>
      </c>
      <c r="P153">
        <f t="shared" si="45"/>
        <v>4</v>
      </c>
      <c r="Q153">
        <f t="shared" si="45"/>
        <v>2</v>
      </c>
      <c r="R153" s="8">
        <f>N153*240+O153*240+P153*330+Q153*330</f>
        <v>1980</v>
      </c>
    </row>
    <row r="154" spans="1:18" x14ac:dyDescent="0.25">
      <c r="A154" s="291" t="s">
        <v>890</v>
      </c>
      <c r="B154" s="291"/>
      <c r="C154" s="291"/>
      <c r="D154" s="291"/>
      <c r="E154" s="291"/>
      <c r="F154" s="291"/>
      <c r="G154" s="291"/>
      <c r="H154" s="291"/>
      <c r="I154" s="291"/>
      <c r="J154" s="291"/>
    </row>
  </sheetData>
  <mergeCells count="109">
    <mergeCell ref="A24:A25"/>
    <mergeCell ref="B24:B25"/>
    <mergeCell ref="A145:A153"/>
    <mergeCell ref="A154:J154"/>
    <mergeCell ref="B7:B14"/>
    <mergeCell ref="B2:B6"/>
    <mergeCell ref="A2:A6"/>
    <mergeCell ref="A7:A14"/>
    <mergeCell ref="C15:C16"/>
    <mergeCell ref="B15:B17"/>
    <mergeCell ref="A15:A17"/>
    <mergeCell ref="B18:B23"/>
    <mergeCell ref="C18:C22"/>
    <mergeCell ref="A18:A23"/>
    <mergeCell ref="J15:J16"/>
    <mergeCell ref="J18:J22"/>
    <mergeCell ref="J26:J36"/>
    <mergeCell ref="A26:A37"/>
    <mergeCell ref="C38:C39"/>
    <mergeCell ref="B38:B40"/>
    <mergeCell ref="A38:A40"/>
    <mergeCell ref="B41:B51"/>
    <mergeCell ref="J41:J50"/>
    <mergeCell ref="J52:J53"/>
    <mergeCell ref="C52:C53"/>
    <mergeCell ref="C58:C66"/>
    <mergeCell ref="J58:J66"/>
    <mergeCell ref="C41:C50"/>
    <mergeCell ref="A52:A54"/>
    <mergeCell ref="B52:B54"/>
    <mergeCell ref="B58:B67"/>
    <mergeCell ref="A58:A67"/>
    <mergeCell ref="A104:A107"/>
    <mergeCell ref="A81:A83"/>
    <mergeCell ref="B81:B83"/>
    <mergeCell ref="C81:C82"/>
    <mergeCell ref="A84:A88"/>
    <mergeCell ref="A91:A96"/>
    <mergeCell ref="A97:A103"/>
    <mergeCell ref="A41:A51"/>
    <mergeCell ref="A55:A57"/>
    <mergeCell ref="B55:B57"/>
    <mergeCell ref="C55:C56"/>
    <mergeCell ref="J55:J56"/>
    <mergeCell ref="A89:A90"/>
    <mergeCell ref="B89:B90"/>
    <mergeCell ref="A126:A131"/>
    <mergeCell ref="C68:C70"/>
    <mergeCell ref="B68:B71"/>
    <mergeCell ref="A68:A71"/>
    <mergeCell ref="J68:J70"/>
    <mergeCell ref="J72:J78"/>
    <mergeCell ref="C72:C79"/>
    <mergeCell ref="A72:A80"/>
    <mergeCell ref="B72:B80"/>
    <mergeCell ref="A117:A122"/>
    <mergeCell ref="C117:C121"/>
    <mergeCell ref="J104:J106"/>
    <mergeCell ref="J108:J115"/>
    <mergeCell ref="B108:B116"/>
    <mergeCell ref="A108:A116"/>
    <mergeCell ref="A138:A140"/>
    <mergeCell ref="J141:J143"/>
    <mergeCell ref="B141:B144"/>
    <mergeCell ref="A141:A144"/>
    <mergeCell ref="C141:C143"/>
    <mergeCell ref="C138:C139"/>
    <mergeCell ref="J7:J13"/>
    <mergeCell ref="C7:C13"/>
    <mergeCell ref="C2:C5"/>
    <mergeCell ref="J2:J5"/>
    <mergeCell ref="J81:J82"/>
    <mergeCell ref="J38:J39"/>
    <mergeCell ref="C108:C115"/>
    <mergeCell ref="C104:C106"/>
    <mergeCell ref="A132:A134"/>
    <mergeCell ref="C132:C133"/>
    <mergeCell ref="J132:J133"/>
    <mergeCell ref="J135:J136"/>
    <mergeCell ref="A135:A137"/>
    <mergeCell ref="B135:B137"/>
    <mergeCell ref="C135:C136"/>
    <mergeCell ref="B26:B37"/>
    <mergeCell ref="C26:C36"/>
    <mergeCell ref="A123:A125"/>
    <mergeCell ref="J145:J152"/>
    <mergeCell ref="B145:B153"/>
    <mergeCell ref="C145:C152"/>
    <mergeCell ref="J138:J139"/>
    <mergeCell ref="B138:B140"/>
    <mergeCell ref="B132:B134"/>
    <mergeCell ref="J117:J121"/>
    <mergeCell ref="B117:B122"/>
    <mergeCell ref="J84:J87"/>
    <mergeCell ref="C84:C87"/>
    <mergeCell ref="B84:B88"/>
    <mergeCell ref="J91:J95"/>
    <mergeCell ref="J97:J102"/>
    <mergeCell ref="B97:B103"/>
    <mergeCell ref="C97:C102"/>
    <mergeCell ref="C91:C95"/>
    <mergeCell ref="B91:B96"/>
    <mergeCell ref="B104:B107"/>
    <mergeCell ref="B123:B125"/>
    <mergeCell ref="C123:C124"/>
    <mergeCell ref="J123:J124"/>
    <mergeCell ref="J126:J130"/>
    <mergeCell ref="C126:C130"/>
    <mergeCell ref="B126:B13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92"/>
  <sheetViews>
    <sheetView zoomScale="90" zoomScaleNormal="90" workbookViewId="0">
      <selection activeCell="E91" sqref="E91"/>
    </sheetView>
  </sheetViews>
  <sheetFormatPr defaultRowHeight="15" x14ac:dyDescent="0.25"/>
  <cols>
    <col min="1" max="1" width="6.28515625" bestFit="1" customWidth="1"/>
    <col min="2" max="2" width="16.28515625" bestFit="1" customWidth="1"/>
    <col min="3" max="3" width="13" bestFit="1" customWidth="1"/>
    <col min="4" max="4" width="31.7109375" bestFit="1" customWidth="1"/>
    <col min="5" max="5" width="13.42578125" style="39" bestFit="1" customWidth="1"/>
    <col min="6" max="6" width="15.7109375" bestFit="1" customWidth="1"/>
    <col min="7" max="7" width="10.85546875" bestFit="1" customWidth="1"/>
    <col min="8" max="8" width="11" bestFit="1" customWidth="1"/>
    <col min="9" max="9" width="11" style="147" bestFit="1" customWidth="1"/>
    <col min="11" max="11" width="12.28515625" bestFit="1" customWidth="1"/>
  </cols>
  <sheetData>
    <row r="1" spans="1:12" ht="15.75" x14ac:dyDescent="0.25">
      <c r="A1" s="234" t="s">
        <v>526</v>
      </c>
      <c r="B1" s="234" t="s">
        <v>581</v>
      </c>
      <c r="C1" s="234" t="s">
        <v>4</v>
      </c>
      <c r="D1" s="234" t="s">
        <v>529</v>
      </c>
      <c r="E1" s="234" t="s">
        <v>530</v>
      </c>
      <c r="F1" s="234" t="s">
        <v>531</v>
      </c>
      <c r="H1" s="145" t="s">
        <v>673</v>
      </c>
      <c r="I1" s="146" t="s">
        <v>676</v>
      </c>
      <c r="J1" s="145" t="s">
        <v>674</v>
      </c>
      <c r="K1" s="145" t="s">
        <v>675</v>
      </c>
    </row>
    <row r="2" spans="1:12" ht="15.75" x14ac:dyDescent="0.25">
      <c r="A2" s="98">
        <v>1</v>
      </c>
      <c r="B2" s="117" t="s">
        <v>54</v>
      </c>
      <c r="C2" s="117" t="s">
        <v>25</v>
      </c>
      <c r="D2" s="117" t="s">
        <v>583</v>
      </c>
      <c r="E2" s="117">
        <v>175</v>
      </c>
      <c r="F2" s="117">
        <v>420</v>
      </c>
      <c r="H2">
        <v>1</v>
      </c>
      <c r="K2">
        <v>1</v>
      </c>
      <c r="L2">
        <f>H2*50+I2*63+J2*80+K2*125</f>
        <v>175</v>
      </c>
    </row>
    <row r="3" spans="1:12" ht="15.75" x14ac:dyDescent="0.25">
      <c r="A3" s="98">
        <v>2</v>
      </c>
      <c r="B3" s="117" t="s">
        <v>57</v>
      </c>
      <c r="C3" s="117" t="s">
        <v>59</v>
      </c>
      <c r="D3" s="117" t="s">
        <v>601</v>
      </c>
      <c r="E3" s="117">
        <v>285</v>
      </c>
      <c r="F3" s="117">
        <v>420</v>
      </c>
      <c r="J3">
        <v>2</v>
      </c>
      <c r="K3">
        <v>1</v>
      </c>
      <c r="L3">
        <f t="shared" ref="L3:L67" si="0">H3*50+I3*63+J3*80+K3*125</f>
        <v>285</v>
      </c>
    </row>
    <row r="4" spans="1:12" ht="15.75" x14ac:dyDescent="0.25">
      <c r="A4" s="98">
        <v>3</v>
      </c>
      <c r="B4" s="117" t="s">
        <v>511</v>
      </c>
      <c r="C4" s="117" t="s">
        <v>24</v>
      </c>
      <c r="D4" s="117" t="s">
        <v>603</v>
      </c>
      <c r="E4" s="117">
        <v>50</v>
      </c>
      <c r="F4" s="117">
        <v>420</v>
      </c>
      <c r="H4">
        <v>1</v>
      </c>
      <c r="L4">
        <f t="shared" si="0"/>
        <v>50</v>
      </c>
    </row>
    <row r="5" spans="1:12" ht="15.75" x14ac:dyDescent="0.25">
      <c r="A5" s="98">
        <v>4</v>
      </c>
      <c r="B5" s="117" t="s">
        <v>62</v>
      </c>
      <c r="C5" s="117" t="s">
        <v>25</v>
      </c>
      <c r="D5" s="117" t="s">
        <v>534</v>
      </c>
      <c r="E5" s="117">
        <v>50</v>
      </c>
      <c r="F5" s="117">
        <v>420</v>
      </c>
      <c r="H5">
        <v>1</v>
      </c>
      <c r="L5">
        <f t="shared" si="0"/>
        <v>50</v>
      </c>
    </row>
    <row r="6" spans="1:12" ht="15.75" x14ac:dyDescent="0.25">
      <c r="A6" s="98">
        <v>5</v>
      </c>
      <c r="B6" s="117" t="s">
        <v>36</v>
      </c>
      <c r="C6" s="117" t="s">
        <v>576</v>
      </c>
      <c r="D6" s="117" t="s">
        <v>532</v>
      </c>
      <c r="E6" s="117">
        <v>125</v>
      </c>
      <c r="F6" s="117">
        <v>420</v>
      </c>
      <c r="K6">
        <v>1</v>
      </c>
      <c r="L6">
        <f t="shared" si="0"/>
        <v>125</v>
      </c>
    </row>
    <row r="7" spans="1:12" ht="15.75" x14ac:dyDescent="0.25">
      <c r="A7" s="98">
        <v>6</v>
      </c>
      <c r="B7" s="117" t="s">
        <v>69</v>
      </c>
      <c r="C7" s="117" t="s">
        <v>52</v>
      </c>
      <c r="D7" s="117" t="s">
        <v>584</v>
      </c>
      <c r="E7" s="117">
        <v>160</v>
      </c>
      <c r="F7" s="117">
        <v>420</v>
      </c>
      <c r="J7">
        <v>2</v>
      </c>
      <c r="L7">
        <f t="shared" si="0"/>
        <v>160</v>
      </c>
    </row>
    <row r="8" spans="1:12" ht="15.75" x14ac:dyDescent="0.25">
      <c r="A8" s="98">
        <v>7</v>
      </c>
      <c r="B8" s="117" t="s">
        <v>71</v>
      </c>
      <c r="C8" s="117" t="s">
        <v>576</v>
      </c>
      <c r="D8" s="117" t="s">
        <v>585</v>
      </c>
      <c r="E8" s="117">
        <v>188</v>
      </c>
      <c r="F8" s="117">
        <v>420</v>
      </c>
      <c r="I8" s="147">
        <v>1</v>
      </c>
      <c r="K8">
        <v>1</v>
      </c>
      <c r="L8">
        <f t="shared" si="0"/>
        <v>188</v>
      </c>
    </row>
    <row r="9" spans="1:12" ht="15.75" x14ac:dyDescent="0.25">
      <c r="A9" s="98">
        <v>8</v>
      </c>
      <c r="B9" s="117" t="s">
        <v>73</v>
      </c>
      <c r="C9" s="117" t="s">
        <v>576</v>
      </c>
      <c r="D9" s="117" t="s">
        <v>534</v>
      </c>
      <c r="E9" s="117">
        <v>50</v>
      </c>
      <c r="F9" s="117">
        <v>420</v>
      </c>
      <c r="H9">
        <v>1</v>
      </c>
      <c r="L9">
        <f t="shared" si="0"/>
        <v>50</v>
      </c>
    </row>
    <row r="10" spans="1:12" ht="15.75" x14ac:dyDescent="0.25">
      <c r="A10" s="98">
        <v>9</v>
      </c>
      <c r="B10" s="117" t="s">
        <v>81</v>
      </c>
      <c r="C10" s="117" t="s">
        <v>576</v>
      </c>
      <c r="D10" s="117" t="s">
        <v>532</v>
      </c>
      <c r="E10" s="117">
        <v>125</v>
      </c>
      <c r="F10" s="117">
        <v>420</v>
      </c>
      <c r="K10">
        <v>1</v>
      </c>
      <c r="L10">
        <f t="shared" si="0"/>
        <v>125</v>
      </c>
    </row>
    <row r="11" spans="1:12" ht="15.75" x14ac:dyDescent="0.25">
      <c r="A11" s="98">
        <v>10</v>
      </c>
      <c r="B11" s="117" t="s">
        <v>443</v>
      </c>
      <c r="C11" s="117" t="s">
        <v>37</v>
      </c>
      <c r="D11" s="117" t="s">
        <v>532</v>
      </c>
      <c r="E11" s="117">
        <v>125</v>
      </c>
      <c r="F11" s="117">
        <v>420</v>
      </c>
      <c r="K11">
        <v>1</v>
      </c>
      <c r="L11">
        <f t="shared" si="0"/>
        <v>125</v>
      </c>
    </row>
    <row r="12" spans="1:12" ht="15.75" x14ac:dyDescent="0.25">
      <c r="A12" s="98">
        <v>11</v>
      </c>
      <c r="B12" s="117" t="s">
        <v>580</v>
      </c>
      <c r="C12" s="117" t="s">
        <v>24</v>
      </c>
      <c r="D12" s="117" t="s">
        <v>671</v>
      </c>
      <c r="E12" s="117">
        <v>205</v>
      </c>
      <c r="F12" s="117">
        <v>420</v>
      </c>
      <c r="G12" s="140" t="s">
        <v>672</v>
      </c>
      <c r="J12">
        <v>1</v>
      </c>
      <c r="K12">
        <v>1</v>
      </c>
      <c r="L12">
        <f t="shared" si="0"/>
        <v>205</v>
      </c>
    </row>
    <row r="13" spans="1:12" ht="15.75" x14ac:dyDescent="0.25">
      <c r="A13" s="98">
        <v>12</v>
      </c>
      <c r="B13" s="117" t="s">
        <v>504</v>
      </c>
      <c r="C13" s="117" t="s">
        <v>52</v>
      </c>
      <c r="D13" s="117" t="s">
        <v>534</v>
      </c>
      <c r="E13" s="117">
        <v>50</v>
      </c>
      <c r="F13" s="117">
        <v>420</v>
      </c>
      <c r="H13">
        <v>1</v>
      </c>
      <c r="L13">
        <f t="shared" si="0"/>
        <v>50</v>
      </c>
    </row>
    <row r="14" spans="1:12" ht="15.75" x14ac:dyDescent="0.25">
      <c r="A14" s="98">
        <v>13</v>
      </c>
      <c r="B14" s="117" t="s">
        <v>84</v>
      </c>
      <c r="C14" s="117" t="s">
        <v>24</v>
      </c>
      <c r="D14" s="117" t="s">
        <v>534</v>
      </c>
      <c r="E14" s="117">
        <v>50</v>
      </c>
      <c r="F14" s="117">
        <v>420</v>
      </c>
      <c r="H14">
        <v>1</v>
      </c>
      <c r="L14">
        <f t="shared" si="0"/>
        <v>50</v>
      </c>
    </row>
    <row r="15" spans="1:12" ht="15.75" x14ac:dyDescent="0.25">
      <c r="A15" s="98">
        <v>14</v>
      </c>
      <c r="B15" s="117" t="s">
        <v>13</v>
      </c>
      <c r="C15" s="117" t="s">
        <v>576</v>
      </c>
      <c r="D15" s="117" t="s">
        <v>532</v>
      </c>
      <c r="E15" s="117">
        <v>125</v>
      </c>
      <c r="F15" s="117">
        <v>420</v>
      </c>
      <c r="K15">
        <v>1</v>
      </c>
      <c r="L15">
        <f t="shared" si="0"/>
        <v>125</v>
      </c>
    </row>
    <row r="16" spans="1:12" ht="15.75" x14ac:dyDescent="0.25">
      <c r="A16" s="98">
        <v>15</v>
      </c>
      <c r="B16" s="117" t="s">
        <v>91</v>
      </c>
      <c r="C16" s="117" t="s">
        <v>24</v>
      </c>
      <c r="D16" s="117" t="s">
        <v>534</v>
      </c>
      <c r="E16" s="117">
        <v>50</v>
      </c>
      <c r="F16" s="117">
        <v>420</v>
      </c>
      <c r="H16">
        <v>1</v>
      </c>
      <c r="L16">
        <f t="shared" si="0"/>
        <v>50</v>
      </c>
    </row>
    <row r="17" spans="1:12" ht="15.75" x14ac:dyDescent="0.25">
      <c r="A17" s="98">
        <v>16</v>
      </c>
      <c r="B17" s="117" t="s">
        <v>97</v>
      </c>
      <c r="C17" s="117" t="s">
        <v>97</v>
      </c>
      <c r="D17" s="117" t="s">
        <v>602</v>
      </c>
      <c r="E17" s="117">
        <v>63</v>
      </c>
      <c r="F17" s="117">
        <v>420</v>
      </c>
      <c r="I17" s="147">
        <v>1</v>
      </c>
      <c r="L17">
        <f t="shared" si="0"/>
        <v>63</v>
      </c>
    </row>
    <row r="18" spans="1:12" ht="15.75" x14ac:dyDescent="0.25">
      <c r="A18" s="98">
        <v>17</v>
      </c>
      <c r="B18" s="117" t="s">
        <v>509</v>
      </c>
      <c r="C18" s="117" t="s">
        <v>576</v>
      </c>
      <c r="D18" s="117" t="s">
        <v>599</v>
      </c>
      <c r="E18" s="117">
        <v>80</v>
      </c>
      <c r="F18" s="117">
        <v>420</v>
      </c>
      <c r="J18">
        <v>1</v>
      </c>
      <c r="L18">
        <f t="shared" si="0"/>
        <v>80</v>
      </c>
    </row>
    <row r="19" spans="1:12" ht="15.75" x14ac:dyDescent="0.25">
      <c r="A19" s="98">
        <v>18</v>
      </c>
      <c r="B19" s="117" t="s">
        <v>150</v>
      </c>
      <c r="C19" s="117" t="s">
        <v>24</v>
      </c>
      <c r="D19" s="117" t="s">
        <v>603</v>
      </c>
      <c r="E19" s="117">
        <v>50</v>
      </c>
      <c r="F19" s="117">
        <v>420</v>
      </c>
      <c r="H19">
        <v>1</v>
      </c>
      <c r="L19">
        <f t="shared" si="0"/>
        <v>50</v>
      </c>
    </row>
    <row r="20" spans="1:12" ht="15.75" x14ac:dyDescent="0.25">
      <c r="A20" s="98">
        <v>19</v>
      </c>
      <c r="B20" s="117" t="s">
        <v>55</v>
      </c>
      <c r="C20" s="117" t="s">
        <v>25</v>
      </c>
      <c r="D20" s="117" t="s">
        <v>583</v>
      </c>
      <c r="E20" s="117">
        <v>175</v>
      </c>
      <c r="F20" s="117">
        <v>420</v>
      </c>
      <c r="H20">
        <v>1</v>
      </c>
      <c r="K20">
        <v>1</v>
      </c>
      <c r="L20">
        <f t="shared" si="0"/>
        <v>175</v>
      </c>
    </row>
    <row r="21" spans="1:12" ht="15.75" x14ac:dyDescent="0.25">
      <c r="A21" s="98">
        <v>20</v>
      </c>
      <c r="B21" s="117" t="s">
        <v>87</v>
      </c>
      <c r="C21" s="117" t="s">
        <v>576</v>
      </c>
      <c r="D21" s="117" t="s">
        <v>585</v>
      </c>
      <c r="E21" s="117">
        <v>188</v>
      </c>
      <c r="F21" s="117">
        <v>420</v>
      </c>
      <c r="I21" s="147">
        <v>1</v>
      </c>
      <c r="K21">
        <v>1</v>
      </c>
      <c r="L21">
        <f t="shared" si="0"/>
        <v>188</v>
      </c>
    </row>
    <row r="22" spans="1:12" ht="15.75" x14ac:dyDescent="0.25">
      <c r="A22" s="98">
        <v>21</v>
      </c>
      <c r="B22" s="117" t="s">
        <v>104</v>
      </c>
      <c r="C22" s="117" t="s">
        <v>576</v>
      </c>
      <c r="D22" s="117" t="s">
        <v>585</v>
      </c>
      <c r="E22" s="117">
        <v>188</v>
      </c>
      <c r="F22" s="117">
        <v>420</v>
      </c>
      <c r="I22" s="147">
        <v>1</v>
      </c>
      <c r="K22">
        <v>1</v>
      </c>
      <c r="L22">
        <f t="shared" si="0"/>
        <v>188</v>
      </c>
    </row>
    <row r="23" spans="1:12" ht="15.75" x14ac:dyDescent="0.25">
      <c r="A23" s="98">
        <v>22</v>
      </c>
      <c r="B23" s="117" t="s">
        <v>154</v>
      </c>
      <c r="C23" s="117" t="s">
        <v>154</v>
      </c>
      <c r="D23" s="117" t="s">
        <v>532</v>
      </c>
      <c r="E23" s="117">
        <v>125</v>
      </c>
      <c r="F23" s="117">
        <v>420</v>
      </c>
      <c r="K23">
        <v>1</v>
      </c>
      <c r="L23">
        <f t="shared" si="0"/>
        <v>125</v>
      </c>
    </row>
    <row r="24" spans="1:12" ht="15.75" x14ac:dyDescent="0.25">
      <c r="A24" s="98">
        <v>23</v>
      </c>
      <c r="B24" s="117" t="s">
        <v>79</v>
      </c>
      <c r="C24" s="117" t="s">
        <v>598</v>
      </c>
      <c r="D24" s="117" t="s">
        <v>599</v>
      </c>
      <c r="E24" s="117">
        <v>80</v>
      </c>
      <c r="F24" s="117">
        <v>420</v>
      </c>
      <c r="J24">
        <v>1</v>
      </c>
      <c r="L24">
        <f t="shared" si="0"/>
        <v>80</v>
      </c>
    </row>
    <row r="25" spans="1:12" ht="15.75" x14ac:dyDescent="0.25">
      <c r="A25" s="98">
        <v>24</v>
      </c>
      <c r="B25" s="117" t="s">
        <v>609</v>
      </c>
      <c r="C25" s="117" t="s">
        <v>598</v>
      </c>
      <c r="D25" s="117" t="s">
        <v>599</v>
      </c>
      <c r="E25" s="117">
        <v>80</v>
      </c>
      <c r="F25" s="117">
        <v>420</v>
      </c>
      <c r="J25">
        <v>1</v>
      </c>
      <c r="L25">
        <f t="shared" si="0"/>
        <v>80</v>
      </c>
    </row>
    <row r="26" spans="1:12" ht="15.75" x14ac:dyDescent="0.25">
      <c r="A26" s="98">
        <v>25</v>
      </c>
      <c r="B26" s="117" t="s">
        <v>186</v>
      </c>
      <c r="C26" s="117" t="s">
        <v>52</v>
      </c>
      <c r="D26" s="117" t="s">
        <v>587</v>
      </c>
      <c r="E26" s="117">
        <v>80</v>
      </c>
      <c r="F26" s="117">
        <v>420</v>
      </c>
      <c r="J26">
        <v>1</v>
      </c>
      <c r="L26">
        <f t="shared" si="0"/>
        <v>80</v>
      </c>
    </row>
    <row r="27" spans="1:12" ht="15.75" x14ac:dyDescent="0.25">
      <c r="A27" s="98">
        <v>26</v>
      </c>
      <c r="B27" s="117" t="s">
        <v>76</v>
      </c>
      <c r="C27" s="117" t="s">
        <v>430</v>
      </c>
      <c r="D27" s="117" t="s">
        <v>587</v>
      </c>
      <c r="E27" s="117">
        <v>80</v>
      </c>
      <c r="F27" s="117">
        <v>420</v>
      </c>
      <c r="J27">
        <v>1</v>
      </c>
      <c r="L27">
        <f t="shared" si="0"/>
        <v>80</v>
      </c>
    </row>
    <row r="28" spans="1:12" ht="15.75" x14ac:dyDescent="0.25">
      <c r="A28" s="98">
        <v>27</v>
      </c>
      <c r="B28" s="117" t="s">
        <v>142</v>
      </c>
      <c r="C28" s="117" t="s">
        <v>143</v>
      </c>
      <c r="D28" s="117" t="s">
        <v>587</v>
      </c>
      <c r="E28" s="117">
        <v>80</v>
      </c>
      <c r="F28" s="117">
        <v>420</v>
      </c>
      <c r="J28">
        <v>1</v>
      </c>
      <c r="L28">
        <f t="shared" si="0"/>
        <v>80</v>
      </c>
    </row>
    <row r="29" spans="1:12" ht="15.75" x14ac:dyDescent="0.25">
      <c r="A29" s="98">
        <v>28</v>
      </c>
      <c r="B29" s="117" t="s">
        <v>105</v>
      </c>
      <c r="C29" s="117" t="s">
        <v>34</v>
      </c>
      <c r="D29" s="117" t="s">
        <v>534</v>
      </c>
      <c r="E29" s="117">
        <v>50</v>
      </c>
      <c r="F29" s="117">
        <v>420</v>
      </c>
      <c r="H29">
        <v>1</v>
      </c>
      <c r="L29">
        <f t="shared" si="0"/>
        <v>50</v>
      </c>
    </row>
    <row r="30" spans="1:12" ht="15.75" x14ac:dyDescent="0.25">
      <c r="A30" s="98">
        <v>29</v>
      </c>
      <c r="B30" s="117" t="s">
        <v>508</v>
      </c>
      <c r="C30" s="117" t="s">
        <v>430</v>
      </c>
      <c r="D30" s="117" t="s">
        <v>604</v>
      </c>
      <c r="E30" s="117">
        <v>125</v>
      </c>
      <c r="F30" s="117">
        <v>420</v>
      </c>
      <c r="K30">
        <v>1</v>
      </c>
      <c r="L30">
        <f t="shared" si="0"/>
        <v>125</v>
      </c>
    </row>
    <row r="31" spans="1:12" ht="15.75" x14ac:dyDescent="0.25">
      <c r="A31" s="98">
        <v>30</v>
      </c>
      <c r="B31" s="117" t="s">
        <v>14</v>
      </c>
      <c r="C31" s="117" t="s">
        <v>576</v>
      </c>
      <c r="D31" s="117" t="s">
        <v>588</v>
      </c>
      <c r="E31" s="117">
        <v>375</v>
      </c>
      <c r="F31" s="117">
        <v>420</v>
      </c>
      <c r="K31">
        <v>3</v>
      </c>
      <c r="L31">
        <f t="shared" si="0"/>
        <v>375</v>
      </c>
    </row>
    <row r="32" spans="1:12" ht="15.75" x14ac:dyDescent="0.25">
      <c r="A32" s="98">
        <v>31</v>
      </c>
      <c r="B32" s="117" t="s">
        <v>60</v>
      </c>
      <c r="C32" s="117" t="s">
        <v>25</v>
      </c>
      <c r="D32" s="117" t="s">
        <v>583</v>
      </c>
      <c r="E32" s="117">
        <v>175</v>
      </c>
      <c r="F32" s="117">
        <v>420</v>
      </c>
      <c r="H32">
        <v>1</v>
      </c>
      <c r="K32">
        <v>1</v>
      </c>
      <c r="L32">
        <f t="shared" si="0"/>
        <v>175</v>
      </c>
    </row>
    <row r="33" spans="1:12" ht="15.75" x14ac:dyDescent="0.25">
      <c r="A33" s="98">
        <v>32</v>
      </c>
      <c r="B33" s="117" t="s">
        <v>40</v>
      </c>
      <c r="C33" s="117" t="s">
        <v>576</v>
      </c>
      <c r="D33" s="117" t="s">
        <v>589</v>
      </c>
      <c r="E33" s="117">
        <v>188</v>
      </c>
      <c r="F33" s="117">
        <v>420</v>
      </c>
      <c r="I33" s="147">
        <v>1</v>
      </c>
      <c r="K33">
        <v>1</v>
      </c>
      <c r="L33">
        <f t="shared" si="0"/>
        <v>188</v>
      </c>
    </row>
    <row r="34" spans="1:12" ht="15.75" x14ac:dyDescent="0.25">
      <c r="A34" s="98">
        <v>33</v>
      </c>
      <c r="B34" s="117" t="s">
        <v>85</v>
      </c>
      <c r="C34" s="117" t="s">
        <v>576</v>
      </c>
      <c r="D34" s="117" t="s">
        <v>590</v>
      </c>
      <c r="E34" s="117">
        <v>300</v>
      </c>
      <c r="F34" s="117">
        <v>420</v>
      </c>
      <c r="H34">
        <v>1</v>
      </c>
      <c r="K34">
        <v>2</v>
      </c>
      <c r="L34">
        <f t="shared" si="0"/>
        <v>300</v>
      </c>
    </row>
    <row r="35" spans="1:12" ht="15.75" x14ac:dyDescent="0.25">
      <c r="A35" s="98">
        <v>34</v>
      </c>
      <c r="B35" s="117" t="s">
        <v>118</v>
      </c>
      <c r="C35" s="117" t="s">
        <v>576</v>
      </c>
      <c r="D35" s="117" t="s">
        <v>589</v>
      </c>
      <c r="E35" s="117">
        <v>188</v>
      </c>
      <c r="F35" s="117">
        <v>420</v>
      </c>
      <c r="I35" s="147">
        <v>1</v>
      </c>
      <c r="K35">
        <v>1</v>
      </c>
      <c r="L35">
        <f t="shared" si="0"/>
        <v>188</v>
      </c>
    </row>
    <row r="36" spans="1:12" ht="15.75" x14ac:dyDescent="0.25">
      <c r="A36" s="98">
        <v>35</v>
      </c>
      <c r="B36" s="117" t="s">
        <v>191</v>
      </c>
      <c r="C36" s="117" t="s">
        <v>576</v>
      </c>
      <c r="D36" s="117" t="s">
        <v>593</v>
      </c>
      <c r="E36" s="117">
        <v>250</v>
      </c>
      <c r="F36" s="117">
        <v>420</v>
      </c>
      <c r="K36">
        <v>2</v>
      </c>
      <c r="L36">
        <f t="shared" si="0"/>
        <v>250</v>
      </c>
    </row>
    <row r="37" spans="1:12" ht="15.75" x14ac:dyDescent="0.25">
      <c r="A37" s="98">
        <v>36</v>
      </c>
      <c r="B37" s="117" t="s">
        <v>119</v>
      </c>
      <c r="C37" s="117" t="s">
        <v>668</v>
      </c>
      <c r="D37" s="117" t="s">
        <v>605</v>
      </c>
      <c r="E37" s="117">
        <v>100</v>
      </c>
      <c r="F37" s="117">
        <v>420</v>
      </c>
      <c r="H37">
        <v>2</v>
      </c>
      <c r="L37">
        <f t="shared" si="0"/>
        <v>100</v>
      </c>
    </row>
    <row r="38" spans="1:12" ht="15.75" x14ac:dyDescent="0.25">
      <c r="A38" s="98">
        <v>37</v>
      </c>
      <c r="B38" s="117" t="s">
        <v>56</v>
      </c>
      <c r="C38" s="117" t="s">
        <v>25</v>
      </c>
      <c r="D38" s="117" t="s">
        <v>591</v>
      </c>
      <c r="E38" s="117">
        <v>113</v>
      </c>
      <c r="F38" s="117">
        <v>420</v>
      </c>
      <c r="H38">
        <v>1</v>
      </c>
      <c r="I38" s="148">
        <v>1</v>
      </c>
      <c r="L38">
        <f t="shared" si="0"/>
        <v>113</v>
      </c>
    </row>
    <row r="39" spans="1:12" ht="15.75" x14ac:dyDescent="0.25">
      <c r="A39" s="98">
        <v>38</v>
      </c>
      <c r="B39" s="117" t="s">
        <v>125</v>
      </c>
      <c r="C39" s="117" t="s">
        <v>125</v>
      </c>
      <c r="D39" s="117" t="s">
        <v>604</v>
      </c>
      <c r="E39" s="117">
        <v>125</v>
      </c>
      <c r="F39" s="117">
        <v>420</v>
      </c>
      <c r="K39">
        <v>1</v>
      </c>
      <c r="L39">
        <f t="shared" si="0"/>
        <v>125</v>
      </c>
    </row>
    <row r="40" spans="1:12" ht="15.75" x14ac:dyDescent="0.25">
      <c r="A40" s="98">
        <v>39</v>
      </c>
      <c r="B40" s="117" t="s">
        <v>231</v>
      </c>
      <c r="C40" s="117" t="s">
        <v>592</v>
      </c>
      <c r="D40" s="117" t="s">
        <v>532</v>
      </c>
      <c r="E40" s="117">
        <v>125</v>
      </c>
      <c r="F40" s="117">
        <v>420</v>
      </c>
      <c r="K40">
        <v>1</v>
      </c>
      <c r="L40">
        <f t="shared" si="0"/>
        <v>125</v>
      </c>
    </row>
    <row r="41" spans="1:12" ht="15.75" x14ac:dyDescent="0.25">
      <c r="A41" s="98">
        <v>40</v>
      </c>
      <c r="B41" s="117" t="s">
        <v>228</v>
      </c>
      <c r="C41" s="117" t="s">
        <v>24</v>
      </c>
      <c r="D41" s="117" t="s">
        <v>603</v>
      </c>
      <c r="E41" s="117">
        <v>50</v>
      </c>
      <c r="F41" s="117">
        <v>420</v>
      </c>
      <c r="H41">
        <v>1</v>
      </c>
      <c r="L41">
        <f t="shared" si="0"/>
        <v>50</v>
      </c>
    </row>
    <row r="42" spans="1:12" ht="15.75" x14ac:dyDescent="0.25">
      <c r="A42" s="98">
        <v>41</v>
      </c>
      <c r="B42" s="117" t="s">
        <v>188</v>
      </c>
      <c r="C42" s="117" t="s">
        <v>576</v>
      </c>
      <c r="D42" s="117" t="s">
        <v>587</v>
      </c>
      <c r="E42" s="117">
        <v>80</v>
      </c>
      <c r="F42" s="117">
        <v>420</v>
      </c>
      <c r="J42">
        <v>1</v>
      </c>
      <c r="L42">
        <f t="shared" si="0"/>
        <v>80</v>
      </c>
    </row>
    <row r="43" spans="1:12" ht="15.75" x14ac:dyDescent="0.25">
      <c r="A43" s="98">
        <v>42</v>
      </c>
      <c r="B43" s="117" t="s">
        <v>130</v>
      </c>
      <c r="C43" s="117" t="s">
        <v>52</v>
      </c>
      <c r="D43" s="117" t="s">
        <v>587</v>
      </c>
      <c r="E43" s="117">
        <v>80</v>
      </c>
      <c r="F43" s="117">
        <v>420</v>
      </c>
      <c r="J43">
        <v>1</v>
      </c>
      <c r="L43">
        <f t="shared" si="0"/>
        <v>80</v>
      </c>
    </row>
    <row r="44" spans="1:12" ht="15.75" x14ac:dyDescent="0.25">
      <c r="A44" s="98">
        <v>43</v>
      </c>
      <c r="B44" s="117" t="s">
        <v>112</v>
      </c>
      <c r="C44" s="117" t="s">
        <v>25</v>
      </c>
      <c r="D44" s="117" t="s">
        <v>583</v>
      </c>
      <c r="E44" s="117">
        <v>175</v>
      </c>
      <c r="F44" s="117">
        <v>420</v>
      </c>
      <c r="H44">
        <v>1</v>
      </c>
      <c r="K44">
        <v>1</v>
      </c>
      <c r="L44">
        <f t="shared" si="0"/>
        <v>175</v>
      </c>
    </row>
    <row r="45" spans="1:12" ht="15.75" x14ac:dyDescent="0.25">
      <c r="A45" s="98">
        <v>44</v>
      </c>
      <c r="B45" s="117" t="s">
        <v>117</v>
      </c>
      <c r="C45" s="117" t="s">
        <v>576</v>
      </c>
      <c r="D45" s="117" t="s">
        <v>593</v>
      </c>
      <c r="E45" s="117">
        <v>250</v>
      </c>
      <c r="F45" s="117">
        <v>420</v>
      </c>
      <c r="K45">
        <v>2</v>
      </c>
      <c r="L45">
        <f t="shared" si="0"/>
        <v>250</v>
      </c>
    </row>
    <row r="46" spans="1:12" ht="15.75" x14ac:dyDescent="0.25">
      <c r="A46" s="98">
        <v>45</v>
      </c>
      <c r="B46" s="117" t="s">
        <v>129</v>
      </c>
      <c r="C46" s="117" t="s">
        <v>52</v>
      </c>
      <c r="D46" s="117" t="s">
        <v>587</v>
      </c>
      <c r="E46" s="117">
        <v>80</v>
      </c>
      <c r="F46" s="117">
        <v>420</v>
      </c>
      <c r="J46">
        <v>1</v>
      </c>
      <c r="L46">
        <f t="shared" si="0"/>
        <v>80</v>
      </c>
    </row>
    <row r="47" spans="1:12" ht="15.75" x14ac:dyDescent="0.25">
      <c r="A47" s="98">
        <v>46</v>
      </c>
      <c r="B47" s="117" t="s">
        <v>131</v>
      </c>
      <c r="C47" s="117" t="s">
        <v>52</v>
      </c>
      <c r="D47" s="117" t="s">
        <v>587</v>
      </c>
      <c r="E47" s="117">
        <v>80</v>
      </c>
      <c r="F47" s="117">
        <v>420</v>
      </c>
      <c r="J47">
        <v>1</v>
      </c>
      <c r="L47">
        <f t="shared" si="0"/>
        <v>80</v>
      </c>
    </row>
    <row r="48" spans="1:12" ht="15.75" x14ac:dyDescent="0.25">
      <c r="A48" s="98">
        <v>47</v>
      </c>
      <c r="B48" s="117" t="s">
        <v>608</v>
      </c>
      <c r="C48" s="117" t="s">
        <v>576</v>
      </c>
      <c r="D48" s="117" t="s">
        <v>604</v>
      </c>
      <c r="E48" s="117">
        <v>125</v>
      </c>
      <c r="F48" s="117">
        <v>420</v>
      </c>
      <c r="K48">
        <v>1</v>
      </c>
      <c r="L48">
        <f t="shared" si="0"/>
        <v>125</v>
      </c>
    </row>
    <row r="49" spans="1:12" ht="15.75" x14ac:dyDescent="0.25">
      <c r="A49" s="98">
        <v>48</v>
      </c>
      <c r="B49" s="117" t="s">
        <v>137</v>
      </c>
      <c r="C49" s="117" t="s">
        <v>52</v>
      </c>
      <c r="D49" s="117" t="s">
        <v>534</v>
      </c>
      <c r="E49" s="117">
        <v>50</v>
      </c>
      <c r="F49" s="117">
        <v>420</v>
      </c>
      <c r="H49">
        <v>1</v>
      </c>
      <c r="L49">
        <f t="shared" si="0"/>
        <v>50</v>
      </c>
    </row>
    <row r="50" spans="1:12" ht="15.75" x14ac:dyDescent="0.25">
      <c r="A50" s="98">
        <v>49</v>
      </c>
      <c r="B50" s="117" t="s">
        <v>63</v>
      </c>
      <c r="C50" s="117" t="s">
        <v>25</v>
      </c>
      <c r="D50" s="117" t="s">
        <v>587</v>
      </c>
      <c r="E50" s="117">
        <v>80</v>
      </c>
      <c r="F50" s="117">
        <v>420</v>
      </c>
      <c r="J50">
        <v>1</v>
      </c>
      <c r="L50">
        <f t="shared" si="0"/>
        <v>80</v>
      </c>
    </row>
    <row r="51" spans="1:12" ht="15.75" x14ac:dyDescent="0.25">
      <c r="A51" s="98">
        <v>50</v>
      </c>
      <c r="B51" s="117" t="s">
        <v>134</v>
      </c>
      <c r="C51" s="117" t="s">
        <v>52</v>
      </c>
      <c r="D51" s="117" t="s">
        <v>534</v>
      </c>
      <c r="E51" s="117">
        <v>50</v>
      </c>
      <c r="F51" s="117">
        <v>420</v>
      </c>
      <c r="H51">
        <v>1</v>
      </c>
      <c r="L51">
        <f t="shared" si="0"/>
        <v>50</v>
      </c>
    </row>
    <row r="52" spans="1:12" ht="15.75" x14ac:dyDescent="0.25">
      <c r="A52" s="98">
        <v>51</v>
      </c>
      <c r="B52" s="117" t="s">
        <v>187</v>
      </c>
      <c r="C52" s="117" t="s">
        <v>576</v>
      </c>
      <c r="D52" s="117" t="s">
        <v>599</v>
      </c>
      <c r="E52" s="117">
        <v>80</v>
      </c>
      <c r="F52" s="117">
        <v>420</v>
      </c>
      <c r="J52">
        <v>1</v>
      </c>
      <c r="L52">
        <f t="shared" si="0"/>
        <v>80</v>
      </c>
    </row>
    <row r="53" spans="1:12" ht="15.75" x14ac:dyDescent="0.25">
      <c r="A53" s="98">
        <v>52</v>
      </c>
      <c r="B53" s="117" t="s">
        <v>230</v>
      </c>
      <c r="C53" s="117" t="s">
        <v>25</v>
      </c>
      <c r="D53" s="117" t="s">
        <v>602</v>
      </c>
      <c r="E53" s="117">
        <v>63</v>
      </c>
      <c r="F53" s="117">
        <v>420</v>
      </c>
      <c r="G53">
        <v>80</v>
      </c>
      <c r="I53" s="147">
        <v>1</v>
      </c>
      <c r="L53">
        <f t="shared" si="0"/>
        <v>63</v>
      </c>
    </row>
    <row r="54" spans="1:12" ht="15.75" x14ac:dyDescent="0.25">
      <c r="A54" s="98">
        <v>53</v>
      </c>
      <c r="B54" s="117" t="s">
        <v>136</v>
      </c>
      <c r="C54" s="117" t="s">
        <v>576</v>
      </c>
      <c r="D54" s="117" t="s">
        <v>534</v>
      </c>
      <c r="E54" s="117">
        <v>50</v>
      </c>
      <c r="F54" s="117">
        <v>420</v>
      </c>
      <c r="H54">
        <v>1</v>
      </c>
      <c r="L54">
        <f t="shared" si="0"/>
        <v>50</v>
      </c>
    </row>
    <row r="55" spans="1:12" ht="15.75" x14ac:dyDescent="0.25">
      <c r="A55" s="98">
        <v>54</v>
      </c>
      <c r="B55" s="117" t="s">
        <v>192</v>
      </c>
      <c r="C55" s="117" t="s">
        <v>192</v>
      </c>
      <c r="D55" s="117" t="s">
        <v>604</v>
      </c>
      <c r="E55" s="117">
        <v>125</v>
      </c>
      <c r="F55" s="117">
        <v>420</v>
      </c>
      <c r="K55">
        <v>1</v>
      </c>
      <c r="L55">
        <f t="shared" si="0"/>
        <v>125</v>
      </c>
    </row>
    <row r="56" spans="1:12" ht="15.75" x14ac:dyDescent="0.25">
      <c r="A56" s="98">
        <v>55</v>
      </c>
      <c r="B56" s="117" t="s">
        <v>152</v>
      </c>
      <c r="C56" s="117" t="s">
        <v>34</v>
      </c>
      <c r="D56" s="117" t="s">
        <v>599</v>
      </c>
      <c r="E56" s="117">
        <v>80</v>
      </c>
      <c r="F56" s="117">
        <v>420</v>
      </c>
      <c r="J56">
        <v>1</v>
      </c>
      <c r="L56">
        <f t="shared" si="0"/>
        <v>80</v>
      </c>
    </row>
    <row r="57" spans="1:12" ht="15.75" x14ac:dyDescent="0.25">
      <c r="A57" s="98">
        <v>56</v>
      </c>
      <c r="B57" s="117" t="s">
        <v>116</v>
      </c>
      <c r="C57" s="117" t="s">
        <v>24</v>
      </c>
      <c r="D57" s="117" t="s">
        <v>535</v>
      </c>
      <c r="E57" s="117">
        <v>100</v>
      </c>
      <c r="F57" s="117">
        <v>420</v>
      </c>
      <c r="H57">
        <v>2</v>
      </c>
      <c r="L57">
        <f t="shared" si="0"/>
        <v>100</v>
      </c>
    </row>
    <row r="58" spans="1:12" ht="15.75" x14ac:dyDescent="0.25">
      <c r="A58" s="98">
        <v>57</v>
      </c>
      <c r="B58" s="117" t="s">
        <v>157</v>
      </c>
      <c r="C58" s="117" t="s">
        <v>52</v>
      </c>
      <c r="D58" s="117" t="s">
        <v>587</v>
      </c>
      <c r="E58" s="117">
        <v>80</v>
      </c>
      <c r="F58" s="117">
        <v>420</v>
      </c>
      <c r="J58">
        <v>1</v>
      </c>
      <c r="L58">
        <f t="shared" si="0"/>
        <v>80</v>
      </c>
    </row>
    <row r="59" spans="1:12" ht="15.75" x14ac:dyDescent="0.25">
      <c r="A59" s="98">
        <v>58</v>
      </c>
      <c r="B59" s="117" t="s">
        <v>53</v>
      </c>
      <c r="C59" s="117" t="s">
        <v>427</v>
      </c>
      <c r="D59" s="117" t="s">
        <v>599</v>
      </c>
      <c r="E59" s="117">
        <v>80</v>
      </c>
      <c r="F59" s="117">
        <v>420</v>
      </c>
      <c r="J59">
        <v>1</v>
      </c>
      <c r="L59">
        <f t="shared" si="0"/>
        <v>80</v>
      </c>
    </row>
    <row r="60" spans="1:12" ht="15.75" x14ac:dyDescent="0.25">
      <c r="A60" s="98">
        <v>59</v>
      </c>
      <c r="B60" s="117" t="s">
        <v>108</v>
      </c>
      <c r="C60" s="117" t="s">
        <v>576</v>
      </c>
      <c r="D60" s="117" t="s">
        <v>586</v>
      </c>
      <c r="E60" s="117">
        <v>63</v>
      </c>
      <c r="F60" s="117">
        <v>420</v>
      </c>
      <c r="I60" s="147">
        <v>1</v>
      </c>
      <c r="L60">
        <f t="shared" si="0"/>
        <v>63</v>
      </c>
    </row>
    <row r="61" spans="1:12" ht="15.75" x14ac:dyDescent="0.25">
      <c r="A61" s="98">
        <v>60</v>
      </c>
      <c r="B61" s="117" t="s">
        <v>70</v>
      </c>
      <c r="C61" s="117" t="s">
        <v>52</v>
      </c>
      <c r="D61" s="117" t="s">
        <v>587</v>
      </c>
      <c r="E61" s="117">
        <v>80</v>
      </c>
      <c r="F61" s="117">
        <v>420</v>
      </c>
      <c r="J61">
        <v>1</v>
      </c>
      <c r="L61">
        <f t="shared" si="0"/>
        <v>80</v>
      </c>
    </row>
    <row r="62" spans="1:12" ht="15.75" x14ac:dyDescent="0.25">
      <c r="A62" s="98">
        <v>61</v>
      </c>
      <c r="B62" s="117" t="s">
        <v>102</v>
      </c>
      <c r="C62" s="117" t="s">
        <v>52</v>
      </c>
      <c r="D62" s="117" t="s">
        <v>534</v>
      </c>
      <c r="E62" s="117">
        <v>50</v>
      </c>
      <c r="F62" s="117">
        <v>420</v>
      </c>
      <c r="H62">
        <v>1</v>
      </c>
      <c r="L62">
        <f t="shared" si="0"/>
        <v>50</v>
      </c>
    </row>
    <row r="63" spans="1:12" ht="15.75" x14ac:dyDescent="0.25">
      <c r="A63" s="98">
        <v>62</v>
      </c>
      <c r="B63" s="117" t="s">
        <v>78</v>
      </c>
      <c r="C63" s="117" t="s">
        <v>576</v>
      </c>
      <c r="D63" s="117" t="s">
        <v>585</v>
      </c>
      <c r="E63" s="117">
        <v>188</v>
      </c>
      <c r="F63" s="117">
        <v>420</v>
      </c>
      <c r="I63" s="147">
        <v>1</v>
      </c>
      <c r="K63">
        <v>1</v>
      </c>
      <c r="L63">
        <f t="shared" si="0"/>
        <v>188</v>
      </c>
    </row>
    <row r="64" spans="1:12" ht="15.75" x14ac:dyDescent="0.25">
      <c r="A64" s="98">
        <v>63</v>
      </c>
      <c r="B64" s="117" t="s">
        <v>106</v>
      </c>
      <c r="C64" s="117" t="s">
        <v>576</v>
      </c>
      <c r="D64" s="117" t="s">
        <v>532</v>
      </c>
      <c r="E64" s="117">
        <v>125</v>
      </c>
      <c r="F64" s="117">
        <v>420</v>
      </c>
      <c r="K64">
        <v>1</v>
      </c>
      <c r="L64">
        <f t="shared" si="0"/>
        <v>125</v>
      </c>
    </row>
    <row r="65" spans="1:12" ht="15.75" x14ac:dyDescent="0.25">
      <c r="A65" s="98">
        <v>64</v>
      </c>
      <c r="B65" s="117" t="s">
        <v>151</v>
      </c>
      <c r="C65" s="117" t="s">
        <v>24</v>
      </c>
      <c r="D65" s="117" t="s">
        <v>603</v>
      </c>
      <c r="E65" s="117">
        <v>50</v>
      </c>
      <c r="F65" s="117">
        <v>420</v>
      </c>
      <c r="H65">
        <v>1</v>
      </c>
      <c r="L65">
        <f t="shared" si="0"/>
        <v>50</v>
      </c>
    </row>
    <row r="66" spans="1:12" ht="15.75" x14ac:dyDescent="0.25">
      <c r="A66" s="98">
        <v>65</v>
      </c>
      <c r="B66" s="117" t="s">
        <v>66</v>
      </c>
      <c r="C66" s="117" t="s">
        <v>576</v>
      </c>
      <c r="D66" s="117" t="s">
        <v>534</v>
      </c>
      <c r="E66" s="117">
        <v>50</v>
      </c>
      <c r="F66" s="117">
        <v>420</v>
      </c>
      <c r="H66">
        <v>1</v>
      </c>
      <c r="L66">
        <f t="shared" si="0"/>
        <v>50</v>
      </c>
    </row>
    <row r="67" spans="1:12" ht="15.75" x14ac:dyDescent="0.25">
      <c r="A67" s="98">
        <v>66</v>
      </c>
      <c r="B67" s="117" t="s">
        <v>160</v>
      </c>
      <c r="C67" s="117" t="s">
        <v>576</v>
      </c>
      <c r="D67" s="117" t="s">
        <v>585</v>
      </c>
      <c r="E67" s="117">
        <v>188</v>
      </c>
      <c r="F67" s="117">
        <v>420</v>
      </c>
      <c r="I67" s="147">
        <v>1</v>
      </c>
      <c r="K67">
        <v>1</v>
      </c>
      <c r="L67">
        <f t="shared" si="0"/>
        <v>188</v>
      </c>
    </row>
    <row r="68" spans="1:12" ht="15.75" x14ac:dyDescent="0.25">
      <c r="A68" s="98">
        <v>67</v>
      </c>
      <c r="B68" s="117" t="s">
        <v>26</v>
      </c>
      <c r="C68" s="117" t="s">
        <v>576</v>
      </c>
      <c r="D68" s="117" t="s">
        <v>587</v>
      </c>
      <c r="E68" s="117">
        <v>80</v>
      </c>
      <c r="F68" s="117">
        <v>420</v>
      </c>
      <c r="J68">
        <v>1</v>
      </c>
      <c r="L68">
        <f t="shared" ref="L68:L91" si="1">H68*50+I68*63+J68*80+K68*125</f>
        <v>80</v>
      </c>
    </row>
    <row r="69" spans="1:12" ht="15.75" x14ac:dyDescent="0.25">
      <c r="A69" s="98">
        <v>68</v>
      </c>
      <c r="B69" s="117" t="s">
        <v>75</v>
      </c>
      <c r="C69" s="117" t="s">
        <v>576</v>
      </c>
      <c r="D69" s="117" t="s">
        <v>594</v>
      </c>
      <c r="E69" s="117">
        <v>205</v>
      </c>
      <c r="F69" s="117">
        <v>420</v>
      </c>
      <c r="J69">
        <v>1</v>
      </c>
      <c r="K69">
        <v>1</v>
      </c>
      <c r="L69">
        <f t="shared" si="1"/>
        <v>205</v>
      </c>
    </row>
    <row r="70" spans="1:12" ht="15.75" x14ac:dyDescent="0.25">
      <c r="A70" s="98">
        <v>69</v>
      </c>
      <c r="B70" s="117" t="s">
        <v>135</v>
      </c>
      <c r="C70" s="117" t="s">
        <v>576</v>
      </c>
      <c r="D70" s="117" t="s">
        <v>532</v>
      </c>
      <c r="E70" s="117">
        <v>125</v>
      </c>
      <c r="F70" s="117">
        <v>420</v>
      </c>
      <c r="K70">
        <v>1</v>
      </c>
      <c r="L70">
        <f t="shared" si="1"/>
        <v>125</v>
      </c>
    </row>
    <row r="71" spans="1:12" ht="15.75" x14ac:dyDescent="0.25">
      <c r="A71" s="98">
        <v>70</v>
      </c>
      <c r="B71" s="117" t="s">
        <v>72</v>
      </c>
      <c r="C71" s="117" t="s">
        <v>25</v>
      </c>
      <c r="D71" s="117" t="s">
        <v>583</v>
      </c>
      <c r="E71" s="117">
        <v>175</v>
      </c>
      <c r="F71" s="117">
        <v>420</v>
      </c>
      <c r="H71">
        <v>1</v>
      </c>
      <c r="K71">
        <v>1</v>
      </c>
      <c r="L71">
        <f t="shared" si="1"/>
        <v>175</v>
      </c>
    </row>
    <row r="72" spans="1:12" ht="15.75" x14ac:dyDescent="0.25">
      <c r="A72" s="98">
        <v>71</v>
      </c>
      <c r="B72" s="117" t="s">
        <v>183</v>
      </c>
      <c r="C72" s="117" t="s">
        <v>183</v>
      </c>
      <c r="D72" s="117" t="s">
        <v>605</v>
      </c>
      <c r="E72" s="117">
        <v>100</v>
      </c>
      <c r="F72" s="117">
        <v>420</v>
      </c>
      <c r="H72">
        <v>2</v>
      </c>
      <c r="L72">
        <f t="shared" si="1"/>
        <v>100</v>
      </c>
    </row>
    <row r="73" spans="1:12" ht="15.75" x14ac:dyDescent="0.25">
      <c r="A73" s="98">
        <v>72</v>
      </c>
      <c r="B73" s="117" t="s">
        <v>58</v>
      </c>
      <c r="C73" s="117" t="s">
        <v>59</v>
      </c>
      <c r="D73" s="117" t="s">
        <v>534</v>
      </c>
      <c r="E73" s="117">
        <v>50</v>
      </c>
      <c r="F73" s="117">
        <v>420</v>
      </c>
      <c r="H73">
        <v>1</v>
      </c>
      <c r="L73">
        <f t="shared" si="1"/>
        <v>50</v>
      </c>
    </row>
    <row r="74" spans="1:12" ht="15.75" x14ac:dyDescent="0.25">
      <c r="A74" s="98">
        <v>73</v>
      </c>
      <c r="B74" s="117" t="s">
        <v>30</v>
      </c>
      <c r="C74" s="117" t="s">
        <v>576</v>
      </c>
      <c r="D74" s="117" t="s">
        <v>591</v>
      </c>
      <c r="E74" s="117">
        <v>113</v>
      </c>
      <c r="F74" s="117">
        <v>420</v>
      </c>
      <c r="H74">
        <v>1</v>
      </c>
      <c r="I74" s="148">
        <v>1</v>
      </c>
      <c r="L74">
        <f t="shared" si="1"/>
        <v>113</v>
      </c>
    </row>
    <row r="75" spans="1:12" ht="15.75" x14ac:dyDescent="0.25">
      <c r="A75" s="98">
        <v>74</v>
      </c>
      <c r="B75" s="117" t="s">
        <v>138</v>
      </c>
      <c r="C75" s="117" t="s">
        <v>24</v>
      </c>
      <c r="D75" s="117" t="s">
        <v>536</v>
      </c>
      <c r="E75" s="117">
        <v>126</v>
      </c>
      <c r="F75" s="117">
        <v>420</v>
      </c>
      <c r="I75" s="147">
        <v>2</v>
      </c>
      <c r="L75">
        <f t="shared" si="1"/>
        <v>126</v>
      </c>
    </row>
    <row r="76" spans="1:12" ht="15.75" x14ac:dyDescent="0.25">
      <c r="A76" s="98">
        <v>75</v>
      </c>
      <c r="B76" s="117" t="s">
        <v>10</v>
      </c>
      <c r="C76" s="117" t="s">
        <v>576</v>
      </c>
      <c r="D76" s="117" t="s">
        <v>600</v>
      </c>
      <c r="E76" s="117">
        <v>250</v>
      </c>
      <c r="F76" s="117">
        <v>420</v>
      </c>
      <c r="K76">
        <v>2</v>
      </c>
      <c r="L76">
        <f t="shared" si="1"/>
        <v>250</v>
      </c>
    </row>
    <row r="77" spans="1:12" ht="15.75" x14ac:dyDescent="0.25">
      <c r="A77" s="98">
        <v>76</v>
      </c>
      <c r="B77" s="117" t="s">
        <v>90</v>
      </c>
      <c r="C77" s="117" t="s">
        <v>576</v>
      </c>
      <c r="D77" s="117" t="s">
        <v>585</v>
      </c>
      <c r="E77" s="117">
        <v>188</v>
      </c>
      <c r="F77" s="117">
        <v>420</v>
      </c>
      <c r="I77" s="147">
        <v>1</v>
      </c>
      <c r="K77">
        <v>1</v>
      </c>
      <c r="L77">
        <f t="shared" si="1"/>
        <v>188</v>
      </c>
    </row>
    <row r="78" spans="1:12" ht="15.75" x14ac:dyDescent="0.25">
      <c r="A78" s="98">
        <v>77</v>
      </c>
      <c r="B78" s="117" t="s">
        <v>606</v>
      </c>
      <c r="C78" s="117" t="s">
        <v>606</v>
      </c>
      <c r="D78" s="117" t="s">
        <v>603</v>
      </c>
      <c r="E78" s="117">
        <v>50</v>
      </c>
      <c r="F78" s="117">
        <v>420</v>
      </c>
      <c r="H78">
        <v>1</v>
      </c>
      <c r="L78">
        <f t="shared" si="1"/>
        <v>50</v>
      </c>
    </row>
    <row r="79" spans="1:12" ht="15.75" x14ac:dyDescent="0.25">
      <c r="A79" s="98">
        <v>78</v>
      </c>
      <c r="B79" s="117" t="s">
        <v>172</v>
      </c>
      <c r="C79" s="117" t="s">
        <v>25</v>
      </c>
      <c r="D79" s="117" t="s">
        <v>595</v>
      </c>
      <c r="E79" s="117">
        <v>130</v>
      </c>
      <c r="F79" s="117">
        <v>420</v>
      </c>
      <c r="H79">
        <v>1</v>
      </c>
      <c r="J79" s="149">
        <v>1</v>
      </c>
      <c r="L79">
        <f t="shared" si="1"/>
        <v>130</v>
      </c>
    </row>
    <row r="80" spans="1:12" ht="15.75" x14ac:dyDescent="0.25">
      <c r="A80" s="98">
        <v>79</v>
      </c>
      <c r="B80" s="117" t="s">
        <v>41</v>
      </c>
      <c r="C80" s="117" t="s">
        <v>576</v>
      </c>
      <c r="D80" s="117" t="s">
        <v>586</v>
      </c>
      <c r="E80" s="117">
        <v>63</v>
      </c>
      <c r="F80" s="117">
        <v>420</v>
      </c>
      <c r="I80" s="147">
        <v>1</v>
      </c>
      <c r="L80">
        <f t="shared" si="1"/>
        <v>63</v>
      </c>
    </row>
    <row r="81" spans="1:12" ht="15.75" x14ac:dyDescent="0.25">
      <c r="A81" s="98">
        <v>80</v>
      </c>
      <c r="B81" s="117" t="s">
        <v>35</v>
      </c>
      <c r="C81" s="117" t="s">
        <v>8</v>
      </c>
      <c r="D81" s="117" t="s">
        <v>584</v>
      </c>
      <c r="E81" s="117">
        <v>160</v>
      </c>
      <c r="F81" s="117">
        <v>420</v>
      </c>
      <c r="J81">
        <v>2</v>
      </c>
      <c r="L81">
        <f t="shared" si="1"/>
        <v>160</v>
      </c>
    </row>
    <row r="82" spans="1:12" ht="15.75" x14ac:dyDescent="0.25">
      <c r="A82" s="98">
        <v>81</v>
      </c>
      <c r="B82" s="117" t="s">
        <v>322</v>
      </c>
      <c r="C82" s="117" t="s">
        <v>321</v>
      </c>
      <c r="D82" s="117" t="s">
        <v>587</v>
      </c>
      <c r="E82" s="117">
        <v>80</v>
      </c>
      <c r="F82" s="117">
        <v>420</v>
      </c>
      <c r="J82">
        <v>1</v>
      </c>
      <c r="L82">
        <f t="shared" si="1"/>
        <v>80</v>
      </c>
    </row>
    <row r="83" spans="1:12" ht="15.75" x14ac:dyDescent="0.25">
      <c r="A83" s="98">
        <v>82</v>
      </c>
      <c r="B83" s="117" t="s">
        <v>185</v>
      </c>
      <c r="C83" s="117" t="s">
        <v>25</v>
      </c>
      <c r="D83" s="117" t="s">
        <v>583</v>
      </c>
      <c r="E83" s="117">
        <v>175</v>
      </c>
      <c r="F83" s="117">
        <v>420</v>
      </c>
      <c r="H83">
        <v>1</v>
      </c>
      <c r="K83">
        <v>1</v>
      </c>
      <c r="L83">
        <f t="shared" si="1"/>
        <v>175</v>
      </c>
    </row>
    <row r="84" spans="1:12" ht="15.75" x14ac:dyDescent="0.25">
      <c r="A84" s="98">
        <v>83</v>
      </c>
      <c r="B84" s="117" t="s">
        <v>144</v>
      </c>
      <c r="C84" s="117" t="s">
        <v>34</v>
      </c>
      <c r="D84" s="117" t="s">
        <v>596</v>
      </c>
      <c r="E84" s="117">
        <v>113</v>
      </c>
      <c r="F84" s="117">
        <v>420</v>
      </c>
      <c r="H84">
        <v>1</v>
      </c>
      <c r="I84" s="148">
        <v>1</v>
      </c>
      <c r="L84">
        <f t="shared" si="1"/>
        <v>113</v>
      </c>
    </row>
    <row r="85" spans="1:12" ht="15.75" x14ac:dyDescent="0.25">
      <c r="A85" s="98">
        <v>84</v>
      </c>
      <c r="B85" s="117" t="s">
        <v>179</v>
      </c>
      <c r="C85" s="117" t="s">
        <v>34</v>
      </c>
      <c r="D85" s="117" t="s">
        <v>587</v>
      </c>
      <c r="E85" s="117">
        <v>80</v>
      </c>
      <c r="F85" s="117">
        <v>420</v>
      </c>
      <c r="J85">
        <v>1</v>
      </c>
      <c r="L85">
        <f t="shared" si="1"/>
        <v>80</v>
      </c>
    </row>
    <row r="86" spans="1:12" ht="15.75" x14ac:dyDescent="0.25">
      <c r="A86" s="98">
        <v>85</v>
      </c>
      <c r="B86" s="117" t="s">
        <v>47</v>
      </c>
      <c r="C86" s="117" t="s">
        <v>576</v>
      </c>
      <c r="D86" s="117" t="s">
        <v>586</v>
      </c>
      <c r="E86" s="117">
        <v>63</v>
      </c>
      <c r="F86" s="117">
        <v>420</v>
      </c>
      <c r="K86">
        <v>1</v>
      </c>
      <c r="L86">
        <f t="shared" si="1"/>
        <v>125</v>
      </c>
    </row>
    <row r="87" spans="1:12" ht="15.75" x14ac:dyDescent="0.25">
      <c r="A87" s="98">
        <v>86</v>
      </c>
      <c r="B87" s="117" t="s">
        <v>464</v>
      </c>
      <c r="C87" s="117" t="s">
        <v>34</v>
      </c>
      <c r="D87" s="117" t="s">
        <v>604</v>
      </c>
      <c r="E87" s="117">
        <v>125</v>
      </c>
      <c r="F87" s="117">
        <v>420</v>
      </c>
      <c r="I87" s="147">
        <v>1</v>
      </c>
      <c r="L87">
        <f t="shared" si="1"/>
        <v>63</v>
      </c>
    </row>
    <row r="88" spans="1:12" ht="15.75" x14ac:dyDescent="0.25">
      <c r="A88" s="98">
        <v>87</v>
      </c>
      <c r="B88" s="117" t="s">
        <v>31</v>
      </c>
      <c r="C88" s="117" t="s">
        <v>576</v>
      </c>
      <c r="D88" s="117" t="s">
        <v>534</v>
      </c>
      <c r="E88" s="117">
        <v>50</v>
      </c>
      <c r="F88" s="117">
        <v>420</v>
      </c>
      <c r="H88">
        <v>1</v>
      </c>
      <c r="L88">
        <f t="shared" si="1"/>
        <v>50</v>
      </c>
    </row>
    <row r="89" spans="1:12" ht="15.75" x14ac:dyDescent="0.25">
      <c r="A89" s="98">
        <v>88</v>
      </c>
      <c r="B89" s="117" t="s">
        <v>177</v>
      </c>
      <c r="C89" s="117" t="s">
        <v>450</v>
      </c>
      <c r="D89" s="117" t="s">
        <v>604</v>
      </c>
      <c r="E89" s="117">
        <v>125</v>
      </c>
      <c r="F89" s="117">
        <v>420</v>
      </c>
      <c r="K89">
        <v>1</v>
      </c>
      <c r="L89">
        <f t="shared" si="1"/>
        <v>125</v>
      </c>
    </row>
    <row r="90" spans="1:12" ht="15.75" x14ac:dyDescent="0.25">
      <c r="A90" s="98">
        <v>89</v>
      </c>
      <c r="B90" s="117" t="s">
        <v>166</v>
      </c>
      <c r="C90" s="117" t="s">
        <v>25</v>
      </c>
      <c r="D90" s="117" t="s">
        <v>583</v>
      </c>
      <c r="E90" s="117">
        <v>175</v>
      </c>
      <c r="F90" s="117">
        <v>420</v>
      </c>
      <c r="G90" s="140" t="s">
        <v>670</v>
      </c>
      <c r="H90">
        <v>1</v>
      </c>
      <c r="K90">
        <v>1</v>
      </c>
      <c r="L90">
        <f t="shared" si="1"/>
        <v>175</v>
      </c>
    </row>
    <row r="91" spans="1:12" ht="15.75" x14ac:dyDescent="0.25">
      <c r="A91" s="235"/>
      <c r="B91" s="235"/>
      <c r="C91" s="117" t="s">
        <v>524</v>
      </c>
      <c r="D91" s="117" t="s">
        <v>842</v>
      </c>
      <c r="E91" s="117">
        <f>SUM(E2:E90)</f>
        <v>10549</v>
      </c>
      <c r="F91" s="235"/>
      <c r="H91">
        <f>SUM(H2:H90)</f>
        <v>36</v>
      </c>
      <c r="I91" s="147">
        <f>SUM(I2:I90)</f>
        <v>18</v>
      </c>
      <c r="J91">
        <f>SUM(J2:J90)</f>
        <v>28</v>
      </c>
      <c r="K91">
        <f>SUM(K2:K90)</f>
        <v>43</v>
      </c>
      <c r="L91">
        <f t="shared" si="1"/>
        <v>10549</v>
      </c>
    </row>
    <row r="92" spans="1:12" x14ac:dyDescent="0.25">
      <c r="H92">
        <f>H91*50</f>
        <v>1800</v>
      </c>
      <c r="I92">
        <f>I91*63</f>
        <v>1134</v>
      </c>
      <c r="J92">
        <f>J91*80</f>
        <v>2240</v>
      </c>
      <c r="K92">
        <f>K91*125</f>
        <v>5375</v>
      </c>
      <c r="L92">
        <f>SUM(H92:K92)</f>
        <v>10549</v>
      </c>
    </row>
  </sheetData>
  <sortState ref="B2:F89">
    <sortCondition ref="B2:B8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K157"/>
  <sheetViews>
    <sheetView topLeftCell="A106" workbookViewId="0">
      <selection activeCell="B2" sqref="B2"/>
    </sheetView>
  </sheetViews>
  <sheetFormatPr defaultRowHeight="15" x14ac:dyDescent="0.25"/>
  <cols>
    <col min="1" max="1" width="4.85546875" bestFit="1" customWidth="1"/>
    <col min="2" max="2" width="19" style="39" bestFit="1" customWidth="1"/>
    <col min="3" max="3" width="5.5703125" hidden="1" customWidth="1"/>
    <col min="4" max="4" width="10.28515625" hidden="1" customWidth="1"/>
    <col min="5" max="5" width="10.28515625" customWidth="1"/>
    <col min="6" max="6" width="14" bestFit="1" customWidth="1"/>
    <col min="7" max="7" width="11.28515625" bestFit="1" customWidth="1"/>
    <col min="8" max="8" width="13.5703125" bestFit="1" customWidth="1"/>
  </cols>
  <sheetData>
    <row r="1" spans="1:11" x14ac:dyDescent="0.25">
      <c r="A1" s="88" t="s">
        <v>582</v>
      </c>
      <c r="B1" s="88" t="s">
        <v>581</v>
      </c>
      <c r="C1" s="88" t="s">
        <v>567</v>
      </c>
      <c r="D1" s="88" t="s">
        <v>597</v>
      </c>
      <c r="E1" s="88" t="s">
        <v>4</v>
      </c>
      <c r="F1" s="88" t="s">
        <v>529</v>
      </c>
      <c r="G1" s="88" t="s">
        <v>530</v>
      </c>
      <c r="H1" s="88" t="s">
        <v>531</v>
      </c>
      <c r="K1" s="93" t="s">
        <v>669</v>
      </c>
    </row>
    <row r="2" spans="1:11" ht="15" customHeight="1" x14ac:dyDescent="0.25">
      <c r="A2" s="89">
        <v>1</v>
      </c>
      <c r="B2" s="89" t="s">
        <v>49</v>
      </c>
      <c r="C2" s="209"/>
      <c r="D2" s="209"/>
      <c r="E2" s="209"/>
      <c r="F2" s="209"/>
      <c r="G2" s="209"/>
      <c r="H2" s="209"/>
      <c r="K2">
        <f>50*35+40*125+17*63+27*80</f>
        <v>9981</v>
      </c>
    </row>
    <row r="3" spans="1:11" ht="15" customHeight="1" x14ac:dyDescent="0.25">
      <c r="A3" s="89">
        <v>2</v>
      </c>
      <c r="B3" s="89" t="s">
        <v>51</v>
      </c>
      <c r="C3" s="209"/>
      <c r="D3" s="209"/>
      <c r="E3" s="209"/>
      <c r="F3" s="209"/>
      <c r="G3" s="209"/>
      <c r="H3" s="209"/>
    </row>
    <row r="4" spans="1:11" ht="15" customHeight="1" x14ac:dyDescent="0.25">
      <c r="A4" s="89">
        <v>3</v>
      </c>
      <c r="B4" s="89" t="s">
        <v>46</v>
      </c>
      <c r="C4" s="209"/>
      <c r="D4" s="209"/>
      <c r="E4" s="209"/>
      <c r="F4" s="209"/>
      <c r="G4" s="209"/>
      <c r="H4" s="209"/>
    </row>
    <row r="5" spans="1:11" x14ac:dyDescent="0.25">
      <c r="A5" s="89">
        <v>4</v>
      </c>
      <c r="B5" s="89" t="s">
        <v>54</v>
      </c>
      <c r="C5" s="209"/>
      <c r="D5" s="209"/>
      <c r="E5" s="209" t="s">
        <v>25</v>
      </c>
      <c r="F5" s="209" t="s">
        <v>583</v>
      </c>
      <c r="G5" s="209">
        <v>175</v>
      </c>
      <c r="H5" s="209">
        <v>420</v>
      </c>
    </row>
    <row r="6" spans="1:11" x14ac:dyDescent="0.25">
      <c r="A6" s="89">
        <v>5</v>
      </c>
      <c r="B6" s="89" t="s">
        <v>57</v>
      </c>
      <c r="C6" s="209"/>
      <c r="D6" s="209"/>
      <c r="E6" s="209" t="s">
        <v>59</v>
      </c>
      <c r="F6" s="209" t="s">
        <v>601</v>
      </c>
      <c r="G6" s="209">
        <v>285</v>
      </c>
      <c r="H6" s="209">
        <v>420</v>
      </c>
    </row>
    <row r="7" spans="1:11" x14ac:dyDescent="0.25">
      <c r="A7" s="89">
        <v>6</v>
      </c>
      <c r="B7" s="89" t="s">
        <v>62</v>
      </c>
      <c r="C7" s="209"/>
      <c r="D7" s="209"/>
      <c r="E7" s="209" t="s">
        <v>25</v>
      </c>
      <c r="F7" s="209" t="s">
        <v>534</v>
      </c>
      <c r="G7" s="209">
        <v>50</v>
      </c>
      <c r="H7" s="209">
        <v>420</v>
      </c>
    </row>
    <row r="8" spans="1:11" ht="15" customHeight="1" x14ac:dyDescent="0.25">
      <c r="A8" s="89">
        <v>7</v>
      </c>
      <c r="B8" s="89" t="s">
        <v>511</v>
      </c>
      <c r="C8" s="209"/>
      <c r="D8" s="209"/>
      <c r="E8" s="209" t="s">
        <v>24</v>
      </c>
      <c r="F8" s="209" t="s">
        <v>603</v>
      </c>
      <c r="G8" s="209">
        <v>50</v>
      </c>
      <c r="H8" s="209">
        <v>420</v>
      </c>
    </row>
    <row r="9" spans="1:11" ht="15" customHeight="1" x14ac:dyDescent="0.25">
      <c r="A9" s="89">
        <v>8</v>
      </c>
      <c r="B9" s="89" t="s">
        <v>836</v>
      </c>
      <c r="C9" s="42"/>
      <c r="D9" s="42"/>
      <c r="E9" s="209" t="s">
        <v>838</v>
      </c>
      <c r="F9" s="42"/>
      <c r="G9" s="42"/>
      <c r="H9" s="42"/>
    </row>
    <row r="10" spans="1:11" x14ac:dyDescent="0.25">
      <c r="A10" s="89">
        <v>9</v>
      </c>
      <c r="B10" s="89" t="s">
        <v>65</v>
      </c>
      <c r="C10" s="209"/>
      <c r="D10" s="209"/>
      <c r="E10" s="209"/>
      <c r="F10" s="209"/>
      <c r="G10" s="209"/>
      <c r="H10" s="209"/>
    </row>
    <row r="11" spans="1:11" x14ac:dyDescent="0.25">
      <c r="A11" s="89">
        <v>10</v>
      </c>
      <c r="B11" s="89" t="s">
        <v>36</v>
      </c>
      <c r="C11" s="209"/>
      <c r="D11" s="209"/>
      <c r="E11" s="209" t="s">
        <v>576</v>
      </c>
      <c r="F11" s="209" t="s">
        <v>532</v>
      </c>
      <c r="G11" s="209">
        <v>125</v>
      </c>
      <c r="H11" s="209">
        <v>420</v>
      </c>
    </row>
    <row r="12" spans="1:11" x14ac:dyDescent="0.25">
      <c r="A12" s="89">
        <v>11</v>
      </c>
      <c r="B12" s="89" t="s">
        <v>69</v>
      </c>
      <c r="C12" s="209"/>
      <c r="D12" s="209"/>
      <c r="E12" s="209" t="s">
        <v>52</v>
      </c>
      <c r="F12" s="209" t="s">
        <v>584</v>
      </c>
      <c r="G12" s="209">
        <v>160</v>
      </c>
      <c r="H12" s="209">
        <v>420</v>
      </c>
    </row>
    <row r="13" spans="1:11" ht="15" customHeight="1" x14ac:dyDescent="0.25">
      <c r="A13" s="89">
        <v>12</v>
      </c>
      <c r="B13" s="90" t="s">
        <v>71</v>
      </c>
      <c r="C13" s="209"/>
      <c r="D13" s="209"/>
      <c r="E13" s="209" t="s">
        <v>576</v>
      </c>
      <c r="F13" s="209" t="s">
        <v>585</v>
      </c>
      <c r="G13" s="209">
        <v>188</v>
      </c>
      <c r="H13" s="209">
        <v>420</v>
      </c>
    </row>
    <row r="14" spans="1:11" x14ac:dyDescent="0.25">
      <c r="A14" s="89">
        <v>13</v>
      </c>
      <c r="B14" s="89" t="s">
        <v>93</v>
      </c>
      <c r="C14" s="209"/>
      <c r="D14" s="209"/>
      <c r="E14" s="209"/>
      <c r="F14" s="209"/>
      <c r="G14" s="209"/>
      <c r="H14" s="209"/>
    </row>
    <row r="15" spans="1:11" x14ac:dyDescent="0.25">
      <c r="A15" s="89">
        <v>14</v>
      </c>
      <c r="B15" s="89" t="s">
        <v>73</v>
      </c>
      <c r="C15" s="209"/>
      <c r="D15" s="209"/>
      <c r="E15" s="209" t="s">
        <v>576</v>
      </c>
      <c r="F15" s="209" t="s">
        <v>534</v>
      </c>
      <c r="G15" s="209">
        <v>50</v>
      </c>
      <c r="H15" s="209">
        <v>420</v>
      </c>
    </row>
    <row r="16" spans="1:11" ht="15" customHeight="1" x14ac:dyDescent="0.25">
      <c r="A16" s="89">
        <v>15</v>
      </c>
      <c r="B16" s="89" t="s">
        <v>81</v>
      </c>
      <c r="C16" s="209"/>
      <c r="D16" s="209"/>
      <c r="E16" s="209" t="s">
        <v>576</v>
      </c>
      <c r="F16" s="209" t="s">
        <v>532</v>
      </c>
      <c r="G16" s="209">
        <v>125</v>
      </c>
      <c r="H16" s="209">
        <v>420</v>
      </c>
    </row>
    <row r="17" spans="1:8" x14ac:dyDescent="0.25">
      <c r="A17" s="89">
        <v>16</v>
      </c>
      <c r="B17" s="89" t="s">
        <v>74</v>
      </c>
      <c r="C17" s="209"/>
      <c r="D17" s="209"/>
      <c r="E17" s="209"/>
      <c r="F17" s="209"/>
      <c r="G17" s="209"/>
      <c r="H17" s="209"/>
    </row>
    <row r="18" spans="1:8" x14ac:dyDescent="0.25">
      <c r="A18" s="89">
        <v>17</v>
      </c>
      <c r="B18" s="91" t="s">
        <v>443</v>
      </c>
      <c r="C18" s="209"/>
      <c r="D18" s="209"/>
      <c r="E18" s="209" t="s">
        <v>37</v>
      </c>
      <c r="F18" s="209" t="s">
        <v>532</v>
      </c>
      <c r="G18" s="209">
        <v>125</v>
      </c>
      <c r="H18" s="209">
        <v>420</v>
      </c>
    </row>
    <row r="19" spans="1:8" x14ac:dyDescent="0.25">
      <c r="A19" s="89">
        <v>18</v>
      </c>
      <c r="B19" s="91" t="s">
        <v>580</v>
      </c>
      <c r="C19" s="209"/>
      <c r="D19" s="209"/>
      <c r="E19" s="209" t="s">
        <v>24</v>
      </c>
      <c r="F19" s="209" t="s">
        <v>671</v>
      </c>
      <c r="G19" s="209">
        <v>205</v>
      </c>
      <c r="H19" s="209">
        <v>420</v>
      </c>
    </row>
    <row r="20" spans="1:8" ht="15" customHeight="1" x14ac:dyDescent="0.25">
      <c r="A20" s="89">
        <v>19</v>
      </c>
      <c r="B20" s="89" t="s">
        <v>504</v>
      </c>
      <c r="C20" s="209"/>
      <c r="D20" s="209"/>
      <c r="E20" s="209" t="s">
        <v>52</v>
      </c>
      <c r="F20" s="209" t="s">
        <v>534</v>
      </c>
      <c r="G20" s="209">
        <v>50</v>
      </c>
      <c r="H20" s="209">
        <v>420</v>
      </c>
    </row>
    <row r="21" spans="1:8" x14ac:dyDescent="0.25">
      <c r="A21" s="89">
        <v>20</v>
      </c>
      <c r="B21" s="89" t="s">
        <v>50</v>
      </c>
      <c r="C21" s="209"/>
      <c r="D21" s="209"/>
      <c r="E21" s="209"/>
      <c r="F21" s="209"/>
      <c r="G21" s="209"/>
      <c r="H21" s="209"/>
    </row>
    <row r="22" spans="1:8" x14ac:dyDescent="0.25">
      <c r="A22" s="89">
        <v>21</v>
      </c>
      <c r="B22" s="89" t="s">
        <v>84</v>
      </c>
      <c r="C22" s="209"/>
      <c r="D22" s="209"/>
      <c r="E22" s="209" t="s">
        <v>24</v>
      </c>
      <c r="F22" s="209" t="s">
        <v>534</v>
      </c>
      <c r="G22" s="209">
        <v>50</v>
      </c>
      <c r="H22" s="209">
        <v>420</v>
      </c>
    </row>
    <row r="23" spans="1:8" x14ac:dyDescent="0.25">
      <c r="A23" s="89">
        <v>22</v>
      </c>
      <c r="B23" s="89" t="s">
        <v>886</v>
      </c>
      <c r="C23" s="247"/>
      <c r="D23" s="247"/>
      <c r="E23" s="247" t="s">
        <v>850</v>
      </c>
      <c r="F23" s="247"/>
      <c r="G23" s="247"/>
      <c r="H23" s="247"/>
    </row>
    <row r="24" spans="1:8" x14ac:dyDescent="0.25">
      <c r="A24" s="89">
        <v>23</v>
      </c>
      <c r="B24" s="89" t="s">
        <v>849</v>
      </c>
      <c r="C24" s="230"/>
      <c r="D24" s="230"/>
      <c r="E24" s="230" t="s">
        <v>576</v>
      </c>
      <c r="F24" s="230"/>
      <c r="G24" s="230"/>
      <c r="H24" s="230"/>
    </row>
    <row r="25" spans="1:8" x14ac:dyDescent="0.25">
      <c r="A25" s="89">
        <v>24</v>
      </c>
      <c r="B25" s="89" t="s">
        <v>13</v>
      </c>
      <c r="C25" s="209"/>
      <c r="D25" s="209"/>
      <c r="E25" s="209" t="s">
        <v>576</v>
      </c>
      <c r="F25" s="209" t="s">
        <v>532</v>
      </c>
      <c r="G25" s="209">
        <v>125</v>
      </c>
      <c r="H25" s="209">
        <v>420</v>
      </c>
    </row>
    <row r="26" spans="1:8" ht="15" customHeight="1" x14ac:dyDescent="0.25">
      <c r="A26" s="89">
        <v>25</v>
      </c>
      <c r="B26" s="89" t="s">
        <v>91</v>
      </c>
      <c r="C26" s="209"/>
      <c r="D26" s="209"/>
      <c r="E26" s="209" t="s">
        <v>24</v>
      </c>
      <c r="F26" s="209" t="s">
        <v>534</v>
      </c>
      <c r="G26" s="209">
        <v>50</v>
      </c>
      <c r="H26" s="209">
        <v>420</v>
      </c>
    </row>
    <row r="27" spans="1:8" x14ac:dyDescent="0.25">
      <c r="A27" s="89">
        <v>26</v>
      </c>
      <c r="B27" s="89" t="s">
        <v>156</v>
      </c>
      <c r="C27" s="209"/>
      <c r="D27" s="209"/>
      <c r="E27" s="209"/>
      <c r="F27" s="209"/>
      <c r="G27" s="209"/>
      <c r="H27" s="209"/>
    </row>
    <row r="28" spans="1:8" ht="15" customHeight="1" x14ac:dyDescent="0.25">
      <c r="A28" s="89">
        <v>27</v>
      </c>
      <c r="B28" s="92" t="s">
        <v>97</v>
      </c>
      <c r="C28" s="209"/>
      <c r="D28" s="209"/>
      <c r="E28" s="209" t="s">
        <v>97</v>
      </c>
      <c r="F28" s="209" t="s">
        <v>602</v>
      </c>
      <c r="G28" s="209">
        <v>63</v>
      </c>
      <c r="H28" s="209">
        <v>420</v>
      </c>
    </row>
    <row r="29" spans="1:8" ht="15" customHeight="1" x14ac:dyDescent="0.25">
      <c r="A29" s="89">
        <v>28</v>
      </c>
      <c r="B29" s="89" t="s">
        <v>98</v>
      </c>
      <c r="C29" s="209"/>
      <c r="D29" s="209"/>
      <c r="E29" s="209"/>
      <c r="F29" s="209"/>
      <c r="G29" s="209"/>
      <c r="H29" s="209"/>
    </row>
    <row r="30" spans="1:8" ht="15" customHeight="1" x14ac:dyDescent="0.25">
      <c r="A30" s="89">
        <v>29</v>
      </c>
      <c r="B30" s="89" t="s">
        <v>509</v>
      </c>
      <c r="C30" s="42"/>
      <c r="D30" s="42"/>
      <c r="E30" s="209" t="s">
        <v>576</v>
      </c>
      <c r="F30" s="212" t="s">
        <v>599</v>
      </c>
      <c r="G30" s="212">
        <v>80</v>
      </c>
      <c r="H30" s="212">
        <v>420</v>
      </c>
    </row>
    <row r="31" spans="1:8" x14ac:dyDescent="0.25">
      <c r="A31" s="89">
        <v>30</v>
      </c>
      <c r="B31" s="89" t="s">
        <v>99</v>
      </c>
      <c r="C31" s="209"/>
      <c r="D31" s="209"/>
      <c r="E31" s="209"/>
      <c r="F31" s="209"/>
      <c r="G31" s="209"/>
      <c r="H31" s="209"/>
    </row>
    <row r="32" spans="1:8" x14ac:dyDescent="0.25">
      <c r="A32" s="89">
        <v>31</v>
      </c>
      <c r="B32" s="89" t="s">
        <v>101</v>
      </c>
      <c r="C32" s="209"/>
      <c r="D32" s="209"/>
      <c r="E32" s="209"/>
      <c r="F32" s="209"/>
      <c r="G32" s="209"/>
      <c r="H32" s="209"/>
    </row>
    <row r="33" spans="1:8" x14ac:dyDescent="0.25">
      <c r="A33" s="89">
        <v>32</v>
      </c>
      <c r="B33" s="90" t="s">
        <v>150</v>
      </c>
      <c r="C33" s="209"/>
      <c r="D33" s="209"/>
      <c r="E33" s="209" t="s">
        <v>24</v>
      </c>
      <c r="F33" s="209" t="s">
        <v>603</v>
      </c>
      <c r="G33" s="209">
        <v>50</v>
      </c>
      <c r="H33" s="209">
        <v>420</v>
      </c>
    </row>
    <row r="34" spans="1:8" ht="15" customHeight="1" x14ac:dyDescent="0.25">
      <c r="A34" s="89">
        <v>33</v>
      </c>
      <c r="B34" s="89" t="s">
        <v>55</v>
      </c>
      <c r="C34" s="209"/>
      <c r="D34" s="209"/>
      <c r="E34" s="209" t="s">
        <v>25</v>
      </c>
      <c r="F34" s="209" t="s">
        <v>583</v>
      </c>
      <c r="G34" s="209">
        <v>175</v>
      </c>
      <c r="H34" s="209">
        <v>420</v>
      </c>
    </row>
    <row r="35" spans="1:8" ht="15" customHeight="1" x14ac:dyDescent="0.25">
      <c r="A35" s="89">
        <v>34</v>
      </c>
      <c r="B35" s="92" t="s">
        <v>87</v>
      </c>
      <c r="C35" s="209"/>
      <c r="D35" s="209"/>
      <c r="E35" s="209" t="s">
        <v>576</v>
      </c>
      <c r="F35" s="209" t="s">
        <v>585</v>
      </c>
      <c r="G35" s="209">
        <v>188</v>
      </c>
      <c r="H35" s="209">
        <v>420</v>
      </c>
    </row>
    <row r="36" spans="1:8" x14ac:dyDescent="0.25">
      <c r="A36" s="89">
        <v>35</v>
      </c>
      <c r="B36" s="90" t="s">
        <v>146</v>
      </c>
      <c r="C36" s="209"/>
      <c r="D36" s="209"/>
      <c r="E36" s="209"/>
      <c r="F36" s="209"/>
      <c r="G36" s="209"/>
      <c r="H36" s="209"/>
    </row>
    <row r="37" spans="1:8" x14ac:dyDescent="0.25">
      <c r="A37" s="89">
        <v>36</v>
      </c>
      <c r="B37" s="89" t="s">
        <v>68</v>
      </c>
      <c r="C37" s="209"/>
      <c r="D37" s="209"/>
      <c r="E37" s="209"/>
      <c r="F37" s="209"/>
      <c r="G37" s="209"/>
      <c r="H37" s="209"/>
    </row>
    <row r="38" spans="1:8" x14ac:dyDescent="0.25">
      <c r="A38" s="89">
        <v>37</v>
      </c>
      <c r="B38" s="92" t="s">
        <v>104</v>
      </c>
      <c r="C38" s="209"/>
      <c r="D38" s="209"/>
      <c r="E38" s="209" t="s">
        <v>576</v>
      </c>
      <c r="F38" s="209" t="s">
        <v>585</v>
      </c>
      <c r="G38" s="209">
        <v>188</v>
      </c>
      <c r="H38" s="209">
        <v>420</v>
      </c>
    </row>
    <row r="39" spans="1:8" x14ac:dyDescent="0.25">
      <c r="A39" s="89">
        <v>38</v>
      </c>
      <c r="B39" s="92" t="s">
        <v>154</v>
      </c>
      <c r="C39" s="209"/>
      <c r="D39" s="209"/>
      <c r="E39" s="209" t="s">
        <v>154</v>
      </c>
      <c r="F39" s="209" t="s">
        <v>532</v>
      </c>
      <c r="G39" s="209">
        <v>125</v>
      </c>
      <c r="H39" s="209">
        <v>420</v>
      </c>
    </row>
    <row r="40" spans="1:8" ht="15" customHeight="1" x14ac:dyDescent="0.25">
      <c r="A40" s="89">
        <v>39</v>
      </c>
      <c r="B40" s="89" t="s">
        <v>79</v>
      </c>
      <c r="C40" s="209"/>
      <c r="D40" s="209"/>
      <c r="E40" s="209" t="s">
        <v>598</v>
      </c>
      <c r="F40" s="209" t="s">
        <v>599</v>
      </c>
      <c r="G40" s="209">
        <v>80</v>
      </c>
      <c r="H40" s="209">
        <v>420</v>
      </c>
    </row>
    <row r="41" spans="1:8" x14ac:dyDescent="0.25">
      <c r="A41" s="89">
        <v>40</v>
      </c>
      <c r="B41" s="89" t="s">
        <v>609</v>
      </c>
      <c r="C41" s="209"/>
      <c r="D41" s="209"/>
      <c r="E41" s="209" t="s">
        <v>598</v>
      </c>
      <c r="F41" s="209" t="s">
        <v>599</v>
      </c>
      <c r="G41" s="209">
        <v>80</v>
      </c>
      <c r="H41" s="209">
        <v>420</v>
      </c>
    </row>
    <row r="42" spans="1:8" x14ac:dyDescent="0.25">
      <c r="A42" s="89">
        <v>41</v>
      </c>
      <c r="B42" s="90" t="s">
        <v>444</v>
      </c>
      <c r="C42" s="209"/>
      <c r="D42" s="209"/>
      <c r="E42" s="209"/>
      <c r="F42" s="209"/>
      <c r="G42" s="209"/>
      <c r="H42" s="209"/>
    </row>
    <row r="43" spans="1:8" x14ac:dyDescent="0.25">
      <c r="A43" s="89">
        <v>42</v>
      </c>
      <c r="B43" s="90" t="s">
        <v>186</v>
      </c>
      <c r="C43" s="209"/>
      <c r="D43" s="209"/>
      <c r="E43" s="209" t="s">
        <v>52</v>
      </c>
      <c r="F43" s="209" t="s">
        <v>587</v>
      </c>
      <c r="G43" s="209">
        <v>80</v>
      </c>
      <c r="H43" s="209">
        <v>420</v>
      </c>
    </row>
    <row r="44" spans="1:8" x14ac:dyDescent="0.25">
      <c r="A44" s="89">
        <v>43</v>
      </c>
      <c r="B44" s="89" t="s">
        <v>76</v>
      </c>
      <c r="C44" s="209"/>
      <c r="D44" s="209"/>
      <c r="E44" s="209" t="s">
        <v>430</v>
      </c>
      <c r="F44" s="209" t="s">
        <v>587</v>
      </c>
      <c r="G44" s="209">
        <v>80</v>
      </c>
      <c r="H44" s="209">
        <v>420</v>
      </c>
    </row>
    <row r="45" spans="1:8" x14ac:dyDescent="0.25">
      <c r="A45" s="89">
        <v>44</v>
      </c>
      <c r="B45" s="89" t="s">
        <v>142</v>
      </c>
      <c r="C45" s="209"/>
      <c r="D45" s="209"/>
      <c r="E45" s="209" t="s">
        <v>143</v>
      </c>
      <c r="F45" s="209" t="s">
        <v>587</v>
      </c>
      <c r="G45" s="209">
        <v>80</v>
      </c>
      <c r="H45" s="209">
        <v>420</v>
      </c>
    </row>
    <row r="46" spans="1:8" ht="15" customHeight="1" x14ac:dyDescent="0.25">
      <c r="A46" s="89">
        <v>45</v>
      </c>
      <c r="B46" s="89" t="s">
        <v>105</v>
      </c>
      <c r="C46" s="209"/>
      <c r="D46" s="209"/>
      <c r="E46" s="209" t="s">
        <v>34</v>
      </c>
      <c r="F46" s="209" t="s">
        <v>534</v>
      </c>
      <c r="G46" s="209">
        <v>50</v>
      </c>
      <c r="H46" s="209">
        <v>420</v>
      </c>
    </row>
    <row r="47" spans="1:8" x14ac:dyDescent="0.25">
      <c r="A47" s="89">
        <v>46</v>
      </c>
      <c r="B47" s="89" t="s">
        <v>508</v>
      </c>
      <c r="C47" s="209"/>
      <c r="D47" s="209"/>
      <c r="E47" s="209" t="s">
        <v>430</v>
      </c>
      <c r="F47" s="209" t="s">
        <v>604</v>
      </c>
      <c r="G47" s="209">
        <v>125</v>
      </c>
      <c r="H47" s="209">
        <v>420</v>
      </c>
    </row>
    <row r="48" spans="1:8" x14ac:dyDescent="0.25">
      <c r="A48" s="89">
        <v>47</v>
      </c>
      <c r="B48" s="89" t="s">
        <v>111</v>
      </c>
      <c r="C48" s="209"/>
      <c r="D48" s="209"/>
      <c r="E48" s="209"/>
      <c r="F48" s="209"/>
      <c r="G48" s="209"/>
      <c r="H48" s="209"/>
    </row>
    <row r="49" spans="1:8" ht="15" customHeight="1" x14ac:dyDescent="0.25">
      <c r="A49" s="89">
        <v>48</v>
      </c>
      <c r="B49" s="89" t="s">
        <v>14</v>
      </c>
      <c r="C49" s="209"/>
      <c r="D49" s="209"/>
      <c r="E49" s="209" t="s">
        <v>576</v>
      </c>
      <c r="F49" s="209" t="s">
        <v>588</v>
      </c>
      <c r="G49" s="209">
        <v>375</v>
      </c>
      <c r="H49" s="209">
        <v>420</v>
      </c>
    </row>
    <row r="50" spans="1:8" ht="15" customHeight="1" x14ac:dyDescent="0.25">
      <c r="A50" s="89">
        <v>49</v>
      </c>
      <c r="B50" s="89" t="s">
        <v>60</v>
      </c>
      <c r="C50" s="209"/>
      <c r="D50" s="209"/>
      <c r="E50" s="209" t="s">
        <v>25</v>
      </c>
      <c r="F50" s="209" t="s">
        <v>583</v>
      </c>
      <c r="G50" s="209">
        <v>175</v>
      </c>
      <c r="H50" s="209">
        <v>420</v>
      </c>
    </row>
    <row r="51" spans="1:8" ht="15" customHeight="1" x14ac:dyDescent="0.25">
      <c r="A51" s="89">
        <v>50</v>
      </c>
      <c r="B51" s="92" t="s">
        <v>109</v>
      </c>
      <c r="C51" s="209"/>
      <c r="D51" s="209"/>
      <c r="E51" s="209"/>
      <c r="F51" s="209"/>
      <c r="G51" s="209"/>
      <c r="H51" s="209"/>
    </row>
    <row r="52" spans="1:8" ht="15" customHeight="1" x14ac:dyDescent="0.25">
      <c r="A52" s="89">
        <v>51</v>
      </c>
      <c r="B52" s="89" t="s">
        <v>153</v>
      </c>
      <c r="C52" s="209"/>
      <c r="D52" s="209"/>
      <c r="E52" s="209"/>
      <c r="F52" s="209"/>
      <c r="G52" s="209"/>
      <c r="H52" s="209"/>
    </row>
    <row r="53" spans="1:8" x14ac:dyDescent="0.25">
      <c r="A53" s="89">
        <v>52</v>
      </c>
      <c r="B53" s="89" t="s">
        <v>114</v>
      </c>
      <c r="C53" s="209"/>
      <c r="D53" s="209"/>
      <c r="E53" s="209"/>
      <c r="F53" s="209"/>
      <c r="G53" s="209"/>
      <c r="H53" s="209"/>
    </row>
    <row r="54" spans="1:8" x14ac:dyDescent="0.25">
      <c r="A54" s="89">
        <v>53</v>
      </c>
      <c r="B54" s="90" t="s">
        <v>115</v>
      </c>
      <c r="C54" s="209"/>
      <c r="D54" s="209"/>
      <c r="E54" s="209"/>
      <c r="F54" s="209"/>
      <c r="G54" s="209"/>
      <c r="H54" s="209"/>
    </row>
    <row r="55" spans="1:8" x14ac:dyDescent="0.25">
      <c r="A55" s="89">
        <v>54</v>
      </c>
      <c r="B55" s="89" t="s">
        <v>40</v>
      </c>
      <c r="C55" s="209"/>
      <c r="D55" s="209"/>
      <c r="E55" s="209" t="s">
        <v>576</v>
      </c>
      <c r="F55" s="209" t="s">
        <v>589</v>
      </c>
      <c r="G55" s="209">
        <v>188</v>
      </c>
      <c r="H55" s="209">
        <v>420</v>
      </c>
    </row>
    <row r="56" spans="1:8" x14ac:dyDescent="0.25">
      <c r="A56" s="89">
        <v>55</v>
      </c>
      <c r="B56" s="89" t="s">
        <v>85</v>
      </c>
      <c r="C56" s="209"/>
      <c r="D56" s="209"/>
      <c r="E56" s="209" t="s">
        <v>576</v>
      </c>
      <c r="F56" s="209" t="s">
        <v>590</v>
      </c>
      <c r="G56" s="209">
        <v>300</v>
      </c>
      <c r="H56" s="209">
        <v>420</v>
      </c>
    </row>
    <row r="57" spans="1:8" ht="15" customHeight="1" x14ac:dyDescent="0.25">
      <c r="A57" s="89">
        <v>56</v>
      </c>
      <c r="B57" s="89" t="s">
        <v>118</v>
      </c>
      <c r="C57" s="209"/>
      <c r="D57" s="209"/>
      <c r="E57" s="209" t="s">
        <v>576</v>
      </c>
      <c r="F57" s="209" t="s">
        <v>589</v>
      </c>
      <c r="G57" s="209">
        <v>188</v>
      </c>
      <c r="H57" s="209">
        <v>420</v>
      </c>
    </row>
    <row r="58" spans="1:8" ht="15" customHeight="1" x14ac:dyDescent="0.25">
      <c r="A58" s="89">
        <v>57</v>
      </c>
      <c r="B58" s="90" t="s">
        <v>191</v>
      </c>
      <c r="C58" s="209"/>
      <c r="D58" s="209"/>
      <c r="E58" s="209" t="s">
        <v>576</v>
      </c>
      <c r="F58" s="209" t="s">
        <v>593</v>
      </c>
      <c r="G58" s="209">
        <v>250</v>
      </c>
      <c r="H58" s="209">
        <v>420</v>
      </c>
    </row>
    <row r="59" spans="1:8" x14ac:dyDescent="0.25">
      <c r="A59" s="89">
        <v>58</v>
      </c>
      <c r="B59" s="89" t="s">
        <v>119</v>
      </c>
      <c r="C59" s="209"/>
      <c r="D59" s="209"/>
      <c r="E59" s="209" t="s">
        <v>668</v>
      </c>
      <c r="F59" s="209" t="s">
        <v>605</v>
      </c>
      <c r="G59" s="209">
        <v>100</v>
      </c>
      <c r="H59" s="209">
        <v>420</v>
      </c>
    </row>
    <row r="60" spans="1:8" ht="15" customHeight="1" x14ac:dyDescent="0.25">
      <c r="A60" s="89">
        <v>59</v>
      </c>
      <c r="B60" s="89" t="s">
        <v>122</v>
      </c>
      <c r="C60" s="209"/>
      <c r="D60" s="209"/>
      <c r="E60" s="209"/>
      <c r="F60" s="209"/>
      <c r="G60" s="209"/>
      <c r="H60" s="209"/>
    </row>
    <row r="61" spans="1:8" ht="15" customHeight="1" x14ac:dyDescent="0.25">
      <c r="A61" s="89">
        <v>60</v>
      </c>
      <c r="B61" s="89" t="s">
        <v>56</v>
      </c>
      <c r="C61" s="209"/>
      <c r="D61" s="209"/>
      <c r="E61" s="209" t="s">
        <v>25</v>
      </c>
      <c r="F61" s="209" t="s">
        <v>591</v>
      </c>
      <c r="G61" s="209">
        <v>113</v>
      </c>
      <c r="H61" s="209">
        <v>420</v>
      </c>
    </row>
    <row r="62" spans="1:8" x14ac:dyDescent="0.25">
      <c r="A62" s="89">
        <v>61</v>
      </c>
      <c r="B62" s="90" t="s">
        <v>325</v>
      </c>
      <c r="C62" s="209"/>
      <c r="D62" s="209"/>
      <c r="E62" s="209"/>
      <c r="F62" s="209"/>
      <c r="G62" s="209"/>
      <c r="H62" s="209"/>
    </row>
    <row r="63" spans="1:8" ht="15" customHeight="1" x14ac:dyDescent="0.25">
      <c r="A63" s="89">
        <v>62</v>
      </c>
      <c r="B63" s="89" t="s">
        <v>89</v>
      </c>
      <c r="C63" s="209"/>
      <c r="D63" s="209"/>
      <c r="E63" s="209"/>
      <c r="F63" s="209"/>
      <c r="G63" s="209"/>
      <c r="H63" s="209"/>
    </row>
    <row r="64" spans="1:8" x14ac:dyDescent="0.25">
      <c r="A64" s="89">
        <v>63</v>
      </c>
      <c r="B64" s="89" t="s">
        <v>125</v>
      </c>
      <c r="C64" s="209"/>
      <c r="D64" s="209"/>
      <c r="E64" s="209" t="s">
        <v>125</v>
      </c>
      <c r="F64" s="209" t="s">
        <v>604</v>
      </c>
      <c r="G64" s="209">
        <v>125</v>
      </c>
      <c r="H64" s="209">
        <v>420</v>
      </c>
    </row>
    <row r="65" spans="1:8" x14ac:dyDescent="0.25">
      <c r="A65" s="89">
        <v>64</v>
      </c>
      <c r="B65" s="89" t="s">
        <v>126</v>
      </c>
      <c r="C65" s="209"/>
      <c r="D65" s="209"/>
      <c r="E65" s="209"/>
      <c r="F65" s="209"/>
      <c r="G65" s="209"/>
      <c r="H65" s="209"/>
    </row>
    <row r="66" spans="1:8" x14ac:dyDescent="0.25">
      <c r="A66" s="89">
        <v>65</v>
      </c>
      <c r="B66" s="92" t="s">
        <v>231</v>
      </c>
      <c r="C66" s="209"/>
      <c r="D66" s="209"/>
      <c r="E66" s="209" t="s">
        <v>592</v>
      </c>
      <c r="F66" s="209" t="s">
        <v>532</v>
      </c>
      <c r="G66" s="209">
        <v>125</v>
      </c>
      <c r="H66" s="209">
        <v>420</v>
      </c>
    </row>
    <row r="67" spans="1:8" ht="15" customHeight="1" x14ac:dyDescent="0.25">
      <c r="A67" s="89">
        <v>66</v>
      </c>
      <c r="B67" s="90" t="s">
        <v>228</v>
      </c>
      <c r="C67" s="209"/>
      <c r="D67" s="209"/>
      <c r="E67" s="209" t="s">
        <v>24</v>
      </c>
      <c r="F67" s="209" t="s">
        <v>603</v>
      </c>
      <c r="G67" s="209">
        <v>50</v>
      </c>
      <c r="H67" s="209">
        <v>420</v>
      </c>
    </row>
    <row r="68" spans="1:8" x14ac:dyDescent="0.25">
      <c r="A68" s="89">
        <v>67</v>
      </c>
      <c r="B68" s="90" t="s">
        <v>188</v>
      </c>
      <c r="C68" s="209"/>
      <c r="D68" s="209"/>
      <c r="E68" s="209" t="s">
        <v>576</v>
      </c>
      <c r="F68" s="209" t="s">
        <v>587</v>
      </c>
      <c r="G68" s="209">
        <v>80</v>
      </c>
      <c r="H68" s="209">
        <v>420</v>
      </c>
    </row>
    <row r="69" spans="1:8" x14ac:dyDescent="0.25">
      <c r="A69" s="89">
        <v>68</v>
      </c>
      <c r="B69" s="89" t="s">
        <v>128</v>
      </c>
      <c r="C69" s="209"/>
      <c r="D69" s="209"/>
      <c r="E69" s="209"/>
      <c r="F69" s="209"/>
      <c r="G69" s="209"/>
      <c r="H69" s="209"/>
    </row>
    <row r="70" spans="1:8" ht="15" customHeight="1" x14ac:dyDescent="0.25">
      <c r="A70" s="89">
        <v>69</v>
      </c>
      <c r="B70" s="89" t="s">
        <v>130</v>
      </c>
      <c r="C70" s="209"/>
      <c r="D70" s="209"/>
      <c r="E70" s="209" t="s">
        <v>52</v>
      </c>
      <c r="F70" s="209" t="s">
        <v>587</v>
      </c>
      <c r="G70" s="209">
        <v>80</v>
      </c>
      <c r="H70" s="209">
        <v>420</v>
      </c>
    </row>
    <row r="71" spans="1:8" x14ac:dyDescent="0.25">
      <c r="A71" s="89">
        <v>70</v>
      </c>
      <c r="B71" s="89" t="s">
        <v>112</v>
      </c>
      <c r="C71" s="209"/>
      <c r="D71" s="209"/>
      <c r="E71" s="209" t="s">
        <v>25</v>
      </c>
      <c r="F71" s="209" t="s">
        <v>583</v>
      </c>
      <c r="G71" s="209">
        <v>175</v>
      </c>
      <c r="H71" s="209">
        <v>420</v>
      </c>
    </row>
    <row r="72" spans="1:8" ht="15" customHeight="1" x14ac:dyDescent="0.25">
      <c r="A72" s="89">
        <v>71</v>
      </c>
      <c r="B72" s="89" t="s">
        <v>92</v>
      </c>
      <c r="C72" s="209"/>
      <c r="D72" s="209"/>
      <c r="E72" s="209"/>
      <c r="F72" s="209"/>
      <c r="G72" s="209"/>
      <c r="H72" s="209"/>
    </row>
    <row r="73" spans="1:8" x14ac:dyDescent="0.25">
      <c r="A73" s="89">
        <v>72</v>
      </c>
      <c r="B73" s="89" t="s">
        <v>117</v>
      </c>
      <c r="C73" s="209"/>
      <c r="D73" s="209"/>
      <c r="E73" s="209" t="s">
        <v>576</v>
      </c>
      <c r="F73" s="209" t="s">
        <v>593</v>
      </c>
      <c r="G73" s="209">
        <v>250</v>
      </c>
      <c r="H73" s="209">
        <v>420</v>
      </c>
    </row>
    <row r="74" spans="1:8" x14ac:dyDescent="0.25">
      <c r="A74" s="89">
        <v>73</v>
      </c>
      <c r="B74" s="89" t="s">
        <v>100</v>
      </c>
      <c r="C74" s="209"/>
      <c r="D74" s="209"/>
      <c r="E74" s="209"/>
      <c r="F74" s="209"/>
      <c r="G74" s="209"/>
      <c r="H74" s="209"/>
    </row>
    <row r="75" spans="1:8" x14ac:dyDescent="0.25">
      <c r="A75" s="89">
        <v>74</v>
      </c>
      <c r="B75" s="89" t="s">
        <v>129</v>
      </c>
      <c r="C75" s="209"/>
      <c r="D75" s="209"/>
      <c r="E75" s="209" t="s">
        <v>52</v>
      </c>
      <c r="F75" s="209" t="s">
        <v>587</v>
      </c>
      <c r="G75" s="209">
        <v>80</v>
      </c>
      <c r="H75" s="209">
        <v>420</v>
      </c>
    </row>
    <row r="76" spans="1:8" x14ac:dyDescent="0.25">
      <c r="A76" s="89">
        <v>75</v>
      </c>
      <c r="B76" s="89" t="s">
        <v>131</v>
      </c>
      <c r="C76" s="209"/>
      <c r="D76" s="209"/>
      <c r="E76" s="209" t="s">
        <v>52</v>
      </c>
      <c r="F76" s="209" t="s">
        <v>587</v>
      </c>
      <c r="G76" s="209">
        <v>80</v>
      </c>
      <c r="H76" s="209">
        <v>420</v>
      </c>
    </row>
    <row r="77" spans="1:8" ht="15" customHeight="1" x14ac:dyDescent="0.25">
      <c r="A77" s="89">
        <v>76</v>
      </c>
      <c r="B77" s="89" t="s">
        <v>608</v>
      </c>
      <c r="C77" s="209"/>
      <c r="D77" s="209"/>
      <c r="E77" s="209" t="s">
        <v>576</v>
      </c>
      <c r="F77" s="209" t="s">
        <v>604</v>
      </c>
      <c r="G77" s="209">
        <v>125</v>
      </c>
      <c r="H77" s="209">
        <v>420</v>
      </c>
    </row>
    <row r="78" spans="1:8" ht="15" customHeight="1" x14ac:dyDescent="0.25">
      <c r="A78" s="89">
        <v>77</v>
      </c>
      <c r="B78" s="89" t="s">
        <v>137</v>
      </c>
      <c r="C78" s="209"/>
      <c r="D78" s="209"/>
      <c r="E78" s="209" t="s">
        <v>52</v>
      </c>
      <c r="F78" s="209" t="s">
        <v>534</v>
      </c>
      <c r="G78" s="209">
        <v>50</v>
      </c>
      <c r="H78" s="209">
        <v>420</v>
      </c>
    </row>
    <row r="79" spans="1:8" ht="15" customHeight="1" x14ac:dyDescent="0.25">
      <c r="A79" s="89">
        <v>78</v>
      </c>
      <c r="B79" s="89" t="s">
        <v>139</v>
      </c>
      <c r="C79" s="209"/>
      <c r="D79" s="209"/>
      <c r="E79" s="209"/>
      <c r="F79" s="209"/>
      <c r="G79" s="209"/>
      <c r="H79" s="209"/>
    </row>
    <row r="80" spans="1:8" ht="15" customHeight="1" x14ac:dyDescent="0.25">
      <c r="A80" s="89">
        <v>79</v>
      </c>
      <c r="B80" s="89" t="s">
        <v>405</v>
      </c>
      <c r="C80" s="209"/>
      <c r="D80" s="209"/>
      <c r="E80" s="209"/>
      <c r="F80" s="209"/>
      <c r="G80" s="209"/>
      <c r="H80" s="209"/>
    </row>
    <row r="81" spans="1:8" x14ac:dyDescent="0.25">
      <c r="A81" s="89">
        <v>80</v>
      </c>
      <c r="B81" s="89" t="s">
        <v>611</v>
      </c>
      <c r="C81" s="209"/>
      <c r="D81" s="209"/>
      <c r="E81" s="209"/>
      <c r="F81" s="209"/>
      <c r="G81" s="209"/>
      <c r="H81" s="209"/>
    </row>
    <row r="82" spans="1:8" ht="15" customHeight="1" x14ac:dyDescent="0.25">
      <c r="A82" s="89">
        <v>81</v>
      </c>
      <c r="B82" s="89" t="s">
        <v>456</v>
      </c>
      <c r="C82" s="209"/>
      <c r="D82" s="209"/>
      <c r="E82" s="209"/>
      <c r="F82" s="209"/>
      <c r="G82" s="209"/>
      <c r="H82" s="209"/>
    </row>
    <row r="83" spans="1:8" ht="15" customHeight="1" x14ac:dyDescent="0.25">
      <c r="A83" s="89">
        <v>82</v>
      </c>
      <c r="B83" s="89" t="s">
        <v>63</v>
      </c>
      <c r="C83" s="209"/>
      <c r="D83" s="209"/>
      <c r="E83" s="209" t="s">
        <v>25</v>
      </c>
      <c r="F83" s="209" t="s">
        <v>587</v>
      </c>
      <c r="G83" s="209">
        <v>80</v>
      </c>
      <c r="H83" s="209">
        <v>420</v>
      </c>
    </row>
    <row r="84" spans="1:8" ht="15" customHeight="1" x14ac:dyDescent="0.25">
      <c r="A84" s="89">
        <v>83</v>
      </c>
      <c r="B84" s="89" t="s">
        <v>123</v>
      </c>
      <c r="C84" s="209"/>
      <c r="D84" s="209"/>
      <c r="E84" s="209"/>
      <c r="F84" s="209"/>
      <c r="G84" s="209"/>
      <c r="H84" s="209"/>
    </row>
    <row r="85" spans="1:8" x14ac:dyDescent="0.25">
      <c r="A85" s="89">
        <v>84</v>
      </c>
      <c r="B85" s="90" t="s">
        <v>145</v>
      </c>
      <c r="C85" s="209"/>
      <c r="D85" s="209"/>
      <c r="E85" s="209"/>
      <c r="F85" s="209"/>
      <c r="G85" s="209"/>
      <c r="H85" s="209"/>
    </row>
    <row r="86" spans="1:8" ht="15" customHeight="1" x14ac:dyDescent="0.25">
      <c r="A86" s="89">
        <v>85</v>
      </c>
      <c r="B86" s="89" t="s">
        <v>147</v>
      </c>
      <c r="C86" s="209"/>
      <c r="D86" s="209"/>
      <c r="E86" s="209"/>
      <c r="F86" s="209"/>
      <c r="G86" s="209"/>
      <c r="H86" s="209"/>
    </row>
    <row r="87" spans="1:8" x14ac:dyDescent="0.25">
      <c r="A87" s="89">
        <v>86</v>
      </c>
      <c r="B87" s="89" t="s">
        <v>839</v>
      </c>
      <c r="C87" s="42"/>
      <c r="D87" s="42"/>
      <c r="E87" s="209" t="s">
        <v>34</v>
      </c>
      <c r="F87" s="42"/>
      <c r="G87" s="42"/>
      <c r="H87" s="42"/>
    </row>
    <row r="88" spans="1:8" ht="15" customHeight="1" x14ac:dyDescent="0.25">
      <c r="A88" s="89">
        <v>87</v>
      </c>
      <c r="B88" s="89" t="s">
        <v>134</v>
      </c>
      <c r="C88" s="209"/>
      <c r="D88" s="209"/>
      <c r="E88" s="209" t="s">
        <v>52</v>
      </c>
      <c r="F88" s="209" t="s">
        <v>534</v>
      </c>
      <c r="G88" s="209">
        <v>50</v>
      </c>
      <c r="H88" s="209">
        <v>420</v>
      </c>
    </row>
    <row r="89" spans="1:8" x14ac:dyDescent="0.25">
      <c r="A89" s="89">
        <v>88</v>
      </c>
      <c r="B89" s="89" t="s">
        <v>148</v>
      </c>
      <c r="C89" s="209"/>
      <c r="D89" s="209"/>
      <c r="E89" s="209"/>
      <c r="F89" s="209"/>
      <c r="G89" s="209"/>
      <c r="H89" s="209"/>
    </row>
    <row r="90" spans="1:8" x14ac:dyDescent="0.25">
      <c r="A90" s="89">
        <v>89</v>
      </c>
      <c r="B90" s="90" t="s">
        <v>187</v>
      </c>
      <c r="C90" s="209"/>
      <c r="D90" s="209"/>
      <c r="E90" s="209" t="s">
        <v>576</v>
      </c>
      <c r="F90" s="209" t="s">
        <v>599</v>
      </c>
      <c r="G90" s="209">
        <v>80</v>
      </c>
      <c r="H90" s="209">
        <v>420</v>
      </c>
    </row>
    <row r="91" spans="1:8" ht="15" customHeight="1" x14ac:dyDescent="0.25">
      <c r="A91" s="89">
        <v>90</v>
      </c>
      <c r="B91" s="89" t="s">
        <v>149</v>
      </c>
      <c r="C91" s="209"/>
      <c r="D91" s="209"/>
      <c r="E91" s="209"/>
      <c r="F91" s="209"/>
      <c r="G91" s="209"/>
      <c r="H91" s="209"/>
    </row>
    <row r="92" spans="1:8" x14ac:dyDescent="0.25">
      <c r="A92" s="89">
        <v>91</v>
      </c>
      <c r="B92" s="92" t="s">
        <v>230</v>
      </c>
      <c r="C92" s="209"/>
      <c r="D92" s="209"/>
      <c r="E92" s="209" t="s">
        <v>25</v>
      </c>
      <c r="F92" s="209" t="s">
        <v>602</v>
      </c>
      <c r="G92" s="209">
        <v>63</v>
      </c>
      <c r="H92" s="209">
        <v>420</v>
      </c>
    </row>
    <row r="93" spans="1:8" ht="15" customHeight="1" x14ac:dyDescent="0.25">
      <c r="A93" s="89">
        <v>92</v>
      </c>
      <c r="B93" s="89" t="s">
        <v>136</v>
      </c>
      <c r="C93" s="209"/>
      <c r="D93" s="209"/>
      <c r="E93" s="209" t="s">
        <v>576</v>
      </c>
      <c r="F93" s="209" t="s">
        <v>534</v>
      </c>
      <c r="G93" s="209">
        <v>50</v>
      </c>
      <c r="H93" s="209">
        <v>420</v>
      </c>
    </row>
    <row r="94" spans="1:8" x14ac:dyDescent="0.25">
      <c r="A94" s="89">
        <v>93</v>
      </c>
      <c r="B94" s="89" t="s">
        <v>165</v>
      </c>
      <c r="C94" s="209"/>
      <c r="D94" s="209"/>
      <c r="E94" s="209"/>
      <c r="F94" s="209"/>
      <c r="G94" s="209"/>
      <c r="H94" s="209"/>
    </row>
    <row r="95" spans="1:8" x14ac:dyDescent="0.25">
      <c r="A95" s="89">
        <v>94</v>
      </c>
      <c r="B95" s="91" t="s">
        <v>192</v>
      </c>
      <c r="C95" s="209"/>
      <c r="D95" s="209"/>
      <c r="E95" s="209" t="s">
        <v>192</v>
      </c>
      <c r="F95" s="209" t="s">
        <v>604</v>
      </c>
      <c r="G95" s="209">
        <v>125</v>
      </c>
      <c r="H95" s="209">
        <v>420</v>
      </c>
    </row>
    <row r="96" spans="1:8" x14ac:dyDescent="0.25">
      <c r="A96" s="89">
        <v>95</v>
      </c>
      <c r="B96" s="89" t="s">
        <v>229</v>
      </c>
      <c r="C96" s="209"/>
      <c r="D96" s="209"/>
      <c r="E96" s="209"/>
      <c r="F96" s="209"/>
      <c r="G96" s="209"/>
      <c r="H96" s="209"/>
    </row>
    <row r="97" spans="1:8" ht="15" customHeight="1" x14ac:dyDescent="0.25">
      <c r="A97" s="89">
        <v>96</v>
      </c>
      <c r="B97" s="89" t="s">
        <v>152</v>
      </c>
      <c r="C97" s="209"/>
      <c r="D97" s="209"/>
      <c r="E97" s="209" t="s">
        <v>34</v>
      </c>
      <c r="F97" s="209" t="s">
        <v>599</v>
      </c>
      <c r="G97" s="209">
        <v>80</v>
      </c>
      <c r="H97" s="209">
        <v>420</v>
      </c>
    </row>
    <row r="98" spans="1:8" x14ac:dyDescent="0.25">
      <c r="A98" s="89">
        <v>97</v>
      </c>
      <c r="B98" s="92" t="s">
        <v>116</v>
      </c>
      <c r="C98" s="209"/>
      <c r="D98" s="209"/>
      <c r="E98" s="209" t="s">
        <v>24</v>
      </c>
      <c r="F98" s="209" t="s">
        <v>535</v>
      </c>
      <c r="G98" s="209">
        <v>100</v>
      </c>
      <c r="H98" s="209">
        <v>420</v>
      </c>
    </row>
    <row r="99" spans="1:8" ht="15" customHeight="1" x14ac:dyDescent="0.25">
      <c r="A99" s="89">
        <v>98</v>
      </c>
      <c r="B99" s="89" t="s">
        <v>157</v>
      </c>
      <c r="C99" s="209"/>
      <c r="D99" s="209"/>
      <c r="E99" s="209" t="s">
        <v>52</v>
      </c>
      <c r="F99" s="209" t="s">
        <v>587</v>
      </c>
      <c r="G99" s="209">
        <v>80</v>
      </c>
      <c r="H99" s="209">
        <v>420</v>
      </c>
    </row>
    <row r="100" spans="1:8" ht="15" customHeight="1" x14ac:dyDescent="0.25">
      <c r="A100" s="89">
        <v>99</v>
      </c>
      <c r="B100" s="89" t="s">
        <v>827</v>
      </c>
      <c r="C100" s="209"/>
      <c r="D100" s="209"/>
      <c r="E100" s="209" t="s">
        <v>52</v>
      </c>
      <c r="F100" s="209"/>
      <c r="G100" s="209"/>
      <c r="H100" s="209"/>
    </row>
    <row r="101" spans="1:8" x14ac:dyDescent="0.25">
      <c r="A101" s="89">
        <v>100</v>
      </c>
      <c r="B101" s="89" t="s">
        <v>53</v>
      </c>
      <c r="C101" s="209"/>
      <c r="D101" s="209"/>
      <c r="E101" s="209" t="s">
        <v>427</v>
      </c>
      <c r="F101" s="209" t="s">
        <v>599</v>
      </c>
      <c r="G101" s="209">
        <v>80</v>
      </c>
      <c r="H101" s="209">
        <v>420</v>
      </c>
    </row>
    <row r="102" spans="1:8" x14ac:dyDescent="0.25">
      <c r="A102" s="89">
        <v>101</v>
      </c>
      <c r="B102" s="92" t="s">
        <v>108</v>
      </c>
      <c r="C102" s="209"/>
      <c r="D102" s="209"/>
      <c r="E102" s="209" t="s">
        <v>576</v>
      </c>
      <c r="F102" s="209" t="s">
        <v>586</v>
      </c>
      <c r="G102" s="209">
        <v>63</v>
      </c>
      <c r="H102" s="209">
        <v>420</v>
      </c>
    </row>
    <row r="103" spans="1:8" x14ac:dyDescent="0.25">
      <c r="A103" s="89">
        <v>102</v>
      </c>
      <c r="B103" s="89" t="s">
        <v>120</v>
      </c>
      <c r="C103" s="209"/>
      <c r="D103" s="209"/>
      <c r="E103" s="209"/>
      <c r="F103" s="209"/>
      <c r="G103" s="209"/>
      <c r="H103" s="209"/>
    </row>
    <row r="104" spans="1:8" ht="15" customHeight="1" x14ac:dyDescent="0.25">
      <c r="A104" s="89">
        <v>103</v>
      </c>
      <c r="B104" s="89" t="s">
        <v>155</v>
      </c>
      <c r="C104" s="209"/>
      <c r="D104" s="209"/>
      <c r="E104" s="209"/>
      <c r="F104" s="209"/>
      <c r="G104" s="209"/>
      <c r="H104" s="209"/>
    </row>
    <row r="105" spans="1:8" x14ac:dyDescent="0.25">
      <c r="A105" s="89">
        <v>104</v>
      </c>
      <c r="B105" s="89" t="s">
        <v>70</v>
      </c>
      <c r="C105" s="209"/>
      <c r="D105" s="209"/>
      <c r="E105" s="209" t="s">
        <v>52</v>
      </c>
      <c r="F105" s="209" t="s">
        <v>587</v>
      </c>
      <c r="G105" s="209">
        <v>80</v>
      </c>
      <c r="H105" s="209">
        <v>420</v>
      </c>
    </row>
    <row r="106" spans="1:8" ht="15" customHeight="1" x14ac:dyDescent="0.25">
      <c r="A106" s="89">
        <v>105</v>
      </c>
      <c r="B106" s="89" t="s">
        <v>102</v>
      </c>
      <c r="C106" s="209"/>
      <c r="D106" s="209"/>
      <c r="E106" s="209" t="s">
        <v>52</v>
      </c>
      <c r="F106" s="209" t="s">
        <v>534</v>
      </c>
      <c r="G106" s="209">
        <v>50</v>
      </c>
      <c r="H106" s="209">
        <v>420</v>
      </c>
    </row>
    <row r="107" spans="1:8" x14ac:dyDescent="0.25">
      <c r="A107" s="89">
        <v>106</v>
      </c>
      <c r="B107" s="89" t="s">
        <v>78</v>
      </c>
      <c r="C107" s="209"/>
      <c r="D107" s="209"/>
      <c r="E107" s="209" t="s">
        <v>576</v>
      </c>
      <c r="F107" s="209" t="s">
        <v>585</v>
      </c>
      <c r="G107" s="209">
        <v>188</v>
      </c>
      <c r="H107" s="209">
        <v>420</v>
      </c>
    </row>
    <row r="108" spans="1:8" x14ac:dyDescent="0.25">
      <c r="A108" s="89">
        <v>107</v>
      </c>
      <c r="B108" s="89" t="s">
        <v>140</v>
      </c>
      <c r="C108" s="209"/>
      <c r="D108" s="209"/>
      <c r="E108" s="209"/>
      <c r="F108" s="209"/>
      <c r="G108" s="209"/>
      <c r="H108" s="209"/>
    </row>
    <row r="109" spans="1:8" ht="15" customHeight="1" x14ac:dyDescent="0.25">
      <c r="A109" s="89">
        <v>108</v>
      </c>
      <c r="B109" s="89" t="s">
        <v>106</v>
      </c>
      <c r="C109" s="209"/>
      <c r="D109" s="209"/>
      <c r="E109" s="209" t="s">
        <v>576</v>
      </c>
      <c r="F109" s="209" t="s">
        <v>532</v>
      </c>
      <c r="G109" s="209">
        <v>125</v>
      </c>
      <c r="H109" s="209">
        <v>420</v>
      </c>
    </row>
    <row r="110" spans="1:8" x14ac:dyDescent="0.25">
      <c r="A110" s="89">
        <v>109</v>
      </c>
      <c r="B110" s="90" t="s">
        <v>323</v>
      </c>
      <c r="C110" s="209"/>
      <c r="D110" s="209"/>
      <c r="E110" s="209"/>
      <c r="F110" s="209"/>
      <c r="G110" s="209"/>
      <c r="H110" s="209"/>
    </row>
    <row r="111" spans="1:8" x14ac:dyDescent="0.25">
      <c r="A111" s="89">
        <v>110</v>
      </c>
      <c r="B111" s="90" t="s">
        <v>151</v>
      </c>
      <c r="C111" s="209"/>
      <c r="D111" s="209"/>
      <c r="E111" s="209" t="s">
        <v>24</v>
      </c>
      <c r="F111" s="209" t="s">
        <v>603</v>
      </c>
      <c r="G111" s="209">
        <v>50</v>
      </c>
      <c r="H111" s="209">
        <v>420</v>
      </c>
    </row>
    <row r="112" spans="1:8" x14ac:dyDescent="0.25">
      <c r="A112" s="89">
        <v>111</v>
      </c>
      <c r="B112" s="89" t="s">
        <v>66</v>
      </c>
      <c r="C112" s="209"/>
      <c r="D112" s="209"/>
      <c r="E112" s="209" t="s">
        <v>576</v>
      </c>
      <c r="F112" s="209" t="s">
        <v>534</v>
      </c>
      <c r="G112" s="209">
        <v>50</v>
      </c>
      <c r="H112" s="209">
        <v>420</v>
      </c>
    </row>
    <row r="113" spans="1:8" ht="15" customHeight="1" x14ac:dyDescent="0.25">
      <c r="A113" s="89">
        <v>112</v>
      </c>
      <c r="B113" s="90" t="s">
        <v>446</v>
      </c>
      <c r="C113" s="209"/>
      <c r="D113" s="209"/>
      <c r="E113" s="209"/>
      <c r="F113" s="209"/>
      <c r="G113" s="209"/>
      <c r="H113" s="209"/>
    </row>
    <row r="114" spans="1:8" ht="15" customHeight="1" x14ac:dyDescent="0.25">
      <c r="A114" s="89">
        <v>113</v>
      </c>
      <c r="B114" s="90" t="s">
        <v>160</v>
      </c>
      <c r="C114" s="209"/>
      <c r="D114" s="209"/>
      <c r="E114" s="209" t="s">
        <v>576</v>
      </c>
      <c r="F114" s="209" t="s">
        <v>585</v>
      </c>
      <c r="G114" s="209">
        <v>188</v>
      </c>
      <c r="H114" s="209">
        <v>420</v>
      </c>
    </row>
    <row r="115" spans="1:8" x14ac:dyDescent="0.25">
      <c r="A115" s="89">
        <v>114</v>
      </c>
      <c r="B115" s="90" t="s">
        <v>26</v>
      </c>
      <c r="C115" s="209"/>
      <c r="D115" s="209"/>
      <c r="E115" s="209" t="s">
        <v>576</v>
      </c>
      <c r="F115" s="209" t="s">
        <v>587</v>
      </c>
      <c r="G115" s="209">
        <v>80</v>
      </c>
      <c r="H115" s="209">
        <v>420</v>
      </c>
    </row>
    <row r="116" spans="1:8" x14ac:dyDescent="0.25">
      <c r="A116" s="89">
        <v>115</v>
      </c>
      <c r="B116" s="89" t="s">
        <v>75</v>
      </c>
      <c r="C116" s="209"/>
      <c r="D116" s="209"/>
      <c r="E116" s="209" t="s">
        <v>576</v>
      </c>
      <c r="F116" s="209" t="s">
        <v>594</v>
      </c>
      <c r="G116" s="209">
        <v>205</v>
      </c>
      <c r="H116" s="209">
        <v>420</v>
      </c>
    </row>
    <row r="117" spans="1:8" ht="15" customHeight="1" x14ac:dyDescent="0.25">
      <c r="A117" s="89">
        <v>116</v>
      </c>
      <c r="B117" s="89" t="s">
        <v>27</v>
      </c>
      <c r="C117" s="209"/>
      <c r="D117" s="209"/>
      <c r="E117" s="209"/>
      <c r="F117" s="209"/>
      <c r="G117" s="209"/>
      <c r="H117" s="209"/>
    </row>
    <row r="118" spans="1:8" x14ac:dyDescent="0.25">
      <c r="A118" s="89">
        <v>117</v>
      </c>
      <c r="B118" s="89" t="s">
        <v>82</v>
      </c>
      <c r="C118" s="209"/>
      <c r="D118" s="209"/>
      <c r="E118" s="209"/>
      <c r="F118" s="209"/>
      <c r="G118" s="209"/>
      <c r="H118" s="209"/>
    </row>
    <row r="119" spans="1:8" x14ac:dyDescent="0.25">
      <c r="A119" s="89">
        <v>118</v>
      </c>
      <c r="B119" s="89" t="s">
        <v>135</v>
      </c>
      <c r="C119" s="209"/>
      <c r="D119" s="209"/>
      <c r="E119" s="209" t="s">
        <v>576</v>
      </c>
      <c r="F119" s="209" t="s">
        <v>532</v>
      </c>
      <c r="G119" s="209">
        <v>125</v>
      </c>
      <c r="H119" s="209">
        <v>420</v>
      </c>
    </row>
    <row r="120" spans="1:8" ht="15" customHeight="1" x14ac:dyDescent="0.25">
      <c r="A120" s="89">
        <v>119</v>
      </c>
      <c r="B120" s="89" t="s">
        <v>72</v>
      </c>
      <c r="C120" s="209"/>
      <c r="D120" s="209"/>
      <c r="E120" s="209" t="s">
        <v>25</v>
      </c>
      <c r="F120" s="209" t="s">
        <v>583</v>
      </c>
      <c r="G120" s="209">
        <v>175</v>
      </c>
      <c r="H120" s="209">
        <v>420</v>
      </c>
    </row>
    <row r="121" spans="1:8" x14ac:dyDescent="0.25">
      <c r="A121" s="89">
        <v>120</v>
      </c>
      <c r="B121" s="89" t="s">
        <v>167</v>
      </c>
      <c r="C121" s="209"/>
      <c r="D121" s="209"/>
      <c r="E121" s="209"/>
      <c r="F121" s="209"/>
      <c r="G121" s="209"/>
      <c r="H121" s="209"/>
    </row>
    <row r="122" spans="1:8" x14ac:dyDescent="0.25">
      <c r="A122" s="89">
        <v>121</v>
      </c>
      <c r="B122" s="90" t="s">
        <v>183</v>
      </c>
      <c r="C122" s="209"/>
      <c r="D122" s="209"/>
      <c r="E122" s="209" t="s">
        <v>183</v>
      </c>
      <c r="F122" s="209" t="s">
        <v>605</v>
      </c>
      <c r="G122" s="209">
        <v>100</v>
      </c>
      <c r="H122" s="209">
        <v>420</v>
      </c>
    </row>
    <row r="123" spans="1:8" x14ac:dyDescent="0.25">
      <c r="A123" s="89">
        <v>122</v>
      </c>
      <c r="B123" s="89" t="s">
        <v>58</v>
      </c>
      <c r="C123" s="209"/>
      <c r="D123" s="209"/>
      <c r="E123" s="209" t="s">
        <v>59</v>
      </c>
      <c r="F123" s="209" t="s">
        <v>534</v>
      </c>
      <c r="G123" s="209">
        <v>50</v>
      </c>
      <c r="H123" s="209">
        <v>420</v>
      </c>
    </row>
    <row r="124" spans="1:8" ht="15" customHeight="1" x14ac:dyDescent="0.25">
      <c r="A124" s="89">
        <v>123</v>
      </c>
      <c r="B124" s="89" t="s">
        <v>29</v>
      </c>
      <c r="C124" s="209"/>
      <c r="D124" s="209"/>
      <c r="E124" s="209"/>
      <c r="F124" s="209"/>
      <c r="G124" s="209"/>
      <c r="H124" s="209"/>
    </row>
    <row r="125" spans="1:8" x14ac:dyDescent="0.25">
      <c r="A125" s="89">
        <v>124</v>
      </c>
      <c r="B125" s="92" t="s">
        <v>30</v>
      </c>
      <c r="C125" s="209"/>
      <c r="D125" s="209"/>
      <c r="E125" s="209" t="s">
        <v>576</v>
      </c>
      <c r="F125" s="209" t="s">
        <v>591</v>
      </c>
      <c r="G125" s="209">
        <v>113</v>
      </c>
      <c r="H125" s="209">
        <v>420</v>
      </c>
    </row>
    <row r="126" spans="1:8" ht="15" customHeight="1" x14ac:dyDescent="0.25">
      <c r="A126" s="89">
        <v>125</v>
      </c>
      <c r="B126" s="89" t="s">
        <v>138</v>
      </c>
      <c r="C126" s="209"/>
      <c r="D126" s="209"/>
      <c r="E126" s="209" t="s">
        <v>24</v>
      </c>
      <c r="F126" s="209" t="s">
        <v>536</v>
      </c>
      <c r="G126" s="209">
        <v>126</v>
      </c>
      <c r="H126" s="209">
        <v>420</v>
      </c>
    </row>
    <row r="127" spans="1:8" x14ac:dyDescent="0.25">
      <c r="A127" s="89">
        <v>126</v>
      </c>
      <c r="B127" s="89" t="s">
        <v>10</v>
      </c>
      <c r="C127" s="209"/>
      <c r="D127" s="209"/>
      <c r="E127" s="209" t="s">
        <v>576</v>
      </c>
      <c r="F127" s="209" t="s">
        <v>600</v>
      </c>
      <c r="G127" s="209">
        <v>250</v>
      </c>
      <c r="H127" s="209">
        <v>420</v>
      </c>
    </row>
    <row r="128" spans="1:8" x14ac:dyDescent="0.25">
      <c r="A128" s="89">
        <v>127</v>
      </c>
      <c r="B128" s="89" t="s">
        <v>169</v>
      </c>
      <c r="C128" s="209"/>
      <c r="D128" s="209"/>
      <c r="E128" s="209"/>
      <c r="F128" s="209"/>
      <c r="G128" s="209"/>
      <c r="H128" s="209"/>
    </row>
    <row r="129" spans="1:8" ht="15" customHeight="1" x14ac:dyDescent="0.25">
      <c r="A129" s="89">
        <v>128</v>
      </c>
      <c r="B129" s="89" t="s">
        <v>90</v>
      </c>
      <c r="C129" s="209"/>
      <c r="D129" s="209"/>
      <c r="E129" s="209" t="s">
        <v>576</v>
      </c>
      <c r="F129" s="209" t="s">
        <v>585</v>
      </c>
      <c r="G129" s="209">
        <v>188</v>
      </c>
      <c r="H129" s="209">
        <v>420</v>
      </c>
    </row>
    <row r="130" spans="1:8" x14ac:dyDescent="0.25">
      <c r="A130" s="89">
        <v>129</v>
      </c>
      <c r="B130" s="89" t="s">
        <v>33</v>
      </c>
      <c r="C130" s="209"/>
      <c r="D130" s="209"/>
      <c r="E130" s="209"/>
      <c r="F130" s="209"/>
      <c r="G130" s="209"/>
      <c r="H130" s="209"/>
    </row>
    <row r="131" spans="1:8" ht="15" customHeight="1" x14ac:dyDescent="0.25">
      <c r="A131" s="89">
        <v>130</v>
      </c>
      <c r="B131" s="89" t="s">
        <v>606</v>
      </c>
      <c r="C131" s="209"/>
      <c r="D131" s="209"/>
      <c r="E131" s="230" t="s">
        <v>840</v>
      </c>
      <c r="F131" s="209" t="s">
        <v>603</v>
      </c>
      <c r="G131" s="209">
        <v>50</v>
      </c>
      <c r="H131" s="209">
        <v>420</v>
      </c>
    </row>
    <row r="132" spans="1:8" ht="15" customHeight="1" x14ac:dyDescent="0.25">
      <c r="A132" s="89">
        <v>131</v>
      </c>
      <c r="B132" s="89" t="s">
        <v>172</v>
      </c>
      <c r="C132" s="209"/>
      <c r="D132" s="209"/>
      <c r="E132" s="209" t="s">
        <v>25</v>
      </c>
      <c r="F132" s="209" t="s">
        <v>595</v>
      </c>
      <c r="G132" s="209">
        <v>130</v>
      </c>
      <c r="H132" s="209">
        <v>420</v>
      </c>
    </row>
    <row r="133" spans="1:8" ht="15" customHeight="1" x14ac:dyDescent="0.25">
      <c r="A133" s="89">
        <v>132</v>
      </c>
      <c r="B133" s="90" t="s">
        <v>311</v>
      </c>
      <c r="C133" s="209"/>
      <c r="D133" s="209"/>
      <c r="E133" s="209"/>
      <c r="F133" s="209"/>
      <c r="G133" s="209"/>
      <c r="H133" s="209"/>
    </row>
    <row r="134" spans="1:8" ht="15" customHeight="1" x14ac:dyDescent="0.25">
      <c r="A134" s="89">
        <v>133</v>
      </c>
      <c r="B134" s="90" t="s">
        <v>41</v>
      </c>
      <c r="C134" s="209"/>
      <c r="D134" s="209"/>
      <c r="E134" s="209" t="s">
        <v>576</v>
      </c>
      <c r="F134" s="209" t="s">
        <v>586</v>
      </c>
      <c r="G134" s="209">
        <v>63</v>
      </c>
      <c r="H134" s="209">
        <v>420</v>
      </c>
    </row>
    <row r="135" spans="1:8" x14ac:dyDescent="0.25">
      <c r="A135" s="89">
        <v>134</v>
      </c>
      <c r="B135" s="89" t="s">
        <v>174</v>
      </c>
      <c r="C135" s="209"/>
      <c r="D135" s="209"/>
      <c r="E135" s="209"/>
      <c r="F135" s="209"/>
      <c r="G135" s="209"/>
      <c r="H135" s="209"/>
    </row>
    <row r="136" spans="1:8" ht="15" customHeight="1" x14ac:dyDescent="0.25">
      <c r="A136" s="89">
        <v>135</v>
      </c>
      <c r="B136" s="90" t="s">
        <v>224</v>
      </c>
      <c r="C136" s="209"/>
      <c r="D136" s="209"/>
      <c r="E136" s="209"/>
      <c r="F136" s="209"/>
      <c r="G136" s="209"/>
      <c r="H136" s="209"/>
    </row>
    <row r="137" spans="1:8" ht="15" customHeight="1" x14ac:dyDescent="0.25">
      <c r="A137" s="89">
        <v>136</v>
      </c>
      <c r="B137" s="90" t="s">
        <v>28</v>
      </c>
      <c r="C137" s="209"/>
      <c r="D137" s="209"/>
      <c r="E137" s="209"/>
      <c r="F137" s="209"/>
      <c r="G137" s="209"/>
      <c r="H137" s="209"/>
    </row>
    <row r="138" spans="1:8" ht="15" customHeight="1" x14ac:dyDescent="0.25">
      <c r="A138" s="89">
        <v>137</v>
      </c>
      <c r="B138" s="90" t="s">
        <v>67</v>
      </c>
      <c r="C138" s="209"/>
      <c r="D138" s="209"/>
      <c r="E138" s="209"/>
      <c r="F138" s="209"/>
      <c r="G138" s="209"/>
      <c r="H138" s="209"/>
    </row>
    <row r="139" spans="1:8" ht="15" customHeight="1" x14ac:dyDescent="0.25">
      <c r="A139" s="89">
        <v>138</v>
      </c>
      <c r="B139" s="89" t="s">
        <v>176</v>
      </c>
      <c r="C139" s="209"/>
      <c r="D139" s="209"/>
      <c r="E139" s="209"/>
      <c r="F139" s="209"/>
      <c r="G139" s="209"/>
      <c r="H139" s="209"/>
    </row>
    <row r="140" spans="1:8" ht="15" customHeight="1" x14ac:dyDescent="0.25">
      <c r="A140" s="89">
        <v>139</v>
      </c>
      <c r="B140" s="89" t="s">
        <v>35</v>
      </c>
      <c r="C140" s="209"/>
      <c r="D140" s="209"/>
      <c r="E140" s="209" t="s">
        <v>8</v>
      </c>
      <c r="F140" s="209" t="s">
        <v>584</v>
      </c>
      <c r="G140" s="209">
        <v>160</v>
      </c>
      <c r="H140" s="209">
        <v>420</v>
      </c>
    </row>
    <row r="141" spans="1:8" ht="15" customHeight="1" x14ac:dyDescent="0.25">
      <c r="A141" s="89">
        <v>140</v>
      </c>
      <c r="B141" s="89" t="s">
        <v>610</v>
      </c>
      <c r="C141" s="209"/>
      <c r="D141" s="209"/>
      <c r="E141" s="209"/>
      <c r="F141" s="209"/>
      <c r="G141" s="209"/>
      <c r="H141" s="209"/>
    </row>
    <row r="142" spans="1:8" ht="15" customHeight="1" x14ac:dyDescent="0.25">
      <c r="A142" s="89">
        <v>141</v>
      </c>
      <c r="B142" s="89" t="s">
        <v>178</v>
      </c>
      <c r="C142" s="209"/>
      <c r="D142" s="209"/>
      <c r="E142" s="209"/>
      <c r="F142" s="209"/>
      <c r="G142" s="209"/>
      <c r="H142" s="209"/>
    </row>
    <row r="143" spans="1:8" x14ac:dyDescent="0.25">
      <c r="A143" s="89">
        <v>142</v>
      </c>
      <c r="B143" s="90" t="s">
        <v>322</v>
      </c>
      <c r="C143" s="209"/>
      <c r="D143" s="209"/>
      <c r="E143" s="209" t="s">
        <v>321</v>
      </c>
      <c r="F143" s="209" t="s">
        <v>599</v>
      </c>
      <c r="G143" s="209">
        <v>80</v>
      </c>
      <c r="H143" s="209">
        <v>420</v>
      </c>
    </row>
    <row r="144" spans="1:8" x14ac:dyDescent="0.25">
      <c r="A144" s="89">
        <v>143</v>
      </c>
      <c r="B144" s="89" t="s">
        <v>113</v>
      </c>
      <c r="C144" s="209"/>
      <c r="D144" s="209"/>
      <c r="E144" s="209"/>
      <c r="F144" s="209"/>
      <c r="G144" s="209"/>
      <c r="H144" s="209"/>
    </row>
    <row r="145" spans="1:8" ht="15" customHeight="1" x14ac:dyDescent="0.25">
      <c r="A145" s="89">
        <v>144</v>
      </c>
      <c r="B145" s="89" t="s">
        <v>516</v>
      </c>
      <c r="C145" s="209"/>
      <c r="D145" s="209"/>
      <c r="E145" s="209"/>
      <c r="F145" s="209"/>
      <c r="G145" s="209"/>
      <c r="H145" s="209"/>
    </row>
    <row r="146" spans="1:8" x14ac:dyDescent="0.25">
      <c r="A146" s="89">
        <v>145</v>
      </c>
      <c r="B146" s="89" t="s">
        <v>95</v>
      </c>
      <c r="C146" s="209"/>
      <c r="D146" s="209"/>
      <c r="E146" s="209"/>
      <c r="F146" s="209"/>
      <c r="G146" s="209"/>
      <c r="H146" s="209"/>
    </row>
    <row r="147" spans="1:8" x14ac:dyDescent="0.25">
      <c r="A147" s="89">
        <v>146</v>
      </c>
      <c r="B147" s="90" t="s">
        <v>225</v>
      </c>
      <c r="C147" s="209"/>
      <c r="D147" s="209"/>
      <c r="E147" s="209"/>
      <c r="F147" s="209"/>
      <c r="G147" s="209"/>
      <c r="H147" s="209"/>
    </row>
    <row r="148" spans="1:8" ht="15" customHeight="1" x14ac:dyDescent="0.25">
      <c r="A148" s="89">
        <v>147</v>
      </c>
      <c r="B148" s="90" t="s">
        <v>185</v>
      </c>
      <c r="C148" s="209"/>
      <c r="D148" s="209"/>
      <c r="E148" s="209" t="s">
        <v>25</v>
      </c>
      <c r="F148" s="209" t="s">
        <v>583</v>
      </c>
      <c r="G148" s="209">
        <v>175</v>
      </c>
      <c r="H148" s="209">
        <v>420</v>
      </c>
    </row>
    <row r="149" spans="1:8" ht="15" customHeight="1" x14ac:dyDescent="0.25">
      <c r="A149" s="89">
        <v>148</v>
      </c>
      <c r="B149" s="89" t="s">
        <v>144</v>
      </c>
      <c r="C149" s="209"/>
      <c r="D149" s="209"/>
      <c r="E149" s="209" t="s">
        <v>34</v>
      </c>
      <c r="F149" s="209" t="s">
        <v>596</v>
      </c>
      <c r="G149" s="209">
        <v>113</v>
      </c>
      <c r="H149" s="209">
        <v>420</v>
      </c>
    </row>
    <row r="150" spans="1:8" x14ac:dyDescent="0.25">
      <c r="A150" s="89">
        <v>149</v>
      </c>
      <c r="B150" s="89" t="s">
        <v>463</v>
      </c>
      <c r="C150" s="209"/>
      <c r="D150" s="209"/>
      <c r="E150" s="209"/>
      <c r="F150" s="209"/>
      <c r="G150" s="209"/>
      <c r="H150" s="209"/>
    </row>
    <row r="151" spans="1:8" ht="15" customHeight="1" x14ac:dyDescent="0.25">
      <c r="A151" s="89">
        <v>150</v>
      </c>
      <c r="B151" s="89" t="s">
        <v>179</v>
      </c>
      <c r="C151" s="209"/>
      <c r="D151" s="209"/>
      <c r="E151" s="209" t="s">
        <v>34</v>
      </c>
      <c r="F151" s="209" t="s">
        <v>587</v>
      </c>
      <c r="G151" s="209">
        <v>80</v>
      </c>
      <c r="H151" s="209">
        <v>420</v>
      </c>
    </row>
    <row r="152" spans="1:8" x14ac:dyDescent="0.25">
      <c r="A152" s="89">
        <v>151</v>
      </c>
      <c r="B152" s="90" t="s">
        <v>47</v>
      </c>
      <c r="C152" s="209"/>
      <c r="D152" s="209"/>
      <c r="E152" s="209" t="s">
        <v>576</v>
      </c>
      <c r="F152" s="209" t="s">
        <v>586</v>
      </c>
      <c r="G152" s="209">
        <v>63</v>
      </c>
      <c r="H152" s="209">
        <v>420</v>
      </c>
    </row>
    <row r="153" spans="1:8" x14ac:dyDescent="0.25">
      <c r="A153" s="89">
        <v>152</v>
      </c>
      <c r="B153" s="89" t="s">
        <v>464</v>
      </c>
      <c r="C153" s="209"/>
      <c r="D153" s="209"/>
      <c r="E153" s="209" t="s">
        <v>34</v>
      </c>
      <c r="F153" s="209" t="s">
        <v>604</v>
      </c>
      <c r="G153" s="209">
        <v>125</v>
      </c>
      <c r="H153" s="209">
        <v>420</v>
      </c>
    </row>
    <row r="154" spans="1:8" x14ac:dyDescent="0.25">
      <c r="A154" s="89">
        <v>153</v>
      </c>
      <c r="B154" s="89" t="s">
        <v>64</v>
      </c>
      <c r="C154" s="209"/>
      <c r="D154" s="209"/>
      <c r="E154" s="209"/>
      <c r="F154" s="209"/>
      <c r="G154" s="209"/>
      <c r="H154" s="209"/>
    </row>
    <row r="155" spans="1:8" x14ac:dyDescent="0.25">
      <c r="A155" s="89">
        <v>154</v>
      </c>
      <c r="B155" s="89" t="s">
        <v>31</v>
      </c>
      <c r="C155" s="209"/>
      <c r="D155" s="209"/>
      <c r="E155" s="209" t="s">
        <v>576</v>
      </c>
      <c r="F155" s="209" t="s">
        <v>534</v>
      </c>
      <c r="G155" s="209">
        <v>50</v>
      </c>
      <c r="H155" s="209">
        <v>420</v>
      </c>
    </row>
    <row r="156" spans="1:8" x14ac:dyDescent="0.25">
      <c r="A156" s="89">
        <v>155</v>
      </c>
      <c r="B156" s="89" t="s">
        <v>177</v>
      </c>
      <c r="C156" s="209"/>
      <c r="D156" s="209"/>
      <c r="E156" s="209" t="s">
        <v>450</v>
      </c>
      <c r="F156" s="209" t="s">
        <v>604</v>
      </c>
      <c r="G156" s="209">
        <v>125</v>
      </c>
      <c r="H156" s="209">
        <v>420</v>
      </c>
    </row>
    <row r="157" spans="1:8" x14ac:dyDescent="0.25">
      <c r="A157" s="89">
        <v>156</v>
      </c>
      <c r="B157" s="89" t="s">
        <v>166</v>
      </c>
      <c r="C157" s="209"/>
      <c r="D157" s="209"/>
      <c r="E157" s="209" t="s">
        <v>25</v>
      </c>
      <c r="F157" s="209" t="s">
        <v>841</v>
      </c>
      <c r="G157" s="209">
        <v>175</v>
      </c>
      <c r="H157" s="209">
        <v>420</v>
      </c>
    </row>
  </sheetData>
  <sortState ref="B3:H156">
    <sortCondition ref="B3:B15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AI406"/>
  <sheetViews>
    <sheetView zoomScale="90" zoomScaleNormal="90" workbookViewId="0">
      <pane ySplit="1" topLeftCell="A93" activePane="bottomLeft" state="frozen"/>
      <selection pane="bottomLeft" activeCell="H83" sqref="H83"/>
    </sheetView>
  </sheetViews>
  <sheetFormatPr defaultRowHeight="15" x14ac:dyDescent="0.25"/>
  <cols>
    <col min="1" max="1" width="5" bestFit="1" customWidth="1"/>
    <col min="2" max="2" width="25.28515625" style="8" bestFit="1" customWidth="1"/>
    <col min="3" max="3" width="29.140625" style="8" customWidth="1"/>
    <col min="4" max="4" width="2.42578125" style="8" bestFit="1" customWidth="1"/>
    <col min="5" max="5" width="19.42578125" style="8" bestFit="1" customWidth="1"/>
    <col min="6" max="6" width="14" style="8" bestFit="1" customWidth="1"/>
    <col min="7" max="7" width="15.85546875" style="8" bestFit="1" customWidth="1"/>
    <col min="8" max="8" width="7.5703125" style="8" customWidth="1"/>
    <col min="9" max="9" width="14.85546875" style="160" bestFit="1" customWidth="1"/>
    <col min="10" max="10" width="4.42578125" bestFit="1" customWidth="1"/>
    <col min="11" max="11" width="11" hidden="1" customWidth="1"/>
    <col min="12" max="12" width="7.140625" customWidth="1"/>
    <col min="13" max="13" width="5.5703125" bestFit="1" customWidth="1"/>
    <col min="14" max="14" width="6.85546875" customWidth="1"/>
    <col min="15" max="15" width="4.7109375" bestFit="1" customWidth="1"/>
    <col min="17" max="17" width="20.28515625" hidden="1" customWidth="1"/>
    <col min="18" max="18" width="13.140625" hidden="1" customWidth="1"/>
    <col min="19" max="20" width="0" hidden="1" customWidth="1"/>
    <col min="21" max="21" width="13.140625" hidden="1" customWidth="1"/>
    <col min="22" max="22" width="0" hidden="1" customWidth="1"/>
    <col min="23" max="23" width="12.28515625" bestFit="1" customWidth="1"/>
    <col min="24" max="24" width="13.85546875" bestFit="1" customWidth="1"/>
    <col min="25" max="25" width="12.28515625" bestFit="1" customWidth="1"/>
    <col min="26" max="26" width="13.85546875" bestFit="1" customWidth="1"/>
    <col min="27" max="27" width="12.7109375" bestFit="1" customWidth="1"/>
    <col min="28" max="28" width="13.85546875" bestFit="1" customWidth="1"/>
    <col min="29" max="29" width="13.85546875" customWidth="1"/>
    <col min="30" max="30" width="12.28515625" bestFit="1" customWidth="1"/>
    <col min="31" max="31" width="13.85546875" bestFit="1" customWidth="1"/>
    <col min="32" max="32" width="12.28515625" bestFit="1" customWidth="1"/>
    <col min="33" max="33" width="13.85546875" bestFit="1" customWidth="1"/>
    <col min="34" max="34" width="12.7109375" bestFit="1" customWidth="1"/>
    <col min="35" max="35" width="13.85546875" bestFit="1" customWidth="1"/>
  </cols>
  <sheetData>
    <row r="1" spans="1:35" ht="60.75" thickBot="1" x14ac:dyDescent="0.3">
      <c r="A1" s="271" t="s">
        <v>0</v>
      </c>
      <c r="B1" s="271" t="s">
        <v>1</v>
      </c>
      <c r="C1" s="271" t="s">
        <v>2</v>
      </c>
      <c r="D1" s="271" t="s">
        <v>3</v>
      </c>
      <c r="E1" s="152" t="s">
        <v>48</v>
      </c>
      <c r="F1" s="272" t="s">
        <v>5</v>
      </c>
      <c r="G1" s="272" t="s">
        <v>6</v>
      </c>
      <c r="H1" s="272" t="s">
        <v>679</v>
      </c>
      <c r="I1" s="272" t="s">
        <v>312</v>
      </c>
      <c r="J1" s="272" t="s">
        <v>561</v>
      </c>
      <c r="K1" s="152" t="s">
        <v>566</v>
      </c>
      <c r="L1" s="271" t="s">
        <v>614</v>
      </c>
      <c r="M1" s="271"/>
      <c r="N1" s="271" t="s">
        <v>613</v>
      </c>
      <c r="O1" s="271"/>
      <c r="P1" s="84"/>
      <c r="W1" s="274" t="s">
        <v>1</v>
      </c>
      <c r="X1" s="275"/>
      <c r="Y1" s="275"/>
      <c r="Z1" s="275"/>
      <c r="AA1" s="275"/>
      <c r="AB1" s="276"/>
      <c r="AC1" s="179"/>
      <c r="AD1" s="277" t="s">
        <v>2</v>
      </c>
      <c r="AE1" s="277"/>
      <c r="AF1" s="277"/>
      <c r="AG1" s="277"/>
      <c r="AH1" s="277"/>
      <c r="AI1" s="277"/>
    </row>
    <row r="2" spans="1:35" x14ac:dyDescent="0.25">
      <c r="A2" s="271"/>
      <c r="B2" s="271"/>
      <c r="C2" s="271"/>
      <c r="D2" s="271"/>
      <c r="E2" s="152"/>
      <c r="F2" s="273"/>
      <c r="G2" s="273"/>
      <c r="H2" s="273"/>
      <c r="I2" s="273"/>
      <c r="J2" s="273"/>
      <c r="K2" s="152"/>
      <c r="L2" s="150" t="s">
        <v>607</v>
      </c>
      <c r="M2" s="150" t="s">
        <v>678</v>
      </c>
      <c r="N2" s="150" t="s">
        <v>607</v>
      </c>
      <c r="O2" s="150" t="s">
        <v>678</v>
      </c>
      <c r="P2" s="84"/>
      <c r="W2" s="175" t="s">
        <v>716</v>
      </c>
      <c r="X2" s="176" t="s">
        <v>717</v>
      </c>
      <c r="Y2" s="176" t="s">
        <v>718</v>
      </c>
      <c r="Z2" s="176" t="s">
        <v>719</v>
      </c>
      <c r="AA2" s="176" t="s">
        <v>720</v>
      </c>
      <c r="AB2" s="176" t="s">
        <v>721</v>
      </c>
      <c r="AC2" s="85"/>
      <c r="AD2" s="85" t="s">
        <v>716</v>
      </c>
      <c r="AE2" s="85" t="s">
        <v>717</v>
      </c>
      <c r="AF2" s="85" t="s">
        <v>718</v>
      </c>
      <c r="AG2" s="85" t="s">
        <v>719</v>
      </c>
      <c r="AH2" s="85" t="s">
        <v>720</v>
      </c>
      <c r="AI2" s="85" t="s">
        <v>721</v>
      </c>
    </row>
    <row r="3" spans="1:35" ht="28.5" x14ac:dyDescent="0.25">
      <c r="A3" s="153">
        <v>1</v>
      </c>
      <c r="B3" s="141" t="s">
        <v>49</v>
      </c>
      <c r="C3" s="141" t="s">
        <v>50</v>
      </c>
      <c r="D3" s="141">
        <v>1</v>
      </c>
      <c r="E3" s="141" t="s">
        <v>11</v>
      </c>
      <c r="F3" s="141" t="s">
        <v>49</v>
      </c>
      <c r="G3" s="141" t="s">
        <v>11</v>
      </c>
      <c r="H3" s="141">
        <v>56</v>
      </c>
      <c r="I3" s="157" t="s">
        <v>317</v>
      </c>
      <c r="J3" s="151">
        <f t="shared" ref="J3:J20" si="0">IF(I3="Twin ACSR Moose",(400*400)/($U$4),IF(I3="Quad Bersimis",(400*400)/($U$4),IF(I3="Quad AAAC Moose",(400*400)/($U$5),IF(I3="Quad ACSR Moose",(400*400)/($U$6),IF(I3="Triple ACSR Snowbird",(400*400)/($U$7))))))</f>
        <v>517.17490225074948</v>
      </c>
      <c r="K3" s="96">
        <f t="shared" ref="K3:K34" si="1">IF(I3="Twin ACSR Moose",$S$4*100*H3,IF(I3="Quad Bersimis",$S$8*100*H3,IF(I3="Quad AAAC Moose",$S$5*100*H3,IF(I3="Quad ACSR Moose",$S$6*100*H3,IF(I3="Triple ACSR Snowbird",$S$7*100*H3)))))</f>
        <v>31.080000000000002</v>
      </c>
      <c r="L3" s="110" t="s">
        <v>474</v>
      </c>
      <c r="M3" s="110" t="s">
        <v>474</v>
      </c>
      <c r="N3" s="110" t="s">
        <v>474</v>
      </c>
      <c r="O3" s="110" t="s">
        <v>474</v>
      </c>
      <c r="R3" t="s">
        <v>562</v>
      </c>
      <c r="S3" t="s">
        <v>563</v>
      </c>
      <c r="T3" t="s">
        <v>564</v>
      </c>
      <c r="U3" t="s">
        <v>565</v>
      </c>
      <c r="W3" s="177">
        <f>IF(AND(L3=50,M3="Yes"),1,0)</f>
        <v>0</v>
      </c>
      <c r="X3" s="177">
        <f>IF(AND(L3=50,M3="-"),1,0)</f>
        <v>0</v>
      </c>
      <c r="Y3" s="177">
        <f>IF(AND(L3=63,M3="Yes"),1,0)</f>
        <v>0</v>
      </c>
      <c r="Z3" s="177">
        <f>IF(AND(L3=63,M3="-"),1,0)</f>
        <v>0</v>
      </c>
      <c r="AA3" s="177">
        <f>IF(AND(L3=80,M3="Yes"),1,0)</f>
        <v>0</v>
      </c>
      <c r="AB3" s="177">
        <f>IF(AND(L3=80,M3="-"),1,0)</f>
        <v>0</v>
      </c>
      <c r="AC3" s="85"/>
      <c r="AD3" s="85">
        <f>IF(AND(N3=50,O3="Yes"),1,0)</f>
        <v>0</v>
      </c>
      <c r="AE3" s="85">
        <f>IF(AND(N3=50,O3="-"),1,0)</f>
        <v>0</v>
      </c>
      <c r="AF3" s="85">
        <f>IF(AND(N3=63,O3="Yes"),1,0)</f>
        <v>0</v>
      </c>
      <c r="AG3" s="85">
        <f>IF(AND(N3=63,O3="-"),1,0)</f>
        <v>0</v>
      </c>
      <c r="AH3" s="85">
        <f>IF(AND(N3=80,O3="Yes"),1,0)</f>
        <v>0</v>
      </c>
      <c r="AI3" s="85">
        <f>IF(AND(N3=80,O3="-"),1,0)</f>
        <v>0</v>
      </c>
    </row>
    <row r="4" spans="1:35" ht="28.5" x14ac:dyDescent="0.25">
      <c r="A4" s="153">
        <v>2</v>
      </c>
      <c r="B4" s="141" t="s">
        <v>49</v>
      </c>
      <c r="C4" s="141" t="s">
        <v>229</v>
      </c>
      <c r="D4" s="141">
        <v>1</v>
      </c>
      <c r="E4" s="141" t="s">
        <v>11</v>
      </c>
      <c r="F4" s="141" t="s">
        <v>49</v>
      </c>
      <c r="G4" s="141" t="s">
        <v>229</v>
      </c>
      <c r="H4" s="141">
        <v>16</v>
      </c>
      <c r="I4" s="157" t="s">
        <v>317</v>
      </c>
      <c r="J4" s="151">
        <f t="shared" si="0"/>
        <v>517.17490225074948</v>
      </c>
      <c r="K4" s="96">
        <f t="shared" si="1"/>
        <v>8.8800000000000008</v>
      </c>
      <c r="L4" s="110" t="s">
        <v>474</v>
      </c>
      <c r="M4" s="110" t="s">
        <v>474</v>
      </c>
      <c r="N4" s="110" t="s">
        <v>474</v>
      </c>
      <c r="O4" s="110" t="s">
        <v>474</v>
      </c>
      <c r="Q4" s="21" t="s">
        <v>317</v>
      </c>
      <c r="R4" s="83">
        <v>2.075E-4</v>
      </c>
      <c r="S4">
        <v>5.5500000000000002E-3</v>
      </c>
      <c r="T4">
        <f>SQRT(R4/S4)</f>
        <v>0.19335818417482975</v>
      </c>
      <c r="U4">
        <f>T4*1600</f>
        <v>309.37309467972761</v>
      </c>
      <c r="W4" s="177">
        <f t="shared" ref="W4:W67" si="2">IF(AND(L4=50,M4="Yes"),1,0)</f>
        <v>0</v>
      </c>
      <c r="X4" s="177">
        <f t="shared" ref="X4:X67" si="3">IF(AND(L4=50,M4="-"),1,0)</f>
        <v>0</v>
      </c>
      <c r="Y4" s="177">
        <f t="shared" ref="Y4:Y67" si="4">IF(AND(L4=63,M4="Yes"),1,0)</f>
        <v>0</v>
      </c>
      <c r="Z4" s="177">
        <f t="shared" ref="Z4:Z67" si="5">IF(AND(L4=63,M4="-"),1,0)</f>
        <v>0</v>
      </c>
      <c r="AA4" s="177">
        <f t="shared" ref="AA4:AA67" si="6">IF(AND(L4=80,M4="Yes"),1,0)</f>
        <v>0</v>
      </c>
      <c r="AB4" s="177">
        <f t="shared" ref="AB4:AB67" si="7">IF(AND(L4=80,M4="-"),1,0)</f>
        <v>0</v>
      </c>
      <c r="AC4" s="85"/>
      <c r="AD4" s="85">
        <f t="shared" ref="AD4:AD67" si="8">IF(AND(N4=50,O4="Yes"),1,0)</f>
        <v>0</v>
      </c>
      <c r="AE4" s="85">
        <f t="shared" ref="AE4:AE67" si="9">IF(AND(N4=50,O4="-"),1,0)</f>
        <v>0</v>
      </c>
      <c r="AF4" s="85">
        <f t="shared" ref="AF4:AF67" si="10">IF(AND(N4=63,O4="Yes"),1,0)</f>
        <v>0</v>
      </c>
      <c r="AG4" s="85">
        <f t="shared" ref="AG4:AG67" si="11">IF(AND(N4=63,O4="-"),1,0)</f>
        <v>0</v>
      </c>
      <c r="AH4" s="85">
        <f t="shared" ref="AH4:AH67" si="12">IF(AND(N4=80,O4="Yes"),1,0)</f>
        <v>0</v>
      </c>
      <c r="AI4" s="85">
        <f t="shared" ref="AI4:AI67" si="13">IF(AND(N4=80,O4="-"),1,0)</f>
        <v>0</v>
      </c>
    </row>
    <row r="5" spans="1:35" ht="28.5" x14ac:dyDescent="0.25">
      <c r="A5" s="153">
        <v>3</v>
      </c>
      <c r="B5" s="141" t="s">
        <v>51</v>
      </c>
      <c r="C5" s="141" t="s">
        <v>36</v>
      </c>
      <c r="D5" s="141">
        <v>1</v>
      </c>
      <c r="E5" s="141" t="s">
        <v>52</v>
      </c>
      <c r="F5" s="141" t="s">
        <v>11</v>
      </c>
      <c r="G5" s="141" t="s">
        <v>11</v>
      </c>
      <c r="H5" s="141">
        <v>178</v>
      </c>
      <c r="I5" s="157" t="s">
        <v>317</v>
      </c>
      <c r="J5" s="151">
        <f t="shared" si="0"/>
        <v>517.17490225074948</v>
      </c>
      <c r="K5" s="96">
        <f t="shared" si="1"/>
        <v>98.79</v>
      </c>
      <c r="L5" s="110">
        <v>50</v>
      </c>
      <c r="M5" s="110" t="s">
        <v>474</v>
      </c>
      <c r="N5" s="110">
        <v>50</v>
      </c>
      <c r="O5" s="110" t="s">
        <v>474</v>
      </c>
      <c r="Q5" s="21" t="s">
        <v>320</v>
      </c>
      <c r="R5" s="83">
        <v>1.6760000000000001E-4</v>
      </c>
      <c r="S5">
        <v>6.9300000000000004E-3</v>
      </c>
      <c r="T5">
        <f>SQRT(R5/S5)</f>
        <v>0.15551432147781175</v>
      </c>
      <c r="U5">
        <f>T5*1600</f>
        <v>248.82291436449879</v>
      </c>
      <c r="W5" s="177">
        <f t="shared" si="2"/>
        <v>0</v>
      </c>
      <c r="X5" s="177">
        <f t="shared" si="3"/>
        <v>1</v>
      </c>
      <c r="Y5" s="177">
        <f t="shared" si="4"/>
        <v>0</v>
      </c>
      <c r="Z5" s="177">
        <f t="shared" si="5"/>
        <v>0</v>
      </c>
      <c r="AA5" s="177">
        <f t="shared" si="6"/>
        <v>0</v>
      </c>
      <c r="AB5" s="177">
        <f t="shared" si="7"/>
        <v>0</v>
      </c>
      <c r="AC5" s="85"/>
      <c r="AD5" s="85">
        <f t="shared" si="8"/>
        <v>0</v>
      </c>
      <c r="AE5" s="85">
        <f t="shared" si="9"/>
        <v>1</v>
      </c>
      <c r="AF5" s="85">
        <f t="shared" si="10"/>
        <v>0</v>
      </c>
      <c r="AG5" s="85">
        <f t="shared" si="11"/>
        <v>0</v>
      </c>
      <c r="AH5" s="85">
        <f t="shared" si="12"/>
        <v>0</v>
      </c>
      <c r="AI5" s="85">
        <f t="shared" si="13"/>
        <v>0</v>
      </c>
    </row>
    <row r="6" spans="1:35" ht="28.5" x14ac:dyDescent="0.25">
      <c r="A6" s="153">
        <v>4</v>
      </c>
      <c r="B6" s="141" t="s">
        <v>51</v>
      </c>
      <c r="C6" s="141" t="s">
        <v>36</v>
      </c>
      <c r="D6" s="141">
        <v>2</v>
      </c>
      <c r="E6" s="141" t="s">
        <v>52</v>
      </c>
      <c r="F6" s="141" t="s">
        <v>11</v>
      </c>
      <c r="G6" s="141" t="s">
        <v>11</v>
      </c>
      <c r="H6" s="141">
        <v>178</v>
      </c>
      <c r="I6" s="157" t="s">
        <v>317</v>
      </c>
      <c r="J6" s="151">
        <f t="shared" si="0"/>
        <v>517.17490225074948</v>
      </c>
      <c r="K6" s="96">
        <f t="shared" si="1"/>
        <v>98.79</v>
      </c>
      <c r="L6" s="110">
        <v>50</v>
      </c>
      <c r="M6" s="110" t="s">
        <v>474</v>
      </c>
      <c r="N6" s="110">
        <v>50</v>
      </c>
      <c r="O6" s="110" t="s">
        <v>474</v>
      </c>
      <c r="Q6" s="21" t="s">
        <v>318</v>
      </c>
      <c r="R6">
        <v>1.5799999999999999E-4</v>
      </c>
      <c r="S6">
        <v>7.3200000000000001E-3</v>
      </c>
      <c r="T6">
        <f>SQRT(R6/S6)</f>
        <v>0.14691732182949671</v>
      </c>
      <c r="U6">
        <f>T6*1600</f>
        <v>235.06771492719474</v>
      </c>
      <c r="W6" s="177">
        <f t="shared" si="2"/>
        <v>0</v>
      </c>
      <c r="X6" s="177">
        <f t="shared" si="3"/>
        <v>1</v>
      </c>
      <c r="Y6" s="177">
        <f t="shared" si="4"/>
        <v>0</v>
      </c>
      <c r="Z6" s="177">
        <f t="shared" si="5"/>
        <v>0</v>
      </c>
      <c r="AA6" s="177">
        <f t="shared" si="6"/>
        <v>0</v>
      </c>
      <c r="AB6" s="177">
        <f t="shared" si="7"/>
        <v>0</v>
      </c>
      <c r="AC6" s="85"/>
      <c r="AD6" s="85">
        <f t="shared" si="8"/>
        <v>0</v>
      </c>
      <c r="AE6" s="85">
        <f t="shared" si="9"/>
        <v>1</v>
      </c>
      <c r="AF6" s="85">
        <f t="shared" si="10"/>
        <v>0</v>
      </c>
      <c r="AG6" s="85">
        <f t="shared" si="11"/>
        <v>0</v>
      </c>
      <c r="AH6" s="85">
        <f t="shared" si="12"/>
        <v>0</v>
      </c>
      <c r="AI6" s="85">
        <f t="shared" si="13"/>
        <v>0</v>
      </c>
    </row>
    <row r="7" spans="1:35" ht="28.5" x14ac:dyDescent="0.25">
      <c r="A7" s="153">
        <v>5</v>
      </c>
      <c r="B7" s="153" t="s">
        <v>51</v>
      </c>
      <c r="C7" s="153" t="s">
        <v>53</v>
      </c>
      <c r="D7" s="153">
        <v>1</v>
      </c>
      <c r="E7" s="153" t="s">
        <v>52</v>
      </c>
      <c r="F7" s="153" t="s">
        <v>52</v>
      </c>
      <c r="G7" s="153" t="s">
        <v>233</v>
      </c>
      <c r="H7" s="153">
        <v>117</v>
      </c>
      <c r="I7" s="157" t="s">
        <v>317</v>
      </c>
      <c r="J7" s="151">
        <f t="shared" si="0"/>
        <v>517.17490225074948</v>
      </c>
      <c r="K7" s="96">
        <f t="shared" si="1"/>
        <v>64.935000000000002</v>
      </c>
      <c r="L7" s="110" t="s">
        <v>474</v>
      </c>
      <c r="M7" s="110" t="s">
        <v>474</v>
      </c>
      <c r="N7" s="110" t="s">
        <v>474</v>
      </c>
      <c r="O7" s="110" t="s">
        <v>474</v>
      </c>
      <c r="Q7" s="40" t="s">
        <v>319</v>
      </c>
      <c r="R7">
        <v>1.718E-4</v>
      </c>
      <c r="S7">
        <v>6.7299999999999999E-3</v>
      </c>
      <c r="T7">
        <f>SQRT(R7/S7)</f>
        <v>0.15977324198960616</v>
      </c>
      <c r="U7">
        <f>T7*1600</f>
        <v>255.63718718336986</v>
      </c>
      <c r="W7" s="177">
        <f t="shared" si="2"/>
        <v>0</v>
      </c>
      <c r="X7" s="177">
        <f t="shared" si="3"/>
        <v>0</v>
      </c>
      <c r="Y7" s="177">
        <f t="shared" si="4"/>
        <v>0</v>
      </c>
      <c r="Z7" s="177">
        <f t="shared" si="5"/>
        <v>0</v>
      </c>
      <c r="AA7" s="177">
        <f t="shared" si="6"/>
        <v>0</v>
      </c>
      <c r="AB7" s="177">
        <f t="shared" si="7"/>
        <v>0</v>
      </c>
      <c r="AC7" s="85"/>
      <c r="AD7" s="85">
        <f t="shared" si="8"/>
        <v>0</v>
      </c>
      <c r="AE7" s="85">
        <f t="shared" si="9"/>
        <v>0</v>
      </c>
      <c r="AF7" s="85">
        <f t="shared" si="10"/>
        <v>0</v>
      </c>
      <c r="AG7" s="85">
        <f t="shared" si="11"/>
        <v>0</v>
      </c>
      <c r="AH7" s="85">
        <f t="shared" si="12"/>
        <v>0</v>
      </c>
      <c r="AI7" s="85">
        <f t="shared" si="13"/>
        <v>0</v>
      </c>
    </row>
    <row r="8" spans="1:35" ht="28.5" x14ac:dyDescent="0.25">
      <c r="A8" s="153">
        <v>6</v>
      </c>
      <c r="B8" s="141" t="s">
        <v>51</v>
      </c>
      <c r="C8" s="141" t="s">
        <v>46</v>
      </c>
      <c r="D8" s="141">
        <v>1</v>
      </c>
      <c r="E8" s="141" t="s">
        <v>234</v>
      </c>
      <c r="F8" s="141" t="s">
        <v>52</v>
      </c>
      <c r="G8" s="141" t="s">
        <v>234</v>
      </c>
      <c r="H8" s="141">
        <v>30</v>
      </c>
      <c r="I8" s="157" t="s">
        <v>317</v>
      </c>
      <c r="J8" s="151">
        <f t="shared" si="0"/>
        <v>517.17490225074948</v>
      </c>
      <c r="K8" s="96">
        <f t="shared" si="1"/>
        <v>16.650000000000002</v>
      </c>
      <c r="L8" s="110" t="s">
        <v>474</v>
      </c>
      <c r="M8" s="110" t="s">
        <v>474</v>
      </c>
      <c r="N8" s="110" t="s">
        <v>474</v>
      </c>
      <c r="O8" s="110" t="s">
        <v>474</v>
      </c>
      <c r="Q8" s="21" t="s">
        <v>313</v>
      </c>
      <c r="R8">
        <f>0.000156</f>
        <v>1.56E-4</v>
      </c>
      <c r="S8">
        <f>0.00746</f>
        <v>7.4599999999999996E-3</v>
      </c>
      <c r="T8">
        <f>SQRT(R8/S8)</f>
        <v>0.14460818839240761</v>
      </c>
      <c r="U8">
        <f>T8*400*400/100</f>
        <v>231.37310142785216</v>
      </c>
      <c r="W8" s="177">
        <f t="shared" si="2"/>
        <v>0</v>
      </c>
      <c r="X8" s="177">
        <f t="shared" si="3"/>
        <v>0</v>
      </c>
      <c r="Y8" s="177">
        <f t="shared" si="4"/>
        <v>0</v>
      </c>
      <c r="Z8" s="177">
        <f t="shared" si="5"/>
        <v>0</v>
      </c>
      <c r="AA8" s="177">
        <f t="shared" si="6"/>
        <v>0</v>
      </c>
      <c r="AB8" s="177">
        <f t="shared" si="7"/>
        <v>0</v>
      </c>
      <c r="AC8" s="85"/>
      <c r="AD8" s="85">
        <f t="shared" si="8"/>
        <v>0</v>
      </c>
      <c r="AE8" s="85">
        <f t="shared" si="9"/>
        <v>0</v>
      </c>
      <c r="AF8" s="85">
        <f t="shared" si="10"/>
        <v>0</v>
      </c>
      <c r="AG8" s="85">
        <f t="shared" si="11"/>
        <v>0</v>
      </c>
      <c r="AH8" s="85">
        <f t="shared" si="12"/>
        <v>0</v>
      </c>
      <c r="AI8" s="85">
        <f t="shared" si="13"/>
        <v>0</v>
      </c>
    </row>
    <row r="9" spans="1:35" ht="28.5" x14ac:dyDescent="0.25">
      <c r="A9" s="153">
        <v>7</v>
      </c>
      <c r="B9" s="141" t="s">
        <v>51</v>
      </c>
      <c r="C9" s="141" t="s">
        <v>46</v>
      </c>
      <c r="D9" s="141">
        <v>2</v>
      </c>
      <c r="E9" s="141" t="s">
        <v>234</v>
      </c>
      <c r="F9" s="141" t="s">
        <v>52</v>
      </c>
      <c r="G9" s="141" t="s">
        <v>234</v>
      </c>
      <c r="H9" s="141">
        <v>30</v>
      </c>
      <c r="I9" s="157" t="s">
        <v>317</v>
      </c>
      <c r="J9" s="151">
        <f t="shared" si="0"/>
        <v>517.17490225074948</v>
      </c>
      <c r="K9" s="96">
        <f t="shared" si="1"/>
        <v>16.650000000000002</v>
      </c>
      <c r="L9" s="110" t="s">
        <v>474</v>
      </c>
      <c r="M9" s="110" t="s">
        <v>474</v>
      </c>
      <c r="N9" s="110" t="s">
        <v>474</v>
      </c>
      <c r="O9" s="110" t="s">
        <v>474</v>
      </c>
      <c r="W9" s="177">
        <f t="shared" si="2"/>
        <v>0</v>
      </c>
      <c r="X9" s="177">
        <f t="shared" si="3"/>
        <v>0</v>
      </c>
      <c r="Y9" s="177">
        <f t="shared" si="4"/>
        <v>0</v>
      </c>
      <c r="Z9" s="177">
        <f t="shared" si="5"/>
        <v>0</v>
      </c>
      <c r="AA9" s="177">
        <f t="shared" si="6"/>
        <v>0</v>
      </c>
      <c r="AB9" s="177">
        <f t="shared" si="7"/>
        <v>0</v>
      </c>
      <c r="AC9" s="85"/>
      <c r="AD9" s="85">
        <f t="shared" si="8"/>
        <v>0</v>
      </c>
      <c r="AE9" s="85">
        <f t="shared" si="9"/>
        <v>0</v>
      </c>
      <c r="AF9" s="85">
        <f t="shared" si="10"/>
        <v>0</v>
      </c>
      <c r="AG9" s="85">
        <f t="shared" si="11"/>
        <v>0</v>
      </c>
      <c r="AH9" s="85">
        <f t="shared" si="12"/>
        <v>0</v>
      </c>
      <c r="AI9" s="85">
        <f t="shared" si="13"/>
        <v>0</v>
      </c>
    </row>
    <row r="10" spans="1:35" ht="28.5" x14ac:dyDescent="0.25">
      <c r="A10" s="153">
        <v>8</v>
      </c>
      <c r="B10" s="141" t="s">
        <v>46</v>
      </c>
      <c r="C10" s="153" t="s">
        <v>53</v>
      </c>
      <c r="D10" s="153">
        <v>1</v>
      </c>
      <c r="E10" s="153" t="s">
        <v>234</v>
      </c>
      <c r="F10" s="153" t="s">
        <v>234</v>
      </c>
      <c r="G10" s="153" t="s">
        <v>233</v>
      </c>
      <c r="H10" s="153">
        <v>104</v>
      </c>
      <c r="I10" s="157" t="s">
        <v>317</v>
      </c>
      <c r="J10" s="151">
        <f t="shared" si="0"/>
        <v>517.17490225074948</v>
      </c>
      <c r="K10" s="96">
        <f t="shared" si="1"/>
        <v>57.720000000000006</v>
      </c>
      <c r="L10" s="110" t="s">
        <v>474</v>
      </c>
      <c r="M10" s="110" t="s">
        <v>474</v>
      </c>
      <c r="N10" s="110" t="s">
        <v>474</v>
      </c>
      <c r="O10" s="110" t="s">
        <v>474</v>
      </c>
      <c r="W10" s="177">
        <f t="shared" si="2"/>
        <v>0</v>
      </c>
      <c r="X10" s="177">
        <f t="shared" si="3"/>
        <v>0</v>
      </c>
      <c r="Y10" s="177">
        <f t="shared" si="4"/>
        <v>0</v>
      </c>
      <c r="Z10" s="177">
        <f t="shared" si="5"/>
        <v>0</v>
      </c>
      <c r="AA10" s="177">
        <f t="shared" si="6"/>
        <v>0</v>
      </c>
      <c r="AB10" s="177">
        <f t="shared" si="7"/>
        <v>0</v>
      </c>
      <c r="AC10" s="85"/>
      <c r="AD10" s="85">
        <f t="shared" si="8"/>
        <v>0</v>
      </c>
      <c r="AE10" s="85">
        <f t="shared" si="9"/>
        <v>0</v>
      </c>
      <c r="AF10" s="85">
        <f t="shared" si="10"/>
        <v>0</v>
      </c>
      <c r="AG10" s="85">
        <f t="shared" si="11"/>
        <v>0</v>
      </c>
      <c r="AH10" s="85">
        <f t="shared" si="12"/>
        <v>0</v>
      </c>
      <c r="AI10" s="85">
        <f t="shared" si="13"/>
        <v>0</v>
      </c>
    </row>
    <row r="11" spans="1:35" ht="28.5" x14ac:dyDescent="0.25">
      <c r="A11" s="153">
        <v>9</v>
      </c>
      <c r="B11" s="141" t="s">
        <v>46</v>
      </c>
      <c r="C11" s="153" t="s">
        <v>53</v>
      </c>
      <c r="D11" s="153">
        <v>2</v>
      </c>
      <c r="E11" s="153" t="s">
        <v>234</v>
      </c>
      <c r="F11" s="153" t="s">
        <v>234</v>
      </c>
      <c r="G11" s="153" t="s">
        <v>233</v>
      </c>
      <c r="H11" s="153">
        <v>104</v>
      </c>
      <c r="I11" s="157" t="s">
        <v>317</v>
      </c>
      <c r="J11" s="151">
        <f t="shared" si="0"/>
        <v>517.17490225074948</v>
      </c>
      <c r="K11" s="96">
        <f t="shared" si="1"/>
        <v>57.720000000000006</v>
      </c>
      <c r="L11" s="110" t="s">
        <v>474</v>
      </c>
      <c r="M11" s="110" t="s">
        <v>474</v>
      </c>
      <c r="N11" s="110" t="s">
        <v>474</v>
      </c>
      <c r="O11" s="110" t="s">
        <v>474</v>
      </c>
      <c r="W11" s="177">
        <f t="shared" si="2"/>
        <v>0</v>
      </c>
      <c r="X11" s="177">
        <f t="shared" si="3"/>
        <v>0</v>
      </c>
      <c r="Y11" s="177">
        <f t="shared" si="4"/>
        <v>0</v>
      </c>
      <c r="Z11" s="177">
        <f t="shared" si="5"/>
        <v>0</v>
      </c>
      <c r="AA11" s="177">
        <f t="shared" si="6"/>
        <v>0</v>
      </c>
      <c r="AB11" s="177">
        <f t="shared" si="7"/>
        <v>0</v>
      </c>
      <c r="AC11" s="85"/>
      <c r="AD11" s="85">
        <f t="shared" si="8"/>
        <v>0</v>
      </c>
      <c r="AE11" s="85">
        <f t="shared" si="9"/>
        <v>0</v>
      </c>
      <c r="AF11" s="85">
        <f t="shared" si="10"/>
        <v>0</v>
      </c>
      <c r="AG11" s="85">
        <f t="shared" si="11"/>
        <v>0</v>
      </c>
      <c r="AH11" s="85">
        <f t="shared" si="12"/>
        <v>0</v>
      </c>
      <c r="AI11" s="85">
        <f t="shared" si="13"/>
        <v>0</v>
      </c>
    </row>
    <row r="12" spans="1:35" ht="28.5" x14ac:dyDescent="0.25">
      <c r="A12" s="153">
        <v>10</v>
      </c>
      <c r="B12" s="141" t="s">
        <v>54</v>
      </c>
      <c r="C12" s="141" t="s">
        <v>60</v>
      </c>
      <c r="D12" s="141">
        <v>1</v>
      </c>
      <c r="E12" s="141" t="s">
        <v>25</v>
      </c>
      <c r="F12" s="141" t="s">
        <v>25</v>
      </c>
      <c r="G12" s="141" t="s">
        <v>25</v>
      </c>
      <c r="H12" s="141">
        <v>165</v>
      </c>
      <c r="I12" s="157" t="s">
        <v>317</v>
      </c>
      <c r="J12" s="151">
        <f t="shared" si="0"/>
        <v>517.17490225074948</v>
      </c>
      <c r="K12" s="96">
        <f t="shared" si="1"/>
        <v>91.575000000000003</v>
      </c>
      <c r="L12" s="110" t="s">
        <v>474</v>
      </c>
      <c r="M12" s="110" t="s">
        <v>474</v>
      </c>
      <c r="N12" s="110" t="s">
        <v>474</v>
      </c>
      <c r="O12" s="110" t="s">
        <v>474</v>
      </c>
      <c r="W12" s="177">
        <f t="shared" si="2"/>
        <v>0</v>
      </c>
      <c r="X12" s="177">
        <f t="shared" si="3"/>
        <v>0</v>
      </c>
      <c r="Y12" s="177">
        <f t="shared" si="4"/>
        <v>0</v>
      </c>
      <c r="Z12" s="177">
        <f t="shared" si="5"/>
        <v>0</v>
      </c>
      <c r="AA12" s="177">
        <f t="shared" si="6"/>
        <v>0</v>
      </c>
      <c r="AB12" s="177">
        <f t="shared" si="7"/>
        <v>0</v>
      </c>
      <c r="AC12" s="85"/>
      <c r="AD12" s="85">
        <f t="shared" si="8"/>
        <v>0</v>
      </c>
      <c r="AE12" s="85">
        <f t="shared" si="9"/>
        <v>0</v>
      </c>
      <c r="AF12" s="85">
        <f t="shared" si="10"/>
        <v>0</v>
      </c>
      <c r="AG12" s="85">
        <f t="shared" si="11"/>
        <v>0</v>
      </c>
      <c r="AH12" s="85">
        <f t="shared" si="12"/>
        <v>0</v>
      </c>
      <c r="AI12" s="85">
        <f t="shared" si="13"/>
        <v>0</v>
      </c>
    </row>
    <row r="13" spans="1:35" ht="28.5" x14ac:dyDescent="0.25">
      <c r="A13" s="153">
        <v>11</v>
      </c>
      <c r="B13" s="141" t="s">
        <v>54</v>
      </c>
      <c r="C13" s="141" t="s">
        <v>55</v>
      </c>
      <c r="D13" s="141">
        <v>1</v>
      </c>
      <c r="E13" s="141" t="s">
        <v>25</v>
      </c>
      <c r="F13" s="141" t="s">
        <v>25</v>
      </c>
      <c r="G13" s="141" t="s">
        <v>25</v>
      </c>
      <c r="H13" s="141">
        <v>164</v>
      </c>
      <c r="I13" s="157" t="s">
        <v>317</v>
      </c>
      <c r="J13" s="151">
        <f t="shared" si="0"/>
        <v>517.17490225074948</v>
      </c>
      <c r="K13" s="96">
        <f t="shared" si="1"/>
        <v>91.02000000000001</v>
      </c>
      <c r="L13" s="110" t="s">
        <v>474</v>
      </c>
      <c r="M13" s="110" t="s">
        <v>474</v>
      </c>
      <c r="N13" s="110" t="s">
        <v>474</v>
      </c>
      <c r="O13" s="110" t="s">
        <v>474</v>
      </c>
      <c r="W13" s="177">
        <f t="shared" si="2"/>
        <v>0</v>
      </c>
      <c r="X13" s="177">
        <f t="shared" si="3"/>
        <v>0</v>
      </c>
      <c r="Y13" s="177">
        <f t="shared" si="4"/>
        <v>0</v>
      </c>
      <c r="Z13" s="177">
        <f t="shared" si="5"/>
        <v>0</v>
      </c>
      <c r="AA13" s="177">
        <f t="shared" si="6"/>
        <v>0</v>
      </c>
      <c r="AB13" s="177">
        <f t="shared" si="7"/>
        <v>0</v>
      </c>
      <c r="AC13" s="85"/>
      <c r="AD13" s="85">
        <f t="shared" si="8"/>
        <v>0</v>
      </c>
      <c r="AE13" s="85">
        <f t="shared" si="9"/>
        <v>0</v>
      </c>
      <c r="AF13" s="85">
        <f t="shared" si="10"/>
        <v>0</v>
      </c>
      <c r="AG13" s="85">
        <f t="shared" si="11"/>
        <v>0</v>
      </c>
      <c r="AH13" s="85">
        <f t="shared" si="12"/>
        <v>0</v>
      </c>
      <c r="AI13" s="85">
        <f t="shared" si="13"/>
        <v>0</v>
      </c>
    </row>
    <row r="14" spans="1:35" ht="28.5" x14ac:dyDescent="0.25">
      <c r="A14" s="153">
        <v>12</v>
      </c>
      <c r="B14" s="141" t="s">
        <v>54</v>
      </c>
      <c r="C14" s="141" t="s">
        <v>56</v>
      </c>
      <c r="D14" s="141">
        <v>1</v>
      </c>
      <c r="E14" s="141" t="s">
        <v>25</v>
      </c>
      <c r="F14" s="141" t="s">
        <v>25</v>
      </c>
      <c r="G14" s="141" t="s">
        <v>25</v>
      </c>
      <c r="H14" s="141">
        <v>96</v>
      </c>
      <c r="I14" s="157" t="s">
        <v>317</v>
      </c>
      <c r="J14" s="151">
        <f t="shared" si="0"/>
        <v>517.17490225074948</v>
      </c>
      <c r="K14" s="96">
        <f t="shared" si="1"/>
        <v>53.28</v>
      </c>
      <c r="L14" s="110" t="s">
        <v>474</v>
      </c>
      <c r="M14" s="110" t="s">
        <v>474</v>
      </c>
      <c r="N14" s="110" t="s">
        <v>474</v>
      </c>
      <c r="O14" s="110" t="s">
        <v>474</v>
      </c>
      <c r="W14" s="177">
        <f t="shared" si="2"/>
        <v>0</v>
      </c>
      <c r="X14" s="177">
        <f t="shared" si="3"/>
        <v>0</v>
      </c>
      <c r="Y14" s="177">
        <f t="shared" si="4"/>
        <v>0</v>
      </c>
      <c r="Z14" s="177">
        <f t="shared" si="5"/>
        <v>0</v>
      </c>
      <c r="AA14" s="177">
        <f t="shared" si="6"/>
        <v>0</v>
      </c>
      <c r="AB14" s="177">
        <f t="shared" si="7"/>
        <v>0</v>
      </c>
      <c r="AC14" s="85"/>
      <c r="AD14" s="85">
        <f t="shared" si="8"/>
        <v>0</v>
      </c>
      <c r="AE14" s="85">
        <f t="shared" si="9"/>
        <v>0</v>
      </c>
      <c r="AF14" s="85">
        <f t="shared" si="10"/>
        <v>0</v>
      </c>
      <c r="AG14" s="85">
        <f t="shared" si="11"/>
        <v>0</v>
      </c>
      <c r="AH14" s="85">
        <f t="shared" si="12"/>
        <v>0</v>
      </c>
      <c r="AI14" s="85">
        <f t="shared" si="13"/>
        <v>0</v>
      </c>
    </row>
    <row r="15" spans="1:35" ht="28.5" x14ac:dyDescent="0.25">
      <c r="A15" s="153">
        <v>13</v>
      </c>
      <c r="B15" s="141" t="s">
        <v>54</v>
      </c>
      <c r="C15" s="141" t="s">
        <v>56</v>
      </c>
      <c r="D15" s="141">
        <v>2</v>
      </c>
      <c r="E15" s="141" t="s">
        <v>25</v>
      </c>
      <c r="F15" s="141" t="s">
        <v>25</v>
      </c>
      <c r="G15" s="141" t="s">
        <v>25</v>
      </c>
      <c r="H15" s="141">
        <v>96</v>
      </c>
      <c r="I15" s="157" t="s">
        <v>317</v>
      </c>
      <c r="J15" s="151">
        <f t="shared" si="0"/>
        <v>517.17490225074948</v>
      </c>
      <c r="K15" s="96">
        <f t="shared" si="1"/>
        <v>53.28</v>
      </c>
      <c r="L15" s="110" t="s">
        <v>474</v>
      </c>
      <c r="M15" s="110" t="s">
        <v>474</v>
      </c>
      <c r="N15" s="110" t="s">
        <v>474</v>
      </c>
      <c r="O15" s="110" t="s">
        <v>474</v>
      </c>
      <c r="W15" s="177">
        <f t="shared" si="2"/>
        <v>0</v>
      </c>
      <c r="X15" s="177">
        <f t="shared" si="3"/>
        <v>0</v>
      </c>
      <c r="Y15" s="177">
        <f t="shared" si="4"/>
        <v>0</v>
      </c>
      <c r="Z15" s="177">
        <f t="shared" si="5"/>
        <v>0</v>
      </c>
      <c r="AA15" s="177">
        <f t="shared" si="6"/>
        <v>0</v>
      </c>
      <c r="AB15" s="177">
        <f t="shared" si="7"/>
        <v>0</v>
      </c>
      <c r="AC15" s="85"/>
      <c r="AD15" s="85">
        <f t="shared" si="8"/>
        <v>0</v>
      </c>
      <c r="AE15" s="85">
        <f t="shared" si="9"/>
        <v>0</v>
      </c>
      <c r="AF15" s="85">
        <f t="shared" si="10"/>
        <v>0</v>
      </c>
      <c r="AG15" s="85">
        <f t="shared" si="11"/>
        <v>0</v>
      </c>
      <c r="AH15" s="85">
        <f t="shared" si="12"/>
        <v>0</v>
      </c>
      <c r="AI15" s="85">
        <f t="shared" si="13"/>
        <v>0</v>
      </c>
    </row>
    <row r="16" spans="1:35" ht="28.5" x14ac:dyDescent="0.25">
      <c r="A16" s="153">
        <v>14</v>
      </c>
      <c r="B16" s="141" t="s">
        <v>57</v>
      </c>
      <c r="C16" s="141" t="s">
        <v>58</v>
      </c>
      <c r="D16" s="141">
        <v>1</v>
      </c>
      <c r="E16" s="141" t="s">
        <v>450</v>
      </c>
      <c r="F16" s="141" t="s">
        <v>59</v>
      </c>
      <c r="G16" s="141" t="s">
        <v>450</v>
      </c>
      <c r="H16" s="141">
        <v>282</v>
      </c>
      <c r="I16" s="157" t="s">
        <v>317</v>
      </c>
      <c r="J16" s="151">
        <f t="shared" si="0"/>
        <v>517.17490225074948</v>
      </c>
      <c r="K16" s="96">
        <f t="shared" si="1"/>
        <v>156.51000000000002</v>
      </c>
      <c r="L16" s="110" t="s">
        <v>474</v>
      </c>
      <c r="M16" s="110" t="s">
        <v>474</v>
      </c>
      <c r="N16" s="110">
        <v>50</v>
      </c>
      <c r="O16" s="110" t="s">
        <v>474</v>
      </c>
      <c r="W16" s="177">
        <f t="shared" si="2"/>
        <v>0</v>
      </c>
      <c r="X16" s="177">
        <f t="shared" si="3"/>
        <v>0</v>
      </c>
      <c r="Y16" s="177">
        <f t="shared" si="4"/>
        <v>0</v>
      </c>
      <c r="Z16" s="177">
        <f t="shared" si="5"/>
        <v>0</v>
      </c>
      <c r="AA16" s="177">
        <f t="shared" si="6"/>
        <v>0</v>
      </c>
      <c r="AB16" s="177">
        <f t="shared" si="7"/>
        <v>0</v>
      </c>
      <c r="AC16" s="85"/>
      <c r="AD16" s="85">
        <f t="shared" si="8"/>
        <v>0</v>
      </c>
      <c r="AE16" s="85">
        <f t="shared" si="9"/>
        <v>1</v>
      </c>
      <c r="AF16" s="85">
        <f t="shared" si="10"/>
        <v>0</v>
      </c>
      <c r="AG16" s="85">
        <f t="shared" si="11"/>
        <v>0</v>
      </c>
      <c r="AH16" s="85">
        <f t="shared" si="12"/>
        <v>0</v>
      </c>
      <c r="AI16" s="85">
        <f t="shared" si="13"/>
        <v>0</v>
      </c>
    </row>
    <row r="17" spans="1:35" ht="28.5" x14ac:dyDescent="0.25">
      <c r="A17" s="153">
        <v>15</v>
      </c>
      <c r="B17" s="141" t="s">
        <v>57</v>
      </c>
      <c r="C17" s="141" t="s">
        <v>58</v>
      </c>
      <c r="D17" s="141">
        <v>2</v>
      </c>
      <c r="E17" s="141" t="s">
        <v>450</v>
      </c>
      <c r="F17" s="141" t="s">
        <v>59</v>
      </c>
      <c r="G17" s="141" t="s">
        <v>450</v>
      </c>
      <c r="H17" s="141">
        <v>282</v>
      </c>
      <c r="I17" s="157" t="s">
        <v>317</v>
      </c>
      <c r="J17" s="151">
        <f t="shared" si="0"/>
        <v>517.17490225074948</v>
      </c>
      <c r="K17" s="96">
        <f t="shared" si="1"/>
        <v>156.51000000000002</v>
      </c>
      <c r="L17" s="110" t="s">
        <v>474</v>
      </c>
      <c r="M17" s="110" t="s">
        <v>474</v>
      </c>
      <c r="N17" s="110">
        <v>50</v>
      </c>
      <c r="O17" s="110" t="s">
        <v>474</v>
      </c>
      <c r="W17" s="177">
        <f t="shared" si="2"/>
        <v>0</v>
      </c>
      <c r="X17" s="177">
        <f t="shared" si="3"/>
        <v>0</v>
      </c>
      <c r="Y17" s="177">
        <f t="shared" si="4"/>
        <v>0</v>
      </c>
      <c r="Z17" s="177">
        <f t="shared" si="5"/>
        <v>0</v>
      </c>
      <c r="AA17" s="177">
        <f t="shared" si="6"/>
        <v>0</v>
      </c>
      <c r="AB17" s="177">
        <f t="shared" si="7"/>
        <v>0</v>
      </c>
      <c r="AC17" s="85"/>
      <c r="AD17" s="85">
        <f t="shared" si="8"/>
        <v>0</v>
      </c>
      <c r="AE17" s="85">
        <f t="shared" si="9"/>
        <v>1</v>
      </c>
      <c r="AF17" s="85">
        <f t="shared" si="10"/>
        <v>0</v>
      </c>
      <c r="AG17" s="85">
        <f t="shared" si="11"/>
        <v>0</v>
      </c>
      <c r="AH17" s="85">
        <f t="shared" si="12"/>
        <v>0</v>
      </c>
      <c r="AI17" s="85">
        <f t="shared" si="13"/>
        <v>0</v>
      </c>
    </row>
    <row r="18" spans="1:35" ht="28.5" x14ac:dyDescent="0.25">
      <c r="A18" s="153">
        <v>16</v>
      </c>
      <c r="B18" s="141" t="s">
        <v>57</v>
      </c>
      <c r="C18" s="141" t="s">
        <v>60</v>
      </c>
      <c r="D18" s="141">
        <v>1</v>
      </c>
      <c r="E18" s="141" t="s">
        <v>25</v>
      </c>
      <c r="F18" s="142" t="s">
        <v>25</v>
      </c>
      <c r="G18" s="141" t="s">
        <v>25</v>
      </c>
      <c r="H18" s="141">
        <v>233</v>
      </c>
      <c r="I18" s="157" t="s">
        <v>317</v>
      </c>
      <c r="J18" s="151">
        <f t="shared" si="0"/>
        <v>517.17490225074948</v>
      </c>
      <c r="K18" s="96">
        <f t="shared" si="1"/>
        <v>129.315</v>
      </c>
      <c r="L18" s="110" t="s">
        <v>474</v>
      </c>
      <c r="M18" s="110" t="s">
        <v>474</v>
      </c>
      <c r="N18" s="110">
        <v>63</v>
      </c>
      <c r="O18" s="110" t="s">
        <v>474</v>
      </c>
      <c r="W18" s="177">
        <f t="shared" si="2"/>
        <v>0</v>
      </c>
      <c r="X18" s="177">
        <f t="shared" si="3"/>
        <v>0</v>
      </c>
      <c r="Y18" s="177">
        <f t="shared" si="4"/>
        <v>0</v>
      </c>
      <c r="Z18" s="177">
        <f t="shared" si="5"/>
        <v>0</v>
      </c>
      <c r="AA18" s="177">
        <f t="shared" si="6"/>
        <v>0</v>
      </c>
      <c r="AB18" s="177">
        <f t="shared" si="7"/>
        <v>0</v>
      </c>
      <c r="AC18" s="85"/>
      <c r="AD18" s="85">
        <f t="shared" si="8"/>
        <v>0</v>
      </c>
      <c r="AE18" s="85">
        <f t="shared" si="9"/>
        <v>0</v>
      </c>
      <c r="AF18" s="85">
        <f t="shared" si="10"/>
        <v>0</v>
      </c>
      <c r="AG18" s="85">
        <f t="shared" si="11"/>
        <v>1</v>
      </c>
      <c r="AH18" s="85">
        <f t="shared" si="12"/>
        <v>0</v>
      </c>
      <c r="AI18" s="85">
        <f t="shared" si="13"/>
        <v>0</v>
      </c>
    </row>
    <row r="19" spans="1:35" ht="28.5" x14ac:dyDescent="0.25">
      <c r="A19" s="153">
        <v>17</v>
      </c>
      <c r="B19" s="141" t="s">
        <v>57</v>
      </c>
      <c r="C19" s="143" t="s">
        <v>185</v>
      </c>
      <c r="D19" s="141">
        <v>1</v>
      </c>
      <c r="E19" s="141" t="s">
        <v>25</v>
      </c>
      <c r="F19" s="141" t="s">
        <v>59</v>
      </c>
      <c r="G19" s="141" t="s">
        <v>25</v>
      </c>
      <c r="H19" s="141">
        <v>84</v>
      </c>
      <c r="I19" s="157" t="s">
        <v>317</v>
      </c>
      <c r="J19" s="151">
        <f t="shared" si="0"/>
        <v>517.17490225074948</v>
      </c>
      <c r="K19" s="96">
        <f t="shared" si="1"/>
        <v>46.620000000000005</v>
      </c>
      <c r="L19" s="110" t="s">
        <v>474</v>
      </c>
      <c r="M19" s="110" t="s">
        <v>474</v>
      </c>
      <c r="N19" s="110" t="s">
        <v>474</v>
      </c>
      <c r="O19" s="110" t="s">
        <v>474</v>
      </c>
      <c r="W19" s="177">
        <f t="shared" si="2"/>
        <v>0</v>
      </c>
      <c r="X19" s="177">
        <f t="shared" si="3"/>
        <v>0</v>
      </c>
      <c r="Y19" s="177">
        <f t="shared" si="4"/>
        <v>0</v>
      </c>
      <c r="Z19" s="177">
        <f t="shared" si="5"/>
        <v>0</v>
      </c>
      <c r="AA19" s="177">
        <f t="shared" si="6"/>
        <v>0</v>
      </c>
      <c r="AB19" s="177">
        <f t="shared" si="7"/>
        <v>0</v>
      </c>
      <c r="AC19" s="85"/>
      <c r="AD19" s="85">
        <f t="shared" si="8"/>
        <v>0</v>
      </c>
      <c r="AE19" s="85">
        <f t="shared" si="9"/>
        <v>0</v>
      </c>
      <c r="AF19" s="85">
        <f t="shared" si="10"/>
        <v>0</v>
      </c>
      <c r="AG19" s="85">
        <f t="shared" si="11"/>
        <v>0</v>
      </c>
      <c r="AH19" s="85">
        <f t="shared" si="12"/>
        <v>0</v>
      </c>
      <c r="AI19" s="85">
        <f t="shared" si="13"/>
        <v>0</v>
      </c>
    </row>
    <row r="20" spans="1:35" ht="28.5" x14ac:dyDescent="0.25">
      <c r="A20" s="153">
        <v>18</v>
      </c>
      <c r="B20" s="141" t="s">
        <v>57</v>
      </c>
      <c r="C20" s="143" t="s">
        <v>185</v>
      </c>
      <c r="D20" s="141">
        <v>2</v>
      </c>
      <c r="E20" s="141" t="s">
        <v>25</v>
      </c>
      <c r="F20" s="141" t="s">
        <v>59</v>
      </c>
      <c r="G20" s="141" t="s">
        <v>25</v>
      </c>
      <c r="H20" s="141">
        <v>84</v>
      </c>
      <c r="I20" s="157" t="s">
        <v>317</v>
      </c>
      <c r="J20" s="151">
        <f t="shared" si="0"/>
        <v>517.17490225074948</v>
      </c>
      <c r="K20" s="96">
        <f t="shared" si="1"/>
        <v>46.620000000000005</v>
      </c>
      <c r="L20" s="110" t="s">
        <v>474</v>
      </c>
      <c r="M20" s="110" t="s">
        <v>474</v>
      </c>
      <c r="N20" s="110" t="s">
        <v>474</v>
      </c>
      <c r="O20" s="110" t="s">
        <v>474</v>
      </c>
      <c r="W20" s="177">
        <f t="shared" si="2"/>
        <v>0</v>
      </c>
      <c r="X20" s="177">
        <f t="shared" si="3"/>
        <v>0</v>
      </c>
      <c r="Y20" s="177">
        <f t="shared" si="4"/>
        <v>0</v>
      </c>
      <c r="Z20" s="177">
        <f t="shared" si="5"/>
        <v>0</v>
      </c>
      <c r="AA20" s="177">
        <f t="shared" si="6"/>
        <v>0</v>
      </c>
      <c r="AB20" s="177">
        <f t="shared" si="7"/>
        <v>0</v>
      </c>
      <c r="AC20" s="85"/>
      <c r="AD20" s="85">
        <f t="shared" si="8"/>
        <v>0</v>
      </c>
      <c r="AE20" s="85">
        <f t="shared" si="9"/>
        <v>0</v>
      </c>
      <c r="AF20" s="85">
        <f t="shared" si="10"/>
        <v>0</v>
      </c>
      <c r="AG20" s="85">
        <f t="shared" si="11"/>
        <v>0</v>
      </c>
      <c r="AH20" s="85">
        <f t="shared" si="12"/>
        <v>0</v>
      </c>
      <c r="AI20" s="85">
        <f t="shared" si="13"/>
        <v>0</v>
      </c>
    </row>
    <row r="21" spans="1:35" ht="28.5" x14ac:dyDescent="0.25">
      <c r="A21" s="153">
        <v>19</v>
      </c>
      <c r="B21" s="141" t="s">
        <v>57</v>
      </c>
      <c r="C21" s="143" t="s">
        <v>166</v>
      </c>
      <c r="D21" s="141">
        <v>1</v>
      </c>
      <c r="E21" s="141" t="s">
        <v>25</v>
      </c>
      <c r="F21" s="141" t="s">
        <v>59</v>
      </c>
      <c r="G21" s="141" t="s">
        <v>25</v>
      </c>
      <c r="H21" s="141">
        <v>332</v>
      </c>
      <c r="I21" s="157" t="s">
        <v>317</v>
      </c>
      <c r="J21" s="151">
        <f>IF(I21="Twin ACSR Moose",(400*400)/($U$4),IF(I21="Quad Bersimis",(400*400)/($U$8),IF(I21="Quad AAAC Moose",(400*400)/($U$5),IF(I21="Quad ACSR Moose",(400*400)/($U$6),IF(I21="Triple ACSR Snowbird",(400*400)/($U$7))))))</f>
        <v>517.17490225074948</v>
      </c>
      <c r="K21" s="96">
        <f t="shared" si="1"/>
        <v>184.26000000000002</v>
      </c>
      <c r="L21" s="110" t="s">
        <v>474</v>
      </c>
      <c r="M21" s="110" t="s">
        <v>474</v>
      </c>
      <c r="N21" s="110">
        <v>63</v>
      </c>
      <c r="O21" s="110" t="s">
        <v>474</v>
      </c>
      <c r="W21" s="177">
        <f t="shared" si="2"/>
        <v>0</v>
      </c>
      <c r="X21" s="177">
        <f t="shared" si="3"/>
        <v>0</v>
      </c>
      <c r="Y21" s="177">
        <f t="shared" si="4"/>
        <v>0</v>
      </c>
      <c r="Z21" s="177">
        <f t="shared" si="5"/>
        <v>0</v>
      </c>
      <c r="AA21" s="177">
        <f t="shared" si="6"/>
        <v>0</v>
      </c>
      <c r="AB21" s="177">
        <f t="shared" si="7"/>
        <v>0</v>
      </c>
      <c r="AC21" s="85"/>
      <c r="AD21" s="85">
        <f t="shared" si="8"/>
        <v>0</v>
      </c>
      <c r="AE21" s="85">
        <f t="shared" si="9"/>
        <v>0</v>
      </c>
      <c r="AF21" s="85">
        <f t="shared" si="10"/>
        <v>0</v>
      </c>
      <c r="AG21" s="85">
        <f t="shared" si="11"/>
        <v>1</v>
      </c>
      <c r="AH21" s="85">
        <f t="shared" si="12"/>
        <v>0</v>
      </c>
      <c r="AI21" s="85">
        <f t="shared" si="13"/>
        <v>0</v>
      </c>
    </row>
    <row r="22" spans="1:35" ht="28.5" x14ac:dyDescent="0.25">
      <c r="A22" s="153">
        <v>20</v>
      </c>
      <c r="B22" s="141" t="s">
        <v>62</v>
      </c>
      <c r="C22" s="141" t="s">
        <v>55</v>
      </c>
      <c r="D22" s="141">
        <v>1</v>
      </c>
      <c r="E22" s="141" t="s">
        <v>25</v>
      </c>
      <c r="F22" s="141" t="s">
        <v>25</v>
      </c>
      <c r="G22" s="141" t="s">
        <v>25</v>
      </c>
      <c r="H22" s="141">
        <v>177</v>
      </c>
      <c r="I22" s="157" t="s">
        <v>317</v>
      </c>
      <c r="J22" s="151">
        <f>IF(I22="Twin ACSR Moose",(400*400)/($U$4),IF(I22="Quad Bersimis",(400*400)/($U$4),IF(I22="Quad AAAC Moose",(400*400)/($U$5),IF(I22="Quad ACSR Moose",(400*400)/($U$6),IF(I22="Triple ACSR Snowbird",(400*400)/($U$7))))))</f>
        <v>517.17490225074948</v>
      </c>
      <c r="K22" s="96">
        <f t="shared" si="1"/>
        <v>98.235000000000014</v>
      </c>
      <c r="L22" s="110" t="s">
        <v>474</v>
      </c>
      <c r="M22" s="110" t="s">
        <v>474</v>
      </c>
      <c r="N22" s="110" t="s">
        <v>474</v>
      </c>
      <c r="O22" s="110" t="s">
        <v>474</v>
      </c>
      <c r="W22" s="177">
        <f t="shared" si="2"/>
        <v>0</v>
      </c>
      <c r="X22" s="177">
        <f t="shared" si="3"/>
        <v>0</v>
      </c>
      <c r="Y22" s="177">
        <f t="shared" si="4"/>
        <v>0</v>
      </c>
      <c r="Z22" s="177">
        <f t="shared" si="5"/>
        <v>0</v>
      </c>
      <c r="AA22" s="177">
        <f t="shared" si="6"/>
        <v>0</v>
      </c>
      <c r="AB22" s="177">
        <f t="shared" si="7"/>
        <v>0</v>
      </c>
      <c r="AC22" s="85"/>
      <c r="AD22" s="85">
        <f t="shared" si="8"/>
        <v>0</v>
      </c>
      <c r="AE22" s="85">
        <f t="shared" si="9"/>
        <v>0</v>
      </c>
      <c r="AF22" s="85">
        <f t="shared" si="10"/>
        <v>0</v>
      </c>
      <c r="AG22" s="85">
        <f t="shared" si="11"/>
        <v>0</v>
      </c>
      <c r="AH22" s="85">
        <f t="shared" si="12"/>
        <v>0</v>
      </c>
      <c r="AI22" s="85">
        <f t="shared" si="13"/>
        <v>0</v>
      </c>
    </row>
    <row r="23" spans="1:35" ht="28.5" x14ac:dyDescent="0.25">
      <c r="A23" s="153">
        <v>21</v>
      </c>
      <c r="B23" s="141" t="s">
        <v>62</v>
      </c>
      <c r="C23" s="141" t="s">
        <v>55</v>
      </c>
      <c r="D23" s="141">
        <v>2</v>
      </c>
      <c r="E23" s="141" t="s">
        <v>25</v>
      </c>
      <c r="F23" s="141" t="s">
        <v>25</v>
      </c>
      <c r="G23" s="141" t="s">
        <v>25</v>
      </c>
      <c r="H23" s="141">
        <v>166</v>
      </c>
      <c r="I23" s="157" t="s">
        <v>317</v>
      </c>
      <c r="J23" s="151">
        <f>IF(I23="Twin ACSR Moose",(400*400)/($U$4),IF(I23="Quad Bersimis",(400*400)/($U$4),IF(I23="Quad AAAC Moose",(400*400)/($U$5),IF(I23="Quad ACSR Moose",(400*400)/($U$6),IF(I23="Triple ACSR Snowbird",(400*400)/($U$7))))))</f>
        <v>517.17490225074948</v>
      </c>
      <c r="K23" s="96">
        <f t="shared" si="1"/>
        <v>92.13000000000001</v>
      </c>
      <c r="L23" s="110">
        <v>50</v>
      </c>
      <c r="M23" s="110" t="s">
        <v>474</v>
      </c>
      <c r="N23" s="110" t="s">
        <v>474</v>
      </c>
      <c r="O23" s="110" t="s">
        <v>474</v>
      </c>
      <c r="W23" s="177">
        <f t="shared" si="2"/>
        <v>0</v>
      </c>
      <c r="X23" s="177">
        <f t="shared" si="3"/>
        <v>1</v>
      </c>
      <c r="Y23" s="177">
        <f t="shared" si="4"/>
        <v>0</v>
      </c>
      <c r="Z23" s="177">
        <f t="shared" si="5"/>
        <v>0</v>
      </c>
      <c r="AA23" s="177">
        <f t="shared" si="6"/>
        <v>0</v>
      </c>
      <c r="AB23" s="177">
        <f t="shared" si="7"/>
        <v>0</v>
      </c>
      <c r="AC23" s="85"/>
      <c r="AD23" s="85">
        <f t="shared" si="8"/>
        <v>0</v>
      </c>
      <c r="AE23" s="85">
        <f t="shared" si="9"/>
        <v>0</v>
      </c>
      <c r="AF23" s="85">
        <f t="shared" si="10"/>
        <v>0</v>
      </c>
      <c r="AG23" s="85">
        <f t="shared" si="11"/>
        <v>0</v>
      </c>
      <c r="AH23" s="85">
        <f t="shared" si="12"/>
        <v>0</v>
      </c>
      <c r="AI23" s="85">
        <f t="shared" si="13"/>
        <v>0</v>
      </c>
    </row>
    <row r="24" spans="1:35" ht="28.5" x14ac:dyDescent="0.25">
      <c r="A24" s="153">
        <v>22</v>
      </c>
      <c r="B24" s="141" t="s">
        <v>62</v>
      </c>
      <c r="C24" s="141" t="s">
        <v>63</v>
      </c>
      <c r="D24" s="141">
        <v>1</v>
      </c>
      <c r="E24" s="141" t="s">
        <v>25</v>
      </c>
      <c r="F24" s="141" t="s">
        <v>25</v>
      </c>
      <c r="G24" s="141" t="s">
        <v>25</v>
      </c>
      <c r="H24" s="141">
        <v>122</v>
      </c>
      <c r="I24" s="157" t="s">
        <v>317</v>
      </c>
      <c r="J24" s="151">
        <f>IF(I24="Twin ACSR Moose",(400*400)/($U$4),IF(I24="Quad Bersimis",(400*400)/($U$4),IF(I24="Quad AAAC Moose",(400*400)/($U$5),IF(I24="Quad ACSR Moose",(400*400)/($U$6),IF(I24="Triple ACSR Snowbird",(400*400)/($U$7))))))</f>
        <v>517.17490225074948</v>
      </c>
      <c r="K24" s="96">
        <f t="shared" si="1"/>
        <v>67.710000000000008</v>
      </c>
      <c r="L24" s="110" t="s">
        <v>474</v>
      </c>
      <c r="M24" s="110" t="s">
        <v>474</v>
      </c>
      <c r="N24" s="110" t="s">
        <v>474</v>
      </c>
      <c r="O24" s="110" t="s">
        <v>474</v>
      </c>
      <c r="W24" s="177">
        <f t="shared" si="2"/>
        <v>0</v>
      </c>
      <c r="X24" s="177">
        <f t="shared" si="3"/>
        <v>0</v>
      </c>
      <c r="Y24" s="177">
        <f t="shared" si="4"/>
        <v>0</v>
      </c>
      <c r="Z24" s="177">
        <f t="shared" si="5"/>
        <v>0</v>
      </c>
      <c r="AA24" s="177">
        <f t="shared" si="6"/>
        <v>0</v>
      </c>
      <c r="AB24" s="177">
        <f t="shared" si="7"/>
        <v>0</v>
      </c>
      <c r="AC24" s="85"/>
      <c r="AD24" s="85">
        <f t="shared" si="8"/>
        <v>0</v>
      </c>
      <c r="AE24" s="85">
        <f t="shared" si="9"/>
        <v>0</v>
      </c>
      <c r="AF24" s="85">
        <f t="shared" si="10"/>
        <v>0</v>
      </c>
      <c r="AG24" s="85">
        <f t="shared" si="11"/>
        <v>0</v>
      </c>
      <c r="AH24" s="85">
        <f t="shared" si="12"/>
        <v>0</v>
      </c>
      <c r="AI24" s="85">
        <f t="shared" si="13"/>
        <v>0</v>
      </c>
    </row>
    <row r="25" spans="1:35" ht="28.5" x14ac:dyDescent="0.25">
      <c r="A25" s="153">
        <v>23</v>
      </c>
      <c r="B25" s="141" t="s">
        <v>62</v>
      </c>
      <c r="C25" s="143" t="s">
        <v>64</v>
      </c>
      <c r="D25" s="141">
        <v>1</v>
      </c>
      <c r="E25" s="141" t="s">
        <v>25</v>
      </c>
      <c r="F25" s="141" t="s">
        <v>25</v>
      </c>
      <c r="G25" s="141" t="s">
        <v>25</v>
      </c>
      <c r="H25" s="141">
        <v>76</v>
      </c>
      <c r="I25" s="157" t="s">
        <v>317</v>
      </c>
      <c r="J25" s="151">
        <f>IF(I25="Twin ACSR Moose",(400*400)/($U$4),IF(I25="Quad Bersimis",(400*400)/($U$4),IF(I25="Quad AAAC Moose",(400*400)/($U$5),IF(I25="Quad ACSR Moose",(400*400)/($U$6),IF(I25="Triple ACSR Snowbird",(400*400)/($U$7))))))</f>
        <v>517.17490225074948</v>
      </c>
      <c r="K25" s="96">
        <f t="shared" si="1"/>
        <v>42.180000000000007</v>
      </c>
      <c r="L25" s="110" t="s">
        <v>474</v>
      </c>
      <c r="M25" s="110" t="s">
        <v>474</v>
      </c>
      <c r="N25" s="110" t="s">
        <v>474</v>
      </c>
      <c r="O25" s="110" t="s">
        <v>474</v>
      </c>
      <c r="W25" s="177">
        <f t="shared" si="2"/>
        <v>0</v>
      </c>
      <c r="X25" s="177">
        <f t="shared" si="3"/>
        <v>0</v>
      </c>
      <c r="Y25" s="177">
        <f t="shared" si="4"/>
        <v>0</v>
      </c>
      <c r="Z25" s="177">
        <f t="shared" si="5"/>
        <v>0</v>
      </c>
      <c r="AA25" s="177">
        <f t="shared" si="6"/>
        <v>0</v>
      </c>
      <c r="AB25" s="177">
        <f t="shared" si="7"/>
        <v>0</v>
      </c>
      <c r="AC25" s="85"/>
      <c r="AD25" s="85">
        <f t="shared" si="8"/>
        <v>0</v>
      </c>
      <c r="AE25" s="85">
        <f t="shared" si="9"/>
        <v>0</v>
      </c>
      <c r="AF25" s="85">
        <f t="shared" si="10"/>
        <v>0</v>
      </c>
      <c r="AG25" s="85">
        <f t="shared" si="11"/>
        <v>0</v>
      </c>
      <c r="AH25" s="85">
        <f t="shared" si="12"/>
        <v>0</v>
      </c>
      <c r="AI25" s="85">
        <f t="shared" si="13"/>
        <v>0</v>
      </c>
    </row>
    <row r="26" spans="1:35" ht="28.5" x14ac:dyDescent="0.25">
      <c r="A26" s="153">
        <v>24</v>
      </c>
      <c r="B26" s="141" t="s">
        <v>836</v>
      </c>
      <c r="C26" s="110" t="s">
        <v>26</v>
      </c>
      <c r="D26" s="141">
        <v>1</v>
      </c>
      <c r="E26" s="141" t="s">
        <v>838</v>
      </c>
      <c r="F26" s="141" t="s">
        <v>838</v>
      </c>
      <c r="G26" s="141" t="s">
        <v>11</v>
      </c>
      <c r="H26" s="141">
        <v>25</v>
      </c>
      <c r="I26" s="157" t="s">
        <v>318</v>
      </c>
      <c r="J26" s="151">
        <f>IF(I26="Twin ACSR Moose",(400*400)/($U$4),IF(I26="Quad Bersimis",(400*400)/($U$8),IF(I26="Quad AAAC Moose",(400*400)/($U$5),IF(I26="Quad ACSR Moose",(400*400)/($U$6),IF(I26="Triple ACSR Snowbird",(400*400)/($U$7))))))</f>
        <v>680.65493404551648</v>
      </c>
      <c r="K26" s="96">
        <f t="shared" si="1"/>
        <v>18.3</v>
      </c>
      <c r="L26" s="110" t="s">
        <v>474</v>
      </c>
      <c r="M26" s="110" t="s">
        <v>474</v>
      </c>
      <c r="N26" s="110" t="s">
        <v>474</v>
      </c>
      <c r="O26" s="110" t="s">
        <v>474</v>
      </c>
      <c r="W26" s="177">
        <f t="shared" si="2"/>
        <v>0</v>
      </c>
      <c r="X26" s="177">
        <f t="shared" si="3"/>
        <v>0</v>
      </c>
      <c r="Y26" s="177">
        <f t="shared" si="4"/>
        <v>0</v>
      </c>
      <c r="Z26" s="177">
        <f t="shared" si="5"/>
        <v>0</v>
      </c>
      <c r="AA26" s="177">
        <f t="shared" si="6"/>
        <v>0</v>
      </c>
      <c r="AB26" s="177">
        <f t="shared" si="7"/>
        <v>0</v>
      </c>
      <c r="AC26" s="85"/>
      <c r="AD26" s="85">
        <f t="shared" si="8"/>
        <v>0</v>
      </c>
      <c r="AE26" s="85">
        <f t="shared" si="9"/>
        <v>0</v>
      </c>
      <c r="AF26" s="85">
        <f t="shared" si="10"/>
        <v>0</v>
      </c>
      <c r="AG26" s="85">
        <f t="shared" si="11"/>
        <v>0</v>
      </c>
      <c r="AH26" s="85">
        <f t="shared" si="12"/>
        <v>0</v>
      </c>
      <c r="AI26" s="85">
        <f t="shared" si="13"/>
        <v>0</v>
      </c>
    </row>
    <row r="27" spans="1:35" ht="28.5" x14ac:dyDescent="0.25">
      <c r="A27" s="153">
        <v>25</v>
      </c>
      <c r="B27" s="141" t="s">
        <v>836</v>
      </c>
      <c r="C27" s="110" t="s">
        <v>26</v>
      </c>
      <c r="D27" s="141">
        <v>2</v>
      </c>
      <c r="E27" s="141" t="s">
        <v>838</v>
      </c>
      <c r="F27" s="141" t="s">
        <v>838</v>
      </c>
      <c r="G27" s="141" t="s">
        <v>11</v>
      </c>
      <c r="H27" s="141">
        <v>25</v>
      </c>
      <c r="I27" s="157" t="s">
        <v>318</v>
      </c>
      <c r="J27" s="151">
        <f>IF(I27="Twin ACSR Moose",(400*400)/($U$4),IF(I27="Quad Bersimis",(400*400)/($U$8),IF(I27="Quad AAAC Moose",(400*400)/($U$5),IF(I27="Quad ACSR Moose",(400*400)/($U$6),IF(I27="Triple ACSR Snowbird",(400*400)/($U$7))))))</f>
        <v>680.65493404551648</v>
      </c>
      <c r="K27" s="96">
        <f t="shared" si="1"/>
        <v>18.3</v>
      </c>
      <c r="L27" s="110" t="s">
        <v>474</v>
      </c>
      <c r="M27" s="110" t="s">
        <v>474</v>
      </c>
      <c r="N27" s="110" t="s">
        <v>474</v>
      </c>
      <c r="O27" s="110" t="s">
        <v>474</v>
      </c>
      <c r="W27" s="177">
        <f t="shared" si="2"/>
        <v>0</v>
      </c>
      <c r="X27" s="177">
        <f t="shared" si="3"/>
        <v>0</v>
      </c>
      <c r="Y27" s="177">
        <f t="shared" si="4"/>
        <v>0</v>
      </c>
      <c r="Z27" s="177">
        <f t="shared" si="5"/>
        <v>0</v>
      </c>
      <c r="AA27" s="177">
        <f t="shared" si="6"/>
        <v>0</v>
      </c>
      <c r="AB27" s="177">
        <f t="shared" si="7"/>
        <v>0</v>
      </c>
      <c r="AC27" s="85"/>
      <c r="AD27" s="85">
        <f t="shared" si="8"/>
        <v>0</v>
      </c>
      <c r="AE27" s="85">
        <f t="shared" si="9"/>
        <v>0</v>
      </c>
      <c r="AF27" s="85">
        <f t="shared" si="10"/>
        <v>0</v>
      </c>
      <c r="AG27" s="85">
        <f t="shared" si="11"/>
        <v>0</v>
      </c>
      <c r="AH27" s="85">
        <f t="shared" si="12"/>
        <v>0</v>
      </c>
      <c r="AI27" s="85">
        <f t="shared" si="13"/>
        <v>0</v>
      </c>
    </row>
    <row r="28" spans="1:35" ht="28.5" x14ac:dyDescent="0.25">
      <c r="A28" s="153">
        <v>26</v>
      </c>
      <c r="B28" s="141" t="s">
        <v>65</v>
      </c>
      <c r="C28" s="141" t="s">
        <v>446</v>
      </c>
      <c r="D28" s="141">
        <v>1</v>
      </c>
      <c r="E28" s="141" t="s">
        <v>451</v>
      </c>
      <c r="F28" s="141" t="s">
        <v>52</v>
      </c>
      <c r="G28" s="141" t="s">
        <v>11</v>
      </c>
      <c r="H28" s="141">
        <v>315</v>
      </c>
      <c r="I28" s="157" t="s">
        <v>317</v>
      </c>
      <c r="J28" s="151">
        <f t="shared" ref="J28:J59" si="14">IF(I28="Twin ACSR Moose",(400*400)/($U$4),IF(I28="Quad Bersimis",(400*400)/($U$4),IF(I28="Quad AAAC Moose",(400*400)/($U$5),IF(I28="Quad ACSR Moose",(400*400)/($U$6),IF(I28="Triple ACSR Snowbird",(400*400)/($U$7))))))</f>
        <v>517.17490225074948</v>
      </c>
      <c r="K28" s="96">
        <f t="shared" si="1"/>
        <v>174.82500000000002</v>
      </c>
      <c r="L28" s="110">
        <v>50</v>
      </c>
      <c r="M28" s="110" t="s">
        <v>474</v>
      </c>
      <c r="N28" s="110">
        <v>50</v>
      </c>
      <c r="O28" s="110" t="s">
        <v>568</v>
      </c>
      <c r="W28" s="177">
        <f t="shared" si="2"/>
        <v>0</v>
      </c>
      <c r="X28" s="177">
        <f t="shared" si="3"/>
        <v>1</v>
      </c>
      <c r="Y28" s="177">
        <f t="shared" si="4"/>
        <v>0</v>
      </c>
      <c r="Z28" s="177">
        <f t="shared" si="5"/>
        <v>0</v>
      </c>
      <c r="AA28" s="177">
        <f t="shared" si="6"/>
        <v>0</v>
      </c>
      <c r="AB28" s="177">
        <f t="shared" si="7"/>
        <v>0</v>
      </c>
      <c r="AC28" s="85"/>
      <c r="AD28" s="85">
        <f t="shared" si="8"/>
        <v>1</v>
      </c>
      <c r="AE28" s="85">
        <f t="shared" si="9"/>
        <v>0</v>
      </c>
      <c r="AF28" s="85">
        <f t="shared" si="10"/>
        <v>0</v>
      </c>
      <c r="AG28" s="85">
        <f t="shared" si="11"/>
        <v>0</v>
      </c>
      <c r="AH28" s="85">
        <f t="shared" si="12"/>
        <v>0</v>
      </c>
      <c r="AI28" s="85">
        <f t="shared" si="13"/>
        <v>0</v>
      </c>
    </row>
    <row r="29" spans="1:35" ht="28.5" x14ac:dyDescent="0.25">
      <c r="A29" s="153">
        <v>27</v>
      </c>
      <c r="B29" s="141" t="s">
        <v>65</v>
      </c>
      <c r="C29" s="141" t="s">
        <v>446</v>
      </c>
      <c r="D29" s="141">
        <v>2</v>
      </c>
      <c r="E29" s="141" t="s">
        <v>451</v>
      </c>
      <c r="F29" s="141" t="s">
        <v>52</v>
      </c>
      <c r="G29" s="141" t="s">
        <v>11</v>
      </c>
      <c r="H29" s="141">
        <v>315</v>
      </c>
      <c r="I29" s="157" t="s">
        <v>317</v>
      </c>
      <c r="J29" s="151">
        <f t="shared" si="14"/>
        <v>517.17490225074948</v>
      </c>
      <c r="K29" s="96">
        <f t="shared" si="1"/>
        <v>174.82500000000002</v>
      </c>
      <c r="L29" s="110">
        <v>50</v>
      </c>
      <c r="M29" s="110" t="s">
        <v>474</v>
      </c>
      <c r="N29" s="110">
        <v>50</v>
      </c>
      <c r="O29" s="110" t="s">
        <v>568</v>
      </c>
      <c r="W29" s="177">
        <f t="shared" si="2"/>
        <v>0</v>
      </c>
      <c r="X29" s="177">
        <f t="shared" si="3"/>
        <v>1</v>
      </c>
      <c r="Y29" s="177">
        <f t="shared" si="4"/>
        <v>0</v>
      </c>
      <c r="Z29" s="177">
        <f t="shared" si="5"/>
        <v>0</v>
      </c>
      <c r="AA29" s="177">
        <f t="shared" si="6"/>
        <v>0</v>
      </c>
      <c r="AB29" s="177">
        <f t="shared" si="7"/>
        <v>0</v>
      </c>
      <c r="AC29" s="85"/>
      <c r="AD29" s="85">
        <f t="shared" si="8"/>
        <v>1</v>
      </c>
      <c r="AE29" s="85">
        <f t="shared" si="9"/>
        <v>0</v>
      </c>
      <c r="AF29" s="85">
        <f t="shared" si="10"/>
        <v>0</v>
      </c>
      <c r="AG29" s="85">
        <f t="shared" si="11"/>
        <v>0</v>
      </c>
      <c r="AH29" s="85">
        <f t="shared" si="12"/>
        <v>0</v>
      </c>
      <c r="AI29" s="85">
        <f t="shared" si="13"/>
        <v>0</v>
      </c>
    </row>
    <row r="30" spans="1:35" ht="28.5" x14ac:dyDescent="0.25">
      <c r="A30" s="153">
        <v>28</v>
      </c>
      <c r="B30" s="141" t="s">
        <v>65</v>
      </c>
      <c r="C30" s="141" t="s">
        <v>36</v>
      </c>
      <c r="D30" s="141">
        <v>1</v>
      </c>
      <c r="E30" s="141" t="s">
        <v>11</v>
      </c>
      <c r="F30" s="141" t="s">
        <v>52</v>
      </c>
      <c r="G30" s="141" t="s">
        <v>11</v>
      </c>
      <c r="H30" s="141">
        <v>54</v>
      </c>
      <c r="I30" s="157" t="s">
        <v>318</v>
      </c>
      <c r="J30" s="151">
        <f t="shared" si="14"/>
        <v>680.65493404551648</v>
      </c>
      <c r="K30" s="96">
        <f t="shared" si="1"/>
        <v>39.527999999999999</v>
      </c>
      <c r="L30" s="110" t="s">
        <v>474</v>
      </c>
      <c r="M30" s="110" t="s">
        <v>474</v>
      </c>
      <c r="N30" s="110" t="s">
        <v>474</v>
      </c>
      <c r="O30" s="110" t="s">
        <v>474</v>
      </c>
      <c r="W30" s="177">
        <f t="shared" si="2"/>
        <v>0</v>
      </c>
      <c r="X30" s="177">
        <f t="shared" si="3"/>
        <v>0</v>
      </c>
      <c r="Y30" s="177">
        <f t="shared" si="4"/>
        <v>0</v>
      </c>
      <c r="Z30" s="177">
        <f t="shared" si="5"/>
        <v>0</v>
      </c>
      <c r="AA30" s="177">
        <f t="shared" si="6"/>
        <v>0</v>
      </c>
      <c r="AB30" s="177">
        <f t="shared" si="7"/>
        <v>0</v>
      </c>
      <c r="AC30" s="85"/>
      <c r="AD30" s="85">
        <f t="shared" si="8"/>
        <v>0</v>
      </c>
      <c r="AE30" s="85">
        <f t="shared" si="9"/>
        <v>0</v>
      </c>
      <c r="AF30" s="85">
        <f t="shared" si="10"/>
        <v>0</v>
      </c>
      <c r="AG30" s="85">
        <f t="shared" si="11"/>
        <v>0</v>
      </c>
      <c r="AH30" s="85">
        <f t="shared" si="12"/>
        <v>0</v>
      </c>
      <c r="AI30" s="85">
        <f t="shared" si="13"/>
        <v>0</v>
      </c>
    </row>
    <row r="31" spans="1:35" ht="28.5" x14ac:dyDescent="0.25">
      <c r="A31" s="153">
        <v>29</v>
      </c>
      <c r="B31" s="141" t="s">
        <v>65</v>
      </c>
      <c r="C31" s="141" t="s">
        <v>36</v>
      </c>
      <c r="D31" s="141">
        <v>2</v>
      </c>
      <c r="E31" s="141" t="s">
        <v>11</v>
      </c>
      <c r="F31" s="141" t="s">
        <v>52</v>
      </c>
      <c r="G31" s="141" t="s">
        <v>11</v>
      </c>
      <c r="H31" s="141">
        <v>54</v>
      </c>
      <c r="I31" s="157" t="s">
        <v>318</v>
      </c>
      <c r="J31" s="151">
        <f t="shared" si="14"/>
        <v>680.65493404551648</v>
      </c>
      <c r="K31" s="96">
        <f t="shared" si="1"/>
        <v>39.527999999999999</v>
      </c>
      <c r="L31" s="110" t="s">
        <v>474</v>
      </c>
      <c r="M31" s="110" t="s">
        <v>474</v>
      </c>
      <c r="N31" s="110" t="s">
        <v>474</v>
      </c>
      <c r="O31" s="110" t="s">
        <v>474</v>
      </c>
      <c r="W31" s="177">
        <f t="shared" si="2"/>
        <v>0</v>
      </c>
      <c r="X31" s="177">
        <f t="shared" si="3"/>
        <v>0</v>
      </c>
      <c r="Y31" s="177">
        <f t="shared" si="4"/>
        <v>0</v>
      </c>
      <c r="Z31" s="177">
        <f t="shared" si="5"/>
        <v>0</v>
      </c>
      <c r="AA31" s="177">
        <f t="shared" si="6"/>
        <v>0</v>
      </c>
      <c r="AB31" s="177">
        <f t="shared" si="7"/>
        <v>0</v>
      </c>
      <c r="AC31" s="85"/>
      <c r="AD31" s="85">
        <f t="shared" si="8"/>
        <v>0</v>
      </c>
      <c r="AE31" s="85">
        <f t="shared" si="9"/>
        <v>0</v>
      </c>
      <c r="AF31" s="85">
        <f t="shared" si="10"/>
        <v>0</v>
      </c>
      <c r="AG31" s="85">
        <f t="shared" si="11"/>
        <v>0</v>
      </c>
      <c r="AH31" s="85">
        <f t="shared" si="12"/>
        <v>0</v>
      </c>
      <c r="AI31" s="85">
        <f t="shared" si="13"/>
        <v>0</v>
      </c>
    </row>
    <row r="32" spans="1:35" ht="28.5" x14ac:dyDescent="0.25">
      <c r="A32" s="153">
        <v>30</v>
      </c>
      <c r="B32" s="141" t="s">
        <v>65</v>
      </c>
      <c r="C32" s="141" t="s">
        <v>67</v>
      </c>
      <c r="D32" s="141">
        <v>1</v>
      </c>
      <c r="E32" s="141" t="s">
        <v>52</v>
      </c>
      <c r="F32" s="141" t="s">
        <v>52</v>
      </c>
      <c r="G32" s="141" t="s">
        <v>52</v>
      </c>
      <c r="H32" s="141">
        <v>135</v>
      </c>
      <c r="I32" s="157" t="s">
        <v>317</v>
      </c>
      <c r="J32" s="151">
        <f t="shared" si="14"/>
        <v>517.17490225074948</v>
      </c>
      <c r="K32" s="96">
        <f t="shared" si="1"/>
        <v>74.925000000000011</v>
      </c>
      <c r="L32" s="110" t="s">
        <v>474</v>
      </c>
      <c r="M32" s="110" t="s">
        <v>474</v>
      </c>
      <c r="N32" s="110" t="s">
        <v>474</v>
      </c>
      <c r="O32" s="110" t="s">
        <v>474</v>
      </c>
      <c r="W32" s="177">
        <f t="shared" si="2"/>
        <v>0</v>
      </c>
      <c r="X32" s="177">
        <f t="shared" si="3"/>
        <v>0</v>
      </c>
      <c r="Y32" s="177">
        <f t="shared" si="4"/>
        <v>0</v>
      </c>
      <c r="Z32" s="177">
        <f t="shared" si="5"/>
        <v>0</v>
      </c>
      <c r="AA32" s="177">
        <f t="shared" si="6"/>
        <v>0</v>
      </c>
      <c r="AB32" s="177">
        <f t="shared" si="7"/>
        <v>0</v>
      </c>
      <c r="AC32" s="85"/>
      <c r="AD32" s="85">
        <f t="shared" si="8"/>
        <v>0</v>
      </c>
      <c r="AE32" s="85">
        <f t="shared" si="9"/>
        <v>0</v>
      </c>
      <c r="AF32" s="85">
        <f t="shared" si="10"/>
        <v>0</v>
      </c>
      <c r="AG32" s="85">
        <f t="shared" si="11"/>
        <v>0</v>
      </c>
      <c r="AH32" s="85">
        <f t="shared" si="12"/>
        <v>0</v>
      </c>
      <c r="AI32" s="85">
        <f t="shared" si="13"/>
        <v>0</v>
      </c>
    </row>
    <row r="33" spans="1:35" ht="28.5" x14ac:dyDescent="0.25">
      <c r="A33" s="153">
        <v>31</v>
      </c>
      <c r="B33" s="141" t="s">
        <v>65</v>
      </c>
      <c r="C33" s="141" t="s">
        <v>68</v>
      </c>
      <c r="D33" s="141">
        <v>2</v>
      </c>
      <c r="E33" s="141" t="s">
        <v>52</v>
      </c>
      <c r="F33" s="141" t="s">
        <v>52</v>
      </c>
      <c r="G33" s="141" t="s">
        <v>52</v>
      </c>
      <c r="H33" s="141">
        <v>185</v>
      </c>
      <c r="I33" s="157" t="s">
        <v>317</v>
      </c>
      <c r="J33" s="151">
        <f t="shared" si="14"/>
        <v>517.17490225074948</v>
      </c>
      <c r="K33" s="96">
        <f t="shared" si="1"/>
        <v>102.67500000000001</v>
      </c>
      <c r="L33" s="110" t="s">
        <v>474</v>
      </c>
      <c r="M33" s="110" t="s">
        <v>474</v>
      </c>
      <c r="N33" s="110" t="s">
        <v>474</v>
      </c>
      <c r="O33" s="110" t="s">
        <v>474</v>
      </c>
      <c r="W33" s="177">
        <f t="shared" si="2"/>
        <v>0</v>
      </c>
      <c r="X33" s="177">
        <f t="shared" si="3"/>
        <v>0</v>
      </c>
      <c r="Y33" s="177">
        <f t="shared" si="4"/>
        <v>0</v>
      </c>
      <c r="Z33" s="177">
        <f t="shared" si="5"/>
        <v>0</v>
      </c>
      <c r="AA33" s="177">
        <f t="shared" si="6"/>
        <v>0</v>
      </c>
      <c r="AB33" s="177">
        <f t="shared" si="7"/>
        <v>0</v>
      </c>
      <c r="AC33" s="85"/>
      <c r="AD33" s="85">
        <f t="shared" si="8"/>
        <v>0</v>
      </c>
      <c r="AE33" s="85">
        <f t="shared" si="9"/>
        <v>0</v>
      </c>
      <c r="AF33" s="85">
        <f t="shared" si="10"/>
        <v>0</v>
      </c>
      <c r="AG33" s="85">
        <f t="shared" si="11"/>
        <v>0</v>
      </c>
      <c r="AH33" s="85">
        <f t="shared" si="12"/>
        <v>0</v>
      </c>
      <c r="AI33" s="85">
        <f t="shared" si="13"/>
        <v>0</v>
      </c>
    </row>
    <row r="34" spans="1:35" ht="28.5" x14ac:dyDescent="0.25">
      <c r="A34" s="153">
        <v>32</v>
      </c>
      <c r="B34" s="141" t="s">
        <v>36</v>
      </c>
      <c r="C34" s="141" t="s">
        <v>156</v>
      </c>
      <c r="D34" s="141">
        <v>1</v>
      </c>
      <c r="E34" s="141" t="s">
        <v>11</v>
      </c>
      <c r="F34" s="141" t="s">
        <v>11</v>
      </c>
      <c r="G34" s="141" t="s">
        <v>11</v>
      </c>
      <c r="H34" s="141">
        <v>327</v>
      </c>
      <c r="I34" s="157" t="s">
        <v>317</v>
      </c>
      <c r="J34" s="151">
        <f t="shared" si="14"/>
        <v>517.17490225074948</v>
      </c>
      <c r="K34" s="96">
        <f t="shared" si="1"/>
        <v>181.48500000000001</v>
      </c>
      <c r="L34" s="110">
        <v>80</v>
      </c>
      <c r="M34" s="110" t="s">
        <v>568</v>
      </c>
      <c r="N34" s="110">
        <v>80</v>
      </c>
      <c r="O34" s="110" t="s">
        <v>474</v>
      </c>
      <c r="W34" s="177">
        <f t="shared" si="2"/>
        <v>0</v>
      </c>
      <c r="X34" s="177">
        <f t="shared" si="3"/>
        <v>0</v>
      </c>
      <c r="Y34" s="177">
        <f t="shared" si="4"/>
        <v>0</v>
      </c>
      <c r="Z34" s="177">
        <f t="shared" si="5"/>
        <v>0</v>
      </c>
      <c r="AA34" s="177">
        <f t="shared" si="6"/>
        <v>1</v>
      </c>
      <c r="AB34" s="177">
        <f t="shared" si="7"/>
        <v>0</v>
      </c>
      <c r="AC34" s="85"/>
      <c r="AD34" s="85">
        <f t="shared" si="8"/>
        <v>0</v>
      </c>
      <c r="AE34" s="85">
        <f t="shared" si="9"/>
        <v>0</v>
      </c>
      <c r="AF34" s="85">
        <f t="shared" si="10"/>
        <v>0</v>
      </c>
      <c r="AG34" s="85">
        <f t="shared" si="11"/>
        <v>0</v>
      </c>
      <c r="AH34" s="85">
        <f t="shared" si="12"/>
        <v>0</v>
      </c>
      <c r="AI34" s="85">
        <f t="shared" si="13"/>
        <v>1</v>
      </c>
    </row>
    <row r="35" spans="1:35" s="41" customFormat="1" ht="28.5" x14ac:dyDescent="0.25">
      <c r="A35" s="153">
        <v>33</v>
      </c>
      <c r="B35" s="141" t="s">
        <v>36</v>
      </c>
      <c r="C35" s="141" t="s">
        <v>156</v>
      </c>
      <c r="D35" s="141">
        <v>2</v>
      </c>
      <c r="E35" s="141" t="s">
        <v>11</v>
      </c>
      <c r="F35" s="141" t="s">
        <v>11</v>
      </c>
      <c r="G35" s="141" t="s">
        <v>11</v>
      </c>
      <c r="H35" s="141">
        <v>327</v>
      </c>
      <c r="I35" s="157" t="s">
        <v>317</v>
      </c>
      <c r="J35" s="151">
        <f t="shared" si="14"/>
        <v>517.17490225074948</v>
      </c>
      <c r="K35" s="96">
        <f t="shared" ref="K35:K66" si="15">IF(I35="Twin ACSR Moose",$S$4*100*H35,IF(I35="Quad Bersimis",$S$8*100*H35,IF(I35="Quad AAAC Moose",$S$5*100*H35,IF(I35="Quad ACSR Moose",$S$6*100*H35,IF(I35="Triple ACSR Snowbird",$S$7*100*H35)))))</f>
        <v>181.48500000000001</v>
      </c>
      <c r="L35" s="110">
        <v>80</v>
      </c>
      <c r="M35" s="110" t="s">
        <v>568</v>
      </c>
      <c r="N35" s="110">
        <v>80</v>
      </c>
      <c r="O35" s="110" t="s">
        <v>474</v>
      </c>
      <c r="P35"/>
      <c r="W35" s="177">
        <f t="shared" si="2"/>
        <v>0</v>
      </c>
      <c r="X35" s="177">
        <f t="shared" si="3"/>
        <v>0</v>
      </c>
      <c r="Y35" s="177">
        <f t="shared" si="4"/>
        <v>0</v>
      </c>
      <c r="Z35" s="177">
        <f t="shared" si="5"/>
        <v>0</v>
      </c>
      <c r="AA35" s="177">
        <f t="shared" si="6"/>
        <v>1</v>
      </c>
      <c r="AB35" s="177">
        <f t="shared" si="7"/>
        <v>0</v>
      </c>
      <c r="AC35" s="85"/>
      <c r="AD35" s="85">
        <f t="shared" si="8"/>
        <v>0</v>
      </c>
      <c r="AE35" s="85">
        <f t="shared" si="9"/>
        <v>0</v>
      </c>
      <c r="AF35" s="85">
        <f t="shared" si="10"/>
        <v>0</v>
      </c>
      <c r="AG35" s="85">
        <f t="shared" si="11"/>
        <v>0</v>
      </c>
      <c r="AH35" s="85">
        <f t="shared" si="12"/>
        <v>0</v>
      </c>
      <c r="AI35" s="85">
        <f t="shared" si="13"/>
        <v>1</v>
      </c>
    </row>
    <row r="36" spans="1:35" s="41" customFormat="1" ht="28.5" x14ac:dyDescent="0.25">
      <c r="A36" s="153">
        <v>34</v>
      </c>
      <c r="B36" s="141" t="s">
        <v>69</v>
      </c>
      <c r="C36" s="141" t="s">
        <v>70</v>
      </c>
      <c r="D36" s="141">
        <v>1</v>
      </c>
      <c r="E36" s="141" t="s">
        <v>52</v>
      </c>
      <c r="F36" s="141" t="s">
        <v>52</v>
      </c>
      <c r="G36" s="141" t="s">
        <v>52</v>
      </c>
      <c r="H36" s="141">
        <v>174</v>
      </c>
      <c r="I36" s="157" t="s">
        <v>317</v>
      </c>
      <c r="J36" s="151">
        <f t="shared" si="14"/>
        <v>517.17490225074948</v>
      </c>
      <c r="K36" s="96">
        <f t="shared" si="15"/>
        <v>96.570000000000007</v>
      </c>
      <c r="L36" s="110" t="s">
        <v>474</v>
      </c>
      <c r="M36" s="110" t="s">
        <v>474</v>
      </c>
      <c r="N36" s="110" t="s">
        <v>474</v>
      </c>
      <c r="O36" s="110" t="s">
        <v>474</v>
      </c>
      <c r="P36"/>
      <c r="W36" s="177">
        <f t="shared" si="2"/>
        <v>0</v>
      </c>
      <c r="X36" s="177">
        <f t="shared" si="3"/>
        <v>0</v>
      </c>
      <c r="Y36" s="177">
        <f t="shared" si="4"/>
        <v>0</v>
      </c>
      <c r="Z36" s="177">
        <f t="shared" si="5"/>
        <v>0</v>
      </c>
      <c r="AA36" s="177">
        <f t="shared" si="6"/>
        <v>0</v>
      </c>
      <c r="AB36" s="177">
        <f t="shared" si="7"/>
        <v>0</v>
      </c>
      <c r="AC36" s="85"/>
      <c r="AD36" s="85">
        <f t="shared" si="8"/>
        <v>0</v>
      </c>
      <c r="AE36" s="85">
        <f t="shared" si="9"/>
        <v>0</v>
      </c>
      <c r="AF36" s="85">
        <f t="shared" si="10"/>
        <v>0</v>
      </c>
      <c r="AG36" s="85">
        <f t="shared" si="11"/>
        <v>0</v>
      </c>
      <c r="AH36" s="85">
        <f t="shared" si="12"/>
        <v>0</v>
      </c>
      <c r="AI36" s="85">
        <f t="shared" si="13"/>
        <v>0</v>
      </c>
    </row>
    <row r="37" spans="1:35" s="41" customFormat="1" ht="28.5" x14ac:dyDescent="0.25">
      <c r="A37" s="153">
        <v>35</v>
      </c>
      <c r="B37" s="141" t="s">
        <v>69</v>
      </c>
      <c r="C37" s="141" t="s">
        <v>70</v>
      </c>
      <c r="D37" s="141">
        <v>2</v>
      </c>
      <c r="E37" s="141" t="s">
        <v>52</v>
      </c>
      <c r="F37" s="141" t="s">
        <v>52</v>
      </c>
      <c r="G37" s="141" t="s">
        <v>52</v>
      </c>
      <c r="H37" s="141">
        <v>174</v>
      </c>
      <c r="I37" s="157" t="s">
        <v>317</v>
      </c>
      <c r="J37" s="151">
        <f t="shared" si="14"/>
        <v>517.17490225074948</v>
      </c>
      <c r="K37" s="96">
        <f t="shared" si="15"/>
        <v>96.570000000000007</v>
      </c>
      <c r="L37" s="110" t="s">
        <v>474</v>
      </c>
      <c r="M37" s="110" t="s">
        <v>474</v>
      </c>
      <c r="N37" s="110" t="s">
        <v>474</v>
      </c>
      <c r="O37" s="110" t="s">
        <v>474</v>
      </c>
      <c r="P37"/>
      <c r="W37" s="177">
        <f t="shared" si="2"/>
        <v>0</v>
      </c>
      <c r="X37" s="177">
        <f t="shared" si="3"/>
        <v>0</v>
      </c>
      <c r="Y37" s="177">
        <f t="shared" si="4"/>
        <v>0</v>
      </c>
      <c r="Z37" s="177">
        <f t="shared" si="5"/>
        <v>0</v>
      </c>
      <c r="AA37" s="177">
        <f t="shared" si="6"/>
        <v>0</v>
      </c>
      <c r="AB37" s="177">
        <f t="shared" si="7"/>
        <v>0</v>
      </c>
      <c r="AC37" s="85"/>
      <c r="AD37" s="85">
        <f t="shared" si="8"/>
        <v>0</v>
      </c>
      <c r="AE37" s="85">
        <f t="shared" si="9"/>
        <v>0</v>
      </c>
      <c r="AF37" s="85">
        <f t="shared" si="10"/>
        <v>0</v>
      </c>
      <c r="AG37" s="85">
        <f t="shared" si="11"/>
        <v>0</v>
      </c>
      <c r="AH37" s="85">
        <f t="shared" si="12"/>
        <v>0</v>
      </c>
      <c r="AI37" s="85">
        <f t="shared" si="13"/>
        <v>0</v>
      </c>
    </row>
    <row r="38" spans="1:35" s="41" customFormat="1" ht="28.5" x14ac:dyDescent="0.25">
      <c r="A38" s="153">
        <v>36</v>
      </c>
      <c r="B38" s="143" t="s">
        <v>69</v>
      </c>
      <c r="C38" s="143" t="s">
        <v>65</v>
      </c>
      <c r="D38" s="143">
        <v>1</v>
      </c>
      <c r="E38" s="143" t="s">
        <v>52</v>
      </c>
      <c r="F38" s="143" t="s">
        <v>52</v>
      </c>
      <c r="G38" s="143" t="s">
        <v>52</v>
      </c>
      <c r="H38" s="143">
        <v>131</v>
      </c>
      <c r="I38" s="157" t="s">
        <v>317</v>
      </c>
      <c r="J38" s="151">
        <f t="shared" si="14"/>
        <v>517.17490225074948</v>
      </c>
      <c r="K38" s="96">
        <f t="shared" si="15"/>
        <v>72.705000000000013</v>
      </c>
      <c r="L38" s="110" t="s">
        <v>474</v>
      </c>
      <c r="M38" s="110" t="s">
        <v>474</v>
      </c>
      <c r="N38" s="110" t="s">
        <v>474</v>
      </c>
      <c r="O38" s="110" t="s">
        <v>474</v>
      </c>
      <c r="P38"/>
      <c r="W38" s="177">
        <f t="shared" si="2"/>
        <v>0</v>
      </c>
      <c r="X38" s="177">
        <f t="shared" si="3"/>
        <v>0</v>
      </c>
      <c r="Y38" s="177">
        <f t="shared" si="4"/>
        <v>0</v>
      </c>
      <c r="Z38" s="177">
        <f t="shared" si="5"/>
        <v>0</v>
      </c>
      <c r="AA38" s="177">
        <f t="shared" si="6"/>
        <v>0</v>
      </c>
      <c r="AB38" s="177">
        <f t="shared" si="7"/>
        <v>0</v>
      </c>
      <c r="AC38" s="85"/>
      <c r="AD38" s="85">
        <f t="shared" si="8"/>
        <v>0</v>
      </c>
      <c r="AE38" s="85">
        <f t="shared" si="9"/>
        <v>0</v>
      </c>
      <c r="AF38" s="85">
        <f t="shared" si="10"/>
        <v>0</v>
      </c>
      <c r="AG38" s="85">
        <f t="shared" si="11"/>
        <v>0</v>
      </c>
      <c r="AH38" s="85">
        <f t="shared" si="12"/>
        <v>0</v>
      </c>
      <c r="AI38" s="85">
        <f t="shared" si="13"/>
        <v>0</v>
      </c>
    </row>
    <row r="39" spans="1:35" ht="28.5" x14ac:dyDescent="0.25">
      <c r="A39" s="153">
        <v>37</v>
      </c>
      <c r="B39" s="143" t="s">
        <v>69</v>
      </c>
      <c r="C39" s="143" t="s">
        <v>457</v>
      </c>
      <c r="D39" s="143">
        <v>1</v>
      </c>
      <c r="E39" s="143" t="s">
        <v>52</v>
      </c>
      <c r="F39" s="143" t="s">
        <v>52</v>
      </c>
      <c r="G39" s="143" t="s">
        <v>233</v>
      </c>
      <c r="H39" s="143">
        <v>72</v>
      </c>
      <c r="I39" s="157" t="s">
        <v>317</v>
      </c>
      <c r="J39" s="151">
        <f t="shared" si="14"/>
        <v>517.17490225074948</v>
      </c>
      <c r="K39" s="96">
        <f t="shared" si="15"/>
        <v>39.96</v>
      </c>
      <c r="L39" s="110" t="s">
        <v>474</v>
      </c>
      <c r="M39" s="110" t="s">
        <v>474</v>
      </c>
      <c r="N39" s="110" t="s">
        <v>474</v>
      </c>
      <c r="O39" s="110" t="s">
        <v>474</v>
      </c>
      <c r="W39" s="177">
        <f t="shared" si="2"/>
        <v>0</v>
      </c>
      <c r="X39" s="177">
        <f t="shared" si="3"/>
        <v>0</v>
      </c>
      <c r="Y39" s="177">
        <f t="shared" si="4"/>
        <v>0</v>
      </c>
      <c r="Z39" s="177">
        <f t="shared" si="5"/>
        <v>0</v>
      </c>
      <c r="AA39" s="177">
        <f t="shared" si="6"/>
        <v>0</v>
      </c>
      <c r="AB39" s="177">
        <f t="shared" si="7"/>
        <v>0</v>
      </c>
      <c r="AC39" s="85"/>
      <c r="AD39" s="85">
        <f t="shared" si="8"/>
        <v>0</v>
      </c>
      <c r="AE39" s="85">
        <f t="shared" si="9"/>
        <v>0</v>
      </c>
      <c r="AF39" s="85">
        <f t="shared" si="10"/>
        <v>0</v>
      </c>
      <c r="AG39" s="85">
        <f t="shared" si="11"/>
        <v>0</v>
      </c>
      <c r="AH39" s="85">
        <f t="shared" si="12"/>
        <v>0</v>
      </c>
      <c r="AI39" s="85">
        <f t="shared" si="13"/>
        <v>0</v>
      </c>
    </row>
    <row r="40" spans="1:35" ht="28.5" x14ac:dyDescent="0.25">
      <c r="A40" s="153">
        <v>38</v>
      </c>
      <c r="B40" s="143" t="s">
        <v>69</v>
      </c>
      <c r="C40" s="143" t="s">
        <v>457</v>
      </c>
      <c r="D40" s="143">
        <v>2</v>
      </c>
      <c r="E40" s="143" t="s">
        <v>52</v>
      </c>
      <c r="F40" s="143" t="s">
        <v>52</v>
      </c>
      <c r="G40" s="143" t="s">
        <v>233</v>
      </c>
      <c r="H40" s="143">
        <v>72</v>
      </c>
      <c r="I40" s="157" t="s">
        <v>317</v>
      </c>
      <c r="J40" s="151">
        <f t="shared" si="14"/>
        <v>517.17490225074948</v>
      </c>
      <c r="K40" s="96">
        <f t="shared" si="15"/>
        <v>39.96</v>
      </c>
      <c r="L40" s="110" t="s">
        <v>474</v>
      </c>
      <c r="M40" s="110" t="s">
        <v>474</v>
      </c>
      <c r="N40" s="110" t="s">
        <v>474</v>
      </c>
      <c r="O40" s="110" t="s">
        <v>474</v>
      </c>
      <c r="W40" s="177">
        <f t="shared" si="2"/>
        <v>0</v>
      </c>
      <c r="X40" s="177">
        <f t="shared" si="3"/>
        <v>0</v>
      </c>
      <c r="Y40" s="177">
        <f t="shared" si="4"/>
        <v>0</v>
      </c>
      <c r="Z40" s="177">
        <f t="shared" si="5"/>
        <v>0</v>
      </c>
      <c r="AA40" s="177">
        <f t="shared" si="6"/>
        <v>0</v>
      </c>
      <c r="AB40" s="177">
        <f t="shared" si="7"/>
        <v>0</v>
      </c>
      <c r="AC40" s="85"/>
      <c r="AD40" s="85">
        <f t="shared" si="8"/>
        <v>0</v>
      </c>
      <c r="AE40" s="85">
        <f t="shared" si="9"/>
        <v>0</v>
      </c>
      <c r="AF40" s="85">
        <f t="shared" si="10"/>
        <v>0</v>
      </c>
      <c r="AG40" s="85">
        <f t="shared" si="11"/>
        <v>0</v>
      </c>
      <c r="AH40" s="85">
        <f t="shared" si="12"/>
        <v>0</v>
      </c>
      <c r="AI40" s="85">
        <f t="shared" si="13"/>
        <v>0</v>
      </c>
    </row>
    <row r="41" spans="1:35" ht="28.5" x14ac:dyDescent="0.25">
      <c r="A41" s="153">
        <v>39</v>
      </c>
      <c r="B41" s="208" t="s">
        <v>71</v>
      </c>
      <c r="C41" s="208" t="s">
        <v>72</v>
      </c>
      <c r="D41" s="208">
        <v>1</v>
      </c>
      <c r="E41" s="208" t="s">
        <v>15</v>
      </c>
      <c r="F41" s="208" t="s">
        <v>15</v>
      </c>
      <c r="G41" s="208" t="s">
        <v>25</v>
      </c>
      <c r="H41" s="208">
        <v>282</v>
      </c>
      <c r="I41" s="157" t="s">
        <v>319</v>
      </c>
      <c r="J41" s="151">
        <f t="shared" si="14"/>
        <v>625.88703061120441</v>
      </c>
      <c r="K41" s="96">
        <f t="shared" si="15"/>
        <v>189.786</v>
      </c>
      <c r="L41" s="110" t="s">
        <v>474</v>
      </c>
      <c r="M41" s="110" t="s">
        <v>474</v>
      </c>
      <c r="N41" s="110">
        <v>50</v>
      </c>
      <c r="O41" s="110" t="s">
        <v>474</v>
      </c>
      <c r="W41" s="177">
        <f t="shared" si="2"/>
        <v>0</v>
      </c>
      <c r="X41" s="177">
        <f t="shared" si="3"/>
        <v>0</v>
      </c>
      <c r="Y41" s="177">
        <f t="shared" si="4"/>
        <v>0</v>
      </c>
      <c r="Z41" s="177">
        <f t="shared" si="5"/>
        <v>0</v>
      </c>
      <c r="AA41" s="177">
        <f t="shared" si="6"/>
        <v>0</v>
      </c>
      <c r="AB41" s="177">
        <f t="shared" si="7"/>
        <v>0</v>
      </c>
      <c r="AC41" s="85"/>
      <c r="AD41" s="85">
        <f t="shared" si="8"/>
        <v>0</v>
      </c>
      <c r="AE41" s="85">
        <f t="shared" si="9"/>
        <v>1</v>
      </c>
      <c r="AF41" s="85">
        <f t="shared" si="10"/>
        <v>0</v>
      </c>
      <c r="AG41" s="85">
        <f t="shared" si="11"/>
        <v>0</v>
      </c>
      <c r="AH41" s="85">
        <f t="shared" si="12"/>
        <v>0</v>
      </c>
      <c r="AI41" s="85">
        <f t="shared" si="13"/>
        <v>0</v>
      </c>
    </row>
    <row r="42" spans="1:35" ht="28.5" x14ac:dyDescent="0.25">
      <c r="A42" s="153">
        <v>40</v>
      </c>
      <c r="B42" s="208" t="s">
        <v>71</v>
      </c>
      <c r="C42" s="208" t="s">
        <v>72</v>
      </c>
      <c r="D42" s="208">
        <v>2</v>
      </c>
      <c r="E42" s="208" t="s">
        <v>15</v>
      </c>
      <c r="F42" s="208" t="s">
        <v>15</v>
      </c>
      <c r="G42" s="208" t="s">
        <v>25</v>
      </c>
      <c r="H42" s="208">
        <v>282</v>
      </c>
      <c r="I42" s="157" t="s">
        <v>319</v>
      </c>
      <c r="J42" s="151">
        <f t="shared" si="14"/>
        <v>625.88703061120441</v>
      </c>
      <c r="K42" s="96">
        <f t="shared" si="15"/>
        <v>189.786</v>
      </c>
      <c r="L42" s="110" t="s">
        <v>474</v>
      </c>
      <c r="M42" s="110" t="s">
        <v>474</v>
      </c>
      <c r="N42" s="110">
        <v>50</v>
      </c>
      <c r="O42" s="110" t="s">
        <v>474</v>
      </c>
      <c r="W42" s="177">
        <f t="shared" si="2"/>
        <v>0</v>
      </c>
      <c r="X42" s="177">
        <f t="shared" si="3"/>
        <v>0</v>
      </c>
      <c r="Y42" s="177">
        <f t="shared" si="4"/>
        <v>0</v>
      </c>
      <c r="Z42" s="177">
        <f t="shared" si="5"/>
        <v>0</v>
      </c>
      <c r="AA42" s="177">
        <f t="shared" si="6"/>
        <v>0</v>
      </c>
      <c r="AB42" s="177">
        <f t="shared" si="7"/>
        <v>0</v>
      </c>
      <c r="AC42" s="85"/>
      <c r="AD42" s="85">
        <f t="shared" si="8"/>
        <v>0</v>
      </c>
      <c r="AE42" s="85">
        <f t="shared" si="9"/>
        <v>1</v>
      </c>
      <c r="AF42" s="85">
        <f t="shared" si="10"/>
        <v>0</v>
      </c>
      <c r="AG42" s="85">
        <f t="shared" si="11"/>
        <v>0</v>
      </c>
      <c r="AH42" s="85">
        <f t="shared" si="12"/>
        <v>0</v>
      </c>
      <c r="AI42" s="85">
        <f t="shared" si="13"/>
        <v>0</v>
      </c>
    </row>
    <row r="43" spans="1:35" ht="28.5" x14ac:dyDescent="0.25">
      <c r="A43" s="153">
        <v>41</v>
      </c>
      <c r="B43" s="110" t="s">
        <v>71</v>
      </c>
      <c r="C43" s="110" t="s">
        <v>185</v>
      </c>
      <c r="D43" s="110">
        <v>1</v>
      </c>
      <c r="E43" s="110" t="s">
        <v>15</v>
      </c>
      <c r="F43" s="110" t="s">
        <v>15</v>
      </c>
      <c r="G43" s="110" t="s">
        <v>25</v>
      </c>
      <c r="H43" s="110">
        <v>10</v>
      </c>
      <c r="I43" s="157" t="s">
        <v>317</v>
      </c>
      <c r="J43" s="151">
        <f t="shared" si="14"/>
        <v>517.17490225074948</v>
      </c>
      <c r="K43" s="96">
        <f t="shared" si="15"/>
        <v>5.5500000000000007</v>
      </c>
      <c r="L43" s="110" t="s">
        <v>474</v>
      </c>
      <c r="M43" s="110" t="s">
        <v>474</v>
      </c>
      <c r="N43" s="110" t="s">
        <v>474</v>
      </c>
      <c r="O43" s="110" t="s">
        <v>474</v>
      </c>
      <c r="W43" s="177">
        <f t="shared" si="2"/>
        <v>0</v>
      </c>
      <c r="X43" s="177">
        <f t="shared" si="3"/>
        <v>0</v>
      </c>
      <c r="Y43" s="177">
        <f t="shared" si="4"/>
        <v>0</v>
      </c>
      <c r="Z43" s="177">
        <f t="shared" si="5"/>
        <v>0</v>
      </c>
      <c r="AA43" s="177">
        <f t="shared" si="6"/>
        <v>0</v>
      </c>
      <c r="AB43" s="177">
        <f t="shared" si="7"/>
        <v>0</v>
      </c>
      <c r="AC43" s="85"/>
      <c r="AD43" s="85">
        <f t="shared" si="8"/>
        <v>0</v>
      </c>
      <c r="AE43" s="85">
        <f t="shared" si="9"/>
        <v>0</v>
      </c>
      <c r="AF43" s="85">
        <f t="shared" si="10"/>
        <v>0</v>
      </c>
      <c r="AG43" s="85">
        <f t="shared" si="11"/>
        <v>0</v>
      </c>
      <c r="AH43" s="85">
        <f t="shared" si="12"/>
        <v>0</v>
      </c>
      <c r="AI43" s="85">
        <f t="shared" si="13"/>
        <v>0</v>
      </c>
    </row>
    <row r="44" spans="1:35" ht="28.5" x14ac:dyDescent="0.25">
      <c r="A44" s="153">
        <v>42</v>
      </c>
      <c r="B44" s="110" t="s">
        <v>71</v>
      </c>
      <c r="C44" s="110" t="s">
        <v>185</v>
      </c>
      <c r="D44" s="110">
        <v>2</v>
      </c>
      <c r="E44" s="110" t="s">
        <v>15</v>
      </c>
      <c r="F44" s="110" t="s">
        <v>15</v>
      </c>
      <c r="G44" s="110" t="s">
        <v>25</v>
      </c>
      <c r="H44" s="110">
        <v>10</v>
      </c>
      <c r="I44" s="157" t="s">
        <v>317</v>
      </c>
      <c r="J44" s="151">
        <f t="shared" si="14"/>
        <v>517.17490225074948</v>
      </c>
      <c r="K44" s="96">
        <f t="shared" si="15"/>
        <v>5.5500000000000007</v>
      </c>
      <c r="L44" s="110" t="s">
        <v>474</v>
      </c>
      <c r="M44" s="110" t="s">
        <v>474</v>
      </c>
      <c r="N44" s="110" t="s">
        <v>474</v>
      </c>
      <c r="O44" s="110" t="s">
        <v>474</v>
      </c>
      <c r="W44" s="177">
        <f t="shared" si="2"/>
        <v>0</v>
      </c>
      <c r="X44" s="177">
        <f t="shared" si="3"/>
        <v>0</v>
      </c>
      <c r="Y44" s="177">
        <f t="shared" si="4"/>
        <v>0</v>
      </c>
      <c r="Z44" s="177">
        <f t="shared" si="5"/>
        <v>0</v>
      </c>
      <c r="AA44" s="177">
        <f t="shared" si="6"/>
        <v>0</v>
      </c>
      <c r="AB44" s="177">
        <f t="shared" si="7"/>
        <v>0</v>
      </c>
      <c r="AC44" s="85"/>
      <c r="AD44" s="85">
        <f t="shared" si="8"/>
        <v>0</v>
      </c>
      <c r="AE44" s="85">
        <f t="shared" si="9"/>
        <v>0</v>
      </c>
      <c r="AF44" s="85">
        <f t="shared" si="10"/>
        <v>0</v>
      </c>
      <c r="AG44" s="85">
        <f t="shared" si="11"/>
        <v>0</v>
      </c>
      <c r="AH44" s="85">
        <f t="shared" si="12"/>
        <v>0</v>
      </c>
      <c r="AI44" s="85">
        <f t="shared" si="13"/>
        <v>0</v>
      </c>
    </row>
    <row r="45" spans="1:35" ht="28.5" x14ac:dyDescent="0.25">
      <c r="A45" s="153">
        <v>43</v>
      </c>
      <c r="B45" s="141" t="s">
        <v>73</v>
      </c>
      <c r="C45" s="141" t="s">
        <v>74</v>
      </c>
      <c r="D45" s="141">
        <v>1</v>
      </c>
      <c r="E45" s="141" t="s">
        <v>11</v>
      </c>
      <c r="F45" s="141" t="s">
        <v>11</v>
      </c>
      <c r="G45" s="141" t="s">
        <v>80</v>
      </c>
      <c r="H45" s="141">
        <v>322</v>
      </c>
      <c r="I45" s="157" t="s">
        <v>317</v>
      </c>
      <c r="J45" s="151">
        <f t="shared" si="14"/>
        <v>517.17490225074948</v>
      </c>
      <c r="K45" s="96">
        <f t="shared" si="15"/>
        <v>178.71</v>
      </c>
      <c r="L45" s="110">
        <v>50</v>
      </c>
      <c r="M45" s="110" t="s">
        <v>474</v>
      </c>
      <c r="N45" s="110">
        <v>80</v>
      </c>
      <c r="O45" s="110" t="s">
        <v>474</v>
      </c>
      <c r="W45" s="177">
        <f t="shared" si="2"/>
        <v>0</v>
      </c>
      <c r="X45" s="177">
        <f t="shared" si="3"/>
        <v>1</v>
      </c>
      <c r="Y45" s="177">
        <f t="shared" si="4"/>
        <v>0</v>
      </c>
      <c r="Z45" s="177">
        <f t="shared" si="5"/>
        <v>0</v>
      </c>
      <c r="AA45" s="177">
        <f t="shared" si="6"/>
        <v>0</v>
      </c>
      <c r="AB45" s="177">
        <f t="shared" si="7"/>
        <v>0</v>
      </c>
      <c r="AC45" s="85"/>
      <c r="AD45" s="85">
        <f t="shared" si="8"/>
        <v>0</v>
      </c>
      <c r="AE45" s="85">
        <f t="shared" si="9"/>
        <v>0</v>
      </c>
      <c r="AF45" s="85">
        <f t="shared" si="10"/>
        <v>0</v>
      </c>
      <c r="AG45" s="85">
        <f t="shared" si="11"/>
        <v>0</v>
      </c>
      <c r="AH45" s="85">
        <f t="shared" si="12"/>
        <v>0</v>
      </c>
      <c r="AI45" s="85">
        <f t="shared" si="13"/>
        <v>1</v>
      </c>
    </row>
    <row r="46" spans="1:35" ht="28.5" x14ac:dyDescent="0.25">
      <c r="A46" s="153">
        <v>44</v>
      </c>
      <c r="B46" s="141" t="s">
        <v>73</v>
      </c>
      <c r="C46" s="141" t="s">
        <v>75</v>
      </c>
      <c r="D46" s="141">
        <v>1</v>
      </c>
      <c r="E46" s="141" t="s">
        <v>11</v>
      </c>
      <c r="F46" s="141" t="s">
        <v>11</v>
      </c>
      <c r="G46" s="141" t="s">
        <v>11</v>
      </c>
      <c r="H46" s="141">
        <v>333</v>
      </c>
      <c r="I46" s="157" t="s">
        <v>317</v>
      </c>
      <c r="J46" s="151">
        <f t="shared" si="14"/>
        <v>517.17490225074948</v>
      </c>
      <c r="K46" s="96">
        <f t="shared" si="15"/>
        <v>184.81500000000003</v>
      </c>
      <c r="L46" s="110">
        <v>50</v>
      </c>
      <c r="M46" s="110" t="s">
        <v>474</v>
      </c>
      <c r="N46" s="110">
        <v>80</v>
      </c>
      <c r="O46" s="110" t="s">
        <v>474</v>
      </c>
      <c r="W46" s="177">
        <f t="shared" si="2"/>
        <v>0</v>
      </c>
      <c r="X46" s="177">
        <f t="shared" si="3"/>
        <v>1</v>
      </c>
      <c r="Y46" s="177">
        <f t="shared" si="4"/>
        <v>0</v>
      </c>
      <c r="Z46" s="177">
        <f t="shared" si="5"/>
        <v>0</v>
      </c>
      <c r="AA46" s="177">
        <f t="shared" si="6"/>
        <v>0</v>
      </c>
      <c r="AB46" s="177">
        <f t="shared" si="7"/>
        <v>0</v>
      </c>
      <c r="AC46" s="85"/>
      <c r="AD46" s="85">
        <f t="shared" si="8"/>
        <v>0</v>
      </c>
      <c r="AE46" s="85">
        <f t="shared" si="9"/>
        <v>0</v>
      </c>
      <c r="AF46" s="85">
        <f t="shared" si="10"/>
        <v>0</v>
      </c>
      <c r="AG46" s="85">
        <f t="shared" si="11"/>
        <v>0</v>
      </c>
      <c r="AH46" s="85">
        <f t="shared" si="12"/>
        <v>0</v>
      </c>
      <c r="AI46" s="85">
        <f t="shared" si="13"/>
        <v>1</v>
      </c>
    </row>
    <row r="47" spans="1:35" ht="28.5" x14ac:dyDescent="0.25">
      <c r="A47" s="153">
        <v>45</v>
      </c>
      <c r="B47" s="141" t="s">
        <v>73</v>
      </c>
      <c r="C47" s="141" t="s">
        <v>75</v>
      </c>
      <c r="D47" s="141">
        <v>2</v>
      </c>
      <c r="E47" s="141" t="s">
        <v>11</v>
      </c>
      <c r="F47" s="141" t="s">
        <v>11</v>
      </c>
      <c r="G47" s="143" t="s">
        <v>11</v>
      </c>
      <c r="H47" s="141">
        <v>346</v>
      </c>
      <c r="I47" s="157" t="s">
        <v>317</v>
      </c>
      <c r="J47" s="151">
        <f t="shared" si="14"/>
        <v>517.17490225074948</v>
      </c>
      <c r="K47" s="96">
        <f t="shared" si="15"/>
        <v>192.03000000000003</v>
      </c>
      <c r="L47" s="110">
        <v>63</v>
      </c>
      <c r="M47" s="110" t="s">
        <v>474</v>
      </c>
      <c r="N47" s="110">
        <v>50</v>
      </c>
      <c r="O47" s="110" t="s">
        <v>568</v>
      </c>
      <c r="W47" s="177">
        <f t="shared" si="2"/>
        <v>0</v>
      </c>
      <c r="X47" s="177">
        <f t="shared" si="3"/>
        <v>0</v>
      </c>
      <c r="Y47" s="177">
        <f t="shared" si="4"/>
        <v>0</v>
      </c>
      <c r="Z47" s="177">
        <f t="shared" si="5"/>
        <v>1</v>
      </c>
      <c r="AA47" s="177">
        <f t="shared" si="6"/>
        <v>0</v>
      </c>
      <c r="AB47" s="177">
        <f t="shared" si="7"/>
        <v>0</v>
      </c>
      <c r="AC47" s="85"/>
      <c r="AD47" s="85">
        <f t="shared" si="8"/>
        <v>1</v>
      </c>
      <c r="AE47" s="85">
        <f t="shared" si="9"/>
        <v>0</v>
      </c>
      <c r="AF47" s="85">
        <f t="shared" si="10"/>
        <v>0</v>
      </c>
      <c r="AG47" s="85">
        <f t="shared" si="11"/>
        <v>0</v>
      </c>
      <c r="AH47" s="85">
        <f t="shared" si="12"/>
        <v>0</v>
      </c>
      <c r="AI47" s="85">
        <f t="shared" si="13"/>
        <v>0</v>
      </c>
    </row>
    <row r="48" spans="1:35" s="41" customFormat="1" ht="28.5" x14ac:dyDescent="0.25">
      <c r="A48" s="153">
        <v>46</v>
      </c>
      <c r="B48" s="141" t="s">
        <v>73</v>
      </c>
      <c r="C48" s="141" t="s">
        <v>75</v>
      </c>
      <c r="D48" s="141">
        <v>3</v>
      </c>
      <c r="E48" s="141" t="s">
        <v>11</v>
      </c>
      <c r="F48" s="141" t="s">
        <v>11</v>
      </c>
      <c r="G48" s="143" t="s">
        <v>11</v>
      </c>
      <c r="H48" s="141">
        <v>346</v>
      </c>
      <c r="I48" s="157" t="s">
        <v>317</v>
      </c>
      <c r="J48" s="151">
        <f t="shared" si="14"/>
        <v>517.17490225074948</v>
      </c>
      <c r="K48" s="96">
        <f t="shared" si="15"/>
        <v>192.03000000000003</v>
      </c>
      <c r="L48" s="110">
        <v>63</v>
      </c>
      <c r="M48" s="110" t="s">
        <v>474</v>
      </c>
      <c r="N48" s="110">
        <v>63</v>
      </c>
      <c r="O48" s="110" t="s">
        <v>474</v>
      </c>
      <c r="P48"/>
      <c r="W48" s="177">
        <f t="shared" si="2"/>
        <v>0</v>
      </c>
      <c r="X48" s="177">
        <f t="shared" si="3"/>
        <v>0</v>
      </c>
      <c r="Y48" s="177">
        <f t="shared" si="4"/>
        <v>0</v>
      </c>
      <c r="Z48" s="177">
        <f t="shared" si="5"/>
        <v>1</v>
      </c>
      <c r="AA48" s="177">
        <f t="shared" si="6"/>
        <v>0</v>
      </c>
      <c r="AB48" s="177">
        <f t="shared" si="7"/>
        <v>0</v>
      </c>
      <c r="AC48" s="85"/>
      <c r="AD48" s="85">
        <f t="shared" si="8"/>
        <v>0</v>
      </c>
      <c r="AE48" s="85">
        <f t="shared" si="9"/>
        <v>0</v>
      </c>
      <c r="AF48" s="85">
        <f t="shared" si="10"/>
        <v>0</v>
      </c>
      <c r="AG48" s="85">
        <f t="shared" si="11"/>
        <v>1</v>
      </c>
      <c r="AH48" s="85">
        <f t="shared" si="12"/>
        <v>0</v>
      </c>
      <c r="AI48" s="85">
        <f t="shared" si="13"/>
        <v>0</v>
      </c>
    </row>
    <row r="49" spans="1:35" ht="28.5" x14ac:dyDescent="0.25">
      <c r="A49" s="153">
        <v>47</v>
      </c>
      <c r="B49" s="141" t="s">
        <v>73</v>
      </c>
      <c r="C49" s="141" t="s">
        <v>76</v>
      </c>
      <c r="D49" s="141">
        <v>1</v>
      </c>
      <c r="E49" s="141" t="s">
        <v>77</v>
      </c>
      <c r="F49" s="141" t="s">
        <v>11</v>
      </c>
      <c r="G49" s="143" t="s">
        <v>77</v>
      </c>
      <c r="H49" s="141">
        <v>28</v>
      </c>
      <c r="I49" s="157" t="s">
        <v>317</v>
      </c>
      <c r="J49" s="151">
        <f t="shared" si="14"/>
        <v>517.17490225074948</v>
      </c>
      <c r="K49" s="96">
        <f t="shared" si="15"/>
        <v>15.540000000000001</v>
      </c>
      <c r="L49" s="110" t="s">
        <v>474</v>
      </c>
      <c r="M49" s="110" t="s">
        <v>474</v>
      </c>
      <c r="N49" s="110" t="s">
        <v>474</v>
      </c>
      <c r="O49" s="110" t="s">
        <v>474</v>
      </c>
      <c r="W49" s="177">
        <f t="shared" si="2"/>
        <v>0</v>
      </c>
      <c r="X49" s="177">
        <f t="shared" si="3"/>
        <v>0</v>
      </c>
      <c r="Y49" s="177">
        <f t="shared" si="4"/>
        <v>0</v>
      </c>
      <c r="Z49" s="177">
        <f t="shared" si="5"/>
        <v>0</v>
      </c>
      <c r="AA49" s="177">
        <f t="shared" si="6"/>
        <v>0</v>
      </c>
      <c r="AB49" s="177">
        <f t="shared" si="7"/>
        <v>0</v>
      </c>
      <c r="AC49" s="85"/>
      <c r="AD49" s="85">
        <f t="shared" si="8"/>
        <v>0</v>
      </c>
      <c r="AE49" s="85">
        <f t="shared" si="9"/>
        <v>0</v>
      </c>
      <c r="AF49" s="85">
        <f t="shared" si="10"/>
        <v>0</v>
      </c>
      <c r="AG49" s="85">
        <f t="shared" si="11"/>
        <v>0</v>
      </c>
      <c r="AH49" s="85">
        <f t="shared" si="12"/>
        <v>0</v>
      </c>
      <c r="AI49" s="85">
        <f t="shared" si="13"/>
        <v>0</v>
      </c>
    </row>
    <row r="50" spans="1:35" ht="28.5" x14ac:dyDescent="0.25">
      <c r="A50" s="153">
        <v>48</v>
      </c>
      <c r="B50" s="141" t="s">
        <v>73</v>
      </c>
      <c r="C50" s="141" t="s">
        <v>76</v>
      </c>
      <c r="D50" s="141">
        <v>2</v>
      </c>
      <c r="E50" s="141" t="s">
        <v>77</v>
      </c>
      <c r="F50" s="141" t="s">
        <v>11</v>
      </c>
      <c r="G50" s="154" t="s">
        <v>77</v>
      </c>
      <c r="H50" s="141">
        <v>28</v>
      </c>
      <c r="I50" s="157" t="s">
        <v>317</v>
      </c>
      <c r="J50" s="151">
        <f t="shared" si="14"/>
        <v>517.17490225074948</v>
      </c>
      <c r="K50" s="96">
        <f t="shared" si="15"/>
        <v>15.540000000000001</v>
      </c>
      <c r="L50" s="110" t="s">
        <v>474</v>
      </c>
      <c r="M50" s="110" t="s">
        <v>474</v>
      </c>
      <c r="N50" s="110" t="s">
        <v>474</v>
      </c>
      <c r="O50" s="110" t="s">
        <v>474</v>
      </c>
      <c r="W50" s="177">
        <f t="shared" si="2"/>
        <v>0</v>
      </c>
      <c r="X50" s="177">
        <f t="shared" si="3"/>
        <v>0</v>
      </c>
      <c r="Y50" s="177">
        <f t="shared" si="4"/>
        <v>0</v>
      </c>
      <c r="Z50" s="177">
        <f t="shared" si="5"/>
        <v>0</v>
      </c>
      <c r="AA50" s="177">
        <f t="shared" si="6"/>
        <v>0</v>
      </c>
      <c r="AB50" s="177">
        <f t="shared" si="7"/>
        <v>0</v>
      </c>
      <c r="AC50" s="85"/>
      <c r="AD50" s="85">
        <f t="shared" si="8"/>
        <v>0</v>
      </c>
      <c r="AE50" s="85">
        <f t="shared" si="9"/>
        <v>0</v>
      </c>
      <c r="AF50" s="85">
        <f t="shared" si="10"/>
        <v>0</v>
      </c>
      <c r="AG50" s="85">
        <f t="shared" si="11"/>
        <v>0</v>
      </c>
      <c r="AH50" s="85">
        <f t="shared" si="12"/>
        <v>0</v>
      </c>
      <c r="AI50" s="85">
        <f t="shared" si="13"/>
        <v>0</v>
      </c>
    </row>
    <row r="51" spans="1:35" ht="28.5" x14ac:dyDescent="0.25">
      <c r="A51" s="153">
        <v>49</v>
      </c>
      <c r="B51" s="141" t="s">
        <v>73</v>
      </c>
      <c r="C51" s="141" t="s">
        <v>78</v>
      </c>
      <c r="D51" s="141">
        <v>1</v>
      </c>
      <c r="E51" s="141" t="s">
        <v>11</v>
      </c>
      <c r="F51" s="141" t="s">
        <v>11</v>
      </c>
      <c r="G51" s="141" t="s">
        <v>11</v>
      </c>
      <c r="H51" s="141">
        <v>388</v>
      </c>
      <c r="I51" s="157" t="s">
        <v>317</v>
      </c>
      <c r="J51" s="151">
        <f t="shared" si="14"/>
        <v>517.17490225074948</v>
      </c>
      <c r="K51" s="96">
        <f t="shared" si="15"/>
        <v>215.34000000000003</v>
      </c>
      <c r="L51" s="110">
        <v>63</v>
      </c>
      <c r="M51" s="110" t="s">
        <v>474</v>
      </c>
      <c r="N51" s="110">
        <v>63</v>
      </c>
      <c r="O51" s="110" t="s">
        <v>474</v>
      </c>
      <c r="W51" s="177">
        <f t="shared" si="2"/>
        <v>0</v>
      </c>
      <c r="X51" s="177">
        <f t="shared" si="3"/>
        <v>0</v>
      </c>
      <c r="Y51" s="177">
        <f t="shared" si="4"/>
        <v>0</v>
      </c>
      <c r="Z51" s="177">
        <f t="shared" si="5"/>
        <v>1</v>
      </c>
      <c r="AA51" s="177">
        <f t="shared" si="6"/>
        <v>0</v>
      </c>
      <c r="AB51" s="177">
        <f t="shared" si="7"/>
        <v>0</v>
      </c>
      <c r="AC51" s="85"/>
      <c r="AD51" s="85">
        <f t="shared" si="8"/>
        <v>0</v>
      </c>
      <c r="AE51" s="85">
        <f t="shared" si="9"/>
        <v>0</v>
      </c>
      <c r="AF51" s="85">
        <f t="shared" si="10"/>
        <v>0</v>
      </c>
      <c r="AG51" s="85">
        <f t="shared" si="11"/>
        <v>1</v>
      </c>
      <c r="AH51" s="85">
        <f t="shared" si="12"/>
        <v>0</v>
      </c>
      <c r="AI51" s="85">
        <f t="shared" si="13"/>
        <v>0</v>
      </c>
    </row>
    <row r="52" spans="1:35" ht="28.5" x14ac:dyDescent="0.25">
      <c r="A52" s="153">
        <v>50</v>
      </c>
      <c r="B52" s="141" t="s">
        <v>73</v>
      </c>
      <c r="C52" s="141" t="s">
        <v>79</v>
      </c>
      <c r="D52" s="141">
        <v>1</v>
      </c>
      <c r="E52" s="141" t="s">
        <v>11</v>
      </c>
      <c r="F52" s="141" t="s">
        <v>11</v>
      </c>
      <c r="G52" s="141" t="s">
        <v>235</v>
      </c>
      <c r="H52" s="141">
        <v>15</v>
      </c>
      <c r="I52" s="157" t="s">
        <v>317</v>
      </c>
      <c r="J52" s="151">
        <f t="shared" si="14"/>
        <v>517.17490225074948</v>
      </c>
      <c r="K52" s="96">
        <f t="shared" si="15"/>
        <v>8.3250000000000011</v>
      </c>
      <c r="L52" s="110">
        <v>63</v>
      </c>
      <c r="M52" s="110" t="s">
        <v>474</v>
      </c>
      <c r="N52" s="110" t="s">
        <v>474</v>
      </c>
      <c r="O52" s="110" t="s">
        <v>474</v>
      </c>
      <c r="W52" s="177">
        <f t="shared" si="2"/>
        <v>0</v>
      </c>
      <c r="X52" s="177">
        <f t="shared" si="3"/>
        <v>0</v>
      </c>
      <c r="Y52" s="177">
        <f t="shared" si="4"/>
        <v>0</v>
      </c>
      <c r="Z52" s="177">
        <f t="shared" si="5"/>
        <v>1</v>
      </c>
      <c r="AA52" s="177">
        <f t="shared" si="6"/>
        <v>0</v>
      </c>
      <c r="AB52" s="177">
        <f t="shared" si="7"/>
        <v>0</v>
      </c>
      <c r="AC52" s="85"/>
      <c r="AD52" s="85">
        <f t="shared" si="8"/>
        <v>0</v>
      </c>
      <c r="AE52" s="85">
        <f t="shared" si="9"/>
        <v>0</v>
      </c>
      <c r="AF52" s="85">
        <f t="shared" si="10"/>
        <v>0</v>
      </c>
      <c r="AG52" s="85">
        <f t="shared" si="11"/>
        <v>0</v>
      </c>
      <c r="AH52" s="85">
        <f t="shared" si="12"/>
        <v>0</v>
      </c>
      <c r="AI52" s="85">
        <f t="shared" si="13"/>
        <v>0</v>
      </c>
    </row>
    <row r="53" spans="1:35" s="41" customFormat="1" ht="28.5" x14ac:dyDescent="0.25">
      <c r="A53" s="153">
        <v>51</v>
      </c>
      <c r="B53" s="143" t="s">
        <v>513</v>
      </c>
      <c r="C53" s="143" t="s">
        <v>458</v>
      </c>
      <c r="D53" s="143">
        <v>1</v>
      </c>
      <c r="E53" s="143" t="s">
        <v>315</v>
      </c>
      <c r="F53" s="143" t="s">
        <v>11</v>
      </c>
      <c r="G53" s="143" t="s">
        <v>315</v>
      </c>
      <c r="H53" s="143">
        <v>178</v>
      </c>
      <c r="I53" s="157" t="s">
        <v>317</v>
      </c>
      <c r="J53" s="151">
        <f t="shared" si="14"/>
        <v>517.17490225074948</v>
      </c>
      <c r="K53" s="96">
        <f t="shared" si="15"/>
        <v>98.79</v>
      </c>
      <c r="L53" s="110">
        <v>50</v>
      </c>
      <c r="M53" s="110" t="s">
        <v>474</v>
      </c>
      <c r="N53" s="110" t="s">
        <v>474</v>
      </c>
      <c r="O53" s="110" t="s">
        <v>474</v>
      </c>
      <c r="P53"/>
      <c r="W53" s="177">
        <f t="shared" si="2"/>
        <v>0</v>
      </c>
      <c r="X53" s="177">
        <f t="shared" si="3"/>
        <v>1</v>
      </c>
      <c r="Y53" s="177">
        <f t="shared" si="4"/>
        <v>0</v>
      </c>
      <c r="Z53" s="177">
        <f t="shared" si="5"/>
        <v>0</v>
      </c>
      <c r="AA53" s="177">
        <f t="shared" si="6"/>
        <v>0</v>
      </c>
      <c r="AB53" s="177">
        <f t="shared" si="7"/>
        <v>0</v>
      </c>
      <c r="AC53" s="85"/>
      <c r="AD53" s="85">
        <f t="shared" si="8"/>
        <v>0</v>
      </c>
      <c r="AE53" s="85">
        <f t="shared" si="9"/>
        <v>0</v>
      </c>
      <c r="AF53" s="85">
        <f t="shared" si="10"/>
        <v>0</v>
      </c>
      <c r="AG53" s="85">
        <f t="shared" si="11"/>
        <v>0</v>
      </c>
      <c r="AH53" s="85">
        <f t="shared" si="12"/>
        <v>0</v>
      </c>
      <c r="AI53" s="85">
        <f t="shared" si="13"/>
        <v>0</v>
      </c>
    </row>
    <row r="54" spans="1:35" s="41" customFormat="1" ht="28.5" x14ac:dyDescent="0.25">
      <c r="A54" s="153">
        <v>52</v>
      </c>
      <c r="B54" s="143" t="s">
        <v>513</v>
      </c>
      <c r="C54" s="143" t="s">
        <v>458</v>
      </c>
      <c r="D54" s="143">
        <v>2</v>
      </c>
      <c r="E54" s="143" t="s">
        <v>315</v>
      </c>
      <c r="F54" s="143" t="s">
        <v>11</v>
      </c>
      <c r="G54" s="143" t="s">
        <v>315</v>
      </c>
      <c r="H54" s="143">
        <v>178</v>
      </c>
      <c r="I54" s="157" t="s">
        <v>317</v>
      </c>
      <c r="J54" s="151">
        <f t="shared" si="14"/>
        <v>517.17490225074948</v>
      </c>
      <c r="K54" s="96">
        <f t="shared" si="15"/>
        <v>98.79</v>
      </c>
      <c r="L54" s="110">
        <v>50</v>
      </c>
      <c r="M54" s="110" t="s">
        <v>474</v>
      </c>
      <c r="N54" s="110" t="s">
        <v>474</v>
      </c>
      <c r="O54" s="110" t="s">
        <v>474</v>
      </c>
      <c r="P54"/>
      <c r="W54" s="177">
        <f t="shared" si="2"/>
        <v>0</v>
      </c>
      <c r="X54" s="177">
        <f t="shared" si="3"/>
        <v>1</v>
      </c>
      <c r="Y54" s="177">
        <f t="shared" si="4"/>
        <v>0</v>
      </c>
      <c r="Z54" s="177">
        <f t="shared" si="5"/>
        <v>0</v>
      </c>
      <c r="AA54" s="177">
        <f t="shared" si="6"/>
        <v>0</v>
      </c>
      <c r="AB54" s="177">
        <f t="shared" si="7"/>
        <v>0</v>
      </c>
      <c r="AC54" s="85"/>
      <c r="AD54" s="85">
        <f t="shared" si="8"/>
        <v>0</v>
      </c>
      <c r="AE54" s="85">
        <f t="shared" si="9"/>
        <v>0</v>
      </c>
      <c r="AF54" s="85">
        <f t="shared" si="10"/>
        <v>0</v>
      </c>
      <c r="AG54" s="85">
        <f t="shared" si="11"/>
        <v>0</v>
      </c>
      <c r="AH54" s="85">
        <f t="shared" si="12"/>
        <v>0</v>
      </c>
      <c r="AI54" s="85">
        <f t="shared" si="13"/>
        <v>0</v>
      </c>
    </row>
    <row r="55" spans="1:35" s="41" customFormat="1" ht="28.5" x14ac:dyDescent="0.25">
      <c r="A55" s="153">
        <v>53</v>
      </c>
      <c r="B55" s="143" t="s">
        <v>74</v>
      </c>
      <c r="C55" s="143" t="s">
        <v>75</v>
      </c>
      <c r="D55" s="143">
        <v>1</v>
      </c>
      <c r="E55" s="143" t="s">
        <v>11</v>
      </c>
      <c r="F55" s="143" t="s">
        <v>80</v>
      </c>
      <c r="G55" s="143" t="s">
        <v>11</v>
      </c>
      <c r="H55" s="143">
        <v>13</v>
      </c>
      <c r="I55" s="157" t="s">
        <v>317</v>
      </c>
      <c r="J55" s="151">
        <f t="shared" si="14"/>
        <v>517.17490225074948</v>
      </c>
      <c r="K55" s="96">
        <f t="shared" si="15"/>
        <v>7.2150000000000007</v>
      </c>
      <c r="L55" s="110" t="s">
        <v>474</v>
      </c>
      <c r="M55" s="110" t="s">
        <v>474</v>
      </c>
      <c r="N55" s="110" t="s">
        <v>474</v>
      </c>
      <c r="O55" s="110" t="s">
        <v>474</v>
      </c>
      <c r="P55"/>
      <c r="W55" s="177">
        <f t="shared" si="2"/>
        <v>0</v>
      </c>
      <c r="X55" s="177">
        <f t="shared" si="3"/>
        <v>0</v>
      </c>
      <c r="Y55" s="177">
        <f t="shared" si="4"/>
        <v>0</v>
      </c>
      <c r="Z55" s="177">
        <f t="shared" si="5"/>
        <v>0</v>
      </c>
      <c r="AA55" s="177">
        <f t="shared" si="6"/>
        <v>0</v>
      </c>
      <c r="AB55" s="177">
        <f t="shared" si="7"/>
        <v>0</v>
      </c>
      <c r="AC55" s="85"/>
      <c r="AD55" s="85">
        <f t="shared" si="8"/>
        <v>0</v>
      </c>
      <c r="AE55" s="85">
        <f t="shared" si="9"/>
        <v>0</v>
      </c>
      <c r="AF55" s="85">
        <f t="shared" si="10"/>
        <v>0</v>
      </c>
      <c r="AG55" s="85">
        <f t="shared" si="11"/>
        <v>0</v>
      </c>
      <c r="AH55" s="85">
        <f t="shared" si="12"/>
        <v>0</v>
      </c>
      <c r="AI55" s="85">
        <f t="shared" si="13"/>
        <v>0</v>
      </c>
    </row>
    <row r="56" spans="1:35" s="41" customFormat="1" ht="28.5" x14ac:dyDescent="0.25">
      <c r="A56" s="153">
        <v>54</v>
      </c>
      <c r="B56" s="208" t="s">
        <v>74</v>
      </c>
      <c r="C56" s="208" t="s">
        <v>10</v>
      </c>
      <c r="D56" s="208">
        <v>1</v>
      </c>
      <c r="E56" s="208" t="s">
        <v>11</v>
      </c>
      <c r="F56" s="208" t="s">
        <v>80</v>
      </c>
      <c r="G56" s="208" t="s">
        <v>11</v>
      </c>
      <c r="H56" s="208">
        <v>230</v>
      </c>
      <c r="I56" s="157" t="s">
        <v>317</v>
      </c>
      <c r="J56" s="151">
        <f t="shared" si="14"/>
        <v>517.17490225074948</v>
      </c>
      <c r="K56" s="96">
        <f t="shared" si="15"/>
        <v>127.65</v>
      </c>
      <c r="L56" s="110">
        <v>50</v>
      </c>
      <c r="M56" s="110" t="s">
        <v>474</v>
      </c>
      <c r="N56" s="110" t="s">
        <v>474</v>
      </c>
      <c r="O56" s="110" t="s">
        <v>474</v>
      </c>
      <c r="P56"/>
      <c r="W56" s="177">
        <f t="shared" si="2"/>
        <v>0</v>
      </c>
      <c r="X56" s="177">
        <f t="shared" si="3"/>
        <v>1</v>
      </c>
      <c r="Y56" s="177">
        <f t="shared" si="4"/>
        <v>0</v>
      </c>
      <c r="Z56" s="177">
        <f t="shared" si="5"/>
        <v>0</v>
      </c>
      <c r="AA56" s="177">
        <f t="shared" si="6"/>
        <v>0</v>
      </c>
      <c r="AB56" s="177">
        <f t="shared" si="7"/>
        <v>0</v>
      </c>
      <c r="AC56" s="85"/>
      <c r="AD56" s="85">
        <f t="shared" si="8"/>
        <v>0</v>
      </c>
      <c r="AE56" s="85">
        <f t="shared" si="9"/>
        <v>0</v>
      </c>
      <c r="AF56" s="85">
        <f t="shared" si="10"/>
        <v>0</v>
      </c>
      <c r="AG56" s="85">
        <f t="shared" si="11"/>
        <v>0</v>
      </c>
      <c r="AH56" s="85">
        <f t="shared" si="12"/>
        <v>0</v>
      </c>
      <c r="AI56" s="85">
        <f t="shared" si="13"/>
        <v>0</v>
      </c>
    </row>
    <row r="57" spans="1:35" s="41" customFormat="1" ht="28.5" x14ac:dyDescent="0.25">
      <c r="A57" s="153">
        <v>55</v>
      </c>
      <c r="B57" s="141" t="s">
        <v>74</v>
      </c>
      <c r="C57" s="141" t="s">
        <v>81</v>
      </c>
      <c r="D57" s="141">
        <v>1</v>
      </c>
      <c r="E57" s="141" t="s">
        <v>11</v>
      </c>
      <c r="F57" s="141" t="s">
        <v>80</v>
      </c>
      <c r="G57" s="141" t="s">
        <v>11</v>
      </c>
      <c r="H57" s="141">
        <v>93</v>
      </c>
      <c r="I57" s="157" t="s">
        <v>317</v>
      </c>
      <c r="J57" s="151">
        <f t="shared" si="14"/>
        <v>517.17490225074948</v>
      </c>
      <c r="K57" s="96">
        <f t="shared" si="15"/>
        <v>51.615000000000002</v>
      </c>
      <c r="L57" s="110" t="s">
        <v>474</v>
      </c>
      <c r="M57" s="110" t="s">
        <v>474</v>
      </c>
      <c r="N57" s="110">
        <v>50</v>
      </c>
      <c r="O57" s="110" t="s">
        <v>474</v>
      </c>
      <c r="P57"/>
      <c r="W57" s="177">
        <f t="shared" si="2"/>
        <v>0</v>
      </c>
      <c r="X57" s="177">
        <f t="shared" si="3"/>
        <v>0</v>
      </c>
      <c r="Y57" s="177">
        <f t="shared" si="4"/>
        <v>0</v>
      </c>
      <c r="Z57" s="177">
        <f t="shared" si="5"/>
        <v>0</v>
      </c>
      <c r="AA57" s="177">
        <f t="shared" si="6"/>
        <v>0</v>
      </c>
      <c r="AB57" s="177">
        <f t="shared" si="7"/>
        <v>0</v>
      </c>
      <c r="AC57" s="85"/>
      <c r="AD57" s="85">
        <f t="shared" si="8"/>
        <v>0</v>
      </c>
      <c r="AE57" s="85">
        <f t="shared" si="9"/>
        <v>1</v>
      </c>
      <c r="AF57" s="85">
        <f t="shared" si="10"/>
        <v>0</v>
      </c>
      <c r="AG57" s="85">
        <f t="shared" si="11"/>
        <v>0</v>
      </c>
      <c r="AH57" s="85">
        <f t="shared" si="12"/>
        <v>0</v>
      </c>
      <c r="AI57" s="85">
        <f t="shared" si="13"/>
        <v>0</v>
      </c>
    </row>
    <row r="58" spans="1:35" s="41" customFormat="1" ht="28.5" x14ac:dyDescent="0.25">
      <c r="A58" s="153">
        <v>56</v>
      </c>
      <c r="B58" s="143" t="s">
        <v>74</v>
      </c>
      <c r="C58" s="143" t="s">
        <v>82</v>
      </c>
      <c r="D58" s="143">
        <v>1</v>
      </c>
      <c r="E58" s="141" t="s">
        <v>80</v>
      </c>
      <c r="F58" s="141" t="s">
        <v>80</v>
      </c>
      <c r="G58" s="141" t="s">
        <v>80</v>
      </c>
      <c r="H58" s="143">
        <v>56</v>
      </c>
      <c r="I58" s="157" t="s">
        <v>317</v>
      </c>
      <c r="J58" s="151">
        <f t="shared" si="14"/>
        <v>517.17490225074948</v>
      </c>
      <c r="K58" s="96">
        <f t="shared" si="15"/>
        <v>31.080000000000002</v>
      </c>
      <c r="L58" s="110" t="s">
        <v>474</v>
      </c>
      <c r="M58" s="110" t="s">
        <v>474</v>
      </c>
      <c r="N58" s="110" t="s">
        <v>474</v>
      </c>
      <c r="O58" s="110" t="s">
        <v>474</v>
      </c>
      <c r="P58"/>
      <c r="W58" s="177">
        <f t="shared" si="2"/>
        <v>0</v>
      </c>
      <c r="X58" s="177">
        <f t="shared" si="3"/>
        <v>0</v>
      </c>
      <c r="Y58" s="177">
        <f t="shared" si="4"/>
        <v>0</v>
      </c>
      <c r="Z58" s="177">
        <f t="shared" si="5"/>
        <v>0</v>
      </c>
      <c r="AA58" s="177">
        <f t="shared" si="6"/>
        <v>0</v>
      </c>
      <c r="AB58" s="177">
        <f t="shared" si="7"/>
        <v>0</v>
      </c>
      <c r="AC58" s="85"/>
      <c r="AD58" s="85">
        <f t="shared" si="8"/>
        <v>0</v>
      </c>
      <c r="AE58" s="85">
        <f t="shared" si="9"/>
        <v>0</v>
      </c>
      <c r="AF58" s="85">
        <f t="shared" si="10"/>
        <v>0</v>
      </c>
      <c r="AG58" s="85">
        <f t="shared" si="11"/>
        <v>0</v>
      </c>
      <c r="AH58" s="85">
        <f t="shared" si="12"/>
        <v>0</v>
      </c>
      <c r="AI58" s="85">
        <f t="shared" si="13"/>
        <v>0</v>
      </c>
    </row>
    <row r="59" spans="1:35" ht="28.5" x14ac:dyDescent="0.25">
      <c r="A59" s="153">
        <v>57</v>
      </c>
      <c r="B59" s="143" t="s">
        <v>74</v>
      </c>
      <c r="C59" s="143" t="s">
        <v>82</v>
      </c>
      <c r="D59" s="143">
        <v>2</v>
      </c>
      <c r="E59" s="143" t="s">
        <v>80</v>
      </c>
      <c r="F59" s="143" t="s">
        <v>80</v>
      </c>
      <c r="G59" s="143" t="s">
        <v>80</v>
      </c>
      <c r="H59" s="143">
        <v>56</v>
      </c>
      <c r="I59" s="157" t="s">
        <v>317</v>
      </c>
      <c r="J59" s="151">
        <f t="shared" si="14"/>
        <v>517.17490225074948</v>
      </c>
      <c r="K59" s="96">
        <f t="shared" si="15"/>
        <v>31.080000000000002</v>
      </c>
      <c r="L59" s="110" t="s">
        <v>474</v>
      </c>
      <c r="M59" s="110" t="s">
        <v>474</v>
      </c>
      <c r="N59" s="110" t="s">
        <v>474</v>
      </c>
      <c r="O59" s="110" t="s">
        <v>474</v>
      </c>
      <c r="W59" s="177">
        <f t="shared" si="2"/>
        <v>0</v>
      </c>
      <c r="X59" s="177">
        <f t="shared" si="3"/>
        <v>0</v>
      </c>
      <c r="Y59" s="177">
        <f t="shared" si="4"/>
        <v>0</v>
      </c>
      <c r="Z59" s="177">
        <f t="shared" si="5"/>
        <v>0</v>
      </c>
      <c r="AA59" s="177">
        <f t="shared" si="6"/>
        <v>0</v>
      </c>
      <c r="AB59" s="177">
        <f t="shared" si="7"/>
        <v>0</v>
      </c>
      <c r="AC59" s="85"/>
      <c r="AD59" s="85">
        <f t="shared" si="8"/>
        <v>0</v>
      </c>
      <c r="AE59" s="85">
        <f t="shared" si="9"/>
        <v>0</v>
      </c>
      <c r="AF59" s="85">
        <f t="shared" si="10"/>
        <v>0</v>
      </c>
      <c r="AG59" s="85">
        <f t="shared" si="11"/>
        <v>0</v>
      </c>
      <c r="AH59" s="85">
        <f t="shared" si="12"/>
        <v>0</v>
      </c>
      <c r="AI59" s="85">
        <f t="shared" si="13"/>
        <v>0</v>
      </c>
    </row>
    <row r="60" spans="1:35" ht="28.5" x14ac:dyDescent="0.25">
      <c r="A60" s="153">
        <v>58</v>
      </c>
      <c r="B60" s="143" t="s">
        <v>74</v>
      </c>
      <c r="C60" s="143" t="s">
        <v>82</v>
      </c>
      <c r="D60" s="143">
        <v>3</v>
      </c>
      <c r="E60" s="143" t="s">
        <v>80</v>
      </c>
      <c r="F60" s="143" t="s">
        <v>80</v>
      </c>
      <c r="G60" s="143" t="s">
        <v>80</v>
      </c>
      <c r="H60" s="143">
        <v>56</v>
      </c>
      <c r="I60" s="157" t="s">
        <v>317</v>
      </c>
      <c r="J60" s="151">
        <f t="shared" ref="J60:J92" si="16">IF(I60="Twin ACSR Moose",(400*400)/($U$4),IF(I60="Quad Bersimis",(400*400)/($U$4),IF(I60="Quad AAAC Moose",(400*400)/($U$5),IF(I60="Quad ACSR Moose",(400*400)/($U$6),IF(I60="Triple ACSR Snowbird",(400*400)/($U$7))))))</f>
        <v>517.17490225074948</v>
      </c>
      <c r="K60" s="96">
        <f t="shared" si="15"/>
        <v>31.080000000000002</v>
      </c>
      <c r="L60" s="110" t="s">
        <v>474</v>
      </c>
      <c r="M60" s="110" t="s">
        <v>474</v>
      </c>
      <c r="N60" s="110" t="s">
        <v>474</v>
      </c>
      <c r="O60" s="110" t="s">
        <v>474</v>
      </c>
      <c r="W60" s="177">
        <f t="shared" si="2"/>
        <v>0</v>
      </c>
      <c r="X60" s="177">
        <f t="shared" si="3"/>
        <v>0</v>
      </c>
      <c r="Y60" s="177">
        <f t="shared" si="4"/>
        <v>0</v>
      </c>
      <c r="Z60" s="177">
        <f t="shared" si="5"/>
        <v>0</v>
      </c>
      <c r="AA60" s="177">
        <f t="shared" si="6"/>
        <v>0</v>
      </c>
      <c r="AB60" s="177">
        <f t="shared" si="7"/>
        <v>0</v>
      </c>
      <c r="AC60" s="85"/>
      <c r="AD60" s="85">
        <f t="shared" si="8"/>
        <v>0</v>
      </c>
      <c r="AE60" s="85">
        <f t="shared" si="9"/>
        <v>0</v>
      </c>
      <c r="AF60" s="85">
        <f t="shared" si="10"/>
        <v>0</v>
      </c>
      <c r="AG60" s="85">
        <f t="shared" si="11"/>
        <v>0</v>
      </c>
      <c r="AH60" s="85">
        <f t="shared" si="12"/>
        <v>0</v>
      </c>
      <c r="AI60" s="85">
        <f t="shared" si="13"/>
        <v>0</v>
      </c>
    </row>
    <row r="61" spans="1:35" ht="28.5" x14ac:dyDescent="0.25">
      <c r="A61" s="153">
        <v>59</v>
      </c>
      <c r="B61" s="155" t="s">
        <v>443</v>
      </c>
      <c r="C61" s="142" t="s">
        <v>580</v>
      </c>
      <c r="D61" s="155">
        <v>1</v>
      </c>
      <c r="E61" s="143" t="s">
        <v>37</v>
      </c>
      <c r="F61" s="143" t="s">
        <v>37</v>
      </c>
      <c r="G61" s="143" t="s">
        <v>24</v>
      </c>
      <c r="H61" s="110">
        <v>9</v>
      </c>
      <c r="I61" s="157" t="s">
        <v>317</v>
      </c>
      <c r="J61" s="151">
        <f t="shared" si="16"/>
        <v>517.17490225074948</v>
      </c>
      <c r="K61" s="96">
        <f t="shared" si="15"/>
        <v>4.9950000000000001</v>
      </c>
      <c r="L61" s="110" t="s">
        <v>474</v>
      </c>
      <c r="M61" s="110" t="s">
        <v>474</v>
      </c>
      <c r="N61" s="110" t="s">
        <v>474</v>
      </c>
      <c r="O61" s="110" t="s">
        <v>474</v>
      </c>
      <c r="W61" s="177">
        <f t="shared" si="2"/>
        <v>0</v>
      </c>
      <c r="X61" s="177">
        <f t="shared" si="3"/>
        <v>0</v>
      </c>
      <c r="Y61" s="177">
        <f t="shared" si="4"/>
        <v>0</v>
      </c>
      <c r="Z61" s="177">
        <f t="shared" si="5"/>
        <v>0</v>
      </c>
      <c r="AA61" s="177">
        <f t="shared" si="6"/>
        <v>0</v>
      </c>
      <c r="AB61" s="177">
        <f t="shared" si="7"/>
        <v>0</v>
      </c>
      <c r="AC61" s="85"/>
      <c r="AD61" s="85">
        <f t="shared" si="8"/>
        <v>0</v>
      </c>
      <c r="AE61" s="85">
        <f t="shared" si="9"/>
        <v>0</v>
      </c>
      <c r="AF61" s="85">
        <f t="shared" si="10"/>
        <v>0</v>
      </c>
      <c r="AG61" s="85">
        <f t="shared" si="11"/>
        <v>0</v>
      </c>
      <c r="AH61" s="85">
        <f t="shared" si="12"/>
        <v>0</v>
      </c>
      <c r="AI61" s="85">
        <f t="shared" si="13"/>
        <v>0</v>
      </c>
    </row>
    <row r="62" spans="1:35" ht="28.5" x14ac:dyDescent="0.25">
      <c r="A62" s="153">
        <v>60</v>
      </c>
      <c r="B62" s="155" t="s">
        <v>443</v>
      </c>
      <c r="C62" s="142" t="s">
        <v>580</v>
      </c>
      <c r="D62" s="155">
        <v>2</v>
      </c>
      <c r="E62" s="143" t="s">
        <v>37</v>
      </c>
      <c r="F62" s="143" t="s">
        <v>37</v>
      </c>
      <c r="G62" s="143" t="s">
        <v>24</v>
      </c>
      <c r="H62" s="110">
        <v>9</v>
      </c>
      <c r="I62" s="157" t="s">
        <v>317</v>
      </c>
      <c r="J62" s="151">
        <f t="shared" si="16"/>
        <v>517.17490225074948</v>
      </c>
      <c r="K62" s="96">
        <f t="shared" si="15"/>
        <v>4.9950000000000001</v>
      </c>
      <c r="L62" s="110" t="s">
        <v>474</v>
      </c>
      <c r="M62" s="110" t="s">
        <v>474</v>
      </c>
      <c r="N62" s="110" t="s">
        <v>474</v>
      </c>
      <c r="O62" s="110" t="s">
        <v>474</v>
      </c>
      <c r="W62" s="177">
        <f t="shared" si="2"/>
        <v>0</v>
      </c>
      <c r="X62" s="177">
        <f t="shared" si="3"/>
        <v>0</v>
      </c>
      <c r="Y62" s="177">
        <f t="shared" si="4"/>
        <v>0</v>
      </c>
      <c r="Z62" s="177">
        <f t="shared" si="5"/>
        <v>0</v>
      </c>
      <c r="AA62" s="177">
        <f t="shared" si="6"/>
        <v>0</v>
      </c>
      <c r="AB62" s="177">
        <f t="shared" si="7"/>
        <v>0</v>
      </c>
      <c r="AC62" s="85"/>
      <c r="AD62" s="85">
        <f t="shared" si="8"/>
        <v>0</v>
      </c>
      <c r="AE62" s="85">
        <f t="shared" si="9"/>
        <v>0</v>
      </c>
      <c r="AF62" s="85">
        <f t="shared" si="10"/>
        <v>0</v>
      </c>
      <c r="AG62" s="85">
        <f t="shared" si="11"/>
        <v>0</v>
      </c>
      <c r="AH62" s="85">
        <f t="shared" si="12"/>
        <v>0</v>
      </c>
      <c r="AI62" s="85">
        <f t="shared" si="13"/>
        <v>0</v>
      </c>
    </row>
    <row r="63" spans="1:35" ht="28.5" x14ac:dyDescent="0.25">
      <c r="A63" s="153">
        <v>61</v>
      </c>
      <c r="B63" s="164" t="s">
        <v>580</v>
      </c>
      <c r="C63" s="142" t="s">
        <v>84</v>
      </c>
      <c r="D63" s="142">
        <v>1</v>
      </c>
      <c r="E63" s="142" t="s">
        <v>24</v>
      </c>
      <c r="F63" s="142" t="s">
        <v>24</v>
      </c>
      <c r="G63" s="142" t="s">
        <v>24</v>
      </c>
      <c r="H63" s="142">
        <v>289</v>
      </c>
      <c r="I63" s="157" t="s">
        <v>317</v>
      </c>
      <c r="J63" s="151">
        <f t="shared" si="16"/>
        <v>517.17490225074948</v>
      </c>
      <c r="K63" s="96">
        <f t="shared" si="15"/>
        <v>160.39500000000001</v>
      </c>
      <c r="L63" s="110" t="s">
        <v>474</v>
      </c>
      <c r="M63" s="110" t="s">
        <v>474</v>
      </c>
      <c r="N63" s="110">
        <v>50</v>
      </c>
      <c r="O63" s="110" t="s">
        <v>474</v>
      </c>
      <c r="W63" s="177">
        <f t="shared" si="2"/>
        <v>0</v>
      </c>
      <c r="X63" s="177">
        <f t="shared" si="3"/>
        <v>0</v>
      </c>
      <c r="Y63" s="177">
        <f t="shared" si="4"/>
        <v>0</v>
      </c>
      <c r="Z63" s="177">
        <f t="shared" si="5"/>
        <v>0</v>
      </c>
      <c r="AA63" s="177">
        <f t="shared" si="6"/>
        <v>0</v>
      </c>
      <c r="AB63" s="177">
        <f t="shared" si="7"/>
        <v>0</v>
      </c>
      <c r="AC63" s="85"/>
      <c r="AD63" s="85">
        <f t="shared" si="8"/>
        <v>0</v>
      </c>
      <c r="AE63" s="85">
        <f t="shared" si="9"/>
        <v>1</v>
      </c>
      <c r="AF63" s="85">
        <f t="shared" si="10"/>
        <v>0</v>
      </c>
      <c r="AG63" s="85">
        <f t="shared" si="11"/>
        <v>0</v>
      </c>
      <c r="AH63" s="85">
        <f t="shared" si="12"/>
        <v>0</v>
      </c>
      <c r="AI63" s="85">
        <f t="shared" si="13"/>
        <v>0</v>
      </c>
    </row>
    <row r="64" spans="1:35" ht="28.5" x14ac:dyDescent="0.25">
      <c r="A64" s="153">
        <v>62</v>
      </c>
      <c r="B64" s="164" t="s">
        <v>580</v>
      </c>
      <c r="C64" s="142" t="s">
        <v>84</v>
      </c>
      <c r="D64" s="142">
        <v>2</v>
      </c>
      <c r="E64" s="142" t="s">
        <v>24</v>
      </c>
      <c r="F64" s="142" t="s">
        <v>24</v>
      </c>
      <c r="G64" s="142" t="s">
        <v>24</v>
      </c>
      <c r="H64" s="142">
        <v>273</v>
      </c>
      <c r="I64" s="157" t="s">
        <v>317</v>
      </c>
      <c r="J64" s="151">
        <f t="shared" si="16"/>
        <v>517.17490225074948</v>
      </c>
      <c r="K64" s="96">
        <f t="shared" si="15"/>
        <v>151.51500000000001</v>
      </c>
      <c r="L64" s="110" t="s">
        <v>474</v>
      </c>
      <c r="M64" s="110" t="s">
        <v>474</v>
      </c>
      <c r="N64" s="110">
        <v>50</v>
      </c>
      <c r="O64" s="110" t="s">
        <v>474</v>
      </c>
      <c r="W64" s="177">
        <f t="shared" si="2"/>
        <v>0</v>
      </c>
      <c r="X64" s="177">
        <f t="shared" si="3"/>
        <v>0</v>
      </c>
      <c r="Y64" s="177">
        <f t="shared" si="4"/>
        <v>0</v>
      </c>
      <c r="Z64" s="177">
        <f t="shared" si="5"/>
        <v>0</v>
      </c>
      <c r="AA64" s="177">
        <f t="shared" si="6"/>
        <v>0</v>
      </c>
      <c r="AB64" s="177">
        <f t="shared" si="7"/>
        <v>0</v>
      </c>
      <c r="AC64" s="85"/>
      <c r="AD64" s="85">
        <f t="shared" si="8"/>
        <v>0</v>
      </c>
      <c r="AE64" s="85">
        <f t="shared" si="9"/>
        <v>1</v>
      </c>
      <c r="AF64" s="85">
        <f t="shared" si="10"/>
        <v>0</v>
      </c>
      <c r="AG64" s="85">
        <f t="shared" si="11"/>
        <v>0</v>
      </c>
      <c r="AH64" s="85">
        <f t="shared" si="12"/>
        <v>0</v>
      </c>
      <c r="AI64" s="85">
        <f t="shared" si="13"/>
        <v>0</v>
      </c>
    </row>
    <row r="65" spans="1:35" ht="28.5" x14ac:dyDescent="0.25">
      <c r="A65" s="153">
        <v>63</v>
      </c>
      <c r="B65" s="199" t="s">
        <v>580</v>
      </c>
      <c r="C65" s="164" t="s">
        <v>85</v>
      </c>
      <c r="D65" s="199">
        <v>1</v>
      </c>
      <c r="E65" s="199" t="s">
        <v>24</v>
      </c>
      <c r="F65" s="199" t="s">
        <v>24</v>
      </c>
      <c r="G65" s="199" t="s">
        <v>86</v>
      </c>
      <c r="H65" s="199">
        <v>98</v>
      </c>
      <c r="I65" s="157" t="s">
        <v>317</v>
      </c>
      <c r="J65" s="151">
        <f t="shared" si="16"/>
        <v>517.17490225074948</v>
      </c>
      <c r="K65" s="96">
        <f t="shared" si="15"/>
        <v>54.390000000000008</v>
      </c>
      <c r="L65" s="110" t="s">
        <v>474</v>
      </c>
      <c r="M65" s="110" t="s">
        <v>474</v>
      </c>
      <c r="N65" s="110" t="s">
        <v>474</v>
      </c>
      <c r="O65" s="110" t="s">
        <v>474</v>
      </c>
      <c r="W65" s="177">
        <f t="shared" si="2"/>
        <v>0</v>
      </c>
      <c r="X65" s="177">
        <f t="shared" si="3"/>
        <v>0</v>
      </c>
      <c r="Y65" s="177">
        <f t="shared" si="4"/>
        <v>0</v>
      </c>
      <c r="Z65" s="177">
        <f t="shared" si="5"/>
        <v>0</v>
      </c>
      <c r="AA65" s="177">
        <f t="shared" si="6"/>
        <v>0</v>
      </c>
      <c r="AB65" s="177">
        <f t="shared" si="7"/>
        <v>0</v>
      </c>
      <c r="AC65" s="85"/>
      <c r="AD65" s="85">
        <f t="shared" si="8"/>
        <v>0</v>
      </c>
      <c r="AE65" s="85">
        <f t="shared" si="9"/>
        <v>0</v>
      </c>
      <c r="AF65" s="85">
        <f t="shared" si="10"/>
        <v>0</v>
      </c>
      <c r="AG65" s="85">
        <f t="shared" si="11"/>
        <v>0</v>
      </c>
      <c r="AH65" s="85">
        <f t="shared" si="12"/>
        <v>0</v>
      </c>
      <c r="AI65" s="85">
        <f t="shared" si="13"/>
        <v>0</v>
      </c>
    </row>
    <row r="66" spans="1:35" ht="28.5" x14ac:dyDescent="0.25">
      <c r="A66" s="153">
        <v>64</v>
      </c>
      <c r="B66" s="208" t="s">
        <v>580</v>
      </c>
      <c r="C66" s="208" t="s">
        <v>85</v>
      </c>
      <c r="D66" s="208">
        <v>2</v>
      </c>
      <c r="E66" s="208" t="s">
        <v>24</v>
      </c>
      <c r="F66" s="208" t="s">
        <v>24</v>
      </c>
      <c r="G66" s="208" t="s">
        <v>86</v>
      </c>
      <c r="H66" s="208">
        <v>98</v>
      </c>
      <c r="I66" s="157" t="s">
        <v>317</v>
      </c>
      <c r="J66" s="151">
        <f t="shared" si="16"/>
        <v>517.17490225074948</v>
      </c>
      <c r="K66" s="96">
        <f t="shared" si="15"/>
        <v>54.390000000000008</v>
      </c>
      <c r="L66" s="110" t="s">
        <v>474</v>
      </c>
      <c r="M66" s="110" t="s">
        <v>474</v>
      </c>
      <c r="N66" s="110" t="s">
        <v>474</v>
      </c>
      <c r="O66" s="110" t="s">
        <v>474</v>
      </c>
      <c r="W66" s="177">
        <f t="shared" si="2"/>
        <v>0</v>
      </c>
      <c r="X66" s="177">
        <f t="shared" si="3"/>
        <v>0</v>
      </c>
      <c r="Y66" s="177">
        <f t="shared" si="4"/>
        <v>0</v>
      </c>
      <c r="Z66" s="177">
        <f t="shared" si="5"/>
        <v>0</v>
      </c>
      <c r="AA66" s="177">
        <f t="shared" si="6"/>
        <v>0</v>
      </c>
      <c r="AB66" s="177">
        <f t="shared" si="7"/>
        <v>0</v>
      </c>
      <c r="AC66" s="85"/>
      <c r="AD66" s="85">
        <f t="shared" si="8"/>
        <v>0</v>
      </c>
      <c r="AE66" s="85">
        <f t="shared" si="9"/>
        <v>0</v>
      </c>
      <c r="AF66" s="85">
        <f t="shared" si="10"/>
        <v>0</v>
      </c>
      <c r="AG66" s="85">
        <f t="shared" si="11"/>
        <v>0</v>
      </c>
      <c r="AH66" s="85">
        <f t="shared" si="12"/>
        <v>0</v>
      </c>
      <c r="AI66" s="85">
        <f t="shared" si="13"/>
        <v>0</v>
      </c>
    </row>
    <row r="67" spans="1:35" ht="28.5" x14ac:dyDescent="0.25">
      <c r="A67" s="153">
        <v>65</v>
      </c>
      <c r="B67" s="208" t="s">
        <v>580</v>
      </c>
      <c r="C67" s="208" t="s">
        <v>87</v>
      </c>
      <c r="D67" s="208">
        <v>1</v>
      </c>
      <c r="E67" s="208" t="s">
        <v>15</v>
      </c>
      <c r="F67" s="208" t="s">
        <v>24</v>
      </c>
      <c r="G67" s="208" t="s">
        <v>86</v>
      </c>
      <c r="H67" s="208">
        <v>214</v>
      </c>
      <c r="I67" s="157" t="s">
        <v>317</v>
      </c>
      <c r="J67" s="151">
        <f t="shared" si="16"/>
        <v>517.17490225074948</v>
      </c>
      <c r="K67" s="96">
        <f t="shared" ref="K67:K103" si="17">IF(I67="Twin ACSR Moose",$S$4*100*H67,IF(I67="Quad Bersimis",$S$8*100*H67,IF(I67="Quad AAAC Moose",$S$5*100*H67,IF(I67="Quad ACSR Moose",$S$6*100*H67,IF(I67="Triple ACSR Snowbird",$S$7*100*H67)))))</f>
        <v>118.77000000000001</v>
      </c>
      <c r="L67" s="110">
        <v>50</v>
      </c>
      <c r="M67" s="110" t="s">
        <v>474</v>
      </c>
      <c r="N67" s="110" t="s">
        <v>474</v>
      </c>
      <c r="O67" s="110" t="s">
        <v>474</v>
      </c>
      <c r="W67" s="177">
        <f t="shared" si="2"/>
        <v>0</v>
      </c>
      <c r="X67" s="177">
        <f t="shared" si="3"/>
        <v>1</v>
      </c>
      <c r="Y67" s="177">
        <f t="shared" si="4"/>
        <v>0</v>
      </c>
      <c r="Z67" s="177">
        <f t="shared" si="5"/>
        <v>0</v>
      </c>
      <c r="AA67" s="177">
        <f t="shared" si="6"/>
        <v>0</v>
      </c>
      <c r="AB67" s="177">
        <f t="shared" si="7"/>
        <v>0</v>
      </c>
      <c r="AC67" s="85"/>
      <c r="AD67" s="85">
        <f t="shared" si="8"/>
        <v>0</v>
      </c>
      <c r="AE67" s="85">
        <f t="shared" si="9"/>
        <v>0</v>
      </c>
      <c r="AF67" s="85">
        <f t="shared" si="10"/>
        <v>0</v>
      </c>
      <c r="AG67" s="85">
        <f t="shared" si="11"/>
        <v>0</v>
      </c>
      <c r="AH67" s="85">
        <f t="shared" si="12"/>
        <v>0</v>
      </c>
      <c r="AI67" s="85">
        <f t="shared" si="13"/>
        <v>0</v>
      </c>
    </row>
    <row r="68" spans="1:35" ht="28.5" x14ac:dyDescent="0.25">
      <c r="A68" s="153">
        <v>66</v>
      </c>
      <c r="B68" s="208" t="s">
        <v>580</v>
      </c>
      <c r="C68" s="208" t="s">
        <v>87</v>
      </c>
      <c r="D68" s="208">
        <v>2</v>
      </c>
      <c r="E68" s="208" t="s">
        <v>15</v>
      </c>
      <c r="F68" s="208" t="s">
        <v>24</v>
      </c>
      <c r="G68" s="208" t="s">
        <v>86</v>
      </c>
      <c r="H68" s="208">
        <v>214</v>
      </c>
      <c r="I68" s="157" t="s">
        <v>317</v>
      </c>
      <c r="J68" s="151">
        <f t="shared" si="16"/>
        <v>517.17490225074948</v>
      </c>
      <c r="K68" s="96">
        <f t="shared" si="17"/>
        <v>118.77000000000001</v>
      </c>
      <c r="L68" s="110">
        <v>50</v>
      </c>
      <c r="M68" s="110" t="s">
        <v>474</v>
      </c>
      <c r="N68" s="110" t="s">
        <v>474</v>
      </c>
      <c r="O68" s="110" t="s">
        <v>474</v>
      </c>
      <c r="W68" s="177">
        <f t="shared" ref="W68:W132" si="18">IF(AND(L68=50,M68="Yes"),1,0)</f>
        <v>0</v>
      </c>
      <c r="X68" s="177">
        <f t="shared" ref="X68:X132" si="19">IF(AND(L68=50,M68="-"),1,0)</f>
        <v>1</v>
      </c>
      <c r="Y68" s="177">
        <f t="shared" ref="Y68:Y132" si="20">IF(AND(L68=63,M68="Yes"),1,0)</f>
        <v>0</v>
      </c>
      <c r="Z68" s="177">
        <f t="shared" ref="Z68:Z132" si="21">IF(AND(L68=63,M68="-"),1,0)</f>
        <v>0</v>
      </c>
      <c r="AA68" s="177">
        <f t="shared" ref="AA68:AA132" si="22">IF(AND(L68=80,M68="Yes"),1,0)</f>
        <v>0</v>
      </c>
      <c r="AB68" s="177">
        <f t="shared" ref="AB68:AB132" si="23">IF(AND(L68=80,M68="-"),1,0)</f>
        <v>0</v>
      </c>
      <c r="AC68" s="85"/>
      <c r="AD68" s="85">
        <f t="shared" ref="AD68:AD132" si="24">IF(AND(N68=50,O68="Yes"),1,0)</f>
        <v>0</v>
      </c>
      <c r="AE68" s="85">
        <f t="shared" ref="AE68:AE132" si="25">IF(AND(N68=50,O68="-"),1,0)</f>
        <v>0</v>
      </c>
      <c r="AF68" s="85">
        <f t="shared" ref="AF68:AF132" si="26">IF(AND(N68=63,O68="Yes"),1,0)</f>
        <v>0</v>
      </c>
      <c r="AG68" s="85">
        <f t="shared" ref="AG68:AG132" si="27">IF(AND(N68=63,O68="-"),1,0)</f>
        <v>0</v>
      </c>
      <c r="AH68" s="85">
        <f t="shared" ref="AH68:AH132" si="28">IF(AND(N68=80,O68="Yes"),1,0)</f>
        <v>0</v>
      </c>
      <c r="AI68" s="85">
        <f t="shared" ref="AI68:AI132" si="29">IF(AND(N68=80,O68="-"),1,0)</f>
        <v>0</v>
      </c>
    </row>
    <row r="69" spans="1:35" ht="28.5" x14ac:dyDescent="0.25">
      <c r="A69" s="153">
        <v>67</v>
      </c>
      <c r="B69" s="141" t="s">
        <v>504</v>
      </c>
      <c r="C69" s="141" t="s">
        <v>69</v>
      </c>
      <c r="D69" s="141">
        <v>1</v>
      </c>
      <c r="E69" s="141" t="s">
        <v>52</v>
      </c>
      <c r="F69" s="141" t="s">
        <v>52</v>
      </c>
      <c r="G69" s="141" t="s">
        <v>52</v>
      </c>
      <c r="H69" s="141">
        <v>220</v>
      </c>
      <c r="I69" s="157" t="s">
        <v>317</v>
      </c>
      <c r="J69" s="151">
        <f t="shared" si="16"/>
        <v>517.17490225074948</v>
      </c>
      <c r="K69" s="96">
        <f t="shared" si="17"/>
        <v>122.10000000000001</v>
      </c>
      <c r="L69" s="110" t="s">
        <v>474</v>
      </c>
      <c r="M69" s="110" t="s">
        <v>474</v>
      </c>
      <c r="N69" s="110" t="s">
        <v>474</v>
      </c>
      <c r="O69" s="110" t="s">
        <v>474</v>
      </c>
      <c r="W69" s="177">
        <f t="shared" si="18"/>
        <v>0</v>
      </c>
      <c r="X69" s="177">
        <f t="shared" si="19"/>
        <v>0</v>
      </c>
      <c r="Y69" s="177">
        <f t="shared" si="20"/>
        <v>0</v>
      </c>
      <c r="Z69" s="177">
        <f t="shared" si="21"/>
        <v>0</v>
      </c>
      <c r="AA69" s="177">
        <f t="shared" si="22"/>
        <v>0</v>
      </c>
      <c r="AB69" s="177">
        <f t="shared" si="23"/>
        <v>0</v>
      </c>
      <c r="AC69" s="85"/>
      <c r="AD69" s="85">
        <f t="shared" si="24"/>
        <v>0</v>
      </c>
      <c r="AE69" s="85">
        <f t="shared" si="25"/>
        <v>0</v>
      </c>
      <c r="AF69" s="85">
        <f t="shared" si="26"/>
        <v>0</v>
      </c>
      <c r="AG69" s="85">
        <f t="shared" si="27"/>
        <v>0</v>
      </c>
      <c r="AH69" s="85">
        <f t="shared" si="28"/>
        <v>0</v>
      </c>
      <c r="AI69" s="85">
        <f t="shared" si="29"/>
        <v>0</v>
      </c>
    </row>
    <row r="70" spans="1:35" ht="28.5" x14ac:dyDescent="0.25">
      <c r="A70" s="153">
        <v>68</v>
      </c>
      <c r="B70" s="141" t="s">
        <v>504</v>
      </c>
      <c r="C70" s="141" t="s">
        <v>65</v>
      </c>
      <c r="D70" s="141">
        <v>1</v>
      </c>
      <c r="E70" s="141" t="s">
        <v>52</v>
      </c>
      <c r="F70" s="141" t="s">
        <v>52</v>
      </c>
      <c r="G70" s="141" t="s">
        <v>52</v>
      </c>
      <c r="H70" s="141">
        <v>238</v>
      </c>
      <c r="I70" s="157" t="s">
        <v>317</v>
      </c>
      <c r="J70" s="151">
        <f t="shared" si="16"/>
        <v>517.17490225074948</v>
      </c>
      <c r="K70" s="96">
        <f t="shared" si="17"/>
        <v>132.09</v>
      </c>
      <c r="L70" s="110" t="s">
        <v>474</v>
      </c>
      <c r="M70" s="110" t="s">
        <v>474</v>
      </c>
      <c r="N70" s="110">
        <v>50</v>
      </c>
      <c r="O70" s="110" t="s">
        <v>474</v>
      </c>
      <c r="W70" s="177">
        <f t="shared" si="18"/>
        <v>0</v>
      </c>
      <c r="X70" s="177">
        <f t="shared" si="19"/>
        <v>0</v>
      </c>
      <c r="Y70" s="177">
        <f t="shared" si="20"/>
        <v>0</v>
      </c>
      <c r="Z70" s="177">
        <f t="shared" si="21"/>
        <v>0</v>
      </c>
      <c r="AA70" s="177">
        <f t="shared" si="22"/>
        <v>0</v>
      </c>
      <c r="AB70" s="177">
        <f t="shared" si="23"/>
        <v>0</v>
      </c>
      <c r="AC70" s="85"/>
      <c r="AD70" s="85">
        <f t="shared" si="24"/>
        <v>0</v>
      </c>
      <c r="AE70" s="85">
        <f t="shared" si="25"/>
        <v>1</v>
      </c>
      <c r="AF70" s="85">
        <f t="shared" si="26"/>
        <v>0</v>
      </c>
      <c r="AG70" s="85">
        <f t="shared" si="27"/>
        <v>0</v>
      </c>
      <c r="AH70" s="85">
        <f t="shared" si="28"/>
        <v>0</v>
      </c>
      <c r="AI70" s="85">
        <f t="shared" si="29"/>
        <v>0</v>
      </c>
    </row>
    <row r="71" spans="1:35" ht="28.5" x14ac:dyDescent="0.25">
      <c r="A71" s="153">
        <v>69</v>
      </c>
      <c r="B71" s="141" t="s">
        <v>504</v>
      </c>
      <c r="C71" s="141" t="s">
        <v>51</v>
      </c>
      <c r="D71" s="141">
        <v>1</v>
      </c>
      <c r="E71" s="141" t="s">
        <v>52</v>
      </c>
      <c r="F71" s="141" t="s">
        <v>52</v>
      </c>
      <c r="G71" s="141" t="s">
        <v>52</v>
      </c>
      <c r="H71" s="141">
        <v>182</v>
      </c>
      <c r="I71" s="157" t="s">
        <v>317</v>
      </c>
      <c r="J71" s="151">
        <f t="shared" si="16"/>
        <v>517.17490225074948</v>
      </c>
      <c r="K71" s="96">
        <f t="shared" si="17"/>
        <v>101.01</v>
      </c>
      <c r="L71" s="110">
        <v>50</v>
      </c>
      <c r="M71" s="110" t="s">
        <v>474</v>
      </c>
      <c r="N71" s="110" t="s">
        <v>474</v>
      </c>
      <c r="O71" s="110" t="s">
        <v>474</v>
      </c>
      <c r="W71" s="177">
        <f t="shared" si="18"/>
        <v>0</v>
      </c>
      <c r="X71" s="177">
        <f t="shared" si="19"/>
        <v>1</v>
      </c>
      <c r="Y71" s="177">
        <f t="shared" si="20"/>
        <v>0</v>
      </c>
      <c r="Z71" s="177">
        <f t="shared" si="21"/>
        <v>0</v>
      </c>
      <c r="AA71" s="177">
        <f t="shared" si="22"/>
        <v>0</v>
      </c>
      <c r="AB71" s="177">
        <f t="shared" si="23"/>
        <v>0</v>
      </c>
      <c r="AC71" s="85"/>
      <c r="AD71" s="85">
        <f t="shared" si="24"/>
        <v>0</v>
      </c>
      <c r="AE71" s="85">
        <f t="shared" si="25"/>
        <v>0</v>
      </c>
      <c r="AF71" s="85">
        <f t="shared" si="26"/>
        <v>0</v>
      </c>
      <c r="AG71" s="85">
        <f t="shared" si="27"/>
        <v>0</v>
      </c>
      <c r="AH71" s="85">
        <f t="shared" si="28"/>
        <v>0</v>
      </c>
      <c r="AI71" s="85">
        <f t="shared" si="29"/>
        <v>0</v>
      </c>
    </row>
    <row r="72" spans="1:35" ht="28.5" x14ac:dyDescent="0.25">
      <c r="A72" s="153">
        <v>70</v>
      </c>
      <c r="B72" s="141" t="s">
        <v>504</v>
      </c>
      <c r="C72" s="141" t="s">
        <v>68</v>
      </c>
      <c r="D72" s="141">
        <v>1</v>
      </c>
      <c r="E72" s="141" t="s">
        <v>52</v>
      </c>
      <c r="F72" s="141" t="s">
        <v>52</v>
      </c>
      <c r="G72" s="141" t="s">
        <v>52</v>
      </c>
      <c r="H72" s="141">
        <v>15</v>
      </c>
      <c r="I72" s="157" t="s">
        <v>317</v>
      </c>
      <c r="J72" s="151">
        <f t="shared" si="16"/>
        <v>517.17490225074948</v>
      </c>
      <c r="K72" s="96">
        <f t="shared" si="17"/>
        <v>8.3250000000000011</v>
      </c>
      <c r="L72" s="110" t="s">
        <v>474</v>
      </c>
      <c r="M72" s="110" t="s">
        <v>474</v>
      </c>
      <c r="N72" s="110" t="s">
        <v>474</v>
      </c>
      <c r="O72" s="110" t="s">
        <v>474</v>
      </c>
      <c r="W72" s="177">
        <f t="shared" si="18"/>
        <v>0</v>
      </c>
      <c r="X72" s="177">
        <f t="shared" si="19"/>
        <v>0</v>
      </c>
      <c r="Y72" s="177">
        <f t="shared" si="20"/>
        <v>0</v>
      </c>
      <c r="Z72" s="177">
        <f t="shared" si="21"/>
        <v>0</v>
      </c>
      <c r="AA72" s="177">
        <f t="shared" si="22"/>
        <v>0</v>
      </c>
      <c r="AB72" s="177">
        <f t="shared" si="23"/>
        <v>0</v>
      </c>
      <c r="AC72" s="85"/>
      <c r="AD72" s="85">
        <f t="shared" si="24"/>
        <v>0</v>
      </c>
      <c r="AE72" s="85">
        <f t="shared" si="25"/>
        <v>0</v>
      </c>
      <c r="AF72" s="85">
        <f t="shared" si="26"/>
        <v>0</v>
      </c>
      <c r="AG72" s="85">
        <f t="shared" si="27"/>
        <v>0</v>
      </c>
      <c r="AH72" s="85">
        <f t="shared" si="28"/>
        <v>0</v>
      </c>
      <c r="AI72" s="85">
        <f t="shared" si="29"/>
        <v>0</v>
      </c>
    </row>
    <row r="73" spans="1:35" ht="28.5" x14ac:dyDescent="0.25">
      <c r="A73" s="153">
        <v>71</v>
      </c>
      <c r="B73" s="141" t="s">
        <v>504</v>
      </c>
      <c r="C73" s="141" t="s">
        <v>68</v>
      </c>
      <c r="D73" s="141">
        <v>2</v>
      </c>
      <c r="E73" s="141" t="s">
        <v>52</v>
      </c>
      <c r="F73" s="141" t="s">
        <v>52</v>
      </c>
      <c r="G73" s="141" t="s">
        <v>52</v>
      </c>
      <c r="H73" s="141">
        <v>15</v>
      </c>
      <c r="I73" s="157" t="s">
        <v>317</v>
      </c>
      <c r="J73" s="151">
        <f t="shared" si="16"/>
        <v>517.17490225074948</v>
      </c>
      <c r="K73" s="96">
        <f t="shared" si="17"/>
        <v>8.3250000000000011</v>
      </c>
      <c r="L73" s="110" t="s">
        <v>474</v>
      </c>
      <c r="M73" s="110" t="s">
        <v>474</v>
      </c>
      <c r="N73" s="110" t="s">
        <v>474</v>
      </c>
      <c r="O73" s="110" t="s">
        <v>474</v>
      </c>
      <c r="W73" s="177">
        <f t="shared" si="18"/>
        <v>0</v>
      </c>
      <c r="X73" s="177">
        <f t="shared" si="19"/>
        <v>0</v>
      </c>
      <c r="Y73" s="177">
        <f t="shared" si="20"/>
        <v>0</v>
      </c>
      <c r="Z73" s="177">
        <f t="shared" si="21"/>
        <v>0</v>
      </c>
      <c r="AA73" s="177">
        <f t="shared" si="22"/>
        <v>0</v>
      </c>
      <c r="AB73" s="177">
        <f t="shared" si="23"/>
        <v>0</v>
      </c>
      <c r="AC73" s="85"/>
      <c r="AD73" s="85">
        <f t="shared" si="24"/>
        <v>0</v>
      </c>
      <c r="AE73" s="85">
        <f t="shared" si="25"/>
        <v>0</v>
      </c>
      <c r="AF73" s="85">
        <f t="shared" si="26"/>
        <v>0</v>
      </c>
      <c r="AG73" s="85">
        <f t="shared" si="27"/>
        <v>0</v>
      </c>
      <c r="AH73" s="85">
        <f t="shared" si="28"/>
        <v>0</v>
      </c>
      <c r="AI73" s="85">
        <f t="shared" si="29"/>
        <v>0</v>
      </c>
    </row>
    <row r="74" spans="1:35" ht="28.5" x14ac:dyDescent="0.25">
      <c r="A74" s="153">
        <v>72</v>
      </c>
      <c r="B74" s="141" t="s">
        <v>84</v>
      </c>
      <c r="C74" s="141" t="s">
        <v>89</v>
      </c>
      <c r="D74" s="141">
        <v>1</v>
      </c>
      <c r="E74" s="141" t="s">
        <v>24</v>
      </c>
      <c r="F74" s="141" t="s">
        <v>24</v>
      </c>
      <c r="G74" s="141" t="s">
        <v>193</v>
      </c>
      <c r="H74" s="141">
        <v>20</v>
      </c>
      <c r="I74" s="157" t="s">
        <v>317</v>
      </c>
      <c r="J74" s="151">
        <f t="shared" si="16"/>
        <v>517.17490225074948</v>
      </c>
      <c r="K74" s="96">
        <f t="shared" si="17"/>
        <v>11.100000000000001</v>
      </c>
      <c r="L74" s="110" t="s">
        <v>474</v>
      </c>
      <c r="M74" s="110" t="s">
        <v>474</v>
      </c>
      <c r="N74" s="110" t="s">
        <v>474</v>
      </c>
      <c r="O74" s="110" t="s">
        <v>474</v>
      </c>
      <c r="W74" s="177">
        <f t="shared" si="18"/>
        <v>0</v>
      </c>
      <c r="X74" s="177">
        <f t="shared" si="19"/>
        <v>0</v>
      </c>
      <c r="Y74" s="177">
        <f t="shared" si="20"/>
        <v>0</v>
      </c>
      <c r="Z74" s="177">
        <f t="shared" si="21"/>
        <v>0</v>
      </c>
      <c r="AA74" s="177">
        <f t="shared" si="22"/>
        <v>0</v>
      </c>
      <c r="AB74" s="177">
        <f t="shared" si="23"/>
        <v>0</v>
      </c>
      <c r="AC74" s="85"/>
      <c r="AD74" s="85">
        <f t="shared" si="24"/>
        <v>0</v>
      </c>
      <c r="AE74" s="85">
        <f t="shared" si="25"/>
        <v>0</v>
      </c>
      <c r="AF74" s="85">
        <f t="shared" si="26"/>
        <v>0</v>
      </c>
      <c r="AG74" s="85">
        <f t="shared" si="27"/>
        <v>0</v>
      </c>
      <c r="AH74" s="85">
        <f t="shared" si="28"/>
        <v>0</v>
      </c>
      <c r="AI74" s="85">
        <f t="shared" si="29"/>
        <v>0</v>
      </c>
    </row>
    <row r="75" spans="1:35" ht="28.5" x14ac:dyDescent="0.25">
      <c r="A75" s="153">
        <v>73</v>
      </c>
      <c r="B75" s="141" t="s">
        <v>84</v>
      </c>
      <c r="C75" s="141" t="s">
        <v>13</v>
      </c>
      <c r="D75" s="141">
        <v>1</v>
      </c>
      <c r="E75" s="141" t="s">
        <v>15</v>
      </c>
      <c r="F75" s="141" t="s">
        <v>24</v>
      </c>
      <c r="G75" s="141" t="s">
        <v>86</v>
      </c>
      <c r="H75" s="141">
        <v>3</v>
      </c>
      <c r="I75" s="157" t="s">
        <v>317</v>
      </c>
      <c r="J75" s="151">
        <f t="shared" si="16"/>
        <v>517.17490225074948</v>
      </c>
      <c r="K75" s="96">
        <f t="shared" si="17"/>
        <v>1.665</v>
      </c>
      <c r="L75" s="110" t="s">
        <v>474</v>
      </c>
      <c r="M75" s="110" t="s">
        <v>474</v>
      </c>
      <c r="N75" s="110" t="s">
        <v>474</v>
      </c>
      <c r="O75" s="110" t="s">
        <v>474</v>
      </c>
      <c r="W75" s="177">
        <f t="shared" si="18"/>
        <v>0</v>
      </c>
      <c r="X75" s="177">
        <f t="shared" si="19"/>
        <v>0</v>
      </c>
      <c r="Y75" s="177">
        <f t="shared" si="20"/>
        <v>0</v>
      </c>
      <c r="Z75" s="177">
        <f t="shared" si="21"/>
        <v>0</v>
      </c>
      <c r="AA75" s="177">
        <f t="shared" si="22"/>
        <v>0</v>
      </c>
      <c r="AB75" s="177">
        <f t="shared" si="23"/>
        <v>0</v>
      </c>
      <c r="AC75" s="85"/>
      <c r="AD75" s="85">
        <f t="shared" si="24"/>
        <v>0</v>
      </c>
      <c r="AE75" s="85">
        <f t="shared" si="25"/>
        <v>0</v>
      </c>
      <c r="AF75" s="85">
        <f t="shared" si="26"/>
        <v>0</v>
      </c>
      <c r="AG75" s="85">
        <f t="shared" si="27"/>
        <v>0</v>
      </c>
      <c r="AH75" s="85">
        <f t="shared" si="28"/>
        <v>0</v>
      </c>
      <c r="AI75" s="85">
        <f t="shared" si="29"/>
        <v>0</v>
      </c>
    </row>
    <row r="76" spans="1:35" ht="28.5" x14ac:dyDescent="0.25">
      <c r="A76" s="153">
        <v>74</v>
      </c>
      <c r="B76" s="141" t="s">
        <v>84</v>
      </c>
      <c r="C76" s="141" t="s">
        <v>13</v>
      </c>
      <c r="D76" s="141">
        <v>2</v>
      </c>
      <c r="E76" s="141" t="s">
        <v>15</v>
      </c>
      <c r="F76" s="141" t="s">
        <v>24</v>
      </c>
      <c r="G76" s="141" t="s">
        <v>86</v>
      </c>
      <c r="H76" s="141">
        <v>3</v>
      </c>
      <c r="I76" s="157" t="s">
        <v>317</v>
      </c>
      <c r="J76" s="151">
        <f t="shared" si="16"/>
        <v>517.17490225074948</v>
      </c>
      <c r="K76" s="96">
        <f t="shared" si="17"/>
        <v>1.665</v>
      </c>
      <c r="L76" s="110" t="s">
        <v>474</v>
      </c>
      <c r="M76" s="110" t="s">
        <v>474</v>
      </c>
      <c r="N76" s="110" t="s">
        <v>474</v>
      </c>
      <c r="O76" s="110" t="s">
        <v>474</v>
      </c>
      <c r="W76" s="177">
        <f t="shared" si="18"/>
        <v>0</v>
      </c>
      <c r="X76" s="177">
        <f t="shared" si="19"/>
        <v>0</v>
      </c>
      <c r="Y76" s="177">
        <f t="shared" si="20"/>
        <v>0</v>
      </c>
      <c r="Z76" s="177">
        <f t="shared" si="21"/>
        <v>0</v>
      </c>
      <c r="AA76" s="177">
        <f t="shared" si="22"/>
        <v>0</v>
      </c>
      <c r="AB76" s="177">
        <f t="shared" si="23"/>
        <v>0</v>
      </c>
      <c r="AC76" s="85"/>
      <c r="AD76" s="85">
        <f t="shared" si="24"/>
        <v>0</v>
      </c>
      <c r="AE76" s="85">
        <f t="shared" si="25"/>
        <v>0</v>
      </c>
      <c r="AF76" s="85">
        <f t="shared" si="26"/>
        <v>0</v>
      </c>
      <c r="AG76" s="85">
        <f t="shared" si="27"/>
        <v>0</v>
      </c>
      <c r="AH76" s="85">
        <f t="shared" si="28"/>
        <v>0</v>
      </c>
      <c r="AI76" s="85">
        <f t="shared" si="29"/>
        <v>0</v>
      </c>
    </row>
    <row r="77" spans="1:35" s="41" customFormat="1" ht="28.5" x14ac:dyDescent="0.25">
      <c r="A77" s="153">
        <v>75</v>
      </c>
      <c r="B77" s="141" t="s">
        <v>84</v>
      </c>
      <c r="C77" s="141" t="s">
        <v>13</v>
      </c>
      <c r="D77" s="141">
        <v>3</v>
      </c>
      <c r="E77" s="141" t="s">
        <v>15</v>
      </c>
      <c r="F77" s="141" t="s">
        <v>24</v>
      </c>
      <c r="G77" s="141" t="s">
        <v>86</v>
      </c>
      <c r="H77" s="141">
        <v>3</v>
      </c>
      <c r="I77" s="157" t="s">
        <v>317</v>
      </c>
      <c r="J77" s="151">
        <f t="shared" si="16"/>
        <v>517.17490225074948</v>
      </c>
      <c r="K77" s="96">
        <f t="shared" si="17"/>
        <v>1.665</v>
      </c>
      <c r="L77" s="110" t="s">
        <v>474</v>
      </c>
      <c r="M77" s="110" t="s">
        <v>474</v>
      </c>
      <c r="N77" s="110" t="s">
        <v>474</v>
      </c>
      <c r="O77" s="110" t="s">
        <v>474</v>
      </c>
      <c r="P77"/>
      <c r="W77" s="177">
        <f t="shared" si="18"/>
        <v>0</v>
      </c>
      <c r="X77" s="177">
        <f t="shared" si="19"/>
        <v>0</v>
      </c>
      <c r="Y77" s="177">
        <f t="shared" si="20"/>
        <v>0</v>
      </c>
      <c r="Z77" s="177">
        <f t="shared" si="21"/>
        <v>0</v>
      </c>
      <c r="AA77" s="177">
        <f t="shared" si="22"/>
        <v>0</v>
      </c>
      <c r="AB77" s="177">
        <f t="shared" si="23"/>
        <v>0</v>
      </c>
      <c r="AC77" s="85"/>
      <c r="AD77" s="85">
        <f t="shared" si="24"/>
        <v>0</v>
      </c>
      <c r="AE77" s="85">
        <f t="shared" si="25"/>
        <v>0</v>
      </c>
      <c r="AF77" s="85">
        <f t="shared" si="26"/>
        <v>0</v>
      </c>
      <c r="AG77" s="85">
        <f t="shared" si="27"/>
        <v>0</v>
      </c>
      <c r="AH77" s="85">
        <f t="shared" si="28"/>
        <v>0</v>
      </c>
      <c r="AI77" s="85">
        <f t="shared" si="29"/>
        <v>0</v>
      </c>
    </row>
    <row r="78" spans="1:35" s="41" customFormat="1" ht="28.5" x14ac:dyDescent="0.25">
      <c r="A78" s="153">
        <v>76</v>
      </c>
      <c r="B78" s="141" t="s">
        <v>84</v>
      </c>
      <c r="C78" s="141" t="s">
        <v>13</v>
      </c>
      <c r="D78" s="141">
        <v>4</v>
      </c>
      <c r="E78" s="141" t="s">
        <v>15</v>
      </c>
      <c r="F78" s="141" t="s">
        <v>24</v>
      </c>
      <c r="G78" s="141" t="s">
        <v>86</v>
      </c>
      <c r="H78" s="141">
        <v>3</v>
      </c>
      <c r="I78" s="157" t="s">
        <v>317</v>
      </c>
      <c r="J78" s="151">
        <f t="shared" si="16"/>
        <v>517.17490225074948</v>
      </c>
      <c r="K78" s="96">
        <f t="shared" si="17"/>
        <v>1.665</v>
      </c>
      <c r="L78" s="110" t="s">
        <v>474</v>
      </c>
      <c r="M78" s="110" t="s">
        <v>474</v>
      </c>
      <c r="N78" s="110" t="s">
        <v>474</v>
      </c>
      <c r="O78" s="110" t="s">
        <v>474</v>
      </c>
      <c r="P78"/>
      <c r="W78" s="177">
        <f t="shared" si="18"/>
        <v>0</v>
      </c>
      <c r="X78" s="177">
        <f t="shared" si="19"/>
        <v>0</v>
      </c>
      <c r="Y78" s="177">
        <f t="shared" si="20"/>
        <v>0</v>
      </c>
      <c r="Z78" s="177">
        <f t="shared" si="21"/>
        <v>0</v>
      </c>
      <c r="AA78" s="177">
        <f t="shared" si="22"/>
        <v>0</v>
      </c>
      <c r="AB78" s="177">
        <f t="shared" si="23"/>
        <v>0</v>
      </c>
      <c r="AC78" s="85"/>
      <c r="AD78" s="85">
        <f t="shared" si="24"/>
        <v>0</v>
      </c>
      <c r="AE78" s="85">
        <f t="shared" si="25"/>
        <v>0</v>
      </c>
      <c r="AF78" s="85">
        <f t="shared" si="26"/>
        <v>0</v>
      </c>
      <c r="AG78" s="85">
        <f t="shared" si="27"/>
        <v>0</v>
      </c>
      <c r="AH78" s="85">
        <f t="shared" si="28"/>
        <v>0</v>
      </c>
      <c r="AI78" s="85">
        <f t="shared" si="29"/>
        <v>0</v>
      </c>
    </row>
    <row r="79" spans="1:35" s="41" customFormat="1" ht="28.5" x14ac:dyDescent="0.25">
      <c r="A79" s="153">
        <v>77</v>
      </c>
      <c r="B79" s="141" t="s">
        <v>13</v>
      </c>
      <c r="C79" s="141" t="s">
        <v>90</v>
      </c>
      <c r="D79" s="141">
        <v>1</v>
      </c>
      <c r="E79" s="141" t="s">
        <v>15</v>
      </c>
      <c r="F79" s="141" t="s">
        <v>86</v>
      </c>
      <c r="G79" s="141" t="s">
        <v>86</v>
      </c>
      <c r="H79" s="141">
        <v>200</v>
      </c>
      <c r="I79" s="157" t="s">
        <v>317</v>
      </c>
      <c r="J79" s="151">
        <f t="shared" si="16"/>
        <v>517.17490225074948</v>
      </c>
      <c r="K79" s="96">
        <f t="shared" si="17"/>
        <v>111.00000000000001</v>
      </c>
      <c r="L79" s="110">
        <v>63</v>
      </c>
      <c r="M79" s="110" t="s">
        <v>568</v>
      </c>
      <c r="N79" s="96">
        <v>50</v>
      </c>
      <c r="O79" s="110" t="s">
        <v>474</v>
      </c>
      <c r="P79"/>
      <c r="W79" s="177">
        <f t="shared" si="18"/>
        <v>0</v>
      </c>
      <c r="X79" s="177">
        <f t="shared" si="19"/>
        <v>0</v>
      </c>
      <c r="Y79" s="177">
        <f t="shared" si="20"/>
        <v>1</v>
      </c>
      <c r="Z79" s="177">
        <f t="shared" si="21"/>
        <v>0</v>
      </c>
      <c r="AA79" s="177">
        <f t="shared" si="22"/>
        <v>0</v>
      </c>
      <c r="AB79" s="177">
        <f t="shared" si="23"/>
        <v>0</v>
      </c>
      <c r="AC79" s="85"/>
      <c r="AD79" s="85">
        <f t="shared" si="24"/>
        <v>0</v>
      </c>
      <c r="AE79" s="85">
        <f t="shared" si="25"/>
        <v>1</v>
      </c>
      <c r="AF79" s="85">
        <f t="shared" si="26"/>
        <v>0</v>
      </c>
      <c r="AG79" s="85">
        <f t="shared" si="27"/>
        <v>0</v>
      </c>
      <c r="AH79" s="85">
        <f t="shared" si="28"/>
        <v>0</v>
      </c>
      <c r="AI79" s="85">
        <f t="shared" si="29"/>
        <v>0</v>
      </c>
    </row>
    <row r="80" spans="1:35" s="41" customFormat="1" ht="28.5" x14ac:dyDescent="0.25">
      <c r="A80" s="153">
        <v>78</v>
      </c>
      <c r="B80" s="141" t="s">
        <v>13</v>
      </c>
      <c r="C80" s="141" t="s">
        <v>90</v>
      </c>
      <c r="D80" s="141">
        <v>2</v>
      </c>
      <c r="E80" s="141" t="s">
        <v>15</v>
      </c>
      <c r="F80" s="141" t="s">
        <v>86</v>
      </c>
      <c r="G80" s="141" t="s">
        <v>86</v>
      </c>
      <c r="H80" s="141">
        <v>200</v>
      </c>
      <c r="I80" s="157" t="s">
        <v>317</v>
      </c>
      <c r="J80" s="151">
        <f t="shared" si="16"/>
        <v>517.17490225074948</v>
      </c>
      <c r="K80" s="96">
        <f t="shared" si="17"/>
        <v>111.00000000000001</v>
      </c>
      <c r="L80" s="110">
        <v>63</v>
      </c>
      <c r="M80" s="110" t="s">
        <v>568</v>
      </c>
      <c r="N80" s="96">
        <v>50</v>
      </c>
      <c r="O80" s="110" t="s">
        <v>474</v>
      </c>
      <c r="P80"/>
      <c r="W80" s="177">
        <f t="shared" si="18"/>
        <v>0</v>
      </c>
      <c r="X80" s="177">
        <f t="shared" si="19"/>
        <v>0</v>
      </c>
      <c r="Y80" s="177">
        <f t="shared" si="20"/>
        <v>1</v>
      </c>
      <c r="Z80" s="177">
        <f t="shared" si="21"/>
        <v>0</v>
      </c>
      <c r="AA80" s="177">
        <f t="shared" si="22"/>
        <v>0</v>
      </c>
      <c r="AB80" s="177">
        <f t="shared" si="23"/>
        <v>0</v>
      </c>
      <c r="AC80" s="85"/>
      <c r="AD80" s="85">
        <f t="shared" si="24"/>
        <v>0</v>
      </c>
      <c r="AE80" s="85">
        <f t="shared" si="25"/>
        <v>1</v>
      </c>
      <c r="AF80" s="85">
        <f t="shared" si="26"/>
        <v>0</v>
      </c>
      <c r="AG80" s="85">
        <f t="shared" si="27"/>
        <v>0</v>
      </c>
      <c r="AH80" s="85">
        <f t="shared" si="28"/>
        <v>0</v>
      </c>
      <c r="AI80" s="85">
        <f t="shared" si="29"/>
        <v>0</v>
      </c>
    </row>
    <row r="81" spans="1:35" s="41" customFormat="1" ht="28.5" x14ac:dyDescent="0.25">
      <c r="A81" s="153">
        <v>79</v>
      </c>
      <c r="B81" s="141" t="s">
        <v>13</v>
      </c>
      <c r="C81" s="141" t="s">
        <v>89</v>
      </c>
      <c r="D81" s="141">
        <v>1</v>
      </c>
      <c r="E81" s="141" t="s">
        <v>15</v>
      </c>
      <c r="F81" s="141" t="s">
        <v>15</v>
      </c>
      <c r="G81" s="141" t="s">
        <v>193</v>
      </c>
      <c r="H81" s="141">
        <v>20</v>
      </c>
      <c r="I81" s="157" t="s">
        <v>317</v>
      </c>
      <c r="J81" s="151">
        <f t="shared" si="16"/>
        <v>517.17490225074948</v>
      </c>
      <c r="K81" s="96">
        <f t="shared" si="17"/>
        <v>11.100000000000001</v>
      </c>
      <c r="L81" s="110" t="s">
        <v>474</v>
      </c>
      <c r="M81" s="110" t="s">
        <v>474</v>
      </c>
      <c r="N81" s="96" t="s">
        <v>474</v>
      </c>
      <c r="O81" s="110" t="s">
        <v>474</v>
      </c>
      <c r="P81"/>
      <c r="W81" s="177">
        <f t="shared" si="18"/>
        <v>0</v>
      </c>
      <c r="X81" s="177">
        <f t="shared" si="19"/>
        <v>0</v>
      </c>
      <c r="Y81" s="177">
        <f t="shared" si="20"/>
        <v>0</v>
      </c>
      <c r="Z81" s="177">
        <f t="shared" si="21"/>
        <v>0</v>
      </c>
      <c r="AA81" s="177">
        <f t="shared" si="22"/>
        <v>0</v>
      </c>
      <c r="AB81" s="177">
        <f t="shared" si="23"/>
        <v>0</v>
      </c>
      <c r="AC81" s="85"/>
      <c r="AD81" s="85">
        <f t="shared" si="24"/>
        <v>0</v>
      </c>
      <c r="AE81" s="85">
        <f t="shared" si="25"/>
        <v>0</v>
      </c>
      <c r="AF81" s="85">
        <f t="shared" si="26"/>
        <v>0</v>
      </c>
      <c r="AG81" s="85">
        <f t="shared" si="27"/>
        <v>0</v>
      </c>
      <c r="AH81" s="85">
        <f t="shared" si="28"/>
        <v>0</v>
      </c>
      <c r="AI81" s="85">
        <f t="shared" si="29"/>
        <v>0</v>
      </c>
    </row>
    <row r="82" spans="1:35" s="41" customFormat="1" ht="28.5" x14ac:dyDescent="0.25">
      <c r="A82" s="153">
        <v>80</v>
      </c>
      <c r="B82" s="143" t="s">
        <v>13</v>
      </c>
      <c r="C82" s="143" t="s">
        <v>849</v>
      </c>
      <c r="D82" s="143">
        <v>1</v>
      </c>
      <c r="E82" s="143" t="s">
        <v>15</v>
      </c>
      <c r="F82" s="143" t="s">
        <v>15</v>
      </c>
      <c r="G82" s="143" t="s">
        <v>850</v>
      </c>
      <c r="H82" s="143">
        <v>1</v>
      </c>
      <c r="I82" s="157" t="s">
        <v>317</v>
      </c>
      <c r="J82" s="151">
        <f t="shared" si="16"/>
        <v>517.17490225074948</v>
      </c>
      <c r="K82" s="96">
        <f t="shared" si="17"/>
        <v>0.55500000000000005</v>
      </c>
      <c r="L82" s="110">
        <v>50</v>
      </c>
      <c r="M82" s="110" t="s">
        <v>474</v>
      </c>
      <c r="N82" s="96" t="s">
        <v>474</v>
      </c>
      <c r="O82" s="110" t="s">
        <v>474</v>
      </c>
      <c r="P82"/>
      <c r="W82" s="177">
        <f t="shared" si="18"/>
        <v>0</v>
      </c>
      <c r="X82" s="177">
        <f t="shared" si="19"/>
        <v>1</v>
      </c>
      <c r="Y82" s="177">
        <f t="shared" si="20"/>
        <v>0</v>
      </c>
      <c r="Z82" s="177">
        <f t="shared" si="21"/>
        <v>0</v>
      </c>
      <c r="AA82" s="177">
        <f t="shared" si="22"/>
        <v>0</v>
      </c>
      <c r="AB82" s="177">
        <f t="shared" si="23"/>
        <v>0</v>
      </c>
      <c r="AC82" s="85"/>
      <c r="AD82" s="85">
        <f t="shared" si="24"/>
        <v>0</v>
      </c>
      <c r="AE82" s="85">
        <f t="shared" si="25"/>
        <v>0</v>
      </c>
      <c r="AF82" s="85">
        <f t="shared" si="26"/>
        <v>0</v>
      </c>
      <c r="AG82" s="85">
        <f t="shared" si="27"/>
        <v>0</v>
      </c>
      <c r="AH82" s="85">
        <f t="shared" si="28"/>
        <v>0</v>
      </c>
      <c r="AI82" s="85">
        <f t="shared" si="29"/>
        <v>0</v>
      </c>
    </row>
    <row r="83" spans="1:35" s="41" customFormat="1" ht="28.5" x14ac:dyDescent="0.25">
      <c r="A83" s="153">
        <v>81</v>
      </c>
      <c r="B83" s="143" t="s">
        <v>13</v>
      </c>
      <c r="C83" s="143" t="s">
        <v>850</v>
      </c>
      <c r="D83" s="143">
        <v>1</v>
      </c>
      <c r="E83" s="143" t="s">
        <v>15</v>
      </c>
      <c r="F83" s="143" t="s">
        <v>15</v>
      </c>
      <c r="G83" s="143" t="s">
        <v>850</v>
      </c>
      <c r="H83" s="143">
        <v>0.4</v>
      </c>
      <c r="I83" s="157" t="s">
        <v>317</v>
      </c>
      <c r="J83" s="151">
        <f t="shared" ref="J83" si="30">IF(I83="Twin ACSR Moose",(400*400)/($U$4),IF(I83="Quad Bersimis",(400*400)/($U$4),IF(I83="Quad AAAC Moose",(400*400)/($U$5),IF(I83="Quad ACSR Moose",(400*400)/($U$6),IF(I83="Triple ACSR Snowbird",(400*400)/($U$7))))))</f>
        <v>517.17490225074948</v>
      </c>
      <c r="K83" s="96">
        <f t="shared" ref="K83" si="31">IF(I83="Twin ACSR Moose",$S$4*100*H83,IF(I83="Quad Bersimis",$S$8*100*H83,IF(I83="Quad AAAC Moose",$S$5*100*H83,IF(I83="Quad ACSR Moose",$S$6*100*H83,IF(I83="Triple ACSR Snowbird",$S$7*100*H83)))))</f>
        <v>0.22200000000000003</v>
      </c>
      <c r="L83" s="110" t="s">
        <v>474</v>
      </c>
      <c r="M83" s="110" t="s">
        <v>474</v>
      </c>
      <c r="N83" s="96" t="s">
        <v>474</v>
      </c>
      <c r="O83" s="110" t="s">
        <v>474</v>
      </c>
      <c r="P83"/>
      <c r="W83" s="177"/>
      <c r="X83" s="177"/>
      <c r="Y83" s="177"/>
      <c r="Z83" s="177"/>
      <c r="AA83" s="177"/>
      <c r="AB83" s="177"/>
      <c r="AC83" s="85"/>
      <c r="AD83" s="85"/>
      <c r="AE83" s="85"/>
      <c r="AF83" s="85"/>
      <c r="AG83" s="85"/>
      <c r="AH83" s="85"/>
      <c r="AI83" s="85"/>
    </row>
    <row r="84" spans="1:35" s="41" customFormat="1" ht="28.5" x14ac:dyDescent="0.25">
      <c r="A84" s="153">
        <v>82</v>
      </c>
      <c r="B84" s="141" t="s">
        <v>91</v>
      </c>
      <c r="C84" s="141" t="s">
        <v>92</v>
      </c>
      <c r="D84" s="141">
        <v>1</v>
      </c>
      <c r="E84" s="141" t="s">
        <v>24</v>
      </c>
      <c r="F84" s="141" t="s">
        <v>24</v>
      </c>
      <c r="G84" s="141" t="s">
        <v>24</v>
      </c>
      <c r="H84" s="141">
        <v>118</v>
      </c>
      <c r="I84" s="157" t="s">
        <v>317</v>
      </c>
      <c r="J84" s="151">
        <f t="shared" si="16"/>
        <v>517.17490225074948</v>
      </c>
      <c r="K84" s="96">
        <f t="shared" si="17"/>
        <v>65.490000000000009</v>
      </c>
      <c r="L84" s="110" t="s">
        <v>474</v>
      </c>
      <c r="M84" s="110" t="s">
        <v>474</v>
      </c>
      <c r="N84" s="110" t="s">
        <v>474</v>
      </c>
      <c r="O84" s="110" t="s">
        <v>474</v>
      </c>
      <c r="P84"/>
      <c r="W84" s="177">
        <f t="shared" si="18"/>
        <v>0</v>
      </c>
      <c r="X84" s="177">
        <f t="shared" si="19"/>
        <v>0</v>
      </c>
      <c r="Y84" s="177">
        <f t="shared" si="20"/>
        <v>0</v>
      </c>
      <c r="Z84" s="177">
        <f t="shared" si="21"/>
        <v>0</v>
      </c>
      <c r="AA84" s="177">
        <f t="shared" si="22"/>
        <v>0</v>
      </c>
      <c r="AB84" s="177">
        <f t="shared" si="23"/>
        <v>0</v>
      </c>
      <c r="AC84" s="85"/>
      <c r="AD84" s="85">
        <f t="shared" si="24"/>
        <v>0</v>
      </c>
      <c r="AE84" s="85">
        <f t="shared" si="25"/>
        <v>0</v>
      </c>
      <c r="AF84" s="85">
        <f t="shared" si="26"/>
        <v>0</v>
      </c>
      <c r="AG84" s="85">
        <f t="shared" si="27"/>
        <v>0</v>
      </c>
      <c r="AH84" s="85">
        <f t="shared" si="28"/>
        <v>0</v>
      </c>
      <c r="AI84" s="85">
        <f t="shared" si="29"/>
        <v>0</v>
      </c>
    </row>
    <row r="85" spans="1:35" s="41" customFormat="1" ht="28.5" x14ac:dyDescent="0.25">
      <c r="A85" s="153">
        <v>83</v>
      </c>
      <c r="B85" s="143" t="s">
        <v>91</v>
      </c>
      <c r="C85" s="143" t="s">
        <v>92</v>
      </c>
      <c r="D85" s="143">
        <v>2</v>
      </c>
      <c r="E85" s="143" t="s">
        <v>24</v>
      </c>
      <c r="F85" s="143" t="s">
        <v>24</v>
      </c>
      <c r="G85" s="143" t="s">
        <v>24</v>
      </c>
      <c r="H85" s="143">
        <v>118</v>
      </c>
      <c r="I85" s="157" t="s">
        <v>317</v>
      </c>
      <c r="J85" s="151">
        <f t="shared" si="16"/>
        <v>517.17490225074948</v>
      </c>
      <c r="K85" s="96">
        <f t="shared" si="17"/>
        <v>65.490000000000009</v>
      </c>
      <c r="L85" s="110">
        <v>63</v>
      </c>
      <c r="M85" s="110" t="s">
        <v>474</v>
      </c>
      <c r="N85" s="110" t="s">
        <v>474</v>
      </c>
      <c r="O85" s="110" t="s">
        <v>474</v>
      </c>
      <c r="P85"/>
      <c r="W85" s="177">
        <f t="shared" si="18"/>
        <v>0</v>
      </c>
      <c r="X85" s="177">
        <f t="shared" si="19"/>
        <v>0</v>
      </c>
      <c r="Y85" s="177">
        <f t="shared" si="20"/>
        <v>0</v>
      </c>
      <c r="Z85" s="177">
        <f t="shared" si="21"/>
        <v>1</v>
      </c>
      <c r="AA85" s="177">
        <f t="shared" si="22"/>
        <v>0</v>
      </c>
      <c r="AB85" s="177">
        <f t="shared" si="23"/>
        <v>0</v>
      </c>
      <c r="AC85" s="85"/>
      <c r="AD85" s="85">
        <f t="shared" si="24"/>
        <v>0</v>
      </c>
      <c r="AE85" s="85">
        <f t="shared" si="25"/>
        <v>0</v>
      </c>
      <c r="AF85" s="85">
        <f t="shared" si="26"/>
        <v>0</v>
      </c>
      <c r="AG85" s="85">
        <f t="shared" si="27"/>
        <v>0</v>
      </c>
      <c r="AH85" s="85">
        <f t="shared" si="28"/>
        <v>0</v>
      </c>
      <c r="AI85" s="85">
        <f t="shared" si="29"/>
        <v>0</v>
      </c>
    </row>
    <row r="86" spans="1:35" ht="28.5" x14ac:dyDescent="0.25">
      <c r="A86" s="153">
        <v>84</v>
      </c>
      <c r="B86" s="143" t="s">
        <v>91</v>
      </c>
      <c r="C86" s="143" t="s">
        <v>95</v>
      </c>
      <c r="D86" s="143">
        <v>1</v>
      </c>
      <c r="E86" s="143" t="s">
        <v>15</v>
      </c>
      <c r="F86" s="143" t="s">
        <v>24</v>
      </c>
      <c r="G86" s="143" t="s">
        <v>96</v>
      </c>
      <c r="H86" s="143">
        <v>215</v>
      </c>
      <c r="I86" s="157" t="s">
        <v>317</v>
      </c>
      <c r="J86" s="151">
        <f t="shared" si="16"/>
        <v>517.17490225074948</v>
      </c>
      <c r="K86" s="96">
        <f t="shared" si="17"/>
        <v>119.32500000000002</v>
      </c>
      <c r="L86" s="110" t="s">
        <v>474</v>
      </c>
      <c r="M86" s="110" t="s">
        <v>474</v>
      </c>
      <c r="N86" s="110">
        <v>50</v>
      </c>
      <c r="O86" s="110" t="s">
        <v>474</v>
      </c>
      <c r="W86" s="177">
        <f t="shared" si="18"/>
        <v>0</v>
      </c>
      <c r="X86" s="177">
        <f t="shared" si="19"/>
        <v>0</v>
      </c>
      <c r="Y86" s="177">
        <f t="shared" si="20"/>
        <v>0</v>
      </c>
      <c r="Z86" s="177">
        <f t="shared" si="21"/>
        <v>0</v>
      </c>
      <c r="AA86" s="177">
        <f t="shared" si="22"/>
        <v>0</v>
      </c>
      <c r="AB86" s="177">
        <f t="shared" si="23"/>
        <v>0</v>
      </c>
      <c r="AC86" s="85"/>
      <c r="AD86" s="85">
        <f t="shared" si="24"/>
        <v>0</v>
      </c>
      <c r="AE86" s="85">
        <f t="shared" si="25"/>
        <v>1</v>
      </c>
      <c r="AF86" s="85">
        <f t="shared" si="26"/>
        <v>0</v>
      </c>
      <c r="AG86" s="85">
        <f t="shared" si="27"/>
        <v>0</v>
      </c>
      <c r="AH86" s="85">
        <f t="shared" si="28"/>
        <v>0</v>
      </c>
      <c r="AI86" s="85">
        <f t="shared" si="29"/>
        <v>0</v>
      </c>
    </row>
    <row r="87" spans="1:35" ht="28.5" x14ac:dyDescent="0.25">
      <c r="A87" s="153">
        <v>85</v>
      </c>
      <c r="B87" s="142" t="s">
        <v>97</v>
      </c>
      <c r="C87" s="142" t="s">
        <v>55</v>
      </c>
      <c r="D87" s="142">
        <v>1</v>
      </c>
      <c r="E87" s="142" t="s">
        <v>15</v>
      </c>
      <c r="F87" s="142" t="s">
        <v>97</v>
      </c>
      <c r="G87" s="142" t="s">
        <v>25</v>
      </c>
      <c r="H87" s="142">
        <v>314</v>
      </c>
      <c r="I87" s="157" t="s">
        <v>319</v>
      </c>
      <c r="J87" s="151">
        <f t="shared" si="16"/>
        <v>625.88703061120441</v>
      </c>
      <c r="K87" s="96">
        <f t="shared" si="17"/>
        <v>211.322</v>
      </c>
      <c r="L87" s="110">
        <v>63</v>
      </c>
      <c r="M87" s="110" t="s">
        <v>568</v>
      </c>
      <c r="N87" s="110">
        <v>63</v>
      </c>
      <c r="O87" s="110" t="s">
        <v>474</v>
      </c>
      <c r="W87" s="177">
        <f t="shared" si="18"/>
        <v>0</v>
      </c>
      <c r="X87" s="177">
        <f t="shared" si="19"/>
        <v>0</v>
      </c>
      <c r="Y87" s="177">
        <f t="shared" si="20"/>
        <v>1</v>
      </c>
      <c r="Z87" s="177">
        <f t="shared" si="21"/>
        <v>0</v>
      </c>
      <c r="AA87" s="177">
        <f t="shared" si="22"/>
        <v>0</v>
      </c>
      <c r="AB87" s="177">
        <f t="shared" si="23"/>
        <v>0</v>
      </c>
      <c r="AC87" s="85"/>
      <c r="AD87" s="85">
        <f t="shared" si="24"/>
        <v>0</v>
      </c>
      <c r="AE87" s="85">
        <f t="shared" si="25"/>
        <v>0</v>
      </c>
      <c r="AF87" s="85">
        <f t="shared" si="26"/>
        <v>0</v>
      </c>
      <c r="AG87" s="85">
        <f t="shared" si="27"/>
        <v>1</v>
      </c>
      <c r="AH87" s="85">
        <f t="shared" si="28"/>
        <v>0</v>
      </c>
      <c r="AI87" s="85">
        <f t="shared" si="29"/>
        <v>0</v>
      </c>
    </row>
    <row r="88" spans="1:35" ht="28.5" x14ac:dyDescent="0.25">
      <c r="A88" s="153">
        <v>86</v>
      </c>
      <c r="B88" s="142" t="s">
        <v>97</v>
      </c>
      <c r="C88" s="142" t="s">
        <v>230</v>
      </c>
      <c r="D88" s="142">
        <v>1</v>
      </c>
      <c r="E88" s="142" t="s">
        <v>15</v>
      </c>
      <c r="F88" s="142" t="s">
        <v>97</v>
      </c>
      <c r="G88" s="142" t="s">
        <v>25</v>
      </c>
      <c r="H88" s="142">
        <v>224</v>
      </c>
      <c r="I88" s="157" t="s">
        <v>319</v>
      </c>
      <c r="J88" s="151">
        <f t="shared" si="16"/>
        <v>625.88703061120441</v>
      </c>
      <c r="K88" s="96">
        <f t="shared" si="17"/>
        <v>150.75200000000001</v>
      </c>
      <c r="L88" s="110">
        <v>63</v>
      </c>
      <c r="M88" s="110" t="s">
        <v>568</v>
      </c>
      <c r="N88" s="110" t="s">
        <v>474</v>
      </c>
      <c r="O88" s="110" t="s">
        <v>474</v>
      </c>
      <c r="W88" s="177">
        <f t="shared" si="18"/>
        <v>0</v>
      </c>
      <c r="X88" s="177">
        <f t="shared" si="19"/>
        <v>0</v>
      </c>
      <c r="Y88" s="177">
        <f t="shared" si="20"/>
        <v>1</v>
      </c>
      <c r="Z88" s="177">
        <f t="shared" si="21"/>
        <v>0</v>
      </c>
      <c r="AA88" s="177">
        <f t="shared" si="22"/>
        <v>0</v>
      </c>
      <c r="AB88" s="177">
        <f t="shared" si="23"/>
        <v>0</v>
      </c>
      <c r="AC88" s="85"/>
      <c r="AD88" s="85">
        <f t="shared" si="24"/>
        <v>0</v>
      </c>
      <c r="AE88" s="85">
        <f t="shared" si="25"/>
        <v>0</v>
      </c>
      <c r="AF88" s="85">
        <f t="shared" si="26"/>
        <v>0</v>
      </c>
      <c r="AG88" s="85">
        <f t="shared" si="27"/>
        <v>0</v>
      </c>
      <c r="AH88" s="85">
        <f t="shared" si="28"/>
        <v>0</v>
      </c>
      <c r="AI88" s="85">
        <f t="shared" si="29"/>
        <v>0</v>
      </c>
    </row>
    <row r="89" spans="1:35" ht="28.5" x14ac:dyDescent="0.25">
      <c r="A89" s="153">
        <v>87</v>
      </c>
      <c r="B89" s="142" t="s">
        <v>97</v>
      </c>
      <c r="C89" s="142" t="s">
        <v>56</v>
      </c>
      <c r="D89" s="142">
        <v>1</v>
      </c>
      <c r="E89" s="142" t="s">
        <v>15</v>
      </c>
      <c r="F89" s="142" t="s">
        <v>97</v>
      </c>
      <c r="G89" s="142" t="s">
        <v>25</v>
      </c>
      <c r="H89" s="142">
        <v>334</v>
      </c>
      <c r="I89" s="157" t="s">
        <v>319</v>
      </c>
      <c r="J89" s="151">
        <f t="shared" si="16"/>
        <v>625.88703061120441</v>
      </c>
      <c r="K89" s="96">
        <f t="shared" si="17"/>
        <v>224.78200000000001</v>
      </c>
      <c r="L89" s="110">
        <v>63</v>
      </c>
      <c r="M89" s="110" t="s">
        <v>568</v>
      </c>
      <c r="N89" s="110">
        <v>63</v>
      </c>
      <c r="O89" s="110" t="s">
        <v>474</v>
      </c>
      <c r="W89" s="177">
        <f t="shared" si="18"/>
        <v>0</v>
      </c>
      <c r="X89" s="177">
        <f t="shared" si="19"/>
        <v>0</v>
      </c>
      <c r="Y89" s="177">
        <f t="shared" si="20"/>
        <v>1</v>
      </c>
      <c r="Z89" s="177">
        <f t="shared" si="21"/>
        <v>0</v>
      </c>
      <c r="AA89" s="177">
        <f t="shared" si="22"/>
        <v>0</v>
      </c>
      <c r="AB89" s="177">
        <f t="shared" si="23"/>
        <v>0</v>
      </c>
      <c r="AC89" s="85"/>
      <c r="AD89" s="85">
        <f t="shared" si="24"/>
        <v>0</v>
      </c>
      <c r="AE89" s="85">
        <f t="shared" si="25"/>
        <v>0</v>
      </c>
      <c r="AF89" s="85">
        <f t="shared" si="26"/>
        <v>0</v>
      </c>
      <c r="AG89" s="85">
        <f t="shared" si="27"/>
        <v>1</v>
      </c>
      <c r="AH89" s="85">
        <f t="shared" si="28"/>
        <v>0</v>
      </c>
      <c r="AI89" s="85">
        <f t="shared" si="29"/>
        <v>0</v>
      </c>
    </row>
    <row r="90" spans="1:35" ht="28.5" x14ac:dyDescent="0.25">
      <c r="A90" s="153">
        <v>88</v>
      </c>
      <c r="B90" s="208" t="s">
        <v>97</v>
      </c>
      <c r="C90" s="208" t="s">
        <v>56</v>
      </c>
      <c r="D90" s="208">
        <v>2</v>
      </c>
      <c r="E90" s="208" t="s">
        <v>15</v>
      </c>
      <c r="F90" s="208" t="s">
        <v>97</v>
      </c>
      <c r="G90" s="208" t="s">
        <v>25</v>
      </c>
      <c r="H90" s="208">
        <v>334</v>
      </c>
      <c r="I90" s="157" t="s">
        <v>319</v>
      </c>
      <c r="J90" s="151">
        <f t="shared" si="16"/>
        <v>625.88703061120441</v>
      </c>
      <c r="K90" s="96">
        <f t="shared" si="17"/>
        <v>224.78200000000001</v>
      </c>
      <c r="L90" s="110">
        <v>63</v>
      </c>
      <c r="M90" s="110" t="s">
        <v>568</v>
      </c>
      <c r="N90" s="110">
        <v>63</v>
      </c>
      <c r="O90" s="110" t="s">
        <v>474</v>
      </c>
      <c r="W90" s="177">
        <f t="shared" si="18"/>
        <v>0</v>
      </c>
      <c r="X90" s="177">
        <f t="shared" si="19"/>
        <v>0</v>
      </c>
      <c r="Y90" s="177">
        <f t="shared" si="20"/>
        <v>1</v>
      </c>
      <c r="Z90" s="177">
        <f t="shared" si="21"/>
        <v>0</v>
      </c>
      <c r="AA90" s="177">
        <f t="shared" si="22"/>
        <v>0</v>
      </c>
      <c r="AB90" s="177">
        <f t="shared" si="23"/>
        <v>0</v>
      </c>
      <c r="AC90" s="85"/>
      <c r="AD90" s="85">
        <f t="shared" si="24"/>
        <v>0</v>
      </c>
      <c r="AE90" s="85">
        <f t="shared" si="25"/>
        <v>0</v>
      </c>
      <c r="AF90" s="85">
        <f t="shared" si="26"/>
        <v>0</v>
      </c>
      <c r="AG90" s="85">
        <f t="shared" si="27"/>
        <v>1</v>
      </c>
      <c r="AH90" s="85">
        <f t="shared" si="28"/>
        <v>0</v>
      </c>
      <c r="AI90" s="85">
        <f t="shared" si="29"/>
        <v>0</v>
      </c>
    </row>
    <row r="91" spans="1:35" ht="28.5" x14ac:dyDescent="0.25">
      <c r="A91" s="153">
        <v>89</v>
      </c>
      <c r="B91" s="208" t="s">
        <v>97</v>
      </c>
      <c r="C91" s="208" t="s">
        <v>71</v>
      </c>
      <c r="D91" s="208">
        <v>1</v>
      </c>
      <c r="E91" s="208" t="s">
        <v>15</v>
      </c>
      <c r="F91" s="208" t="s">
        <v>97</v>
      </c>
      <c r="G91" s="208" t="s">
        <v>15</v>
      </c>
      <c r="H91" s="208">
        <v>100</v>
      </c>
      <c r="I91" s="157" t="s">
        <v>319</v>
      </c>
      <c r="J91" s="151">
        <f t="shared" si="16"/>
        <v>625.88703061120441</v>
      </c>
      <c r="K91" s="96">
        <f t="shared" si="17"/>
        <v>67.300000000000011</v>
      </c>
      <c r="L91" s="110" t="s">
        <v>474</v>
      </c>
      <c r="M91" s="110" t="s">
        <v>474</v>
      </c>
      <c r="N91" s="110" t="s">
        <v>474</v>
      </c>
      <c r="O91" s="110" t="s">
        <v>474</v>
      </c>
      <c r="W91" s="177">
        <f t="shared" si="18"/>
        <v>0</v>
      </c>
      <c r="X91" s="177">
        <f t="shared" si="19"/>
        <v>0</v>
      </c>
      <c r="Y91" s="177">
        <f t="shared" si="20"/>
        <v>0</v>
      </c>
      <c r="Z91" s="177">
        <f t="shared" si="21"/>
        <v>0</v>
      </c>
      <c r="AA91" s="177">
        <f t="shared" si="22"/>
        <v>0</v>
      </c>
      <c r="AB91" s="177">
        <f t="shared" si="23"/>
        <v>0</v>
      </c>
      <c r="AC91" s="85"/>
      <c r="AD91" s="85">
        <f t="shared" si="24"/>
        <v>0</v>
      </c>
      <c r="AE91" s="85">
        <f t="shared" si="25"/>
        <v>0</v>
      </c>
      <c r="AF91" s="85">
        <f t="shared" si="26"/>
        <v>0</v>
      </c>
      <c r="AG91" s="85">
        <f t="shared" si="27"/>
        <v>0</v>
      </c>
      <c r="AH91" s="85">
        <f t="shared" si="28"/>
        <v>0</v>
      </c>
      <c r="AI91" s="85">
        <f t="shared" si="29"/>
        <v>0</v>
      </c>
    </row>
    <row r="92" spans="1:35" ht="28.5" x14ac:dyDescent="0.25">
      <c r="A92" s="153">
        <v>90</v>
      </c>
      <c r="B92" s="208" t="s">
        <v>97</v>
      </c>
      <c r="C92" s="208" t="s">
        <v>71</v>
      </c>
      <c r="D92" s="208">
        <v>2</v>
      </c>
      <c r="E92" s="208" t="s">
        <v>15</v>
      </c>
      <c r="F92" s="208" t="s">
        <v>97</v>
      </c>
      <c r="G92" s="208" t="s">
        <v>15</v>
      </c>
      <c r="H92" s="208">
        <v>100</v>
      </c>
      <c r="I92" s="157" t="s">
        <v>319</v>
      </c>
      <c r="J92" s="151">
        <f t="shared" si="16"/>
        <v>625.88703061120441</v>
      </c>
      <c r="K92" s="96">
        <f t="shared" si="17"/>
        <v>67.300000000000011</v>
      </c>
      <c r="L92" s="110" t="s">
        <v>474</v>
      </c>
      <c r="M92" s="110" t="s">
        <v>474</v>
      </c>
      <c r="N92" s="110" t="s">
        <v>474</v>
      </c>
      <c r="O92" s="110" t="s">
        <v>474</v>
      </c>
      <c r="W92" s="177">
        <f t="shared" si="18"/>
        <v>0</v>
      </c>
      <c r="X92" s="177">
        <f t="shared" si="19"/>
        <v>0</v>
      </c>
      <c r="Y92" s="177">
        <f t="shared" si="20"/>
        <v>0</v>
      </c>
      <c r="Z92" s="177">
        <f t="shared" si="21"/>
        <v>0</v>
      </c>
      <c r="AA92" s="177">
        <f t="shared" si="22"/>
        <v>0</v>
      </c>
      <c r="AB92" s="177">
        <f t="shared" si="23"/>
        <v>0</v>
      </c>
      <c r="AC92" s="85"/>
      <c r="AD92" s="85">
        <f t="shared" si="24"/>
        <v>0</v>
      </c>
      <c r="AE92" s="85">
        <f t="shared" si="25"/>
        <v>0</v>
      </c>
      <c r="AF92" s="85">
        <f t="shared" si="26"/>
        <v>0</v>
      </c>
      <c r="AG92" s="85">
        <f t="shared" si="27"/>
        <v>0</v>
      </c>
      <c r="AH92" s="85">
        <f t="shared" si="28"/>
        <v>0</v>
      </c>
      <c r="AI92" s="85">
        <f t="shared" si="29"/>
        <v>0</v>
      </c>
    </row>
    <row r="93" spans="1:35" ht="28.5" x14ac:dyDescent="0.25">
      <c r="A93" s="153">
        <v>91</v>
      </c>
      <c r="B93" s="141" t="s">
        <v>98</v>
      </c>
      <c r="C93" s="141" t="s">
        <v>66</v>
      </c>
      <c r="D93" s="141">
        <v>1</v>
      </c>
      <c r="E93" s="141" t="s">
        <v>11</v>
      </c>
      <c r="F93" s="141" t="s">
        <v>52</v>
      </c>
      <c r="G93" s="141" t="s">
        <v>11</v>
      </c>
      <c r="H93" s="141">
        <v>18</v>
      </c>
      <c r="I93" s="157" t="s">
        <v>317</v>
      </c>
      <c r="J93" s="151">
        <f t="shared" ref="J93:J103" si="32">IF(I93="Twin ACSR Moose",(400*400)/($U$4),IF(I93="Quad Bersimis",(400*400)/($U$4),IF(I93="Quad AAAC Moose",(400*400)/($U$5),IF(I93="Quad ACSR Moose",(400*400)/($U$6),IF(I93="Triple ACSR Snowbird",(400*400)/($U$7))))))</f>
        <v>517.17490225074948</v>
      </c>
      <c r="K93" s="96">
        <f t="shared" si="17"/>
        <v>9.99</v>
      </c>
      <c r="L93" s="110" t="s">
        <v>474</v>
      </c>
      <c r="M93" s="110" t="s">
        <v>474</v>
      </c>
      <c r="N93" s="110" t="s">
        <v>474</v>
      </c>
      <c r="O93" s="110" t="s">
        <v>474</v>
      </c>
      <c r="W93" s="177">
        <f t="shared" si="18"/>
        <v>0</v>
      </c>
      <c r="X93" s="177">
        <f t="shared" si="19"/>
        <v>0</v>
      </c>
      <c r="Y93" s="177">
        <f t="shared" si="20"/>
        <v>0</v>
      </c>
      <c r="Z93" s="177">
        <f t="shared" si="21"/>
        <v>0</v>
      </c>
      <c r="AA93" s="177">
        <f t="shared" si="22"/>
        <v>0</v>
      </c>
      <c r="AB93" s="177">
        <f t="shared" si="23"/>
        <v>0</v>
      </c>
      <c r="AC93" s="85"/>
      <c r="AD93" s="85">
        <f t="shared" si="24"/>
        <v>0</v>
      </c>
      <c r="AE93" s="85">
        <f t="shared" si="25"/>
        <v>0</v>
      </c>
      <c r="AF93" s="85">
        <f t="shared" si="26"/>
        <v>0</v>
      </c>
      <c r="AG93" s="85">
        <f t="shared" si="27"/>
        <v>0</v>
      </c>
      <c r="AH93" s="85">
        <f t="shared" si="28"/>
        <v>0</v>
      </c>
      <c r="AI93" s="85">
        <f t="shared" si="29"/>
        <v>0</v>
      </c>
    </row>
    <row r="94" spans="1:35" ht="28.5" x14ac:dyDescent="0.25">
      <c r="A94" s="153">
        <v>92</v>
      </c>
      <c r="B94" s="141" t="s">
        <v>99</v>
      </c>
      <c r="C94" s="141" t="s">
        <v>73</v>
      </c>
      <c r="D94" s="141">
        <v>1</v>
      </c>
      <c r="E94" s="141" t="s">
        <v>11</v>
      </c>
      <c r="F94" s="141" t="s">
        <v>52</v>
      </c>
      <c r="G94" s="141" t="s">
        <v>11</v>
      </c>
      <c r="H94" s="141">
        <v>20</v>
      </c>
      <c r="I94" s="157" t="s">
        <v>317</v>
      </c>
      <c r="J94" s="151">
        <f t="shared" si="32"/>
        <v>517.17490225074948</v>
      </c>
      <c r="K94" s="96">
        <f t="shared" si="17"/>
        <v>11.100000000000001</v>
      </c>
      <c r="L94" s="110" t="s">
        <v>474</v>
      </c>
      <c r="M94" s="110" t="s">
        <v>474</v>
      </c>
      <c r="N94" s="110" t="s">
        <v>474</v>
      </c>
      <c r="O94" s="110" t="s">
        <v>474</v>
      </c>
      <c r="W94" s="177">
        <f t="shared" si="18"/>
        <v>0</v>
      </c>
      <c r="X94" s="177">
        <f t="shared" si="19"/>
        <v>0</v>
      </c>
      <c r="Y94" s="177">
        <f t="shared" si="20"/>
        <v>0</v>
      </c>
      <c r="Z94" s="177">
        <f t="shared" si="21"/>
        <v>0</v>
      </c>
      <c r="AA94" s="177">
        <f t="shared" si="22"/>
        <v>0</v>
      </c>
      <c r="AB94" s="177">
        <f t="shared" si="23"/>
        <v>0</v>
      </c>
      <c r="AC94" s="85"/>
      <c r="AD94" s="85">
        <f t="shared" si="24"/>
        <v>0</v>
      </c>
      <c r="AE94" s="85">
        <f t="shared" si="25"/>
        <v>0</v>
      </c>
      <c r="AF94" s="85">
        <f t="shared" si="26"/>
        <v>0</v>
      </c>
      <c r="AG94" s="85">
        <f t="shared" si="27"/>
        <v>0</v>
      </c>
      <c r="AH94" s="85">
        <f t="shared" si="28"/>
        <v>0</v>
      </c>
      <c r="AI94" s="85">
        <f t="shared" si="29"/>
        <v>0</v>
      </c>
    </row>
    <row r="95" spans="1:35" ht="28.5" x14ac:dyDescent="0.25">
      <c r="A95" s="153">
        <v>93</v>
      </c>
      <c r="B95" s="141" t="s">
        <v>99</v>
      </c>
      <c r="C95" s="141" t="s">
        <v>73</v>
      </c>
      <c r="D95" s="141">
        <v>2</v>
      </c>
      <c r="E95" s="141" t="s">
        <v>11</v>
      </c>
      <c r="F95" s="141" t="s">
        <v>52</v>
      </c>
      <c r="G95" s="141" t="s">
        <v>11</v>
      </c>
      <c r="H95" s="141">
        <v>20</v>
      </c>
      <c r="I95" s="157" t="s">
        <v>317</v>
      </c>
      <c r="J95" s="151">
        <f t="shared" si="32"/>
        <v>517.17490225074948</v>
      </c>
      <c r="K95" s="96">
        <f t="shared" si="17"/>
        <v>11.100000000000001</v>
      </c>
      <c r="L95" s="110" t="s">
        <v>474</v>
      </c>
      <c r="M95" s="110" t="s">
        <v>474</v>
      </c>
      <c r="N95" s="110" t="s">
        <v>474</v>
      </c>
      <c r="O95" s="110" t="s">
        <v>474</v>
      </c>
      <c r="W95" s="177">
        <f t="shared" si="18"/>
        <v>0</v>
      </c>
      <c r="X95" s="177">
        <f t="shared" si="19"/>
        <v>0</v>
      </c>
      <c r="Y95" s="177">
        <f t="shared" si="20"/>
        <v>0</v>
      </c>
      <c r="Z95" s="177">
        <f t="shared" si="21"/>
        <v>0</v>
      </c>
      <c r="AA95" s="177">
        <f t="shared" si="22"/>
        <v>0</v>
      </c>
      <c r="AB95" s="177">
        <f t="shared" si="23"/>
        <v>0</v>
      </c>
      <c r="AC95" s="85"/>
      <c r="AD95" s="85">
        <f t="shared" si="24"/>
        <v>0</v>
      </c>
      <c r="AE95" s="85">
        <f t="shared" si="25"/>
        <v>0</v>
      </c>
      <c r="AF95" s="85">
        <f t="shared" si="26"/>
        <v>0</v>
      </c>
      <c r="AG95" s="85">
        <f t="shared" si="27"/>
        <v>0</v>
      </c>
      <c r="AH95" s="85">
        <f t="shared" si="28"/>
        <v>0</v>
      </c>
      <c r="AI95" s="85">
        <f t="shared" si="29"/>
        <v>0</v>
      </c>
    </row>
    <row r="96" spans="1:35" ht="28.5" x14ac:dyDescent="0.25">
      <c r="A96" s="153">
        <v>94</v>
      </c>
      <c r="B96" s="141" t="s">
        <v>99</v>
      </c>
      <c r="C96" s="141" t="s">
        <v>73</v>
      </c>
      <c r="D96" s="141">
        <v>3</v>
      </c>
      <c r="E96" s="141" t="s">
        <v>11</v>
      </c>
      <c r="F96" s="141" t="s">
        <v>52</v>
      </c>
      <c r="G96" s="141" t="s">
        <v>11</v>
      </c>
      <c r="H96" s="141">
        <v>22</v>
      </c>
      <c r="I96" s="157" t="s">
        <v>317</v>
      </c>
      <c r="J96" s="151">
        <f t="shared" si="32"/>
        <v>517.17490225074948</v>
      </c>
      <c r="K96" s="96">
        <f t="shared" si="17"/>
        <v>12.21</v>
      </c>
      <c r="L96" s="110" t="s">
        <v>474</v>
      </c>
      <c r="M96" s="110" t="s">
        <v>474</v>
      </c>
      <c r="N96" s="110" t="s">
        <v>474</v>
      </c>
      <c r="O96" s="110" t="s">
        <v>474</v>
      </c>
      <c r="W96" s="177">
        <f t="shared" si="18"/>
        <v>0</v>
      </c>
      <c r="X96" s="177">
        <f t="shared" si="19"/>
        <v>0</v>
      </c>
      <c r="Y96" s="177">
        <f t="shared" si="20"/>
        <v>0</v>
      </c>
      <c r="Z96" s="177">
        <f t="shared" si="21"/>
        <v>0</v>
      </c>
      <c r="AA96" s="177">
        <f t="shared" si="22"/>
        <v>0</v>
      </c>
      <c r="AB96" s="177">
        <f t="shared" si="23"/>
        <v>0</v>
      </c>
      <c r="AC96" s="85"/>
      <c r="AD96" s="85">
        <f t="shared" si="24"/>
        <v>0</v>
      </c>
      <c r="AE96" s="85">
        <f t="shared" si="25"/>
        <v>0</v>
      </c>
      <c r="AF96" s="85">
        <f t="shared" si="26"/>
        <v>0</v>
      </c>
      <c r="AG96" s="85">
        <f t="shared" si="27"/>
        <v>0</v>
      </c>
      <c r="AH96" s="85">
        <f t="shared" si="28"/>
        <v>0</v>
      </c>
      <c r="AI96" s="85">
        <f t="shared" si="29"/>
        <v>0</v>
      </c>
    </row>
    <row r="97" spans="1:35" s="41" customFormat="1" ht="28.5" x14ac:dyDescent="0.25">
      <c r="A97" s="153">
        <v>95</v>
      </c>
      <c r="B97" s="141" t="s">
        <v>99</v>
      </c>
      <c r="C97" s="141" t="s">
        <v>73</v>
      </c>
      <c r="D97" s="141">
        <v>4</v>
      </c>
      <c r="E97" s="141" t="s">
        <v>11</v>
      </c>
      <c r="F97" s="141" t="s">
        <v>52</v>
      </c>
      <c r="G97" s="141" t="s">
        <v>11</v>
      </c>
      <c r="H97" s="141">
        <v>22</v>
      </c>
      <c r="I97" s="157" t="s">
        <v>317</v>
      </c>
      <c r="J97" s="151">
        <f t="shared" si="32"/>
        <v>517.17490225074948</v>
      </c>
      <c r="K97" s="96">
        <f t="shared" si="17"/>
        <v>12.21</v>
      </c>
      <c r="L97" s="110" t="s">
        <v>474</v>
      </c>
      <c r="M97" s="110" t="s">
        <v>474</v>
      </c>
      <c r="N97" s="110" t="s">
        <v>474</v>
      </c>
      <c r="O97" s="110" t="s">
        <v>474</v>
      </c>
      <c r="P97"/>
      <c r="W97" s="177">
        <f t="shared" si="18"/>
        <v>0</v>
      </c>
      <c r="X97" s="177">
        <f t="shared" si="19"/>
        <v>0</v>
      </c>
      <c r="Y97" s="177">
        <f t="shared" si="20"/>
        <v>0</v>
      </c>
      <c r="Z97" s="177">
        <f t="shared" si="21"/>
        <v>0</v>
      </c>
      <c r="AA97" s="177">
        <f t="shared" si="22"/>
        <v>0</v>
      </c>
      <c r="AB97" s="177">
        <f t="shared" si="23"/>
        <v>0</v>
      </c>
      <c r="AC97" s="85"/>
      <c r="AD97" s="85">
        <f t="shared" si="24"/>
        <v>0</v>
      </c>
      <c r="AE97" s="85">
        <f t="shared" si="25"/>
        <v>0</v>
      </c>
      <c r="AF97" s="85">
        <f t="shared" si="26"/>
        <v>0</v>
      </c>
      <c r="AG97" s="85">
        <f t="shared" si="27"/>
        <v>0</v>
      </c>
      <c r="AH97" s="85">
        <f t="shared" si="28"/>
        <v>0</v>
      </c>
      <c r="AI97" s="85">
        <f t="shared" si="29"/>
        <v>0</v>
      </c>
    </row>
    <row r="98" spans="1:35" s="41" customFormat="1" ht="28.5" x14ac:dyDescent="0.25">
      <c r="A98" s="153">
        <v>96</v>
      </c>
      <c r="B98" s="141" t="s">
        <v>99</v>
      </c>
      <c r="C98" s="141" t="s">
        <v>100</v>
      </c>
      <c r="D98" s="141">
        <v>1</v>
      </c>
      <c r="E98" s="141" t="s">
        <v>52</v>
      </c>
      <c r="F98" s="141" t="s">
        <v>52</v>
      </c>
      <c r="G98" s="141" t="s">
        <v>52</v>
      </c>
      <c r="H98" s="141">
        <v>156</v>
      </c>
      <c r="I98" s="157" t="s">
        <v>317</v>
      </c>
      <c r="J98" s="151">
        <f t="shared" si="32"/>
        <v>517.17490225074948</v>
      </c>
      <c r="K98" s="96">
        <f t="shared" si="17"/>
        <v>86.580000000000013</v>
      </c>
      <c r="L98" s="110" t="s">
        <v>474</v>
      </c>
      <c r="M98" s="110" t="s">
        <v>474</v>
      </c>
      <c r="N98" s="110" t="s">
        <v>474</v>
      </c>
      <c r="O98" s="110" t="s">
        <v>474</v>
      </c>
      <c r="P98"/>
      <c r="W98" s="177">
        <f t="shared" si="18"/>
        <v>0</v>
      </c>
      <c r="X98" s="177">
        <f t="shared" si="19"/>
        <v>0</v>
      </c>
      <c r="Y98" s="177">
        <f t="shared" si="20"/>
        <v>0</v>
      </c>
      <c r="Z98" s="177">
        <f t="shared" si="21"/>
        <v>0</v>
      </c>
      <c r="AA98" s="177">
        <f t="shared" si="22"/>
        <v>0</v>
      </c>
      <c r="AB98" s="177">
        <f t="shared" si="23"/>
        <v>0</v>
      </c>
      <c r="AC98" s="85"/>
      <c r="AD98" s="85">
        <f t="shared" si="24"/>
        <v>0</v>
      </c>
      <c r="AE98" s="85">
        <f t="shared" si="25"/>
        <v>0</v>
      </c>
      <c r="AF98" s="85">
        <f t="shared" si="26"/>
        <v>0</v>
      </c>
      <c r="AG98" s="85">
        <f t="shared" si="27"/>
        <v>0</v>
      </c>
      <c r="AH98" s="85">
        <f t="shared" si="28"/>
        <v>0</v>
      </c>
      <c r="AI98" s="85">
        <f t="shared" si="29"/>
        <v>0</v>
      </c>
    </row>
    <row r="99" spans="1:35" s="41" customFormat="1" ht="28.5" x14ac:dyDescent="0.25">
      <c r="A99" s="153">
        <v>97</v>
      </c>
      <c r="B99" s="141" t="s">
        <v>99</v>
      </c>
      <c r="C99" s="141" t="s">
        <v>101</v>
      </c>
      <c r="D99" s="141">
        <v>1</v>
      </c>
      <c r="E99" s="141" t="s">
        <v>52</v>
      </c>
      <c r="F99" s="141" t="s">
        <v>52</v>
      </c>
      <c r="G99" s="141" t="s">
        <v>52</v>
      </c>
      <c r="H99" s="141">
        <v>1</v>
      </c>
      <c r="I99" s="157" t="s">
        <v>317</v>
      </c>
      <c r="J99" s="151">
        <f t="shared" si="32"/>
        <v>517.17490225074948</v>
      </c>
      <c r="K99" s="96">
        <f t="shared" si="17"/>
        <v>0.55500000000000005</v>
      </c>
      <c r="L99" s="110">
        <v>50</v>
      </c>
      <c r="M99" s="110" t="s">
        <v>474</v>
      </c>
      <c r="N99" s="110" t="s">
        <v>474</v>
      </c>
      <c r="O99" s="110" t="s">
        <v>474</v>
      </c>
      <c r="P99"/>
      <c r="W99" s="177">
        <f t="shared" si="18"/>
        <v>0</v>
      </c>
      <c r="X99" s="177">
        <f t="shared" si="19"/>
        <v>1</v>
      </c>
      <c r="Y99" s="177">
        <f t="shared" si="20"/>
        <v>0</v>
      </c>
      <c r="Z99" s="177">
        <f t="shared" si="21"/>
        <v>0</v>
      </c>
      <c r="AA99" s="177">
        <f t="shared" si="22"/>
        <v>0</v>
      </c>
      <c r="AB99" s="177">
        <f t="shared" si="23"/>
        <v>0</v>
      </c>
      <c r="AC99" s="85"/>
      <c r="AD99" s="85">
        <f t="shared" si="24"/>
        <v>0</v>
      </c>
      <c r="AE99" s="85">
        <f t="shared" si="25"/>
        <v>0</v>
      </c>
      <c r="AF99" s="85">
        <f t="shared" si="26"/>
        <v>0</v>
      </c>
      <c r="AG99" s="85">
        <f t="shared" si="27"/>
        <v>0</v>
      </c>
      <c r="AH99" s="85">
        <f t="shared" si="28"/>
        <v>0</v>
      </c>
      <c r="AI99" s="85">
        <f t="shared" si="29"/>
        <v>0</v>
      </c>
    </row>
    <row r="100" spans="1:35" ht="28.5" x14ac:dyDescent="0.25">
      <c r="A100" s="153">
        <v>98</v>
      </c>
      <c r="B100" s="141" t="s">
        <v>99</v>
      </c>
      <c r="C100" s="141" t="s">
        <v>101</v>
      </c>
      <c r="D100" s="141">
        <v>2</v>
      </c>
      <c r="E100" s="141" t="s">
        <v>52</v>
      </c>
      <c r="F100" s="141" t="s">
        <v>52</v>
      </c>
      <c r="G100" s="141" t="s">
        <v>52</v>
      </c>
      <c r="H100" s="141">
        <v>1</v>
      </c>
      <c r="I100" s="157" t="s">
        <v>317</v>
      </c>
      <c r="J100" s="151">
        <f t="shared" si="32"/>
        <v>517.17490225074948</v>
      </c>
      <c r="K100" s="96">
        <f t="shared" si="17"/>
        <v>0.55500000000000005</v>
      </c>
      <c r="L100" s="110">
        <v>50</v>
      </c>
      <c r="M100" s="110" t="s">
        <v>474</v>
      </c>
      <c r="N100" s="110" t="s">
        <v>474</v>
      </c>
      <c r="O100" s="110" t="s">
        <v>474</v>
      </c>
      <c r="W100" s="177">
        <f t="shared" si="18"/>
        <v>0</v>
      </c>
      <c r="X100" s="177">
        <f t="shared" si="19"/>
        <v>1</v>
      </c>
      <c r="Y100" s="177">
        <f t="shared" si="20"/>
        <v>0</v>
      </c>
      <c r="Z100" s="177">
        <f t="shared" si="21"/>
        <v>0</v>
      </c>
      <c r="AA100" s="177">
        <f t="shared" si="22"/>
        <v>0</v>
      </c>
      <c r="AB100" s="177">
        <f t="shared" si="23"/>
        <v>0</v>
      </c>
      <c r="AC100" s="85"/>
      <c r="AD100" s="85">
        <f t="shared" si="24"/>
        <v>0</v>
      </c>
      <c r="AE100" s="85">
        <f t="shared" si="25"/>
        <v>0</v>
      </c>
      <c r="AF100" s="85">
        <f t="shared" si="26"/>
        <v>0</v>
      </c>
      <c r="AG100" s="85">
        <f t="shared" si="27"/>
        <v>0</v>
      </c>
      <c r="AH100" s="85">
        <f t="shared" si="28"/>
        <v>0</v>
      </c>
      <c r="AI100" s="85">
        <f t="shared" si="29"/>
        <v>0</v>
      </c>
    </row>
    <row r="101" spans="1:35" ht="28.5" x14ac:dyDescent="0.25">
      <c r="A101" s="153">
        <v>99</v>
      </c>
      <c r="B101" s="141" t="s">
        <v>99</v>
      </c>
      <c r="C101" s="141" t="s">
        <v>102</v>
      </c>
      <c r="D101" s="141">
        <v>3</v>
      </c>
      <c r="E101" s="141" t="s">
        <v>52</v>
      </c>
      <c r="F101" s="141" t="s">
        <v>52</v>
      </c>
      <c r="G101" s="141" t="s">
        <v>52</v>
      </c>
      <c r="H101" s="141">
        <v>371</v>
      </c>
      <c r="I101" s="157" t="s">
        <v>317</v>
      </c>
      <c r="J101" s="151">
        <f t="shared" si="32"/>
        <v>517.17490225074948</v>
      </c>
      <c r="K101" s="96">
        <f t="shared" si="17"/>
        <v>205.90500000000003</v>
      </c>
      <c r="L101" s="110">
        <v>50</v>
      </c>
      <c r="M101" s="110" t="s">
        <v>474</v>
      </c>
      <c r="N101" s="110">
        <v>50</v>
      </c>
      <c r="O101" s="110" t="s">
        <v>474</v>
      </c>
      <c r="W101" s="177">
        <f t="shared" si="18"/>
        <v>0</v>
      </c>
      <c r="X101" s="177">
        <f t="shared" si="19"/>
        <v>1</v>
      </c>
      <c r="Y101" s="177">
        <f t="shared" si="20"/>
        <v>0</v>
      </c>
      <c r="Z101" s="177">
        <f t="shared" si="21"/>
        <v>0</v>
      </c>
      <c r="AA101" s="177">
        <f t="shared" si="22"/>
        <v>0</v>
      </c>
      <c r="AB101" s="177">
        <f t="shared" si="23"/>
        <v>0</v>
      </c>
      <c r="AC101" s="85"/>
      <c r="AD101" s="85">
        <f t="shared" si="24"/>
        <v>0</v>
      </c>
      <c r="AE101" s="85">
        <f t="shared" si="25"/>
        <v>1</v>
      </c>
      <c r="AF101" s="85">
        <f t="shared" si="26"/>
        <v>0</v>
      </c>
      <c r="AG101" s="85">
        <f t="shared" si="27"/>
        <v>0</v>
      </c>
      <c r="AH101" s="85">
        <f t="shared" si="28"/>
        <v>0</v>
      </c>
      <c r="AI101" s="85">
        <f t="shared" si="29"/>
        <v>0</v>
      </c>
    </row>
    <row r="102" spans="1:35" s="41" customFormat="1" ht="28.5" x14ac:dyDescent="0.25">
      <c r="A102" s="153">
        <v>100</v>
      </c>
      <c r="B102" s="143" t="s">
        <v>101</v>
      </c>
      <c r="C102" s="143" t="s">
        <v>79</v>
      </c>
      <c r="D102" s="143">
        <v>1</v>
      </c>
      <c r="E102" s="143" t="s">
        <v>52</v>
      </c>
      <c r="F102" s="143" t="s">
        <v>52</v>
      </c>
      <c r="G102" s="143" t="s">
        <v>235</v>
      </c>
      <c r="H102" s="143">
        <v>8</v>
      </c>
      <c r="I102" s="157" t="s">
        <v>317</v>
      </c>
      <c r="J102" s="151">
        <f t="shared" si="32"/>
        <v>517.17490225074948</v>
      </c>
      <c r="K102" s="96">
        <f t="shared" si="17"/>
        <v>4.4400000000000004</v>
      </c>
      <c r="L102" s="110" t="s">
        <v>474</v>
      </c>
      <c r="M102" s="110" t="s">
        <v>474</v>
      </c>
      <c r="N102" s="110" t="s">
        <v>474</v>
      </c>
      <c r="O102" s="110" t="s">
        <v>474</v>
      </c>
      <c r="P102"/>
      <c r="W102" s="177">
        <f t="shared" si="18"/>
        <v>0</v>
      </c>
      <c r="X102" s="177">
        <f t="shared" si="19"/>
        <v>0</v>
      </c>
      <c r="Y102" s="177">
        <f t="shared" si="20"/>
        <v>0</v>
      </c>
      <c r="Z102" s="177">
        <f t="shared" si="21"/>
        <v>0</v>
      </c>
      <c r="AA102" s="177">
        <f t="shared" si="22"/>
        <v>0</v>
      </c>
      <c r="AB102" s="177">
        <f t="shared" si="23"/>
        <v>0</v>
      </c>
      <c r="AC102" s="85"/>
      <c r="AD102" s="85">
        <f t="shared" si="24"/>
        <v>0</v>
      </c>
      <c r="AE102" s="85">
        <f t="shared" si="25"/>
        <v>0</v>
      </c>
      <c r="AF102" s="85">
        <f t="shared" si="26"/>
        <v>0</v>
      </c>
      <c r="AG102" s="85">
        <f t="shared" si="27"/>
        <v>0</v>
      </c>
      <c r="AH102" s="85">
        <f t="shared" si="28"/>
        <v>0</v>
      </c>
      <c r="AI102" s="85">
        <f t="shared" si="29"/>
        <v>0</v>
      </c>
    </row>
    <row r="103" spans="1:35" s="41" customFormat="1" ht="28.5" x14ac:dyDescent="0.25">
      <c r="A103" s="153">
        <v>101</v>
      </c>
      <c r="B103" s="141" t="s">
        <v>101</v>
      </c>
      <c r="C103" s="141" t="s">
        <v>79</v>
      </c>
      <c r="D103" s="143">
        <v>2</v>
      </c>
      <c r="E103" s="143" t="s">
        <v>52</v>
      </c>
      <c r="F103" s="143" t="s">
        <v>52</v>
      </c>
      <c r="G103" s="143" t="s">
        <v>235</v>
      </c>
      <c r="H103" s="143">
        <v>8</v>
      </c>
      <c r="I103" s="157" t="s">
        <v>317</v>
      </c>
      <c r="J103" s="151">
        <f t="shared" si="32"/>
        <v>517.17490225074948</v>
      </c>
      <c r="K103" s="96">
        <f t="shared" si="17"/>
        <v>4.4400000000000004</v>
      </c>
      <c r="L103" s="110" t="s">
        <v>474</v>
      </c>
      <c r="M103" s="110" t="s">
        <v>474</v>
      </c>
      <c r="N103" s="110" t="s">
        <v>474</v>
      </c>
      <c r="O103" s="110" t="s">
        <v>474</v>
      </c>
      <c r="P103"/>
      <c r="W103" s="177">
        <f t="shared" si="18"/>
        <v>0</v>
      </c>
      <c r="X103" s="177">
        <f t="shared" si="19"/>
        <v>0</v>
      </c>
      <c r="Y103" s="177">
        <f t="shared" si="20"/>
        <v>0</v>
      </c>
      <c r="Z103" s="177">
        <f t="shared" si="21"/>
        <v>0</v>
      </c>
      <c r="AA103" s="177">
        <f t="shared" si="22"/>
        <v>0</v>
      </c>
      <c r="AB103" s="177">
        <f t="shared" si="23"/>
        <v>0</v>
      </c>
      <c r="AC103" s="85"/>
      <c r="AD103" s="85">
        <f t="shared" si="24"/>
        <v>0</v>
      </c>
      <c r="AE103" s="85">
        <f t="shared" si="25"/>
        <v>0</v>
      </c>
      <c r="AF103" s="85">
        <f t="shared" si="26"/>
        <v>0</v>
      </c>
      <c r="AG103" s="85">
        <f t="shared" si="27"/>
        <v>0</v>
      </c>
      <c r="AH103" s="85">
        <f t="shared" si="28"/>
        <v>0</v>
      </c>
      <c r="AI103" s="85">
        <f t="shared" si="29"/>
        <v>0</v>
      </c>
    </row>
    <row r="104" spans="1:35" s="41" customFormat="1" ht="28.5" x14ac:dyDescent="0.25">
      <c r="A104" s="153">
        <v>102</v>
      </c>
      <c r="B104" s="143" t="s">
        <v>101</v>
      </c>
      <c r="C104" s="143" t="s">
        <v>827</v>
      </c>
      <c r="D104" s="143">
        <v>1</v>
      </c>
      <c r="E104" s="143" t="s">
        <v>52</v>
      </c>
      <c r="F104" s="143" t="s">
        <v>52</v>
      </c>
      <c r="G104" s="143" t="s">
        <v>52</v>
      </c>
      <c r="H104" s="143">
        <v>257</v>
      </c>
      <c r="I104" s="157" t="s">
        <v>317</v>
      </c>
      <c r="J104" s="151"/>
      <c r="K104" s="96"/>
      <c r="L104" s="110" t="s">
        <v>474</v>
      </c>
      <c r="M104" s="110" t="s">
        <v>474</v>
      </c>
      <c r="N104" s="110" t="s">
        <v>474</v>
      </c>
      <c r="O104" s="110" t="s">
        <v>474</v>
      </c>
      <c r="P104"/>
      <c r="W104" s="177">
        <f t="shared" si="18"/>
        <v>0</v>
      </c>
      <c r="X104" s="177">
        <f t="shared" si="19"/>
        <v>0</v>
      </c>
      <c r="Y104" s="177">
        <f t="shared" si="20"/>
        <v>0</v>
      </c>
      <c r="Z104" s="177">
        <f t="shared" si="21"/>
        <v>0</v>
      </c>
      <c r="AA104" s="177">
        <f t="shared" si="22"/>
        <v>0</v>
      </c>
      <c r="AB104" s="177">
        <f t="shared" si="23"/>
        <v>0</v>
      </c>
      <c r="AC104" s="85"/>
      <c r="AD104" s="85">
        <f t="shared" si="24"/>
        <v>0</v>
      </c>
      <c r="AE104" s="85">
        <f t="shared" si="25"/>
        <v>0</v>
      </c>
      <c r="AF104" s="85">
        <f t="shared" si="26"/>
        <v>0</v>
      </c>
      <c r="AG104" s="85">
        <f t="shared" si="27"/>
        <v>0</v>
      </c>
      <c r="AH104" s="85">
        <f t="shared" si="28"/>
        <v>0</v>
      </c>
      <c r="AI104" s="85">
        <f t="shared" si="29"/>
        <v>0</v>
      </c>
    </row>
    <row r="105" spans="1:35" s="41" customFormat="1" ht="28.5" x14ac:dyDescent="0.25">
      <c r="A105" s="153">
        <v>103</v>
      </c>
      <c r="B105" s="110" t="s">
        <v>150</v>
      </c>
      <c r="C105" s="110" t="s">
        <v>228</v>
      </c>
      <c r="D105" s="110">
        <v>1</v>
      </c>
      <c r="E105" s="110" t="s">
        <v>24</v>
      </c>
      <c r="F105" s="110" t="s">
        <v>24</v>
      </c>
      <c r="G105" s="110" t="s">
        <v>24</v>
      </c>
      <c r="H105" s="110">
        <v>114</v>
      </c>
      <c r="I105" s="157" t="s">
        <v>317</v>
      </c>
      <c r="J105" s="151">
        <f t="shared" ref="J105:J121" si="33">IF(I105="Twin ACSR Moose",(400*400)/($U$4),IF(I105="Quad Bersimis",(400*400)/($U$4),IF(I105="Quad AAAC Moose",(400*400)/($U$5),IF(I105="Quad ACSR Moose",(400*400)/($U$6),IF(I105="Triple ACSR Snowbird",(400*400)/($U$7))))))</f>
        <v>517.17490225074948</v>
      </c>
      <c r="K105" s="96">
        <f t="shared" ref="K105:K168" si="34">IF(I105="Twin ACSR Moose",$S$4*100*H105,IF(I105="Quad Bersimis",$S$8*100*H105,IF(I105="Quad AAAC Moose",$S$5*100*H105,IF(I105="Quad ACSR Moose",$S$6*100*H105,IF(I105="Triple ACSR Snowbird",$S$7*100*H105)))))</f>
        <v>63.27</v>
      </c>
      <c r="L105" s="110" t="s">
        <v>474</v>
      </c>
      <c r="M105" s="110" t="s">
        <v>474</v>
      </c>
      <c r="N105" s="110" t="s">
        <v>474</v>
      </c>
      <c r="O105" s="110" t="s">
        <v>474</v>
      </c>
      <c r="P105"/>
      <c r="W105" s="177">
        <f t="shared" si="18"/>
        <v>0</v>
      </c>
      <c r="X105" s="177">
        <f t="shared" si="19"/>
        <v>0</v>
      </c>
      <c r="Y105" s="177">
        <f t="shared" si="20"/>
        <v>0</v>
      </c>
      <c r="Z105" s="177">
        <f t="shared" si="21"/>
        <v>0</v>
      </c>
      <c r="AA105" s="177">
        <f t="shared" si="22"/>
        <v>0</v>
      </c>
      <c r="AB105" s="177">
        <f t="shared" si="23"/>
        <v>0</v>
      </c>
      <c r="AC105" s="85"/>
      <c r="AD105" s="85">
        <f t="shared" si="24"/>
        <v>0</v>
      </c>
      <c r="AE105" s="85">
        <f t="shared" si="25"/>
        <v>0</v>
      </c>
      <c r="AF105" s="85">
        <f t="shared" si="26"/>
        <v>0</v>
      </c>
      <c r="AG105" s="85">
        <f t="shared" si="27"/>
        <v>0</v>
      </c>
      <c r="AH105" s="85">
        <f t="shared" si="28"/>
        <v>0</v>
      </c>
      <c r="AI105" s="85">
        <f t="shared" si="29"/>
        <v>0</v>
      </c>
    </row>
    <row r="106" spans="1:35" ht="28.5" x14ac:dyDescent="0.25">
      <c r="A106" s="153">
        <v>104</v>
      </c>
      <c r="B106" s="143" t="s">
        <v>55</v>
      </c>
      <c r="C106" s="143" t="s">
        <v>63</v>
      </c>
      <c r="D106" s="110">
        <v>1</v>
      </c>
      <c r="E106" s="110" t="s">
        <v>25</v>
      </c>
      <c r="F106" s="110" t="s">
        <v>25</v>
      </c>
      <c r="G106" s="110" t="s">
        <v>25</v>
      </c>
      <c r="H106" s="110">
        <v>230</v>
      </c>
      <c r="I106" s="157" t="s">
        <v>317</v>
      </c>
      <c r="J106" s="151">
        <f t="shared" si="33"/>
        <v>517.17490225074948</v>
      </c>
      <c r="K106" s="96">
        <f t="shared" si="34"/>
        <v>127.65</v>
      </c>
      <c r="L106" s="110">
        <v>50</v>
      </c>
      <c r="M106" s="110" t="s">
        <v>474</v>
      </c>
      <c r="N106" s="110">
        <v>63</v>
      </c>
      <c r="O106" s="110" t="s">
        <v>474</v>
      </c>
      <c r="W106" s="177">
        <f t="shared" si="18"/>
        <v>0</v>
      </c>
      <c r="X106" s="177">
        <f t="shared" si="19"/>
        <v>1</v>
      </c>
      <c r="Y106" s="177">
        <f t="shared" si="20"/>
        <v>0</v>
      </c>
      <c r="Z106" s="177">
        <f t="shared" si="21"/>
        <v>0</v>
      </c>
      <c r="AA106" s="177">
        <f t="shared" si="22"/>
        <v>0</v>
      </c>
      <c r="AB106" s="177">
        <f t="shared" si="23"/>
        <v>0</v>
      </c>
      <c r="AC106" s="85"/>
      <c r="AD106" s="85">
        <f t="shared" si="24"/>
        <v>0</v>
      </c>
      <c r="AE106" s="85">
        <f t="shared" si="25"/>
        <v>0</v>
      </c>
      <c r="AF106" s="85">
        <f t="shared" si="26"/>
        <v>0</v>
      </c>
      <c r="AG106" s="85">
        <f t="shared" si="27"/>
        <v>1</v>
      </c>
      <c r="AH106" s="85">
        <f t="shared" si="28"/>
        <v>0</v>
      </c>
      <c r="AI106" s="85">
        <f t="shared" si="29"/>
        <v>0</v>
      </c>
    </row>
    <row r="107" spans="1:35" ht="28.5" x14ac:dyDescent="0.25">
      <c r="A107" s="153">
        <v>105</v>
      </c>
      <c r="B107" s="143" t="s">
        <v>55</v>
      </c>
      <c r="C107" s="143" t="s">
        <v>63</v>
      </c>
      <c r="D107" s="110">
        <v>2</v>
      </c>
      <c r="E107" s="110" t="s">
        <v>25</v>
      </c>
      <c r="F107" s="110" t="s">
        <v>25</v>
      </c>
      <c r="G107" s="110" t="s">
        <v>25</v>
      </c>
      <c r="H107" s="110">
        <v>230</v>
      </c>
      <c r="I107" s="157" t="s">
        <v>317</v>
      </c>
      <c r="J107" s="151">
        <f t="shared" si="33"/>
        <v>517.17490225074948</v>
      </c>
      <c r="K107" s="96">
        <f t="shared" si="34"/>
        <v>127.65</v>
      </c>
      <c r="L107" s="110">
        <v>50</v>
      </c>
      <c r="M107" s="110" t="s">
        <v>474</v>
      </c>
      <c r="N107" s="110">
        <v>63</v>
      </c>
      <c r="O107" s="110" t="s">
        <v>474</v>
      </c>
      <c r="W107" s="177">
        <f t="shared" si="18"/>
        <v>0</v>
      </c>
      <c r="X107" s="177">
        <f t="shared" si="19"/>
        <v>1</v>
      </c>
      <c r="Y107" s="177">
        <f t="shared" si="20"/>
        <v>0</v>
      </c>
      <c r="Z107" s="177">
        <f t="shared" si="21"/>
        <v>0</v>
      </c>
      <c r="AA107" s="177">
        <f t="shared" si="22"/>
        <v>0</v>
      </c>
      <c r="AB107" s="177">
        <f t="shared" si="23"/>
        <v>0</v>
      </c>
      <c r="AC107" s="85"/>
      <c r="AD107" s="85">
        <f t="shared" si="24"/>
        <v>0</v>
      </c>
      <c r="AE107" s="85">
        <f t="shared" si="25"/>
        <v>0</v>
      </c>
      <c r="AF107" s="85">
        <f t="shared" si="26"/>
        <v>0</v>
      </c>
      <c r="AG107" s="85">
        <f t="shared" si="27"/>
        <v>1</v>
      </c>
      <c r="AH107" s="85">
        <f t="shared" si="28"/>
        <v>0</v>
      </c>
      <c r="AI107" s="85">
        <f t="shared" si="29"/>
        <v>0</v>
      </c>
    </row>
    <row r="108" spans="1:35" s="41" customFormat="1" ht="28.5" x14ac:dyDescent="0.25">
      <c r="A108" s="153">
        <v>106</v>
      </c>
      <c r="B108" s="208" t="s">
        <v>87</v>
      </c>
      <c r="C108" s="208" t="s">
        <v>91</v>
      </c>
      <c r="D108" s="208">
        <v>1</v>
      </c>
      <c r="E108" s="208" t="s">
        <v>15</v>
      </c>
      <c r="F108" s="208" t="s">
        <v>15</v>
      </c>
      <c r="G108" s="208" t="s">
        <v>24</v>
      </c>
      <c r="H108" s="208">
        <v>227</v>
      </c>
      <c r="I108" s="157" t="s">
        <v>317</v>
      </c>
      <c r="J108" s="151">
        <f t="shared" si="33"/>
        <v>517.17490225074948</v>
      </c>
      <c r="K108" s="96">
        <f t="shared" si="34"/>
        <v>125.98500000000001</v>
      </c>
      <c r="L108" s="110">
        <v>50</v>
      </c>
      <c r="M108" s="110" t="s">
        <v>474</v>
      </c>
      <c r="N108" s="110" t="s">
        <v>474</v>
      </c>
      <c r="O108" s="110" t="s">
        <v>474</v>
      </c>
      <c r="P108"/>
      <c r="W108" s="177">
        <f t="shared" si="18"/>
        <v>0</v>
      </c>
      <c r="X108" s="177">
        <f t="shared" si="19"/>
        <v>1</v>
      </c>
      <c r="Y108" s="177">
        <f t="shared" si="20"/>
        <v>0</v>
      </c>
      <c r="Z108" s="177">
        <f t="shared" si="21"/>
        <v>0</v>
      </c>
      <c r="AA108" s="177">
        <f t="shared" si="22"/>
        <v>0</v>
      </c>
      <c r="AB108" s="177">
        <f t="shared" si="23"/>
        <v>0</v>
      </c>
      <c r="AC108" s="85"/>
      <c r="AD108" s="85">
        <f t="shared" si="24"/>
        <v>0</v>
      </c>
      <c r="AE108" s="85">
        <f t="shared" si="25"/>
        <v>0</v>
      </c>
      <c r="AF108" s="85">
        <f t="shared" si="26"/>
        <v>0</v>
      </c>
      <c r="AG108" s="85">
        <f t="shared" si="27"/>
        <v>0</v>
      </c>
      <c r="AH108" s="85">
        <f t="shared" si="28"/>
        <v>0</v>
      </c>
      <c r="AI108" s="85">
        <f t="shared" si="29"/>
        <v>0</v>
      </c>
    </row>
    <row r="109" spans="1:35" s="41" customFormat="1" ht="28.5" x14ac:dyDescent="0.25">
      <c r="A109" s="153">
        <v>107</v>
      </c>
      <c r="B109" s="208" t="s">
        <v>87</v>
      </c>
      <c r="C109" s="208" t="s">
        <v>91</v>
      </c>
      <c r="D109" s="208">
        <v>2</v>
      </c>
      <c r="E109" s="208" t="s">
        <v>15</v>
      </c>
      <c r="F109" s="208" t="s">
        <v>15</v>
      </c>
      <c r="G109" s="208" t="s">
        <v>24</v>
      </c>
      <c r="H109" s="208">
        <v>227</v>
      </c>
      <c r="I109" s="157" t="s">
        <v>317</v>
      </c>
      <c r="J109" s="151">
        <f t="shared" si="33"/>
        <v>517.17490225074948</v>
      </c>
      <c r="K109" s="96">
        <f t="shared" si="34"/>
        <v>125.98500000000001</v>
      </c>
      <c r="L109" s="110">
        <v>50</v>
      </c>
      <c r="M109" s="110" t="s">
        <v>474</v>
      </c>
      <c r="N109" s="110" t="s">
        <v>474</v>
      </c>
      <c r="O109" s="110" t="s">
        <v>474</v>
      </c>
      <c r="P109"/>
      <c r="W109" s="177">
        <f t="shared" si="18"/>
        <v>0</v>
      </c>
      <c r="X109" s="177">
        <f t="shared" si="19"/>
        <v>1</v>
      </c>
      <c r="Y109" s="177">
        <f t="shared" si="20"/>
        <v>0</v>
      </c>
      <c r="Z109" s="177">
        <f t="shared" si="21"/>
        <v>0</v>
      </c>
      <c r="AA109" s="177">
        <f t="shared" si="22"/>
        <v>0</v>
      </c>
      <c r="AB109" s="177">
        <f t="shared" si="23"/>
        <v>0</v>
      </c>
      <c r="AC109" s="85"/>
      <c r="AD109" s="85">
        <f t="shared" si="24"/>
        <v>0</v>
      </c>
      <c r="AE109" s="85">
        <f t="shared" si="25"/>
        <v>0</v>
      </c>
      <c r="AF109" s="85">
        <f t="shared" si="26"/>
        <v>0</v>
      </c>
      <c r="AG109" s="85">
        <f t="shared" si="27"/>
        <v>0</v>
      </c>
      <c r="AH109" s="85">
        <f t="shared" si="28"/>
        <v>0</v>
      </c>
      <c r="AI109" s="85">
        <f t="shared" si="29"/>
        <v>0</v>
      </c>
    </row>
    <row r="110" spans="1:35" ht="28.5" x14ac:dyDescent="0.25">
      <c r="A110" s="153">
        <v>108</v>
      </c>
      <c r="B110" s="208" t="s">
        <v>87</v>
      </c>
      <c r="C110" s="208" t="s">
        <v>92</v>
      </c>
      <c r="D110" s="208">
        <v>1</v>
      </c>
      <c r="E110" s="208" t="s">
        <v>24</v>
      </c>
      <c r="F110" s="208" t="s">
        <v>15</v>
      </c>
      <c r="G110" s="208" t="s">
        <v>24</v>
      </c>
      <c r="H110" s="208">
        <v>118</v>
      </c>
      <c r="I110" s="157" t="s">
        <v>317</v>
      </c>
      <c r="J110" s="151">
        <f t="shared" si="33"/>
        <v>517.17490225074948</v>
      </c>
      <c r="K110" s="96">
        <f t="shared" si="34"/>
        <v>65.490000000000009</v>
      </c>
      <c r="L110" s="110">
        <v>50</v>
      </c>
      <c r="M110" s="110" t="s">
        <v>474</v>
      </c>
      <c r="N110" s="110" t="s">
        <v>474</v>
      </c>
      <c r="O110" s="110" t="s">
        <v>474</v>
      </c>
      <c r="W110" s="177">
        <f t="shared" si="18"/>
        <v>0</v>
      </c>
      <c r="X110" s="177">
        <f t="shared" si="19"/>
        <v>1</v>
      </c>
      <c r="Y110" s="177">
        <f t="shared" si="20"/>
        <v>0</v>
      </c>
      <c r="Z110" s="177">
        <f t="shared" si="21"/>
        <v>0</v>
      </c>
      <c r="AA110" s="177">
        <f t="shared" si="22"/>
        <v>0</v>
      </c>
      <c r="AB110" s="177">
        <f t="shared" si="23"/>
        <v>0</v>
      </c>
      <c r="AC110" s="85"/>
      <c r="AD110" s="85">
        <f t="shared" si="24"/>
        <v>0</v>
      </c>
      <c r="AE110" s="85">
        <f t="shared" si="25"/>
        <v>0</v>
      </c>
      <c r="AF110" s="85">
        <f t="shared" si="26"/>
        <v>0</v>
      </c>
      <c r="AG110" s="85">
        <f t="shared" si="27"/>
        <v>0</v>
      </c>
      <c r="AH110" s="85">
        <f t="shared" si="28"/>
        <v>0</v>
      </c>
      <c r="AI110" s="85">
        <f t="shared" si="29"/>
        <v>0</v>
      </c>
    </row>
    <row r="111" spans="1:35" ht="28.5" x14ac:dyDescent="0.25">
      <c r="A111" s="153">
        <v>109</v>
      </c>
      <c r="B111" s="110" t="s">
        <v>146</v>
      </c>
      <c r="C111" s="110" t="s">
        <v>26</v>
      </c>
      <c r="D111" s="110">
        <v>1</v>
      </c>
      <c r="E111" s="110" t="s">
        <v>146</v>
      </c>
      <c r="F111" s="110" t="s">
        <v>146</v>
      </c>
      <c r="G111" s="110" t="s">
        <v>11</v>
      </c>
      <c r="H111" s="110">
        <v>18</v>
      </c>
      <c r="I111" s="157" t="s">
        <v>317</v>
      </c>
      <c r="J111" s="151">
        <f t="shared" si="33"/>
        <v>517.17490225074948</v>
      </c>
      <c r="K111" s="96">
        <f t="shared" si="34"/>
        <v>9.99</v>
      </c>
      <c r="L111" s="110" t="s">
        <v>474</v>
      </c>
      <c r="M111" s="110" t="s">
        <v>474</v>
      </c>
      <c r="N111" s="110" t="s">
        <v>474</v>
      </c>
      <c r="O111" s="110" t="s">
        <v>474</v>
      </c>
      <c r="W111" s="177">
        <f t="shared" si="18"/>
        <v>0</v>
      </c>
      <c r="X111" s="177">
        <f t="shared" si="19"/>
        <v>0</v>
      </c>
      <c r="Y111" s="177">
        <f t="shared" si="20"/>
        <v>0</v>
      </c>
      <c r="Z111" s="177">
        <f t="shared" si="21"/>
        <v>0</v>
      </c>
      <c r="AA111" s="177">
        <f t="shared" si="22"/>
        <v>0</v>
      </c>
      <c r="AB111" s="177">
        <f t="shared" si="23"/>
        <v>0</v>
      </c>
      <c r="AC111" s="85"/>
      <c r="AD111" s="85">
        <f t="shared" si="24"/>
        <v>0</v>
      </c>
      <c r="AE111" s="85">
        <f t="shared" si="25"/>
        <v>0</v>
      </c>
      <c r="AF111" s="85">
        <f t="shared" si="26"/>
        <v>0</v>
      </c>
      <c r="AG111" s="85">
        <f t="shared" si="27"/>
        <v>0</v>
      </c>
      <c r="AH111" s="85">
        <f t="shared" si="28"/>
        <v>0</v>
      </c>
      <c r="AI111" s="85">
        <f t="shared" si="29"/>
        <v>0</v>
      </c>
    </row>
    <row r="112" spans="1:35" ht="28.5" x14ac:dyDescent="0.25">
      <c r="A112" s="153">
        <v>110</v>
      </c>
      <c r="B112" s="110" t="s">
        <v>146</v>
      </c>
      <c r="C112" s="110" t="s">
        <v>26</v>
      </c>
      <c r="D112" s="110">
        <v>2</v>
      </c>
      <c r="E112" s="110" t="s">
        <v>146</v>
      </c>
      <c r="F112" s="110" t="s">
        <v>146</v>
      </c>
      <c r="G112" s="110" t="s">
        <v>11</v>
      </c>
      <c r="H112" s="110">
        <v>18</v>
      </c>
      <c r="I112" s="157" t="s">
        <v>317</v>
      </c>
      <c r="J112" s="151">
        <f t="shared" si="33"/>
        <v>517.17490225074948</v>
      </c>
      <c r="K112" s="96">
        <f t="shared" si="34"/>
        <v>9.99</v>
      </c>
      <c r="L112" s="110" t="s">
        <v>474</v>
      </c>
      <c r="M112" s="110" t="s">
        <v>474</v>
      </c>
      <c r="N112" s="110" t="s">
        <v>474</v>
      </c>
      <c r="O112" s="110" t="s">
        <v>474</v>
      </c>
      <c r="W112" s="177">
        <f t="shared" si="18"/>
        <v>0</v>
      </c>
      <c r="X112" s="177">
        <f t="shared" si="19"/>
        <v>0</v>
      </c>
      <c r="Y112" s="177">
        <f t="shared" si="20"/>
        <v>0</v>
      </c>
      <c r="Z112" s="177">
        <f t="shared" si="21"/>
        <v>0</v>
      </c>
      <c r="AA112" s="177">
        <f t="shared" si="22"/>
        <v>0</v>
      </c>
      <c r="AB112" s="177">
        <f t="shared" si="23"/>
        <v>0</v>
      </c>
      <c r="AC112" s="85"/>
      <c r="AD112" s="85">
        <f t="shared" si="24"/>
        <v>0</v>
      </c>
      <c r="AE112" s="85">
        <f t="shared" si="25"/>
        <v>0</v>
      </c>
      <c r="AF112" s="85">
        <f t="shared" si="26"/>
        <v>0</v>
      </c>
      <c r="AG112" s="85">
        <f t="shared" si="27"/>
        <v>0</v>
      </c>
      <c r="AH112" s="85">
        <f t="shared" si="28"/>
        <v>0</v>
      </c>
      <c r="AI112" s="85">
        <f t="shared" si="29"/>
        <v>0</v>
      </c>
    </row>
    <row r="113" spans="1:35" ht="28.5" x14ac:dyDescent="0.25">
      <c r="A113" s="153">
        <v>111</v>
      </c>
      <c r="B113" s="208" t="s">
        <v>104</v>
      </c>
      <c r="C113" s="208" t="s">
        <v>105</v>
      </c>
      <c r="D113" s="208">
        <v>1</v>
      </c>
      <c r="E113" s="208" t="s">
        <v>15</v>
      </c>
      <c r="F113" s="208" t="s">
        <v>15</v>
      </c>
      <c r="G113" s="208" t="s">
        <v>34</v>
      </c>
      <c r="H113" s="208">
        <v>157</v>
      </c>
      <c r="I113" s="157" t="s">
        <v>317</v>
      </c>
      <c r="J113" s="151">
        <f t="shared" si="33"/>
        <v>517.17490225074948</v>
      </c>
      <c r="K113" s="96">
        <f t="shared" si="34"/>
        <v>87.135000000000005</v>
      </c>
      <c r="L113" s="110" t="s">
        <v>474</v>
      </c>
      <c r="M113" s="110" t="s">
        <v>474</v>
      </c>
      <c r="N113" s="110" t="s">
        <v>474</v>
      </c>
      <c r="O113" s="110" t="s">
        <v>474</v>
      </c>
      <c r="W113" s="177">
        <f t="shared" si="18"/>
        <v>0</v>
      </c>
      <c r="X113" s="177">
        <f t="shared" si="19"/>
        <v>0</v>
      </c>
      <c r="Y113" s="177">
        <f t="shared" si="20"/>
        <v>0</v>
      </c>
      <c r="Z113" s="177">
        <f t="shared" si="21"/>
        <v>0</v>
      </c>
      <c r="AA113" s="177">
        <f t="shared" si="22"/>
        <v>0</v>
      </c>
      <c r="AB113" s="177">
        <f t="shared" si="23"/>
        <v>0</v>
      </c>
      <c r="AC113" s="85"/>
      <c r="AD113" s="85">
        <f t="shared" si="24"/>
        <v>0</v>
      </c>
      <c r="AE113" s="85">
        <f t="shared" si="25"/>
        <v>0</v>
      </c>
      <c r="AF113" s="85">
        <f t="shared" si="26"/>
        <v>0</v>
      </c>
      <c r="AG113" s="85">
        <f t="shared" si="27"/>
        <v>0</v>
      </c>
      <c r="AH113" s="85">
        <f t="shared" si="28"/>
        <v>0</v>
      </c>
      <c r="AI113" s="85">
        <f t="shared" si="29"/>
        <v>0</v>
      </c>
    </row>
    <row r="114" spans="1:35" ht="28.5" x14ac:dyDescent="0.25">
      <c r="A114" s="153">
        <v>112</v>
      </c>
      <c r="B114" s="208" t="s">
        <v>104</v>
      </c>
      <c r="C114" s="208" t="s">
        <v>105</v>
      </c>
      <c r="D114" s="208">
        <v>2</v>
      </c>
      <c r="E114" s="208" t="s">
        <v>15</v>
      </c>
      <c r="F114" s="208" t="s">
        <v>15</v>
      </c>
      <c r="G114" s="208" t="s">
        <v>34</v>
      </c>
      <c r="H114" s="208">
        <v>157</v>
      </c>
      <c r="I114" s="157" t="s">
        <v>317</v>
      </c>
      <c r="J114" s="151">
        <f t="shared" si="33"/>
        <v>517.17490225074948</v>
      </c>
      <c r="K114" s="96">
        <f t="shared" si="34"/>
        <v>87.135000000000005</v>
      </c>
      <c r="L114" s="110" t="s">
        <v>474</v>
      </c>
      <c r="M114" s="110" t="s">
        <v>474</v>
      </c>
      <c r="N114" s="110" t="s">
        <v>474</v>
      </c>
      <c r="O114" s="110" t="s">
        <v>474</v>
      </c>
      <c r="W114" s="177">
        <f t="shared" si="18"/>
        <v>0</v>
      </c>
      <c r="X114" s="177">
        <f t="shared" si="19"/>
        <v>0</v>
      </c>
      <c r="Y114" s="177">
        <f t="shared" si="20"/>
        <v>0</v>
      </c>
      <c r="Z114" s="177">
        <f t="shared" si="21"/>
        <v>0</v>
      </c>
      <c r="AA114" s="177">
        <f t="shared" si="22"/>
        <v>0</v>
      </c>
      <c r="AB114" s="177">
        <f t="shared" si="23"/>
        <v>0</v>
      </c>
      <c r="AC114" s="85"/>
      <c r="AD114" s="85">
        <f t="shared" si="24"/>
        <v>0</v>
      </c>
      <c r="AE114" s="85">
        <f t="shared" si="25"/>
        <v>0</v>
      </c>
      <c r="AF114" s="85">
        <f t="shared" si="26"/>
        <v>0</v>
      </c>
      <c r="AG114" s="85">
        <f t="shared" si="27"/>
        <v>0</v>
      </c>
      <c r="AH114" s="85">
        <f t="shared" si="28"/>
        <v>0</v>
      </c>
      <c r="AI114" s="85">
        <f t="shared" si="29"/>
        <v>0</v>
      </c>
    </row>
    <row r="115" spans="1:35" ht="28.5" x14ac:dyDescent="0.25">
      <c r="A115" s="153">
        <v>113</v>
      </c>
      <c r="B115" s="143" t="s">
        <v>104</v>
      </c>
      <c r="C115" s="143" t="s">
        <v>106</v>
      </c>
      <c r="D115" s="143">
        <v>1</v>
      </c>
      <c r="E115" s="143" t="s">
        <v>15</v>
      </c>
      <c r="F115" s="143" t="s">
        <v>15</v>
      </c>
      <c r="G115" s="143" t="s">
        <v>15</v>
      </c>
      <c r="H115" s="143">
        <v>56</v>
      </c>
      <c r="I115" s="157" t="s">
        <v>317</v>
      </c>
      <c r="J115" s="151">
        <f t="shared" si="33"/>
        <v>517.17490225074948</v>
      </c>
      <c r="K115" s="96">
        <f t="shared" si="34"/>
        <v>31.080000000000002</v>
      </c>
      <c r="L115" s="110" t="s">
        <v>474</v>
      </c>
      <c r="M115" s="110" t="s">
        <v>474</v>
      </c>
      <c r="N115" s="110" t="s">
        <v>474</v>
      </c>
      <c r="O115" s="110" t="s">
        <v>474</v>
      </c>
      <c r="W115" s="177">
        <f t="shared" si="18"/>
        <v>0</v>
      </c>
      <c r="X115" s="177">
        <f t="shared" si="19"/>
        <v>0</v>
      </c>
      <c r="Y115" s="177">
        <f t="shared" si="20"/>
        <v>0</v>
      </c>
      <c r="Z115" s="177">
        <f t="shared" si="21"/>
        <v>0</v>
      </c>
      <c r="AA115" s="177">
        <f t="shared" si="22"/>
        <v>0</v>
      </c>
      <c r="AB115" s="177">
        <f t="shared" si="23"/>
        <v>0</v>
      </c>
      <c r="AC115" s="85"/>
      <c r="AD115" s="85">
        <f t="shared" si="24"/>
        <v>0</v>
      </c>
      <c r="AE115" s="85">
        <f t="shared" si="25"/>
        <v>0</v>
      </c>
      <c r="AF115" s="85">
        <f t="shared" si="26"/>
        <v>0</v>
      </c>
      <c r="AG115" s="85">
        <f t="shared" si="27"/>
        <v>0</v>
      </c>
      <c r="AH115" s="85">
        <f t="shared" si="28"/>
        <v>0</v>
      </c>
      <c r="AI115" s="85">
        <f t="shared" si="29"/>
        <v>0</v>
      </c>
    </row>
    <row r="116" spans="1:35" ht="28.5" x14ac:dyDescent="0.25">
      <c r="A116" s="153">
        <v>114</v>
      </c>
      <c r="B116" s="143" t="s">
        <v>104</v>
      </c>
      <c r="C116" s="143" t="s">
        <v>106</v>
      </c>
      <c r="D116" s="143">
        <v>2</v>
      </c>
      <c r="E116" s="143" t="s">
        <v>15</v>
      </c>
      <c r="F116" s="143" t="s">
        <v>15</v>
      </c>
      <c r="G116" s="143" t="s">
        <v>15</v>
      </c>
      <c r="H116" s="143">
        <v>56</v>
      </c>
      <c r="I116" s="157" t="s">
        <v>317</v>
      </c>
      <c r="J116" s="151">
        <f t="shared" si="33"/>
        <v>517.17490225074948</v>
      </c>
      <c r="K116" s="96">
        <f t="shared" si="34"/>
        <v>31.080000000000002</v>
      </c>
      <c r="L116" s="110" t="s">
        <v>474</v>
      </c>
      <c r="M116" s="110" t="s">
        <v>474</v>
      </c>
      <c r="N116" s="110" t="s">
        <v>474</v>
      </c>
      <c r="O116" s="110" t="s">
        <v>474</v>
      </c>
      <c r="W116" s="177">
        <f t="shared" si="18"/>
        <v>0</v>
      </c>
      <c r="X116" s="177">
        <f t="shared" si="19"/>
        <v>0</v>
      </c>
      <c r="Y116" s="177">
        <f t="shared" si="20"/>
        <v>0</v>
      </c>
      <c r="Z116" s="177">
        <f t="shared" si="21"/>
        <v>0</v>
      </c>
      <c r="AA116" s="177">
        <f t="shared" si="22"/>
        <v>0</v>
      </c>
      <c r="AB116" s="177">
        <f t="shared" si="23"/>
        <v>0</v>
      </c>
      <c r="AC116" s="85"/>
      <c r="AD116" s="85">
        <f t="shared" si="24"/>
        <v>0</v>
      </c>
      <c r="AE116" s="85">
        <f t="shared" si="25"/>
        <v>0</v>
      </c>
      <c r="AF116" s="85">
        <f t="shared" si="26"/>
        <v>0</v>
      </c>
      <c r="AG116" s="85">
        <f t="shared" si="27"/>
        <v>0</v>
      </c>
      <c r="AH116" s="85">
        <f t="shared" si="28"/>
        <v>0</v>
      </c>
      <c r="AI116" s="85">
        <f t="shared" si="29"/>
        <v>0</v>
      </c>
    </row>
    <row r="117" spans="1:35" ht="28.5" x14ac:dyDescent="0.25">
      <c r="A117" s="153">
        <v>115</v>
      </c>
      <c r="B117" s="208" t="s">
        <v>104</v>
      </c>
      <c r="C117" s="208" t="s">
        <v>58</v>
      </c>
      <c r="D117" s="208">
        <v>1</v>
      </c>
      <c r="E117" s="208" t="s">
        <v>450</v>
      </c>
      <c r="F117" s="208" t="s">
        <v>15</v>
      </c>
      <c r="G117" s="208" t="s">
        <v>450</v>
      </c>
      <c r="H117" s="208">
        <v>152</v>
      </c>
      <c r="I117" s="157" t="s">
        <v>317</v>
      </c>
      <c r="J117" s="151">
        <f t="shared" si="33"/>
        <v>517.17490225074948</v>
      </c>
      <c r="K117" s="96">
        <f t="shared" si="34"/>
        <v>84.360000000000014</v>
      </c>
      <c r="L117" s="110" t="s">
        <v>474</v>
      </c>
      <c r="M117" s="110" t="s">
        <v>474</v>
      </c>
      <c r="N117" s="110" t="s">
        <v>474</v>
      </c>
      <c r="O117" s="110" t="s">
        <v>474</v>
      </c>
      <c r="W117" s="177">
        <f t="shared" si="18"/>
        <v>0</v>
      </c>
      <c r="X117" s="177">
        <f t="shared" si="19"/>
        <v>0</v>
      </c>
      <c r="Y117" s="177">
        <f t="shared" si="20"/>
        <v>0</v>
      </c>
      <c r="Z117" s="177">
        <f t="shared" si="21"/>
        <v>0</v>
      </c>
      <c r="AA117" s="177">
        <f t="shared" si="22"/>
        <v>0</v>
      </c>
      <c r="AB117" s="177">
        <f t="shared" si="23"/>
        <v>0</v>
      </c>
      <c r="AC117" s="85"/>
      <c r="AD117" s="85">
        <f t="shared" si="24"/>
        <v>0</v>
      </c>
      <c r="AE117" s="85">
        <f t="shared" si="25"/>
        <v>0</v>
      </c>
      <c r="AF117" s="85">
        <f t="shared" si="26"/>
        <v>0</v>
      </c>
      <c r="AG117" s="85">
        <f t="shared" si="27"/>
        <v>0</v>
      </c>
      <c r="AH117" s="85">
        <f t="shared" si="28"/>
        <v>0</v>
      </c>
      <c r="AI117" s="85">
        <f t="shared" si="29"/>
        <v>0</v>
      </c>
    </row>
    <row r="118" spans="1:35" ht="28.5" x14ac:dyDescent="0.25">
      <c r="A118" s="153">
        <v>116</v>
      </c>
      <c r="B118" s="208" t="s">
        <v>104</v>
      </c>
      <c r="C118" s="208" t="s">
        <v>58</v>
      </c>
      <c r="D118" s="208">
        <v>2</v>
      </c>
      <c r="E118" s="208" t="s">
        <v>450</v>
      </c>
      <c r="F118" s="208" t="s">
        <v>15</v>
      </c>
      <c r="G118" s="208" t="s">
        <v>450</v>
      </c>
      <c r="H118" s="208">
        <v>152</v>
      </c>
      <c r="I118" s="157" t="s">
        <v>317</v>
      </c>
      <c r="J118" s="151">
        <f t="shared" si="33"/>
        <v>517.17490225074948</v>
      </c>
      <c r="K118" s="96">
        <f t="shared" si="34"/>
        <v>84.360000000000014</v>
      </c>
      <c r="L118" s="110" t="s">
        <v>474</v>
      </c>
      <c r="M118" s="110" t="s">
        <v>474</v>
      </c>
      <c r="N118" s="110" t="s">
        <v>474</v>
      </c>
      <c r="O118" s="110" t="s">
        <v>474</v>
      </c>
      <c r="W118" s="177">
        <f t="shared" si="18"/>
        <v>0</v>
      </c>
      <c r="X118" s="177">
        <f t="shared" si="19"/>
        <v>0</v>
      </c>
      <c r="Y118" s="177">
        <f t="shared" si="20"/>
        <v>0</v>
      </c>
      <c r="Z118" s="177">
        <f t="shared" si="21"/>
        <v>0</v>
      </c>
      <c r="AA118" s="177">
        <f t="shared" si="22"/>
        <v>0</v>
      </c>
      <c r="AB118" s="177">
        <f t="shared" si="23"/>
        <v>0</v>
      </c>
      <c r="AC118" s="85"/>
      <c r="AD118" s="85">
        <f t="shared" si="24"/>
        <v>0</v>
      </c>
      <c r="AE118" s="85">
        <f t="shared" si="25"/>
        <v>0</v>
      </c>
      <c r="AF118" s="85">
        <f t="shared" si="26"/>
        <v>0</v>
      </c>
      <c r="AG118" s="85">
        <f t="shared" si="27"/>
        <v>0</v>
      </c>
      <c r="AH118" s="85">
        <f t="shared" si="28"/>
        <v>0</v>
      </c>
      <c r="AI118" s="85">
        <f t="shared" si="29"/>
        <v>0</v>
      </c>
    </row>
    <row r="119" spans="1:35" ht="28.5" x14ac:dyDescent="0.25">
      <c r="A119" s="153">
        <v>117</v>
      </c>
      <c r="B119" s="141" t="s">
        <v>104</v>
      </c>
      <c r="C119" s="141" t="s">
        <v>72</v>
      </c>
      <c r="D119" s="141">
        <v>1</v>
      </c>
      <c r="E119" s="141" t="s">
        <v>25</v>
      </c>
      <c r="F119" s="141" t="s">
        <v>15</v>
      </c>
      <c r="G119" s="141" t="s">
        <v>25</v>
      </c>
      <c r="H119" s="141">
        <v>62</v>
      </c>
      <c r="I119" s="157" t="s">
        <v>317</v>
      </c>
      <c r="J119" s="151">
        <f t="shared" si="33"/>
        <v>517.17490225074948</v>
      </c>
      <c r="K119" s="96">
        <f t="shared" si="34"/>
        <v>34.410000000000004</v>
      </c>
      <c r="L119" s="110" t="s">
        <v>474</v>
      </c>
      <c r="M119" s="110" t="s">
        <v>474</v>
      </c>
      <c r="N119" s="110" t="s">
        <v>474</v>
      </c>
      <c r="O119" s="110" t="s">
        <v>474</v>
      </c>
      <c r="W119" s="177">
        <f t="shared" si="18"/>
        <v>0</v>
      </c>
      <c r="X119" s="177">
        <f t="shared" si="19"/>
        <v>0</v>
      </c>
      <c r="Y119" s="177">
        <f t="shared" si="20"/>
        <v>0</v>
      </c>
      <c r="Z119" s="177">
        <f t="shared" si="21"/>
        <v>0</v>
      </c>
      <c r="AA119" s="177">
        <f t="shared" si="22"/>
        <v>0</v>
      </c>
      <c r="AB119" s="177">
        <f t="shared" si="23"/>
        <v>0</v>
      </c>
      <c r="AC119" s="85"/>
      <c r="AD119" s="85">
        <f t="shared" si="24"/>
        <v>0</v>
      </c>
      <c r="AE119" s="85">
        <f t="shared" si="25"/>
        <v>0</v>
      </c>
      <c r="AF119" s="85">
        <f t="shared" si="26"/>
        <v>0</v>
      </c>
      <c r="AG119" s="85">
        <f t="shared" si="27"/>
        <v>0</v>
      </c>
      <c r="AH119" s="85">
        <f t="shared" si="28"/>
        <v>0</v>
      </c>
      <c r="AI119" s="85">
        <f t="shared" si="29"/>
        <v>0</v>
      </c>
    </row>
    <row r="120" spans="1:35" s="41" customFormat="1" ht="28.5" x14ac:dyDescent="0.25">
      <c r="A120" s="153">
        <v>118</v>
      </c>
      <c r="B120" s="143" t="s">
        <v>104</v>
      </c>
      <c r="C120" s="143" t="s">
        <v>72</v>
      </c>
      <c r="D120" s="143">
        <v>2</v>
      </c>
      <c r="E120" s="143" t="s">
        <v>25</v>
      </c>
      <c r="F120" s="143" t="s">
        <v>15</v>
      </c>
      <c r="G120" s="141" t="s">
        <v>25</v>
      </c>
      <c r="H120" s="143">
        <v>62</v>
      </c>
      <c r="I120" s="157" t="s">
        <v>317</v>
      </c>
      <c r="J120" s="151">
        <f t="shared" si="33"/>
        <v>517.17490225074948</v>
      </c>
      <c r="K120" s="96">
        <f t="shared" si="34"/>
        <v>34.410000000000004</v>
      </c>
      <c r="L120" s="110" t="s">
        <v>474</v>
      </c>
      <c r="M120" s="110" t="s">
        <v>474</v>
      </c>
      <c r="N120" s="110" t="s">
        <v>474</v>
      </c>
      <c r="O120" s="110" t="s">
        <v>474</v>
      </c>
      <c r="P120"/>
      <c r="W120" s="177">
        <f t="shared" si="18"/>
        <v>0</v>
      </c>
      <c r="X120" s="177">
        <f t="shared" si="19"/>
        <v>0</v>
      </c>
      <c r="Y120" s="177">
        <f t="shared" si="20"/>
        <v>0</v>
      </c>
      <c r="Z120" s="177">
        <f t="shared" si="21"/>
        <v>0</v>
      </c>
      <c r="AA120" s="177">
        <f t="shared" si="22"/>
        <v>0</v>
      </c>
      <c r="AB120" s="177">
        <f t="shared" si="23"/>
        <v>0</v>
      </c>
      <c r="AC120" s="85"/>
      <c r="AD120" s="85">
        <f t="shared" si="24"/>
        <v>0</v>
      </c>
      <c r="AE120" s="85">
        <f t="shared" si="25"/>
        <v>0</v>
      </c>
      <c r="AF120" s="85">
        <f t="shared" si="26"/>
        <v>0</v>
      </c>
      <c r="AG120" s="85">
        <f t="shared" si="27"/>
        <v>0</v>
      </c>
      <c r="AH120" s="85">
        <f t="shared" si="28"/>
        <v>0</v>
      </c>
      <c r="AI120" s="85">
        <f t="shared" si="29"/>
        <v>0</v>
      </c>
    </row>
    <row r="121" spans="1:35" s="41" customFormat="1" ht="28.5" x14ac:dyDescent="0.25">
      <c r="A121" s="153">
        <v>119</v>
      </c>
      <c r="B121" s="143" t="s">
        <v>104</v>
      </c>
      <c r="C121" s="143" t="s">
        <v>64</v>
      </c>
      <c r="D121" s="143">
        <v>1</v>
      </c>
      <c r="E121" s="143" t="s">
        <v>15</v>
      </c>
      <c r="F121" s="143" t="s">
        <v>15</v>
      </c>
      <c r="G121" s="141" t="s">
        <v>25</v>
      </c>
      <c r="H121" s="143">
        <v>68</v>
      </c>
      <c r="I121" s="157" t="s">
        <v>317</v>
      </c>
      <c r="J121" s="151">
        <f t="shared" si="33"/>
        <v>517.17490225074948</v>
      </c>
      <c r="K121" s="96">
        <f t="shared" si="34"/>
        <v>37.74</v>
      </c>
      <c r="L121" s="110" t="s">
        <v>474</v>
      </c>
      <c r="M121" s="110" t="s">
        <v>474</v>
      </c>
      <c r="N121" s="110" t="s">
        <v>474</v>
      </c>
      <c r="O121" s="110" t="s">
        <v>474</v>
      </c>
      <c r="P121"/>
      <c r="W121" s="177">
        <f t="shared" si="18"/>
        <v>0</v>
      </c>
      <c r="X121" s="177">
        <f t="shared" si="19"/>
        <v>0</v>
      </c>
      <c r="Y121" s="177">
        <f t="shared" si="20"/>
        <v>0</v>
      </c>
      <c r="Z121" s="177">
        <f t="shared" si="21"/>
        <v>0</v>
      </c>
      <c r="AA121" s="177">
        <f t="shared" si="22"/>
        <v>0</v>
      </c>
      <c r="AB121" s="177">
        <f t="shared" si="23"/>
        <v>0</v>
      </c>
      <c r="AC121" s="85"/>
      <c r="AD121" s="85">
        <f t="shared" si="24"/>
        <v>0</v>
      </c>
      <c r="AE121" s="85">
        <f t="shared" si="25"/>
        <v>0</v>
      </c>
      <c r="AF121" s="85">
        <f t="shared" si="26"/>
        <v>0</v>
      </c>
      <c r="AG121" s="85">
        <f t="shared" si="27"/>
        <v>0</v>
      </c>
      <c r="AH121" s="85">
        <f t="shared" si="28"/>
        <v>0</v>
      </c>
      <c r="AI121" s="85">
        <f t="shared" si="29"/>
        <v>0</v>
      </c>
    </row>
    <row r="122" spans="1:35" ht="28.5" x14ac:dyDescent="0.25">
      <c r="A122" s="153">
        <v>120</v>
      </c>
      <c r="B122" s="190" t="s">
        <v>12</v>
      </c>
      <c r="C122" s="190" t="s">
        <v>93</v>
      </c>
      <c r="D122" s="143">
        <v>1</v>
      </c>
      <c r="E122" s="190" t="s">
        <v>94</v>
      </c>
      <c r="F122" s="143" t="s">
        <v>11</v>
      </c>
      <c r="G122" s="190" t="s">
        <v>94</v>
      </c>
      <c r="H122" s="143">
        <v>23.2</v>
      </c>
      <c r="I122" s="157" t="s">
        <v>317</v>
      </c>
      <c r="J122" s="151">
        <f>IF(I122="Twin ACSR Moose",(400*400)/($U$4),IF(I122="Quad Bersimis",(400*400)/($U$8),IF(I122="Quad AAAC Moose",(400*400)/($U$5),IF(I122="Quad ACSR Moose",(400*400)/($U$6),IF(I122="Triple ACSR Snowbird",(400*400)/($U$7))))))</f>
        <v>517.17490225074948</v>
      </c>
      <c r="K122" s="96">
        <f t="shared" si="34"/>
        <v>12.876000000000001</v>
      </c>
      <c r="L122" s="110" t="s">
        <v>474</v>
      </c>
      <c r="M122" s="110" t="s">
        <v>474</v>
      </c>
      <c r="N122" s="110" t="s">
        <v>474</v>
      </c>
      <c r="O122" s="110" t="s">
        <v>474</v>
      </c>
      <c r="W122" s="177">
        <f t="shared" si="18"/>
        <v>0</v>
      </c>
      <c r="X122" s="177">
        <f t="shared" si="19"/>
        <v>0</v>
      </c>
      <c r="Y122" s="177">
        <f t="shared" si="20"/>
        <v>0</v>
      </c>
      <c r="Z122" s="177">
        <f t="shared" si="21"/>
        <v>0</v>
      </c>
      <c r="AA122" s="177">
        <f t="shared" si="22"/>
        <v>0</v>
      </c>
      <c r="AB122" s="177">
        <f t="shared" si="23"/>
        <v>0</v>
      </c>
      <c r="AC122" s="85"/>
      <c r="AD122" s="85">
        <f t="shared" si="24"/>
        <v>0</v>
      </c>
      <c r="AE122" s="85">
        <f t="shared" si="25"/>
        <v>0</v>
      </c>
      <c r="AF122" s="85">
        <f t="shared" si="26"/>
        <v>0</v>
      </c>
      <c r="AG122" s="85">
        <f t="shared" si="27"/>
        <v>0</v>
      </c>
      <c r="AH122" s="85">
        <f t="shared" si="28"/>
        <v>0</v>
      </c>
      <c r="AI122" s="85">
        <f t="shared" si="29"/>
        <v>0</v>
      </c>
    </row>
    <row r="123" spans="1:35" ht="28.5" x14ac:dyDescent="0.25">
      <c r="A123" s="153">
        <v>121</v>
      </c>
      <c r="B123" s="190" t="s">
        <v>12</v>
      </c>
      <c r="C123" s="190" t="s">
        <v>93</v>
      </c>
      <c r="D123" s="143">
        <v>2</v>
      </c>
      <c r="E123" s="190" t="s">
        <v>94</v>
      </c>
      <c r="F123" s="143" t="s">
        <v>15</v>
      </c>
      <c r="G123" s="190" t="s">
        <v>94</v>
      </c>
      <c r="H123" s="143">
        <v>23.2</v>
      </c>
      <c r="I123" s="157" t="s">
        <v>317</v>
      </c>
      <c r="J123" s="151">
        <f>IF(I123="Twin ACSR Moose",(400*400)/($U$4),IF(I123="Quad Bersimis",(400*400)/($U$8),IF(I123="Quad AAAC Moose",(400*400)/($U$5),IF(I123="Quad ACSR Moose",(400*400)/($U$6),IF(I123="Triple ACSR Snowbird",(400*400)/($U$7))))))</f>
        <v>517.17490225074948</v>
      </c>
      <c r="K123" s="96">
        <f t="shared" si="34"/>
        <v>12.876000000000001</v>
      </c>
      <c r="L123" s="110" t="s">
        <v>474</v>
      </c>
      <c r="M123" s="110" t="s">
        <v>474</v>
      </c>
      <c r="N123" s="110" t="s">
        <v>474</v>
      </c>
      <c r="O123" s="110" t="s">
        <v>474</v>
      </c>
      <c r="W123" s="177">
        <f t="shared" si="18"/>
        <v>0</v>
      </c>
      <c r="X123" s="177">
        <f t="shared" si="19"/>
        <v>0</v>
      </c>
      <c r="Y123" s="177">
        <f t="shared" si="20"/>
        <v>0</v>
      </c>
      <c r="Z123" s="177">
        <f t="shared" si="21"/>
        <v>0</v>
      </c>
      <c r="AA123" s="177">
        <f t="shared" si="22"/>
        <v>0</v>
      </c>
      <c r="AB123" s="177">
        <f t="shared" si="23"/>
        <v>0</v>
      </c>
      <c r="AC123" s="85"/>
      <c r="AD123" s="85">
        <f t="shared" si="24"/>
        <v>0</v>
      </c>
      <c r="AE123" s="85">
        <f t="shared" si="25"/>
        <v>0</v>
      </c>
      <c r="AF123" s="85">
        <f t="shared" si="26"/>
        <v>0</v>
      </c>
      <c r="AG123" s="85">
        <f t="shared" si="27"/>
        <v>0</v>
      </c>
      <c r="AH123" s="85">
        <f t="shared" si="28"/>
        <v>0</v>
      </c>
      <c r="AI123" s="85">
        <f t="shared" si="29"/>
        <v>0</v>
      </c>
    </row>
    <row r="124" spans="1:35" ht="28.5" x14ac:dyDescent="0.25">
      <c r="A124" s="153">
        <v>122</v>
      </c>
      <c r="B124" s="143" t="s">
        <v>79</v>
      </c>
      <c r="C124" s="143" t="s">
        <v>78</v>
      </c>
      <c r="D124" s="143">
        <v>1</v>
      </c>
      <c r="E124" s="143" t="s">
        <v>11</v>
      </c>
      <c r="F124" s="143" t="s">
        <v>235</v>
      </c>
      <c r="G124" s="141" t="s">
        <v>11</v>
      </c>
      <c r="H124" s="143">
        <v>390</v>
      </c>
      <c r="I124" s="157" t="s">
        <v>317</v>
      </c>
      <c r="J124" s="151">
        <f t="shared" ref="J124:J141" si="35">IF(I124="Twin ACSR Moose",(400*400)/($U$4),IF(I124="Quad Bersimis",(400*400)/($U$4),IF(I124="Quad AAAC Moose",(400*400)/($U$5),IF(I124="Quad ACSR Moose",(400*400)/($U$6),IF(I124="Triple ACSR Snowbird",(400*400)/($U$7))))))</f>
        <v>517.17490225074948</v>
      </c>
      <c r="K124" s="96">
        <f t="shared" si="34"/>
        <v>216.45000000000002</v>
      </c>
      <c r="L124" s="110" t="s">
        <v>474</v>
      </c>
      <c r="M124" s="110" t="s">
        <v>474</v>
      </c>
      <c r="N124" s="110">
        <v>63</v>
      </c>
      <c r="O124" s="110" t="s">
        <v>474</v>
      </c>
      <c r="W124" s="177">
        <f t="shared" si="18"/>
        <v>0</v>
      </c>
      <c r="X124" s="177">
        <f t="shared" si="19"/>
        <v>0</v>
      </c>
      <c r="Y124" s="177">
        <f t="shared" si="20"/>
        <v>0</v>
      </c>
      <c r="Z124" s="177">
        <f t="shared" si="21"/>
        <v>0</v>
      </c>
      <c r="AA124" s="177">
        <f t="shared" si="22"/>
        <v>0</v>
      </c>
      <c r="AB124" s="177">
        <f t="shared" si="23"/>
        <v>0</v>
      </c>
      <c r="AC124" s="85"/>
      <c r="AD124" s="85">
        <f t="shared" si="24"/>
        <v>0</v>
      </c>
      <c r="AE124" s="85">
        <f t="shared" si="25"/>
        <v>0</v>
      </c>
      <c r="AF124" s="85">
        <f t="shared" si="26"/>
        <v>0</v>
      </c>
      <c r="AG124" s="85">
        <f t="shared" si="27"/>
        <v>1</v>
      </c>
      <c r="AH124" s="85">
        <f t="shared" si="28"/>
        <v>0</v>
      </c>
      <c r="AI124" s="85">
        <f t="shared" si="29"/>
        <v>0</v>
      </c>
    </row>
    <row r="125" spans="1:35" ht="28.5" x14ac:dyDescent="0.25">
      <c r="A125" s="153">
        <v>123</v>
      </c>
      <c r="B125" s="110" t="s">
        <v>444</v>
      </c>
      <c r="C125" s="110" t="s">
        <v>186</v>
      </c>
      <c r="D125" s="110">
        <v>1</v>
      </c>
      <c r="E125" s="110" t="s">
        <v>37</v>
      </c>
      <c r="F125" s="110" t="s">
        <v>37</v>
      </c>
      <c r="G125" s="141" t="s">
        <v>52</v>
      </c>
      <c r="H125" s="110">
        <v>18</v>
      </c>
      <c r="I125" s="157" t="s">
        <v>317</v>
      </c>
      <c r="J125" s="151">
        <f t="shared" si="35"/>
        <v>517.17490225074948</v>
      </c>
      <c r="K125" s="96">
        <f t="shared" si="34"/>
        <v>9.99</v>
      </c>
      <c r="L125" s="110" t="s">
        <v>474</v>
      </c>
      <c r="M125" s="110" t="s">
        <v>474</v>
      </c>
      <c r="N125" s="110" t="s">
        <v>474</v>
      </c>
      <c r="O125" s="110" t="s">
        <v>474</v>
      </c>
      <c r="W125" s="177">
        <f t="shared" si="18"/>
        <v>0</v>
      </c>
      <c r="X125" s="177">
        <f t="shared" si="19"/>
        <v>0</v>
      </c>
      <c r="Y125" s="177">
        <f t="shared" si="20"/>
        <v>0</v>
      </c>
      <c r="Z125" s="177">
        <f t="shared" si="21"/>
        <v>0</v>
      </c>
      <c r="AA125" s="177">
        <f t="shared" si="22"/>
        <v>0</v>
      </c>
      <c r="AB125" s="177">
        <f t="shared" si="23"/>
        <v>0</v>
      </c>
      <c r="AC125" s="85"/>
      <c r="AD125" s="85">
        <f t="shared" si="24"/>
        <v>0</v>
      </c>
      <c r="AE125" s="85">
        <f t="shared" si="25"/>
        <v>0</v>
      </c>
      <c r="AF125" s="85">
        <f t="shared" si="26"/>
        <v>0</v>
      </c>
      <c r="AG125" s="85">
        <f t="shared" si="27"/>
        <v>0</v>
      </c>
      <c r="AH125" s="85">
        <f t="shared" si="28"/>
        <v>0</v>
      </c>
      <c r="AI125" s="85">
        <f t="shared" si="29"/>
        <v>0</v>
      </c>
    </row>
    <row r="126" spans="1:35" ht="28.5" x14ac:dyDescent="0.25">
      <c r="A126" s="153">
        <v>124</v>
      </c>
      <c r="B126" s="110" t="s">
        <v>444</v>
      </c>
      <c r="C126" s="110" t="s">
        <v>186</v>
      </c>
      <c r="D126" s="110">
        <v>2</v>
      </c>
      <c r="E126" s="110" t="s">
        <v>37</v>
      </c>
      <c r="F126" s="110" t="s">
        <v>37</v>
      </c>
      <c r="G126" s="143" t="s">
        <v>52</v>
      </c>
      <c r="H126" s="110">
        <v>18</v>
      </c>
      <c r="I126" s="157" t="s">
        <v>317</v>
      </c>
      <c r="J126" s="151">
        <f t="shared" si="35"/>
        <v>517.17490225074948</v>
      </c>
      <c r="K126" s="96">
        <f t="shared" si="34"/>
        <v>9.99</v>
      </c>
      <c r="L126" s="110" t="s">
        <v>474</v>
      </c>
      <c r="M126" s="110" t="s">
        <v>474</v>
      </c>
      <c r="N126" s="110" t="s">
        <v>474</v>
      </c>
      <c r="O126" s="110" t="s">
        <v>474</v>
      </c>
      <c r="W126" s="177">
        <f t="shared" si="18"/>
        <v>0</v>
      </c>
      <c r="X126" s="177">
        <f t="shared" si="19"/>
        <v>0</v>
      </c>
      <c r="Y126" s="177">
        <f t="shared" si="20"/>
        <v>0</v>
      </c>
      <c r="Z126" s="177">
        <f t="shared" si="21"/>
        <v>0</v>
      </c>
      <c r="AA126" s="177">
        <f t="shared" si="22"/>
        <v>0</v>
      </c>
      <c r="AB126" s="177">
        <f t="shared" si="23"/>
        <v>0</v>
      </c>
      <c r="AC126" s="85"/>
      <c r="AD126" s="85">
        <f t="shared" si="24"/>
        <v>0</v>
      </c>
      <c r="AE126" s="85">
        <f t="shared" si="25"/>
        <v>0</v>
      </c>
      <c r="AF126" s="85">
        <f t="shared" si="26"/>
        <v>0</v>
      </c>
      <c r="AG126" s="85">
        <f t="shared" si="27"/>
        <v>0</v>
      </c>
      <c r="AH126" s="85">
        <f t="shared" si="28"/>
        <v>0</v>
      </c>
      <c r="AI126" s="85">
        <f t="shared" si="29"/>
        <v>0</v>
      </c>
    </row>
    <row r="127" spans="1:35" ht="28.5" x14ac:dyDescent="0.25">
      <c r="A127" s="153">
        <v>125</v>
      </c>
      <c r="B127" s="143" t="s">
        <v>186</v>
      </c>
      <c r="C127" s="143" t="s">
        <v>69</v>
      </c>
      <c r="D127" s="143">
        <v>1</v>
      </c>
      <c r="E127" s="143" t="s">
        <v>52</v>
      </c>
      <c r="F127" s="143" t="s">
        <v>52</v>
      </c>
      <c r="G127" s="143" t="s">
        <v>52</v>
      </c>
      <c r="H127" s="143">
        <v>170</v>
      </c>
      <c r="I127" s="157" t="s">
        <v>317</v>
      </c>
      <c r="J127" s="151">
        <f t="shared" si="35"/>
        <v>517.17490225074948</v>
      </c>
      <c r="K127" s="96">
        <f t="shared" si="34"/>
        <v>94.350000000000009</v>
      </c>
      <c r="L127" s="110" t="s">
        <v>474</v>
      </c>
      <c r="M127" s="110" t="s">
        <v>474</v>
      </c>
      <c r="N127" s="110" t="s">
        <v>474</v>
      </c>
      <c r="O127" s="110" t="s">
        <v>474</v>
      </c>
      <c r="W127" s="177">
        <f t="shared" si="18"/>
        <v>0</v>
      </c>
      <c r="X127" s="177">
        <f t="shared" si="19"/>
        <v>0</v>
      </c>
      <c r="Y127" s="177">
        <f t="shared" si="20"/>
        <v>0</v>
      </c>
      <c r="Z127" s="177">
        <f t="shared" si="21"/>
        <v>0</v>
      </c>
      <c r="AA127" s="177">
        <f t="shared" si="22"/>
        <v>0</v>
      </c>
      <c r="AB127" s="177">
        <f t="shared" si="23"/>
        <v>0</v>
      </c>
      <c r="AC127" s="85"/>
      <c r="AD127" s="85">
        <f t="shared" si="24"/>
        <v>0</v>
      </c>
      <c r="AE127" s="85">
        <f t="shared" si="25"/>
        <v>0</v>
      </c>
      <c r="AF127" s="85">
        <f t="shared" si="26"/>
        <v>0</v>
      </c>
      <c r="AG127" s="85">
        <f t="shared" si="27"/>
        <v>0</v>
      </c>
      <c r="AH127" s="85">
        <f t="shared" si="28"/>
        <v>0</v>
      </c>
      <c r="AI127" s="85">
        <f t="shared" si="29"/>
        <v>0</v>
      </c>
    </row>
    <row r="128" spans="1:35" ht="28.5" x14ac:dyDescent="0.25">
      <c r="A128" s="153">
        <v>126</v>
      </c>
      <c r="B128" s="143" t="s">
        <v>186</v>
      </c>
      <c r="C128" s="143" t="s">
        <v>69</v>
      </c>
      <c r="D128" s="143">
        <v>2</v>
      </c>
      <c r="E128" s="143" t="s">
        <v>52</v>
      </c>
      <c r="F128" s="143" t="s">
        <v>52</v>
      </c>
      <c r="G128" s="143" t="s">
        <v>52</v>
      </c>
      <c r="H128" s="143">
        <v>170</v>
      </c>
      <c r="I128" s="157" t="s">
        <v>317</v>
      </c>
      <c r="J128" s="151">
        <f t="shared" si="35"/>
        <v>517.17490225074948</v>
      </c>
      <c r="K128" s="96">
        <f t="shared" si="34"/>
        <v>94.350000000000009</v>
      </c>
      <c r="L128" s="110" t="s">
        <v>474</v>
      </c>
      <c r="M128" s="110" t="s">
        <v>474</v>
      </c>
      <c r="N128" s="110" t="s">
        <v>474</v>
      </c>
      <c r="O128" s="110" t="s">
        <v>474</v>
      </c>
      <c r="W128" s="177">
        <f t="shared" si="18"/>
        <v>0</v>
      </c>
      <c r="X128" s="177">
        <f t="shared" si="19"/>
        <v>0</v>
      </c>
      <c r="Y128" s="177">
        <f t="shared" si="20"/>
        <v>0</v>
      </c>
      <c r="Z128" s="177">
        <f t="shared" si="21"/>
        <v>0</v>
      </c>
      <c r="AA128" s="177">
        <f t="shared" si="22"/>
        <v>0</v>
      </c>
      <c r="AB128" s="177">
        <f t="shared" si="23"/>
        <v>0</v>
      </c>
      <c r="AC128" s="85"/>
      <c r="AD128" s="85">
        <f t="shared" si="24"/>
        <v>0</v>
      </c>
      <c r="AE128" s="85">
        <f t="shared" si="25"/>
        <v>0</v>
      </c>
      <c r="AF128" s="85">
        <f t="shared" si="26"/>
        <v>0</v>
      </c>
      <c r="AG128" s="85">
        <f t="shared" si="27"/>
        <v>0</v>
      </c>
      <c r="AH128" s="85">
        <f t="shared" si="28"/>
        <v>0</v>
      </c>
      <c r="AI128" s="85">
        <f t="shared" si="29"/>
        <v>0</v>
      </c>
    </row>
    <row r="129" spans="1:35" ht="28.5" x14ac:dyDescent="0.25">
      <c r="A129" s="153">
        <v>127</v>
      </c>
      <c r="B129" s="110" t="s">
        <v>823</v>
      </c>
      <c r="C129" s="110" t="s">
        <v>69</v>
      </c>
      <c r="D129" s="110">
        <v>1</v>
      </c>
      <c r="E129" s="110" t="s">
        <v>52</v>
      </c>
      <c r="F129" s="110" t="s">
        <v>52</v>
      </c>
      <c r="G129" s="110" t="s">
        <v>52</v>
      </c>
      <c r="H129" s="110">
        <v>127</v>
      </c>
      <c r="I129" s="158" t="s">
        <v>318</v>
      </c>
      <c r="J129" s="151">
        <f t="shared" si="35"/>
        <v>680.65493404551648</v>
      </c>
      <c r="K129" s="96">
        <f t="shared" si="34"/>
        <v>92.963999999999999</v>
      </c>
      <c r="L129" s="110" t="s">
        <v>474</v>
      </c>
      <c r="M129" s="110" t="s">
        <v>474</v>
      </c>
      <c r="N129" s="110" t="s">
        <v>474</v>
      </c>
      <c r="O129" s="110" t="s">
        <v>474</v>
      </c>
      <c r="W129" s="177">
        <f t="shared" si="18"/>
        <v>0</v>
      </c>
      <c r="X129" s="177">
        <f t="shared" si="19"/>
        <v>0</v>
      </c>
      <c r="Y129" s="177">
        <f t="shared" si="20"/>
        <v>0</v>
      </c>
      <c r="Z129" s="177">
        <f t="shared" si="21"/>
        <v>0</v>
      </c>
      <c r="AA129" s="177">
        <f t="shared" si="22"/>
        <v>0</v>
      </c>
      <c r="AB129" s="177">
        <f t="shared" si="23"/>
        <v>0</v>
      </c>
      <c r="AC129" s="85"/>
      <c r="AD129" s="85">
        <f t="shared" si="24"/>
        <v>0</v>
      </c>
      <c r="AE129" s="85">
        <f t="shared" si="25"/>
        <v>0</v>
      </c>
      <c r="AF129" s="85">
        <f t="shared" si="26"/>
        <v>0</v>
      </c>
      <c r="AG129" s="85">
        <f t="shared" si="27"/>
        <v>0</v>
      </c>
      <c r="AH129" s="85">
        <f t="shared" si="28"/>
        <v>0</v>
      </c>
      <c r="AI129" s="85">
        <f t="shared" si="29"/>
        <v>0</v>
      </c>
    </row>
    <row r="130" spans="1:35" ht="28.5" x14ac:dyDescent="0.25">
      <c r="A130" s="153">
        <v>128</v>
      </c>
      <c r="B130" s="110" t="s">
        <v>823</v>
      </c>
      <c r="C130" s="110" t="s">
        <v>69</v>
      </c>
      <c r="D130" s="110">
        <v>2</v>
      </c>
      <c r="E130" s="110" t="s">
        <v>52</v>
      </c>
      <c r="F130" s="110" t="s">
        <v>52</v>
      </c>
      <c r="G130" s="110" t="s">
        <v>52</v>
      </c>
      <c r="H130" s="110">
        <v>127</v>
      </c>
      <c r="I130" s="158" t="s">
        <v>318</v>
      </c>
      <c r="J130" s="151">
        <f t="shared" si="35"/>
        <v>680.65493404551648</v>
      </c>
      <c r="K130" s="96">
        <f t="shared" si="34"/>
        <v>92.963999999999999</v>
      </c>
      <c r="L130" s="110" t="s">
        <v>474</v>
      </c>
      <c r="M130" s="110" t="s">
        <v>474</v>
      </c>
      <c r="N130" s="110" t="s">
        <v>474</v>
      </c>
      <c r="O130" s="110" t="s">
        <v>474</v>
      </c>
      <c r="W130" s="177">
        <f t="shared" si="18"/>
        <v>0</v>
      </c>
      <c r="X130" s="177">
        <f t="shared" si="19"/>
        <v>0</v>
      </c>
      <c r="Y130" s="177">
        <f t="shared" si="20"/>
        <v>0</v>
      </c>
      <c r="Z130" s="177">
        <f t="shared" si="21"/>
        <v>0</v>
      </c>
      <c r="AA130" s="177">
        <f t="shared" si="22"/>
        <v>0</v>
      </c>
      <c r="AB130" s="177">
        <f t="shared" si="23"/>
        <v>0</v>
      </c>
      <c r="AC130" s="85"/>
      <c r="AD130" s="85">
        <f t="shared" si="24"/>
        <v>0</v>
      </c>
      <c r="AE130" s="85">
        <f t="shared" si="25"/>
        <v>0</v>
      </c>
      <c r="AF130" s="85">
        <f t="shared" si="26"/>
        <v>0</v>
      </c>
      <c r="AG130" s="85">
        <f t="shared" si="27"/>
        <v>0</v>
      </c>
      <c r="AH130" s="85">
        <f t="shared" si="28"/>
        <v>0</v>
      </c>
      <c r="AI130" s="85">
        <f t="shared" si="29"/>
        <v>0</v>
      </c>
    </row>
    <row r="131" spans="1:35" ht="28.5" x14ac:dyDescent="0.25">
      <c r="A131" s="153">
        <v>129</v>
      </c>
      <c r="B131" s="141" t="s">
        <v>105</v>
      </c>
      <c r="C131" s="141" t="s">
        <v>108</v>
      </c>
      <c r="D131" s="141">
        <v>1</v>
      </c>
      <c r="E131" s="141" t="s">
        <v>15</v>
      </c>
      <c r="F131" s="141" t="s">
        <v>34</v>
      </c>
      <c r="G131" s="141" t="s">
        <v>15</v>
      </c>
      <c r="H131" s="141">
        <v>106</v>
      </c>
      <c r="I131" s="157" t="s">
        <v>317</v>
      </c>
      <c r="J131" s="151">
        <f t="shared" si="35"/>
        <v>517.17490225074948</v>
      </c>
      <c r="K131" s="96">
        <f t="shared" si="34"/>
        <v>58.830000000000005</v>
      </c>
      <c r="L131" s="110" t="s">
        <v>474</v>
      </c>
      <c r="M131" s="110" t="s">
        <v>474</v>
      </c>
      <c r="N131" s="110" t="s">
        <v>474</v>
      </c>
      <c r="O131" s="110" t="s">
        <v>474</v>
      </c>
      <c r="W131" s="177">
        <f t="shared" si="18"/>
        <v>0</v>
      </c>
      <c r="X131" s="177">
        <f t="shared" si="19"/>
        <v>0</v>
      </c>
      <c r="Y131" s="177">
        <f t="shared" si="20"/>
        <v>0</v>
      </c>
      <c r="Z131" s="177">
        <f t="shared" si="21"/>
        <v>0</v>
      </c>
      <c r="AA131" s="177">
        <f t="shared" si="22"/>
        <v>0</v>
      </c>
      <c r="AB131" s="177">
        <f t="shared" si="23"/>
        <v>0</v>
      </c>
      <c r="AC131" s="85"/>
      <c r="AD131" s="85">
        <f t="shared" si="24"/>
        <v>0</v>
      </c>
      <c r="AE131" s="85">
        <f t="shared" si="25"/>
        <v>0</v>
      </c>
      <c r="AF131" s="85">
        <f t="shared" si="26"/>
        <v>0</v>
      </c>
      <c r="AG131" s="85">
        <f t="shared" si="27"/>
        <v>0</v>
      </c>
      <c r="AH131" s="85">
        <f t="shared" si="28"/>
        <v>0</v>
      </c>
      <c r="AI131" s="85">
        <f t="shared" si="29"/>
        <v>0</v>
      </c>
    </row>
    <row r="132" spans="1:35" ht="28.5" x14ac:dyDescent="0.25">
      <c r="A132" s="153">
        <v>130</v>
      </c>
      <c r="B132" s="141" t="s">
        <v>105</v>
      </c>
      <c r="C132" s="141" t="s">
        <v>63</v>
      </c>
      <c r="D132" s="141">
        <v>1</v>
      </c>
      <c r="E132" s="141" t="s">
        <v>15</v>
      </c>
      <c r="F132" s="141" t="s">
        <v>34</v>
      </c>
      <c r="G132" s="143" t="s">
        <v>25</v>
      </c>
      <c r="H132" s="141">
        <v>93</v>
      </c>
      <c r="I132" s="157" t="s">
        <v>317</v>
      </c>
      <c r="J132" s="151">
        <f t="shared" si="35"/>
        <v>517.17490225074948</v>
      </c>
      <c r="K132" s="96">
        <f t="shared" si="34"/>
        <v>51.615000000000002</v>
      </c>
      <c r="L132" s="110" t="s">
        <v>474</v>
      </c>
      <c r="M132" s="110" t="s">
        <v>474</v>
      </c>
      <c r="N132" s="110" t="s">
        <v>474</v>
      </c>
      <c r="O132" s="110" t="s">
        <v>474</v>
      </c>
      <c r="W132" s="177">
        <f t="shared" si="18"/>
        <v>0</v>
      </c>
      <c r="X132" s="177">
        <f t="shared" si="19"/>
        <v>0</v>
      </c>
      <c r="Y132" s="177">
        <f t="shared" si="20"/>
        <v>0</v>
      </c>
      <c r="Z132" s="177">
        <f t="shared" si="21"/>
        <v>0</v>
      </c>
      <c r="AA132" s="177">
        <f t="shared" si="22"/>
        <v>0</v>
      </c>
      <c r="AB132" s="177">
        <f t="shared" si="23"/>
        <v>0</v>
      </c>
      <c r="AC132" s="85"/>
      <c r="AD132" s="85">
        <f t="shared" si="24"/>
        <v>0</v>
      </c>
      <c r="AE132" s="85">
        <f t="shared" si="25"/>
        <v>0</v>
      </c>
      <c r="AF132" s="85">
        <f t="shared" si="26"/>
        <v>0</v>
      </c>
      <c r="AG132" s="85">
        <f t="shared" si="27"/>
        <v>0</v>
      </c>
      <c r="AH132" s="85">
        <f t="shared" si="28"/>
        <v>0</v>
      </c>
      <c r="AI132" s="85">
        <f t="shared" si="29"/>
        <v>0</v>
      </c>
    </row>
    <row r="133" spans="1:35" ht="28.5" x14ac:dyDescent="0.25">
      <c r="A133" s="153">
        <v>131</v>
      </c>
      <c r="B133" s="226" t="s">
        <v>105</v>
      </c>
      <c r="C133" s="226" t="s">
        <v>109</v>
      </c>
      <c r="D133" s="226">
        <v>1</v>
      </c>
      <c r="E133" s="226" t="s">
        <v>455</v>
      </c>
      <c r="F133" s="226" t="s">
        <v>34</v>
      </c>
      <c r="G133" s="226" t="s">
        <v>110</v>
      </c>
      <c r="H133" s="226">
        <v>97</v>
      </c>
      <c r="I133" s="157" t="s">
        <v>317</v>
      </c>
      <c r="J133" s="151">
        <f t="shared" si="35"/>
        <v>517.17490225074948</v>
      </c>
      <c r="K133" s="96">
        <f t="shared" si="34"/>
        <v>53.835000000000008</v>
      </c>
      <c r="L133" s="110" t="s">
        <v>474</v>
      </c>
      <c r="M133" s="110" t="s">
        <v>474</v>
      </c>
      <c r="N133" s="110" t="s">
        <v>474</v>
      </c>
      <c r="O133" s="110" t="s">
        <v>474</v>
      </c>
      <c r="W133" s="177">
        <f t="shared" ref="W133:W196" si="36">IF(AND(L133=50,M133="Yes"),1,0)</f>
        <v>0</v>
      </c>
      <c r="X133" s="177">
        <f t="shared" ref="X133:X196" si="37">IF(AND(L133=50,M133="-"),1,0)</f>
        <v>0</v>
      </c>
      <c r="Y133" s="177">
        <f t="shared" ref="Y133:Y196" si="38">IF(AND(L133=63,M133="Yes"),1,0)</f>
        <v>0</v>
      </c>
      <c r="Z133" s="177">
        <f t="shared" ref="Z133:Z196" si="39">IF(AND(L133=63,M133="-"),1,0)</f>
        <v>0</v>
      </c>
      <c r="AA133" s="177">
        <f t="shared" ref="AA133:AA196" si="40">IF(AND(L133=80,M133="Yes"),1,0)</f>
        <v>0</v>
      </c>
      <c r="AB133" s="177">
        <f t="shared" ref="AB133:AB196" si="41">IF(AND(L133=80,M133="-"),1,0)</f>
        <v>0</v>
      </c>
      <c r="AC133" s="85"/>
      <c r="AD133" s="85">
        <f t="shared" ref="AD133:AD196" si="42">IF(AND(N133=50,O133="Yes"),1,0)</f>
        <v>0</v>
      </c>
      <c r="AE133" s="85">
        <f t="shared" ref="AE133:AE196" si="43">IF(AND(N133=50,O133="-"),1,0)</f>
        <v>0</v>
      </c>
      <c r="AF133" s="85">
        <f t="shared" ref="AF133:AF196" si="44">IF(AND(N133=63,O133="Yes"),1,0)</f>
        <v>0</v>
      </c>
      <c r="AG133" s="85">
        <f t="shared" ref="AG133:AG196" si="45">IF(AND(N133=63,O133="-"),1,0)</f>
        <v>0</v>
      </c>
      <c r="AH133" s="85">
        <f t="shared" ref="AH133:AH196" si="46">IF(AND(N133=80,O133="Yes"),1,0)</f>
        <v>0</v>
      </c>
      <c r="AI133" s="85">
        <f t="shared" ref="AI133:AI196" si="47">IF(AND(N133=80,O133="-"),1,0)</f>
        <v>0</v>
      </c>
    </row>
    <row r="134" spans="1:35" ht="28.5" x14ac:dyDescent="0.25">
      <c r="A134" s="153">
        <v>132</v>
      </c>
      <c r="B134" s="226" t="s">
        <v>105</v>
      </c>
      <c r="C134" s="226" t="s">
        <v>109</v>
      </c>
      <c r="D134" s="226">
        <v>2</v>
      </c>
      <c r="E134" s="226" t="s">
        <v>455</v>
      </c>
      <c r="F134" s="226" t="s">
        <v>34</v>
      </c>
      <c r="G134" s="226" t="s">
        <v>110</v>
      </c>
      <c r="H134" s="226">
        <v>97</v>
      </c>
      <c r="I134" s="157" t="s">
        <v>317</v>
      </c>
      <c r="J134" s="151">
        <f t="shared" si="35"/>
        <v>517.17490225074948</v>
      </c>
      <c r="K134" s="96">
        <f t="shared" si="34"/>
        <v>53.835000000000008</v>
      </c>
      <c r="L134" s="110" t="s">
        <v>474</v>
      </c>
      <c r="M134" s="110" t="s">
        <v>474</v>
      </c>
      <c r="N134" s="110" t="s">
        <v>474</v>
      </c>
      <c r="O134" s="110" t="s">
        <v>474</v>
      </c>
      <c r="W134" s="177">
        <f t="shared" si="36"/>
        <v>0</v>
      </c>
      <c r="X134" s="177">
        <f t="shared" si="37"/>
        <v>0</v>
      </c>
      <c r="Y134" s="177">
        <f t="shared" si="38"/>
        <v>0</v>
      </c>
      <c r="Z134" s="177">
        <f t="shared" si="39"/>
        <v>0</v>
      </c>
      <c r="AA134" s="177">
        <f t="shared" si="40"/>
        <v>0</v>
      </c>
      <c r="AB134" s="177">
        <f t="shared" si="41"/>
        <v>0</v>
      </c>
      <c r="AC134" s="85"/>
      <c r="AD134" s="85">
        <f t="shared" si="42"/>
        <v>0</v>
      </c>
      <c r="AE134" s="85">
        <f t="shared" si="43"/>
        <v>0</v>
      </c>
      <c r="AF134" s="85">
        <f t="shared" si="44"/>
        <v>0</v>
      </c>
      <c r="AG134" s="85">
        <f t="shared" si="45"/>
        <v>0</v>
      </c>
      <c r="AH134" s="85">
        <f t="shared" si="46"/>
        <v>0</v>
      </c>
      <c r="AI134" s="85">
        <f t="shared" si="47"/>
        <v>0</v>
      </c>
    </row>
    <row r="135" spans="1:35" ht="28.5" x14ac:dyDescent="0.25">
      <c r="A135" s="153">
        <v>133</v>
      </c>
      <c r="B135" s="141" t="s">
        <v>105</v>
      </c>
      <c r="C135" s="141" t="s">
        <v>111</v>
      </c>
      <c r="D135" s="141">
        <v>1</v>
      </c>
      <c r="E135" s="141" t="s">
        <v>25</v>
      </c>
      <c r="F135" s="141" t="s">
        <v>34</v>
      </c>
      <c r="G135" s="141" t="s">
        <v>111</v>
      </c>
      <c r="H135" s="141">
        <v>13</v>
      </c>
      <c r="I135" s="157" t="s">
        <v>317</v>
      </c>
      <c r="J135" s="151">
        <f t="shared" si="35"/>
        <v>517.17490225074948</v>
      </c>
      <c r="K135" s="96">
        <f t="shared" si="34"/>
        <v>7.2150000000000007</v>
      </c>
      <c r="L135" s="110" t="s">
        <v>474</v>
      </c>
      <c r="M135" s="110" t="s">
        <v>474</v>
      </c>
      <c r="N135" s="110" t="s">
        <v>474</v>
      </c>
      <c r="O135" s="110" t="s">
        <v>474</v>
      </c>
      <c r="W135" s="177">
        <f t="shared" si="36"/>
        <v>0</v>
      </c>
      <c r="X135" s="177">
        <f t="shared" si="37"/>
        <v>0</v>
      </c>
      <c r="Y135" s="177">
        <f t="shared" si="38"/>
        <v>0</v>
      </c>
      <c r="Z135" s="177">
        <f t="shared" si="39"/>
        <v>0</v>
      </c>
      <c r="AA135" s="177">
        <f t="shared" si="40"/>
        <v>0</v>
      </c>
      <c r="AB135" s="177">
        <f t="shared" si="41"/>
        <v>0</v>
      </c>
      <c r="AC135" s="85"/>
      <c r="AD135" s="85">
        <f t="shared" si="42"/>
        <v>0</v>
      </c>
      <c r="AE135" s="85">
        <f t="shared" si="43"/>
        <v>0</v>
      </c>
      <c r="AF135" s="85">
        <f t="shared" si="44"/>
        <v>0</v>
      </c>
      <c r="AG135" s="85">
        <f t="shared" si="45"/>
        <v>0</v>
      </c>
      <c r="AH135" s="85">
        <f t="shared" si="46"/>
        <v>0</v>
      </c>
      <c r="AI135" s="85">
        <f t="shared" si="47"/>
        <v>0</v>
      </c>
    </row>
    <row r="136" spans="1:35" ht="28.5" x14ac:dyDescent="0.25">
      <c r="A136" s="153">
        <v>134</v>
      </c>
      <c r="B136" s="141" t="s">
        <v>105</v>
      </c>
      <c r="C136" s="141" t="s">
        <v>224</v>
      </c>
      <c r="D136" s="141">
        <v>1</v>
      </c>
      <c r="E136" s="141" t="s">
        <v>15</v>
      </c>
      <c r="F136" s="141" t="s">
        <v>34</v>
      </c>
      <c r="G136" s="141" t="s">
        <v>321</v>
      </c>
      <c r="H136" s="141">
        <v>64</v>
      </c>
      <c r="I136" s="157" t="s">
        <v>317</v>
      </c>
      <c r="J136" s="151">
        <f t="shared" si="35"/>
        <v>517.17490225074948</v>
      </c>
      <c r="K136" s="96">
        <f t="shared" si="34"/>
        <v>35.520000000000003</v>
      </c>
      <c r="L136" s="110">
        <v>50</v>
      </c>
      <c r="M136" s="110" t="s">
        <v>474</v>
      </c>
      <c r="N136" s="110" t="s">
        <v>474</v>
      </c>
      <c r="O136" s="110" t="s">
        <v>474</v>
      </c>
      <c r="W136" s="177">
        <f t="shared" si="36"/>
        <v>0</v>
      </c>
      <c r="X136" s="177">
        <f t="shared" si="37"/>
        <v>1</v>
      </c>
      <c r="Y136" s="177">
        <f t="shared" si="38"/>
        <v>0</v>
      </c>
      <c r="Z136" s="177">
        <f t="shared" si="39"/>
        <v>0</v>
      </c>
      <c r="AA136" s="177">
        <f t="shared" si="40"/>
        <v>0</v>
      </c>
      <c r="AB136" s="177">
        <f t="shared" si="41"/>
        <v>0</v>
      </c>
      <c r="AC136" s="85"/>
      <c r="AD136" s="85">
        <f t="shared" si="42"/>
        <v>0</v>
      </c>
      <c r="AE136" s="85">
        <f t="shared" si="43"/>
        <v>0</v>
      </c>
      <c r="AF136" s="85">
        <f t="shared" si="44"/>
        <v>0</v>
      </c>
      <c r="AG136" s="85">
        <f t="shared" si="45"/>
        <v>0</v>
      </c>
      <c r="AH136" s="85">
        <f t="shared" si="46"/>
        <v>0</v>
      </c>
      <c r="AI136" s="85">
        <f t="shared" si="47"/>
        <v>0</v>
      </c>
    </row>
    <row r="137" spans="1:35" ht="28.5" x14ac:dyDescent="0.25">
      <c r="A137" s="153">
        <v>135</v>
      </c>
      <c r="B137" s="141" t="s">
        <v>111</v>
      </c>
      <c r="C137" s="141" t="s">
        <v>112</v>
      </c>
      <c r="D137" s="141">
        <v>1</v>
      </c>
      <c r="E137" s="141" t="s">
        <v>111</v>
      </c>
      <c r="F137" s="141" t="s">
        <v>111</v>
      </c>
      <c r="G137" s="141" t="s">
        <v>25</v>
      </c>
      <c r="H137" s="141">
        <v>98</v>
      </c>
      <c r="I137" s="157" t="s">
        <v>317</v>
      </c>
      <c r="J137" s="151">
        <f t="shared" si="35"/>
        <v>517.17490225074948</v>
      </c>
      <c r="K137" s="96">
        <f t="shared" si="34"/>
        <v>54.390000000000008</v>
      </c>
      <c r="L137" s="110" t="s">
        <v>474</v>
      </c>
      <c r="M137" s="110" t="s">
        <v>474</v>
      </c>
      <c r="N137" s="110" t="s">
        <v>474</v>
      </c>
      <c r="O137" s="110" t="s">
        <v>474</v>
      </c>
      <c r="W137" s="177">
        <f t="shared" si="36"/>
        <v>0</v>
      </c>
      <c r="X137" s="177">
        <f t="shared" si="37"/>
        <v>0</v>
      </c>
      <c r="Y137" s="177">
        <f t="shared" si="38"/>
        <v>0</v>
      </c>
      <c r="Z137" s="177">
        <f t="shared" si="39"/>
        <v>0</v>
      </c>
      <c r="AA137" s="177">
        <f t="shared" si="40"/>
        <v>0</v>
      </c>
      <c r="AB137" s="177">
        <f t="shared" si="41"/>
        <v>0</v>
      </c>
      <c r="AC137" s="85"/>
      <c r="AD137" s="85">
        <f t="shared" si="42"/>
        <v>0</v>
      </c>
      <c r="AE137" s="85">
        <f t="shared" si="43"/>
        <v>0</v>
      </c>
      <c r="AF137" s="85">
        <f t="shared" si="44"/>
        <v>0</v>
      </c>
      <c r="AG137" s="85">
        <f t="shared" si="45"/>
        <v>0</v>
      </c>
      <c r="AH137" s="85">
        <f t="shared" si="46"/>
        <v>0</v>
      </c>
      <c r="AI137" s="85">
        <f t="shared" si="47"/>
        <v>0</v>
      </c>
    </row>
    <row r="138" spans="1:35" ht="28.5" x14ac:dyDescent="0.25">
      <c r="A138" s="153">
        <v>136</v>
      </c>
      <c r="B138" s="141" t="s">
        <v>60</v>
      </c>
      <c r="C138" s="141" t="s">
        <v>185</v>
      </c>
      <c r="D138" s="141">
        <v>1</v>
      </c>
      <c r="E138" s="141" t="s">
        <v>25</v>
      </c>
      <c r="F138" s="141" t="s">
        <v>25</v>
      </c>
      <c r="G138" s="141" t="s">
        <v>25</v>
      </c>
      <c r="H138" s="141">
        <v>159</v>
      </c>
      <c r="I138" s="157" t="s">
        <v>317</v>
      </c>
      <c r="J138" s="151">
        <f t="shared" si="35"/>
        <v>517.17490225074948</v>
      </c>
      <c r="K138" s="96">
        <f t="shared" si="34"/>
        <v>88.245000000000005</v>
      </c>
      <c r="L138" s="110" t="s">
        <v>474</v>
      </c>
      <c r="M138" s="110" t="s">
        <v>474</v>
      </c>
      <c r="N138" s="110" t="s">
        <v>474</v>
      </c>
      <c r="O138" s="110" t="s">
        <v>474</v>
      </c>
      <c r="W138" s="177">
        <f t="shared" si="36"/>
        <v>0</v>
      </c>
      <c r="X138" s="177">
        <f t="shared" si="37"/>
        <v>0</v>
      </c>
      <c r="Y138" s="177">
        <f t="shared" si="38"/>
        <v>0</v>
      </c>
      <c r="Z138" s="177">
        <f t="shared" si="39"/>
        <v>0</v>
      </c>
      <c r="AA138" s="177">
        <f t="shared" si="40"/>
        <v>0</v>
      </c>
      <c r="AB138" s="177">
        <f t="shared" si="41"/>
        <v>0</v>
      </c>
      <c r="AC138" s="85"/>
      <c r="AD138" s="85">
        <f t="shared" si="42"/>
        <v>0</v>
      </c>
      <c r="AE138" s="85">
        <f t="shared" si="43"/>
        <v>0</v>
      </c>
      <c r="AF138" s="85">
        <f t="shared" si="44"/>
        <v>0</v>
      </c>
      <c r="AG138" s="85">
        <f t="shared" si="45"/>
        <v>0</v>
      </c>
      <c r="AH138" s="85">
        <f t="shared" si="46"/>
        <v>0</v>
      </c>
      <c r="AI138" s="85">
        <f t="shared" si="47"/>
        <v>0</v>
      </c>
    </row>
    <row r="139" spans="1:35" ht="28.5" x14ac:dyDescent="0.25">
      <c r="A139" s="153">
        <v>137</v>
      </c>
      <c r="B139" s="141" t="s">
        <v>60</v>
      </c>
      <c r="C139" s="141" t="s">
        <v>113</v>
      </c>
      <c r="D139" s="141">
        <v>1</v>
      </c>
      <c r="E139" s="141" t="s">
        <v>25</v>
      </c>
      <c r="F139" s="141" t="s">
        <v>25</v>
      </c>
      <c r="G139" s="141" t="s">
        <v>143</v>
      </c>
      <c r="H139" s="141">
        <v>113</v>
      </c>
      <c r="I139" s="157" t="s">
        <v>317</v>
      </c>
      <c r="J139" s="151">
        <f t="shared" si="35"/>
        <v>517.17490225074948</v>
      </c>
      <c r="K139" s="96">
        <f t="shared" si="34"/>
        <v>62.715000000000003</v>
      </c>
      <c r="L139" s="110" t="s">
        <v>474</v>
      </c>
      <c r="M139" s="110" t="s">
        <v>474</v>
      </c>
      <c r="N139" s="110" t="s">
        <v>474</v>
      </c>
      <c r="O139" s="110" t="s">
        <v>474</v>
      </c>
      <c r="W139" s="177">
        <f t="shared" si="36"/>
        <v>0</v>
      </c>
      <c r="X139" s="177">
        <f t="shared" si="37"/>
        <v>0</v>
      </c>
      <c r="Y139" s="177">
        <f t="shared" si="38"/>
        <v>0</v>
      </c>
      <c r="Z139" s="177">
        <f t="shared" si="39"/>
        <v>0</v>
      </c>
      <c r="AA139" s="177">
        <f t="shared" si="40"/>
        <v>0</v>
      </c>
      <c r="AB139" s="177">
        <f t="shared" si="41"/>
        <v>0</v>
      </c>
      <c r="AC139" s="85"/>
      <c r="AD139" s="85">
        <f t="shared" si="42"/>
        <v>0</v>
      </c>
      <c r="AE139" s="85">
        <f t="shared" si="43"/>
        <v>0</v>
      </c>
      <c r="AF139" s="85">
        <f t="shared" si="44"/>
        <v>0</v>
      </c>
      <c r="AG139" s="85">
        <f t="shared" si="45"/>
        <v>0</v>
      </c>
      <c r="AH139" s="85">
        <f t="shared" si="46"/>
        <v>0</v>
      </c>
      <c r="AI139" s="85">
        <f t="shared" si="47"/>
        <v>0</v>
      </c>
    </row>
    <row r="140" spans="1:35" ht="28.5" x14ac:dyDescent="0.25">
      <c r="A140" s="153">
        <v>138</v>
      </c>
      <c r="B140" s="141" t="s">
        <v>60</v>
      </c>
      <c r="C140" s="141" t="s">
        <v>113</v>
      </c>
      <c r="D140" s="141">
        <v>2</v>
      </c>
      <c r="E140" s="141" t="s">
        <v>25</v>
      </c>
      <c r="F140" s="141" t="s">
        <v>25</v>
      </c>
      <c r="G140" s="141" t="s">
        <v>143</v>
      </c>
      <c r="H140" s="141">
        <v>113</v>
      </c>
      <c r="I140" s="157" t="s">
        <v>317</v>
      </c>
      <c r="J140" s="151">
        <f t="shared" si="35"/>
        <v>517.17490225074948</v>
      </c>
      <c r="K140" s="96">
        <f t="shared" si="34"/>
        <v>62.715000000000003</v>
      </c>
      <c r="L140" s="110" t="s">
        <v>474</v>
      </c>
      <c r="M140" s="110" t="s">
        <v>474</v>
      </c>
      <c r="N140" s="110" t="s">
        <v>474</v>
      </c>
      <c r="O140" s="110" t="s">
        <v>474</v>
      </c>
      <c r="W140" s="177">
        <f t="shared" si="36"/>
        <v>0</v>
      </c>
      <c r="X140" s="177">
        <f t="shared" si="37"/>
        <v>0</v>
      </c>
      <c r="Y140" s="177">
        <f t="shared" si="38"/>
        <v>0</v>
      </c>
      <c r="Z140" s="177">
        <f t="shared" si="39"/>
        <v>0</v>
      </c>
      <c r="AA140" s="177">
        <f t="shared" si="40"/>
        <v>0</v>
      </c>
      <c r="AB140" s="177">
        <f t="shared" si="41"/>
        <v>0</v>
      </c>
      <c r="AC140" s="85"/>
      <c r="AD140" s="85">
        <f t="shared" si="42"/>
        <v>0</v>
      </c>
      <c r="AE140" s="85">
        <f t="shared" si="43"/>
        <v>0</v>
      </c>
      <c r="AF140" s="85">
        <f t="shared" si="44"/>
        <v>0</v>
      </c>
      <c r="AG140" s="85">
        <f t="shared" si="45"/>
        <v>0</v>
      </c>
      <c r="AH140" s="85">
        <f t="shared" si="46"/>
        <v>0</v>
      </c>
      <c r="AI140" s="85">
        <f t="shared" si="47"/>
        <v>0</v>
      </c>
    </row>
    <row r="141" spans="1:35" ht="28.5" x14ac:dyDescent="0.25">
      <c r="A141" s="153">
        <v>139</v>
      </c>
      <c r="B141" s="141" t="s">
        <v>60</v>
      </c>
      <c r="C141" s="141" t="s">
        <v>55</v>
      </c>
      <c r="D141" s="141">
        <v>1</v>
      </c>
      <c r="E141" s="141" t="s">
        <v>25</v>
      </c>
      <c r="F141" s="141" t="s">
        <v>25</v>
      </c>
      <c r="G141" s="141" t="s">
        <v>25</v>
      </c>
      <c r="H141" s="141">
        <v>166</v>
      </c>
      <c r="I141" s="157" t="s">
        <v>317</v>
      </c>
      <c r="J141" s="151">
        <f t="shared" si="35"/>
        <v>517.17490225074948</v>
      </c>
      <c r="K141" s="96">
        <f t="shared" si="34"/>
        <v>92.13000000000001</v>
      </c>
      <c r="L141" s="110" t="s">
        <v>474</v>
      </c>
      <c r="M141" s="110" t="s">
        <v>474</v>
      </c>
      <c r="N141" s="110" t="s">
        <v>474</v>
      </c>
      <c r="O141" s="110" t="s">
        <v>474</v>
      </c>
      <c r="W141" s="177">
        <f t="shared" si="36"/>
        <v>0</v>
      </c>
      <c r="X141" s="177">
        <f t="shared" si="37"/>
        <v>0</v>
      </c>
      <c r="Y141" s="177">
        <f t="shared" si="38"/>
        <v>0</v>
      </c>
      <c r="Z141" s="177">
        <f t="shared" si="39"/>
        <v>0</v>
      </c>
      <c r="AA141" s="177">
        <f t="shared" si="40"/>
        <v>0</v>
      </c>
      <c r="AB141" s="177">
        <f t="shared" si="41"/>
        <v>0</v>
      </c>
      <c r="AC141" s="85"/>
      <c r="AD141" s="85">
        <f t="shared" si="42"/>
        <v>0</v>
      </c>
      <c r="AE141" s="85">
        <f t="shared" si="43"/>
        <v>0</v>
      </c>
      <c r="AF141" s="85">
        <f t="shared" si="44"/>
        <v>0</v>
      </c>
      <c r="AG141" s="85">
        <f t="shared" si="45"/>
        <v>0</v>
      </c>
      <c r="AH141" s="85">
        <f t="shared" si="46"/>
        <v>0</v>
      </c>
      <c r="AI141" s="85">
        <f t="shared" si="47"/>
        <v>0</v>
      </c>
    </row>
    <row r="142" spans="1:35" ht="28.5" x14ac:dyDescent="0.25">
      <c r="A142" s="153">
        <v>140</v>
      </c>
      <c r="B142" s="141" t="s">
        <v>153</v>
      </c>
      <c r="C142" s="141" t="s">
        <v>177</v>
      </c>
      <c r="D142" s="141">
        <v>1</v>
      </c>
      <c r="E142" s="141" t="s">
        <v>11</v>
      </c>
      <c r="F142" s="141" t="s">
        <v>153</v>
      </c>
      <c r="G142" s="141" t="s">
        <v>234</v>
      </c>
      <c r="H142" s="141">
        <v>150</v>
      </c>
      <c r="I142" s="157" t="s">
        <v>317</v>
      </c>
      <c r="J142" s="151">
        <f>IF(I142="Twin ACSR Moose",(400*400)/($U$4),IF(I142="Quad Bersimis",(400*400)/($U$8),IF(I142="Quad AAAC Moose",(400*400)/($U$5),IF(I142="Quad ACSR Moose",(400*400)/($U$6),IF(I142="Triple ACSR Snowbird",(400*400)/($U$7))))))</f>
        <v>517.17490225074948</v>
      </c>
      <c r="K142" s="96">
        <f t="shared" si="34"/>
        <v>83.250000000000014</v>
      </c>
      <c r="L142" s="110" t="s">
        <v>474</v>
      </c>
      <c r="M142" s="110" t="s">
        <v>474</v>
      </c>
      <c r="N142" s="110" t="s">
        <v>474</v>
      </c>
      <c r="O142" s="110" t="s">
        <v>474</v>
      </c>
      <c r="W142" s="177">
        <f t="shared" si="36"/>
        <v>0</v>
      </c>
      <c r="X142" s="177">
        <f t="shared" si="37"/>
        <v>0</v>
      </c>
      <c r="Y142" s="177">
        <f t="shared" si="38"/>
        <v>0</v>
      </c>
      <c r="Z142" s="177">
        <f t="shared" si="39"/>
        <v>0</v>
      </c>
      <c r="AA142" s="177">
        <f t="shared" si="40"/>
        <v>0</v>
      </c>
      <c r="AB142" s="177">
        <f t="shared" si="41"/>
        <v>0</v>
      </c>
      <c r="AC142" s="85"/>
      <c r="AD142" s="85">
        <f t="shared" si="42"/>
        <v>0</v>
      </c>
      <c r="AE142" s="85">
        <f t="shared" si="43"/>
        <v>0</v>
      </c>
      <c r="AF142" s="85">
        <f t="shared" si="44"/>
        <v>0</v>
      </c>
      <c r="AG142" s="85">
        <f t="shared" si="45"/>
        <v>0</v>
      </c>
      <c r="AH142" s="85">
        <f t="shared" si="46"/>
        <v>0</v>
      </c>
      <c r="AI142" s="85">
        <f t="shared" si="47"/>
        <v>0</v>
      </c>
    </row>
    <row r="143" spans="1:35" ht="28.5" x14ac:dyDescent="0.25">
      <c r="A143" s="153">
        <v>141</v>
      </c>
      <c r="B143" s="141" t="s">
        <v>153</v>
      </c>
      <c r="C143" s="141" t="s">
        <v>139</v>
      </c>
      <c r="D143" s="141">
        <v>2</v>
      </c>
      <c r="E143" s="141" t="s">
        <v>11</v>
      </c>
      <c r="F143" s="141" t="s">
        <v>153</v>
      </c>
      <c r="G143" s="141" t="s">
        <v>52</v>
      </c>
      <c r="H143" s="141">
        <v>94</v>
      </c>
      <c r="I143" s="157" t="s">
        <v>317</v>
      </c>
      <c r="J143" s="151">
        <f>IF(I143="Twin ACSR Moose",(400*400)/($U$4),IF(I143="Quad Bersimis",(400*400)/($U$8),IF(I143="Quad AAAC Moose",(400*400)/($U$5),IF(I143="Quad ACSR Moose",(400*400)/($U$6),IF(I143="Triple ACSR Snowbird",(400*400)/($U$7))))))</f>
        <v>517.17490225074948</v>
      </c>
      <c r="K143" s="96">
        <f t="shared" si="34"/>
        <v>52.17</v>
      </c>
      <c r="L143" s="110" t="s">
        <v>474</v>
      </c>
      <c r="M143" s="110" t="s">
        <v>474</v>
      </c>
      <c r="N143" s="110" t="s">
        <v>474</v>
      </c>
      <c r="O143" s="110" t="s">
        <v>474</v>
      </c>
      <c r="W143" s="177">
        <f t="shared" si="36"/>
        <v>0</v>
      </c>
      <c r="X143" s="177">
        <f t="shared" si="37"/>
        <v>0</v>
      </c>
      <c r="Y143" s="177">
        <f t="shared" si="38"/>
        <v>0</v>
      </c>
      <c r="Z143" s="177">
        <f t="shared" si="39"/>
        <v>0</v>
      </c>
      <c r="AA143" s="177">
        <f t="shared" si="40"/>
        <v>0</v>
      </c>
      <c r="AB143" s="177">
        <f t="shared" si="41"/>
        <v>0</v>
      </c>
      <c r="AC143" s="85"/>
      <c r="AD143" s="85">
        <f t="shared" si="42"/>
        <v>0</v>
      </c>
      <c r="AE143" s="85">
        <f t="shared" si="43"/>
        <v>0</v>
      </c>
      <c r="AF143" s="85">
        <f t="shared" si="44"/>
        <v>0</v>
      </c>
      <c r="AG143" s="85">
        <f t="shared" si="45"/>
        <v>0</v>
      </c>
      <c r="AH143" s="85">
        <f t="shared" si="46"/>
        <v>0</v>
      </c>
      <c r="AI143" s="85">
        <f t="shared" si="47"/>
        <v>0</v>
      </c>
    </row>
    <row r="144" spans="1:35" ht="28.5" x14ac:dyDescent="0.25">
      <c r="A144" s="153">
        <v>142</v>
      </c>
      <c r="B144" s="141" t="s">
        <v>114</v>
      </c>
      <c r="C144" s="141" t="s">
        <v>115</v>
      </c>
      <c r="D144" s="141">
        <v>1</v>
      </c>
      <c r="E144" s="141" t="s">
        <v>24</v>
      </c>
      <c r="F144" s="141" t="s">
        <v>24</v>
      </c>
      <c r="G144" s="141" t="s">
        <v>24</v>
      </c>
      <c r="H144" s="141">
        <v>79</v>
      </c>
      <c r="I144" s="157" t="s">
        <v>318</v>
      </c>
      <c r="J144" s="151">
        <f t="shared" ref="J144:J175" si="48">IF(I144="Twin ACSR Moose",(400*400)/($U$4),IF(I144="Quad Bersimis",(400*400)/($U$4),IF(I144="Quad AAAC Moose",(400*400)/($U$5),IF(I144="Quad ACSR Moose",(400*400)/($U$6),IF(I144="Triple ACSR Snowbird",(400*400)/($U$7))))))</f>
        <v>680.65493404551648</v>
      </c>
      <c r="K144" s="96">
        <f t="shared" si="34"/>
        <v>57.827999999999996</v>
      </c>
      <c r="L144" s="110" t="s">
        <v>474</v>
      </c>
      <c r="M144" s="110" t="s">
        <v>474</v>
      </c>
      <c r="N144" s="110" t="s">
        <v>474</v>
      </c>
      <c r="O144" s="110" t="s">
        <v>474</v>
      </c>
      <c r="W144" s="177">
        <f t="shared" si="36"/>
        <v>0</v>
      </c>
      <c r="X144" s="177">
        <f t="shared" si="37"/>
        <v>0</v>
      </c>
      <c r="Y144" s="177">
        <f t="shared" si="38"/>
        <v>0</v>
      </c>
      <c r="Z144" s="177">
        <f t="shared" si="39"/>
        <v>0</v>
      </c>
      <c r="AA144" s="177">
        <f t="shared" si="40"/>
        <v>0</v>
      </c>
      <c r="AB144" s="177">
        <f t="shared" si="41"/>
        <v>0</v>
      </c>
      <c r="AC144" s="85"/>
      <c r="AD144" s="85">
        <f t="shared" si="42"/>
        <v>0</v>
      </c>
      <c r="AE144" s="85">
        <f t="shared" si="43"/>
        <v>0</v>
      </c>
      <c r="AF144" s="85">
        <f t="shared" si="44"/>
        <v>0</v>
      </c>
      <c r="AG144" s="85">
        <f t="shared" si="45"/>
        <v>0</v>
      </c>
      <c r="AH144" s="85">
        <f t="shared" si="46"/>
        <v>0</v>
      </c>
      <c r="AI144" s="85">
        <f t="shared" si="47"/>
        <v>0</v>
      </c>
    </row>
    <row r="145" spans="1:35" ht="28.5" x14ac:dyDescent="0.25">
      <c r="A145" s="153">
        <v>143</v>
      </c>
      <c r="B145" s="143" t="s">
        <v>114</v>
      </c>
      <c r="C145" s="143" t="s">
        <v>115</v>
      </c>
      <c r="D145" s="143">
        <v>2</v>
      </c>
      <c r="E145" s="143" t="s">
        <v>24</v>
      </c>
      <c r="F145" s="143" t="s">
        <v>24</v>
      </c>
      <c r="G145" s="143" t="s">
        <v>24</v>
      </c>
      <c r="H145" s="143">
        <v>80</v>
      </c>
      <c r="I145" s="157" t="s">
        <v>318</v>
      </c>
      <c r="J145" s="151">
        <f t="shared" si="48"/>
        <v>680.65493404551648</v>
      </c>
      <c r="K145" s="96">
        <f t="shared" si="34"/>
        <v>58.56</v>
      </c>
      <c r="L145" s="110" t="s">
        <v>474</v>
      </c>
      <c r="M145" s="110" t="s">
        <v>474</v>
      </c>
      <c r="N145" s="110">
        <v>50</v>
      </c>
      <c r="O145" s="110" t="s">
        <v>474</v>
      </c>
      <c r="W145" s="177">
        <f t="shared" si="36"/>
        <v>0</v>
      </c>
      <c r="X145" s="177">
        <f t="shared" si="37"/>
        <v>0</v>
      </c>
      <c r="Y145" s="177">
        <f t="shared" si="38"/>
        <v>0</v>
      </c>
      <c r="Z145" s="177">
        <f t="shared" si="39"/>
        <v>0</v>
      </c>
      <c r="AA145" s="177">
        <f t="shared" si="40"/>
        <v>0</v>
      </c>
      <c r="AB145" s="177">
        <f t="shared" si="41"/>
        <v>0</v>
      </c>
      <c r="AC145" s="85"/>
      <c r="AD145" s="85">
        <f t="shared" si="42"/>
        <v>0</v>
      </c>
      <c r="AE145" s="85">
        <f t="shared" si="43"/>
        <v>1</v>
      </c>
      <c r="AF145" s="85">
        <f t="shared" si="44"/>
        <v>0</v>
      </c>
      <c r="AG145" s="85">
        <f t="shared" si="45"/>
        <v>0</v>
      </c>
      <c r="AH145" s="85">
        <f t="shared" si="46"/>
        <v>0</v>
      </c>
      <c r="AI145" s="85">
        <f t="shared" si="47"/>
        <v>0</v>
      </c>
    </row>
    <row r="146" spans="1:35" ht="28.5" x14ac:dyDescent="0.25">
      <c r="A146" s="153">
        <v>144</v>
      </c>
      <c r="B146" s="143" t="s">
        <v>114</v>
      </c>
      <c r="C146" s="143" t="s">
        <v>116</v>
      </c>
      <c r="D146" s="143">
        <v>1</v>
      </c>
      <c r="E146" s="143" t="s">
        <v>24</v>
      </c>
      <c r="F146" s="143" t="s">
        <v>24</v>
      </c>
      <c r="G146" s="143" t="s">
        <v>24</v>
      </c>
      <c r="H146" s="143">
        <v>188</v>
      </c>
      <c r="I146" s="157" t="s">
        <v>317</v>
      </c>
      <c r="J146" s="151">
        <f t="shared" si="48"/>
        <v>517.17490225074948</v>
      </c>
      <c r="K146" s="96">
        <f t="shared" si="34"/>
        <v>104.34</v>
      </c>
      <c r="L146" s="110" t="s">
        <v>474</v>
      </c>
      <c r="M146" s="110" t="s">
        <v>474</v>
      </c>
      <c r="N146" s="110" t="s">
        <v>474</v>
      </c>
      <c r="O146" s="110" t="s">
        <v>474</v>
      </c>
      <c r="W146" s="177">
        <f t="shared" si="36"/>
        <v>0</v>
      </c>
      <c r="X146" s="177">
        <f t="shared" si="37"/>
        <v>0</v>
      </c>
      <c r="Y146" s="177">
        <f t="shared" si="38"/>
        <v>0</v>
      </c>
      <c r="Z146" s="177">
        <f t="shared" si="39"/>
        <v>0</v>
      </c>
      <c r="AA146" s="177">
        <f t="shared" si="40"/>
        <v>0</v>
      </c>
      <c r="AB146" s="177">
        <f t="shared" si="41"/>
        <v>0</v>
      </c>
      <c r="AC146" s="85"/>
      <c r="AD146" s="85">
        <f t="shared" si="42"/>
        <v>0</v>
      </c>
      <c r="AE146" s="85">
        <f t="shared" si="43"/>
        <v>0</v>
      </c>
      <c r="AF146" s="85">
        <f t="shared" si="44"/>
        <v>0</v>
      </c>
      <c r="AG146" s="85">
        <f t="shared" si="45"/>
        <v>0</v>
      </c>
      <c r="AH146" s="85">
        <f t="shared" si="46"/>
        <v>0</v>
      </c>
      <c r="AI146" s="85">
        <f t="shared" si="47"/>
        <v>0</v>
      </c>
    </row>
    <row r="147" spans="1:35" ht="28.5" x14ac:dyDescent="0.25">
      <c r="A147" s="153">
        <v>145</v>
      </c>
      <c r="B147" s="141" t="s">
        <v>115</v>
      </c>
      <c r="C147" s="143" t="s">
        <v>40</v>
      </c>
      <c r="D147" s="143">
        <v>1</v>
      </c>
      <c r="E147" s="143" t="s">
        <v>15</v>
      </c>
      <c r="F147" s="143" t="s">
        <v>24</v>
      </c>
      <c r="G147" s="143" t="s">
        <v>15</v>
      </c>
      <c r="H147" s="143">
        <v>50</v>
      </c>
      <c r="I147" s="157" t="s">
        <v>317</v>
      </c>
      <c r="J147" s="151">
        <f t="shared" si="48"/>
        <v>517.17490225074948</v>
      </c>
      <c r="K147" s="96">
        <f t="shared" si="34"/>
        <v>27.750000000000004</v>
      </c>
      <c r="L147" s="110" t="s">
        <v>474</v>
      </c>
      <c r="M147" s="110" t="s">
        <v>474</v>
      </c>
      <c r="N147" s="110" t="s">
        <v>474</v>
      </c>
      <c r="O147" s="110" t="s">
        <v>474</v>
      </c>
      <c r="W147" s="177">
        <f t="shared" si="36"/>
        <v>0</v>
      </c>
      <c r="X147" s="177">
        <f t="shared" si="37"/>
        <v>0</v>
      </c>
      <c r="Y147" s="177">
        <f t="shared" si="38"/>
        <v>0</v>
      </c>
      <c r="Z147" s="177">
        <f t="shared" si="39"/>
        <v>0</v>
      </c>
      <c r="AA147" s="177">
        <f t="shared" si="40"/>
        <v>0</v>
      </c>
      <c r="AB147" s="177">
        <f t="shared" si="41"/>
        <v>0</v>
      </c>
      <c r="AC147" s="85"/>
      <c r="AD147" s="85">
        <f t="shared" si="42"/>
        <v>0</v>
      </c>
      <c r="AE147" s="85">
        <f t="shared" si="43"/>
        <v>0</v>
      </c>
      <c r="AF147" s="85">
        <f t="shared" si="44"/>
        <v>0</v>
      </c>
      <c r="AG147" s="85">
        <f t="shared" si="45"/>
        <v>0</v>
      </c>
      <c r="AH147" s="85">
        <f t="shared" si="46"/>
        <v>0</v>
      </c>
      <c r="AI147" s="85">
        <f t="shared" si="47"/>
        <v>0</v>
      </c>
    </row>
    <row r="148" spans="1:35" ht="28.5" x14ac:dyDescent="0.25">
      <c r="A148" s="153">
        <v>146</v>
      </c>
      <c r="B148" s="141" t="s">
        <v>115</v>
      </c>
      <c r="C148" s="143" t="s">
        <v>40</v>
      </c>
      <c r="D148" s="143">
        <v>2</v>
      </c>
      <c r="E148" s="143" t="s">
        <v>15</v>
      </c>
      <c r="F148" s="143" t="s">
        <v>24</v>
      </c>
      <c r="G148" s="143" t="s">
        <v>15</v>
      </c>
      <c r="H148" s="143">
        <v>50</v>
      </c>
      <c r="I148" s="157" t="s">
        <v>317</v>
      </c>
      <c r="J148" s="151">
        <f t="shared" si="48"/>
        <v>517.17490225074948</v>
      </c>
      <c r="K148" s="96">
        <f t="shared" si="34"/>
        <v>27.750000000000004</v>
      </c>
      <c r="L148" s="110" t="s">
        <v>474</v>
      </c>
      <c r="M148" s="110" t="s">
        <v>474</v>
      </c>
      <c r="N148" s="110" t="s">
        <v>474</v>
      </c>
      <c r="O148" s="110" t="s">
        <v>474</v>
      </c>
      <c r="W148" s="177">
        <f t="shared" si="36"/>
        <v>0</v>
      </c>
      <c r="X148" s="177">
        <f t="shared" si="37"/>
        <v>0</v>
      </c>
      <c r="Y148" s="177">
        <f t="shared" si="38"/>
        <v>0</v>
      </c>
      <c r="Z148" s="177">
        <f t="shared" si="39"/>
        <v>0</v>
      </c>
      <c r="AA148" s="177">
        <f t="shared" si="40"/>
        <v>0</v>
      </c>
      <c r="AB148" s="177">
        <f t="shared" si="41"/>
        <v>0</v>
      </c>
      <c r="AC148" s="85"/>
      <c r="AD148" s="85">
        <f t="shared" si="42"/>
        <v>0</v>
      </c>
      <c r="AE148" s="85">
        <f t="shared" si="43"/>
        <v>0</v>
      </c>
      <c r="AF148" s="85">
        <f t="shared" si="44"/>
        <v>0</v>
      </c>
      <c r="AG148" s="85">
        <f t="shared" si="45"/>
        <v>0</v>
      </c>
      <c r="AH148" s="85">
        <f t="shared" si="46"/>
        <v>0</v>
      </c>
      <c r="AI148" s="85">
        <f t="shared" si="47"/>
        <v>0</v>
      </c>
    </row>
    <row r="149" spans="1:35" ht="28.5" x14ac:dyDescent="0.25">
      <c r="A149" s="153">
        <v>147</v>
      </c>
      <c r="B149" s="141" t="s">
        <v>115</v>
      </c>
      <c r="C149" s="143" t="s">
        <v>116</v>
      </c>
      <c r="D149" s="143">
        <v>1</v>
      </c>
      <c r="E149" s="143" t="s">
        <v>24</v>
      </c>
      <c r="F149" s="143" t="s">
        <v>24</v>
      </c>
      <c r="G149" s="143" t="s">
        <v>24</v>
      </c>
      <c r="H149" s="143">
        <v>108</v>
      </c>
      <c r="I149" s="157" t="s">
        <v>317</v>
      </c>
      <c r="J149" s="151">
        <f t="shared" si="48"/>
        <v>517.17490225074948</v>
      </c>
      <c r="K149" s="96">
        <f t="shared" si="34"/>
        <v>59.940000000000005</v>
      </c>
      <c r="L149" s="110" t="s">
        <v>474</v>
      </c>
      <c r="M149" s="110" t="s">
        <v>474</v>
      </c>
      <c r="N149" s="110" t="s">
        <v>474</v>
      </c>
      <c r="O149" s="110" t="s">
        <v>474</v>
      </c>
      <c r="W149" s="177">
        <f t="shared" si="36"/>
        <v>0</v>
      </c>
      <c r="X149" s="177">
        <f t="shared" si="37"/>
        <v>0</v>
      </c>
      <c r="Y149" s="177">
        <f t="shared" si="38"/>
        <v>0</v>
      </c>
      <c r="Z149" s="177">
        <f t="shared" si="39"/>
        <v>0</v>
      </c>
      <c r="AA149" s="177">
        <f t="shared" si="40"/>
        <v>0</v>
      </c>
      <c r="AB149" s="177">
        <f t="shared" si="41"/>
        <v>0</v>
      </c>
      <c r="AC149" s="85"/>
      <c r="AD149" s="85">
        <f t="shared" si="42"/>
        <v>0</v>
      </c>
      <c r="AE149" s="85">
        <f t="shared" si="43"/>
        <v>0</v>
      </c>
      <c r="AF149" s="85">
        <f t="shared" si="44"/>
        <v>0</v>
      </c>
      <c r="AG149" s="85">
        <f t="shared" si="45"/>
        <v>0</v>
      </c>
      <c r="AH149" s="85">
        <f t="shared" si="46"/>
        <v>0</v>
      </c>
      <c r="AI149" s="85">
        <f t="shared" si="47"/>
        <v>0</v>
      </c>
    </row>
    <row r="150" spans="1:35" ht="28.5" x14ac:dyDescent="0.25">
      <c r="A150" s="153">
        <v>148</v>
      </c>
      <c r="B150" s="141" t="s">
        <v>115</v>
      </c>
      <c r="C150" s="141" t="s">
        <v>62</v>
      </c>
      <c r="D150" s="141">
        <v>1</v>
      </c>
      <c r="E150" s="141" t="s">
        <v>25</v>
      </c>
      <c r="F150" s="141" t="s">
        <v>24</v>
      </c>
      <c r="G150" s="141" t="s">
        <v>25</v>
      </c>
      <c r="H150" s="141">
        <v>289</v>
      </c>
      <c r="I150" s="157" t="s">
        <v>317</v>
      </c>
      <c r="J150" s="151">
        <f t="shared" si="48"/>
        <v>517.17490225074948</v>
      </c>
      <c r="K150" s="96">
        <f t="shared" si="34"/>
        <v>160.39500000000001</v>
      </c>
      <c r="L150" s="110">
        <v>50</v>
      </c>
      <c r="M150" s="110" t="s">
        <v>474</v>
      </c>
      <c r="N150" s="110">
        <v>50</v>
      </c>
      <c r="O150" s="110" t="s">
        <v>474</v>
      </c>
      <c r="W150" s="177">
        <f t="shared" si="36"/>
        <v>0</v>
      </c>
      <c r="X150" s="177">
        <f t="shared" si="37"/>
        <v>1</v>
      </c>
      <c r="Y150" s="177">
        <f t="shared" si="38"/>
        <v>0</v>
      </c>
      <c r="Z150" s="177">
        <f t="shared" si="39"/>
        <v>0</v>
      </c>
      <c r="AA150" s="177">
        <f t="shared" si="40"/>
        <v>0</v>
      </c>
      <c r="AB150" s="177">
        <f t="shared" si="41"/>
        <v>0</v>
      </c>
      <c r="AC150" s="85"/>
      <c r="AD150" s="85">
        <f t="shared" si="42"/>
        <v>0</v>
      </c>
      <c r="AE150" s="85">
        <f t="shared" si="43"/>
        <v>1</v>
      </c>
      <c r="AF150" s="85">
        <f t="shared" si="44"/>
        <v>0</v>
      </c>
      <c r="AG150" s="85">
        <f t="shared" si="45"/>
        <v>0</v>
      </c>
      <c r="AH150" s="85">
        <f t="shared" si="46"/>
        <v>0</v>
      </c>
      <c r="AI150" s="85">
        <f t="shared" si="47"/>
        <v>0</v>
      </c>
    </row>
    <row r="151" spans="1:35" ht="28.5" x14ac:dyDescent="0.25">
      <c r="A151" s="153">
        <v>149</v>
      </c>
      <c r="B151" s="141" t="s">
        <v>115</v>
      </c>
      <c r="C151" s="141" t="s">
        <v>62</v>
      </c>
      <c r="D151" s="141">
        <v>2</v>
      </c>
      <c r="E151" s="141" t="s">
        <v>25</v>
      </c>
      <c r="F151" s="141" t="s">
        <v>24</v>
      </c>
      <c r="G151" s="141" t="s">
        <v>25</v>
      </c>
      <c r="H151" s="141">
        <v>273</v>
      </c>
      <c r="I151" s="157" t="s">
        <v>317</v>
      </c>
      <c r="J151" s="151">
        <f t="shared" si="48"/>
        <v>517.17490225074948</v>
      </c>
      <c r="K151" s="96">
        <f t="shared" si="34"/>
        <v>151.51500000000001</v>
      </c>
      <c r="L151" s="110">
        <v>50</v>
      </c>
      <c r="M151" s="110" t="s">
        <v>474</v>
      </c>
      <c r="N151" s="110">
        <v>50</v>
      </c>
      <c r="O151" s="110" t="s">
        <v>474</v>
      </c>
      <c r="W151" s="177">
        <f t="shared" si="36"/>
        <v>0</v>
      </c>
      <c r="X151" s="177">
        <f t="shared" si="37"/>
        <v>1</v>
      </c>
      <c r="Y151" s="177">
        <f t="shared" si="38"/>
        <v>0</v>
      </c>
      <c r="Z151" s="177">
        <f t="shared" si="39"/>
        <v>0</v>
      </c>
      <c r="AA151" s="177">
        <f t="shared" si="40"/>
        <v>0</v>
      </c>
      <c r="AB151" s="177">
        <f t="shared" si="41"/>
        <v>0</v>
      </c>
      <c r="AC151" s="85"/>
      <c r="AD151" s="85">
        <f t="shared" si="42"/>
        <v>0</v>
      </c>
      <c r="AE151" s="85">
        <f t="shared" si="43"/>
        <v>1</v>
      </c>
      <c r="AF151" s="85">
        <f t="shared" si="44"/>
        <v>0</v>
      </c>
      <c r="AG151" s="85">
        <f t="shared" si="45"/>
        <v>0</v>
      </c>
      <c r="AH151" s="85">
        <f t="shared" si="46"/>
        <v>0</v>
      </c>
      <c r="AI151" s="85">
        <f t="shared" si="47"/>
        <v>0</v>
      </c>
    </row>
    <row r="152" spans="1:35" ht="28.5" x14ac:dyDescent="0.25">
      <c r="A152" s="153">
        <v>150</v>
      </c>
      <c r="B152" s="141" t="s">
        <v>40</v>
      </c>
      <c r="C152" s="110" t="s">
        <v>151</v>
      </c>
      <c r="D152" s="110">
        <v>1</v>
      </c>
      <c r="E152" s="110" t="s">
        <v>24</v>
      </c>
      <c r="F152" s="110" t="s">
        <v>24</v>
      </c>
      <c r="G152" s="110" t="s">
        <v>24</v>
      </c>
      <c r="H152" s="110">
        <v>150</v>
      </c>
      <c r="I152" s="157" t="s">
        <v>317</v>
      </c>
      <c r="J152" s="151">
        <f t="shared" si="48"/>
        <v>517.17490225074948</v>
      </c>
      <c r="K152" s="96">
        <f t="shared" si="34"/>
        <v>83.250000000000014</v>
      </c>
      <c r="L152" s="110" t="s">
        <v>474</v>
      </c>
      <c r="M152" s="110" t="s">
        <v>474</v>
      </c>
      <c r="N152" s="110" t="s">
        <v>474</v>
      </c>
      <c r="O152" s="110" t="s">
        <v>474</v>
      </c>
      <c r="W152" s="177">
        <f t="shared" si="36"/>
        <v>0</v>
      </c>
      <c r="X152" s="177">
        <f t="shared" si="37"/>
        <v>0</v>
      </c>
      <c r="Y152" s="177">
        <f t="shared" si="38"/>
        <v>0</v>
      </c>
      <c r="Z152" s="177">
        <f t="shared" si="39"/>
        <v>0</v>
      </c>
      <c r="AA152" s="177">
        <f t="shared" si="40"/>
        <v>0</v>
      </c>
      <c r="AB152" s="177">
        <f t="shared" si="41"/>
        <v>0</v>
      </c>
      <c r="AC152" s="85"/>
      <c r="AD152" s="85">
        <f t="shared" si="42"/>
        <v>0</v>
      </c>
      <c r="AE152" s="85">
        <f t="shared" si="43"/>
        <v>0</v>
      </c>
      <c r="AF152" s="85">
        <f t="shared" si="44"/>
        <v>0</v>
      </c>
      <c r="AG152" s="85">
        <f t="shared" si="45"/>
        <v>0</v>
      </c>
      <c r="AH152" s="85">
        <f t="shared" si="46"/>
        <v>0</v>
      </c>
      <c r="AI152" s="85">
        <f t="shared" si="47"/>
        <v>0</v>
      </c>
    </row>
    <row r="153" spans="1:35" ht="28.5" x14ac:dyDescent="0.25">
      <c r="A153" s="153">
        <v>151</v>
      </c>
      <c r="B153" s="141" t="s">
        <v>40</v>
      </c>
      <c r="C153" s="110" t="s">
        <v>151</v>
      </c>
      <c r="D153" s="110">
        <v>2</v>
      </c>
      <c r="E153" s="110" t="s">
        <v>24</v>
      </c>
      <c r="F153" s="110" t="s">
        <v>24</v>
      </c>
      <c r="G153" s="110" t="s">
        <v>24</v>
      </c>
      <c r="H153" s="110">
        <v>150</v>
      </c>
      <c r="I153" s="157" t="s">
        <v>317</v>
      </c>
      <c r="J153" s="151">
        <f t="shared" si="48"/>
        <v>517.17490225074948</v>
      </c>
      <c r="K153" s="96">
        <f t="shared" si="34"/>
        <v>83.250000000000014</v>
      </c>
      <c r="L153" s="110" t="s">
        <v>474</v>
      </c>
      <c r="M153" s="110" t="s">
        <v>474</v>
      </c>
      <c r="N153" s="110" t="s">
        <v>474</v>
      </c>
      <c r="O153" s="110" t="s">
        <v>474</v>
      </c>
      <c r="W153" s="177">
        <f t="shared" si="36"/>
        <v>0</v>
      </c>
      <c r="X153" s="177">
        <f t="shared" si="37"/>
        <v>0</v>
      </c>
      <c r="Y153" s="177">
        <f t="shared" si="38"/>
        <v>0</v>
      </c>
      <c r="Z153" s="177">
        <f t="shared" si="39"/>
        <v>0</v>
      </c>
      <c r="AA153" s="177">
        <f t="shared" si="40"/>
        <v>0</v>
      </c>
      <c r="AB153" s="177">
        <f t="shared" si="41"/>
        <v>0</v>
      </c>
      <c r="AC153" s="85"/>
      <c r="AD153" s="85">
        <f t="shared" si="42"/>
        <v>0</v>
      </c>
      <c r="AE153" s="85">
        <f t="shared" si="43"/>
        <v>0</v>
      </c>
      <c r="AF153" s="85">
        <f t="shared" si="44"/>
        <v>0</v>
      </c>
      <c r="AG153" s="85">
        <f t="shared" si="45"/>
        <v>0</v>
      </c>
      <c r="AH153" s="85">
        <f t="shared" si="46"/>
        <v>0</v>
      </c>
      <c r="AI153" s="85">
        <f t="shared" si="47"/>
        <v>0</v>
      </c>
    </row>
    <row r="154" spans="1:35" ht="28.5" x14ac:dyDescent="0.25">
      <c r="A154" s="153">
        <v>152</v>
      </c>
      <c r="B154" s="141" t="s">
        <v>85</v>
      </c>
      <c r="C154" s="141" t="s">
        <v>115</v>
      </c>
      <c r="D154" s="141">
        <v>1</v>
      </c>
      <c r="E154" s="141" t="s">
        <v>15</v>
      </c>
      <c r="F154" s="141" t="s">
        <v>15</v>
      </c>
      <c r="G154" s="141" t="s">
        <v>24</v>
      </c>
      <c r="H154" s="141">
        <v>207</v>
      </c>
      <c r="I154" s="157" t="s">
        <v>317</v>
      </c>
      <c r="J154" s="151">
        <f t="shared" si="48"/>
        <v>517.17490225074948</v>
      </c>
      <c r="K154" s="96">
        <f t="shared" si="34"/>
        <v>114.88500000000001</v>
      </c>
      <c r="L154" s="110">
        <v>50</v>
      </c>
      <c r="M154" s="110" t="s">
        <v>474</v>
      </c>
      <c r="N154" s="110">
        <v>50</v>
      </c>
      <c r="O154" s="110" t="s">
        <v>474</v>
      </c>
      <c r="W154" s="177">
        <f t="shared" si="36"/>
        <v>0</v>
      </c>
      <c r="X154" s="177">
        <f t="shared" si="37"/>
        <v>1</v>
      </c>
      <c r="Y154" s="177">
        <f t="shared" si="38"/>
        <v>0</v>
      </c>
      <c r="Z154" s="177">
        <f t="shared" si="39"/>
        <v>0</v>
      </c>
      <c r="AA154" s="177">
        <f t="shared" si="40"/>
        <v>0</v>
      </c>
      <c r="AB154" s="177">
        <f t="shared" si="41"/>
        <v>0</v>
      </c>
      <c r="AC154" s="85"/>
      <c r="AD154" s="85">
        <f t="shared" si="42"/>
        <v>0</v>
      </c>
      <c r="AE154" s="85">
        <f t="shared" si="43"/>
        <v>1</v>
      </c>
      <c r="AF154" s="85">
        <f t="shared" si="44"/>
        <v>0</v>
      </c>
      <c r="AG154" s="85">
        <f t="shared" si="45"/>
        <v>0</v>
      </c>
      <c r="AH154" s="85">
        <f t="shared" si="46"/>
        <v>0</v>
      </c>
      <c r="AI154" s="85">
        <f t="shared" si="47"/>
        <v>0</v>
      </c>
    </row>
    <row r="155" spans="1:35" ht="28.5" x14ac:dyDescent="0.25">
      <c r="A155" s="153">
        <v>153</v>
      </c>
      <c r="B155" s="141" t="s">
        <v>85</v>
      </c>
      <c r="C155" s="141" t="s">
        <v>115</v>
      </c>
      <c r="D155" s="141">
        <v>2</v>
      </c>
      <c r="E155" s="141" t="s">
        <v>15</v>
      </c>
      <c r="F155" s="141" t="s">
        <v>15</v>
      </c>
      <c r="G155" s="141" t="s">
        <v>24</v>
      </c>
      <c r="H155" s="141">
        <v>214</v>
      </c>
      <c r="I155" s="157" t="s">
        <v>317</v>
      </c>
      <c r="J155" s="151">
        <f t="shared" si="48"/>
        <v>517.17490225074948</v>
      </c>
      <c r="K155" s="96">
        <f t="shared" si="34"/>
        <v>118.77000000000001</v>
      </c>
      <c r="L155" s="110">
        <v>50</v>
      </c>
      <c r="M155" s="110" t="s">
        <v>474</v>
      </c>
      <c r="N155" s="110">
        <v>50</v>
      </c>
      <c r="O155" s="110" t="s">
        <v>474</v>
      </c>
      <c r="W155" s="177">
        <f t="shared" si="36"/>
        <v>0</v>
      </c>
      <c r="X155" s="177">
        <f t="shared" si="37"/>
        <v>1</v>
      </c>
      <c r="Y155" s="177">
        <f t="shared" si="38"/>
        <v>0</v>
      </c>
      <c r="Z155" s="177">
        <f t="shared" si="39"/>
        <v>0</v>
      </c>
      <c r="AA155" s="177">
        <f t="shared" si="40"/>
        <v>0</v>
      </c>
      <c r="AB155" s="177">
        <f t="shared" si="41"/>
        <v>0</v>
      </c>
      <c r="AC155" s="85"/>
      <c r="AD155" s="85">
        <f t="shared" si="42"/>
        <v>0</v>
      </c>
      <c r="AE155" s="85">
        <f t="shared" si="43"/>
        <v>1</v>
      </c>
      <c r="AF155" s="85">
        <f t="shared" si="44"/>
        <v>0</v>
      </c>
      <c r="AG155" s="85">
        <f t="shared" si="45"/>
        <v>0</v>
      </c>
      <c r="AH155" s="85">
        <f t="shared" si="46"/>
        <v>0</v>
      </c>
      <c r="AI155" s="85">
        <f t="shared" si="47"/>
        <v>0</v>
      </c>
    </row>
    <row r="156" spans="1:35" ht="28.5" x14ac:dyDescent="0.25">
      <c r="A156" s="153">
        <v>154</v>
      </c>
      <c r="B156" s="141" t="s">
        <v>85</v>
      </c>
      <c r="C156" s="143" t="s">
        <v>117</v>
      </c>
      <c r="D156" s="141">
        <v>1</v>
      </c>
      <c r="E156" s="141" t="s">
        <v>15</v>
      </c>
      <c r="F156" s="141" t="s">
        <v>15</v>
      </c>
      <c r="G156" s="141" t="s">
        <v>15</v>
      </c>
      <c r="H156" s="141">
        <v>197</v>
      </c>
      <c r="I156" s="157" t="s">
        <v>317</v>
      </c>
      <c r="J156" s="151">
        <f t="shared" si="48"/>
        <v>517.17490225074948</v>
      </c>
      <c r="K156" s="96">
        <f t="shared" si="34"/>
        <v>109.33500000000001</v>
      </c>
      <c r="L156" s="110">
        <v>50</v>
      </c>
      <c r="M156" s="110" t="s">
        <v>568</v>
      </c>
      <c r="N156" s="110" t="s">
        <v>474</v>
      </c>
      <c r="O156" s="110" t="s">
        <v>474</v>
      </c>
      <c r="W156" s="177">
        <f t="shared" si="36"/>
        <v>1</v>
      </c>
      <c r="X156" s="177">
        <f t="shared" si="37"/>
        <v>0</v>
      </c>
      <c r="Y156" s="177">
        <f t="shared" si="38"/>
        <v>0</v>
      </c>
      <c r="Z156" s="177">
        <f t="shared" si="39"/>
        <v>0</v>
      </c>
      <c r="AA156" s="177">
        <f t="shared" si="40"/>
        <v>0</v>
      </c>
      <c r="AB156" s="177">
        <f t="shared" si="41"/>
        <v>0</v>
      </c>
      <c r="AC156" s="85"/>
      <c r="AD156" s="85">
        <f t="shared" si="42"/>
        <v>0</v>
      </c>
      <c r="AE156" s="85">
        <f t="shared" si="43"/>
        <v>0</v>
      </c>
      <c r="AF156" s="85">
        <f t="shared" si="44"/>
        <v>0</v>
      </c>
      <c r="AG156" s="85">
        <f t="shared" si="45"/>
        <v>0</v>
      </c>
      <c r="AH156" s="85">
        <f t="shared" si="46"/>
        <v>0</v>
      </c>
      <c r="AI156" s="85">
        <f t="shared" si="47"/>
        <v>0</v>
      </c>
    </row>
    <row r="157" spans="1:35" ht="28.5" x14ac:dyDescent="0.25">
      <c r="A157" s="153">
        <v>155</v>
      </c>
      <c r="B157" s="141" t="s">
        <v>85</v>
      </c>
      <c r="C157" s="143" t="s">
        <v>117</v>
      </c>
      <c r="D157" s="141">
        <v>2</v>
      </c>
      <c r="E157" s="141" t="s">
        <v>15</v>
      </c>
      <c r="F157" s="141" t="s">
        <v>15</v>
      </c>
      <c r="G157" s="141" t="s">
        <v>15</v>
      </c>
      <c r="H157" s="141">
        <v>197</v>
      </c>
      <c r="I157" s="157" t="s">
        <v>317</v>
      </c>
      <c r="J157" s="151">
        <f t="shared" si="48"/>
        <v>517.17490225074948</v>
      </c>
      <c r="K157" s="96">
        <f t="shared" si="34"/>
        <v>109.33500000000001</v>
      </c>
      <c r="L157" s="110">
        <v>50</v>
      </c>
      <c r="M157" s="110" t="s">
        <v>474</v>
      </c>
      <c r="N157" s="110" t="s">
        <v>474</v>
      </c>
      <c r="O157" s="110" t="s">
        <v>474</v>
      </c>
      <c r="W157" s="177">
        <f t="shared" si="36"/>
        <v>0</v>
      </c>
      <c r="X157" s="177">
        <f t="shared" si="37"/>
        <v>1</v>
      </c>
      <c r="Y157" s="177">
        <f t="shared" si="38"/>
        <v>0</v>
      </c>
      <c r="Z157" s="177">
        <f t="shared" si="39"/>
        <v>0</v>
      </c>
      <c r="AA157" s="177">
        <f t="shared" si="40"/>
        <v>0</v>
      </c>
      <c r="AB157" s="177">
        <f t="shared" si="41"/>
        <v>0</v>
      </c>
      <c r="AC157" s="85"/>
      <c r="AD157" s="85">
        <f t="shared" si="42"/>
        <v>0</v>
      </c>
      <c r="AE157" s="85">
        <f t="shared" si="43"/>
        <v>0</v>
      </c>
      <c r="AF157" s="85">
        <f t="shared" si="44"/>
        <v>0</v>
      </c>
      <c r="AG157" s="85">
        <f t="shared" si="45"/>
        <v>0</v>
      </c>
      <c r="AH157" s="85">
        <f t="shared" si="46"/>
        <v>0</v>
      </c>
      <c r="AI157" s="85">
        <f t="shared" si="47"/>
        <v>0</v>
      </c>
    </row>
    <row r="158" spans="1:35" ht="28.5" x14ac:dyDescent="0.25">
      <c r="A158" s="153">
        <v>156</v>
      </c>
      <c r="B158" s="143" t="s">
        <v>118</v>
      </c>
      <c r="C158" s="143" t="s">
        <v>85</v>
      </c>
      <c r="D158" s="143">
        <v>1</v>
      </c>
      <c r="E158" s="141" t="s">
        <v>15</v>
      </c>
      <c r="F158" s="141" t="s">
        <v>15</v>
      </c>
      <c r="G158" s="141" t="s">
        <v>15</v>
      </c>
      <c r="H158" s="143">
        <v>232</v>
      </c>
      <c r="I158" s="157" t="s">
        <v>317</v>
      </c>
      <c r="J158" s="151">
        <f t="shared" si="48"/>
        <v>517.17490225074948</v>
      </c>
      <c r="K158" s="96">
        <f t="shared" si="34"/>
        <v>128.76000000000002</v>
      </c>
      <c r="L158" s="110">
        <v>50</v>
      </c>
      <c r="M158" s="110" t="s">
        <v>474</v>
      </c>
      <c r="N158" s="110">
        <v>50</v>
      </c>
      <c r="O158" s="110" t="s">
        <v>474</v>
      </c>
      <c r="W158" s="177">
        <f t="shared" si="36"/>
        <v>0</v>
      </c>
      <c r="X158" s="177">
        <f t="shared" si="37"/>
        <v>1</v>
      </c>
      <c r="Y158" s="177">
        <f t="shared" si="38"/>
        <v>0</v>
      </c>
      <c r="Z158" s="177">
        <f t="shared" si="39"/>
        <v>0</v>
      </c>
      <c r="AA158" s="177">
        <f t="shared" si="40"/>
        <v>0</v>
      </c>
      <c r="AB158" s="177">
        <f t="shared" si="41"/>
        <v>0</v>
      </c>
      <c r="AC158" s="85"/>
      <c r="AD158" s="85">
        <f t="shared" si="42"/>
        <v>0</v>
      </c>
      <c r="AE158" s="85">
        <f t="shared" si="43"/>
        <v>1</v>
      </c>
      <c r="AF158" s="85">
        <f t="shared" si="44"/>
        <v>0</v>
      </c>
      <c r="AG158" s="85">
        <f t="shared" si="45"/>
        <v>0</v>
      </c>
      <c r="AH158" s="85">
        <f t="shared" si="46"/>
        <v>0</v>
      </c>
      <c r="AI158" s="85">
        <f t="shared" si="47"/>
        <v>0</v>
      </c>
    </row>
    <row r="159" spans="1:35" ht="28.5" x14ac:dyDescent="0.25">
      <c r="A159" s="153">
        <v>157</v>
      </c>
      <c r="B159" s="143" t="s">
        <v>118</v>
      </c>
      <c r="C159" s="143" t="s">
        <v>85</v>
      </c>
      <c r="D159" s="143">
        <v>2</v>
      </c>
      <c r="E159" s="141" t="s">
        <v>15</v>
      </c>
      <c r="F159" s="141" t="s">
        <v>15</v>
      </c>
      <c r="G159" s="141" t="s">
        <v>15</v>
      </c>
      <c r="H159" s="143">
        <v>232</v>
      </c>
      <c r="I159" s="157" t="s">
        <v>317</v>
      </c>
      <c r="J159" s="151">
        <f t="shared" si="48"/>
        <v>517.17490225074948</v>
      </c>
      <c r="K159" s="96">
        <f t="shared" si="34"/>
        <v>128.76000000000002</v>
      </c>
      <c r="L159" s="110">
        <v>50</v>
      </c>
      <c r="M159" s="110" t="s">
        <v>474</v>
      </c>
      <c r="N159" s="110">
        <v>50</v>
      </c>
      <c r="O159" s="110" t="s">
        <v>474</v>
      </c>
      <c r="W159" s="177">
        <f t="shared" si="36"/>
        <v>0</v>
      </c>
      <c r="X159" s="177">
        <f t="shared" si="37"/>
        <v>1</v>
      </c>
      <c r="Y159" s="177">
        <f t="shared" si="38"/>
        <v>0</v>
      </c>
      <c r="Z159" s="177">
        <f t="shared" si="39"/>
        <v>0</v>
      </c>
      <c r="AA159" s="177">
        <f t="shared" si="40"/>
        <v>0</v>
      </c>
      <c r="AB159" s="177">
        <f t="shared" si="41"/>
        <v>0</v>
      </c>
      <c r="AC159" s="85"/>
      <c r="AD159" s="85">
        <f t="shared" si="42"/>
        <v>0</v>
      </c>
      <c r="AE159" s="85">
        <f t="shared" si="43"/>
        <v>1</v>
      </c>
      <c r="AF159" s="85">
        <f t="shared" si="44"/>
        <v>0</v>
      </c>
      <c r="AG159" s="85">
        <f t="shared" si="45"/>
        <v>0</v>
      </c>
      <c r="AH159" s="85">
        <f t="shared" si="46"/>
        <v>0</v>
      </c>
      <c r="AI159" s="85">
        <f t="shared" si="47"/>
        <v>0</v>
      </c>
    </row>
    <row r="160" spans="1:35" ht="28.5" x14ac:dyDescent="0.25">
      <c r="A160" s="153">
        <v>158</v>
      </c>
      <c r="B160" s="143" t="s">
        <v>118</v>
      </c>
      <c r="C160" s="143" t="s">
        <v>85</v>
      </c>
      <c r="D160" s="143">
        <v>3</v>
      </c>
      <c r="E160" s="143" t="s">
        <v>15</v>
      </c>
      <c r="F160" s="141" t="s">
        <v>15</v>
      </c>
      <c r="G160" s="143" t="s">
        <v>15</v>
      </c>
      <c r="H160" s="143">
        <v>234</v>
      </c>
      <c r="I160" s="157" t="s">
        <v>317</v>
      </c>
      <c r="J160" s="151">
        <f t="shared" si="48"/>
        <v>517.17490225074948</v>
      </c>
      <c r="K160" s="96">
        <f t="shared" si="34"/>
        <v>129.87</v>
      </c>
      <c r="L160" s="110">
        <v>50</v>
      </c>
      <c r="M160" s="110" t="s">
        <v>568</v>
      </c>
      <c r="N160" s="110">
        <v>50</v>
      </c>
      <c r="O160" s="110" t="s">
        <v>474</v>
      </c>
      <c r="W160" s="177">
        <f t="shared" si="36"/>
        <v>1</v>
      </c>
      <c r="X160" s="177">
        <f t="shared" si="37"/>
        <v>0</v>
      </c>
      <c r="Y160" s="177">
        <f t="shared" si="38"/>
        <v>0</v>
      </c>
      <c r="Z160" s="177">
        <f t="shared" si="39"/>
        <v>0</v>
      </c>
      <c r="AA160" s="177">
        <f t="shared" si="40"/>
        <v>0</v>
      </c>
      <c r="AB160" s="177">
        <f t="shared" si="41"/>
        <v>0</v>
      </c>
      <c r="AC160" s="85"/>
      <c r="AD160" s="85">
        <f t="shared" si="42"/>
        <v>0</v>
      </c>
      <c r="AE160" s="85">
        <f t="shared" si="43"/>
        <v>1</v>
      </c>
      <c r="AF160" s="85">
        <f t="shared" si="44"/>
        <v>0</v>
      </c>
      <c r="AG160" s="85">
        <f t="shared" si="45"/>
        <v>0</v>
      </c>
      <c r="AH160" s="85">
        <f t="shared" si="46"/>
        <v>0</v>
      </c>
      <c r="AI160" s="85">
        <f t="shared" si="47"/>
        <v>0</v>
      </c>
    </row>
    <row r="161" spans="1:35" ht="28.5" x14ac:dyDescent="0.25">
      <c r="A161" s="153">
        <v>159</v>
      </c>
      <c r="B161" s="143" t="s">
        <v>118</v>
      </c>
      <c r="C161" s="143" t="s">
        <v>85</v>
      </c>
      <c r="D161" s="143">
        <v>4</v>
      </c>
      <c r="E161" s="143" t="s">
        <v>15</v>
      </c>
      <c r="F161" s="141" t="s">
        <v>15</v>
      </c>
      <c r="G161" s="143" t="s">
        <v>15</v>
      </c>
      <c r="H161" s="143">
        <v>234</v>
      </c>
      <c r="I161" s="157" t="s">
        <v>317</v>
      </c>
      <c r="J161" s="151">
        <f t="shared" si="48"/>
        <v>517.17490225074948</v>
      </c>
      <c r="K161" s="96">
        <f t="shared" si="34"/>
        <v>129.87</v>
      </c>
      <c r="L161" s="110">
        <v>50</v>
      </c>
      <c r="M161" s="110" t="s">
        <v>568</v>
      </c>
      <c r="N161" s="110">
        <v>50</v>
      </c>
      <c r="O161" s="110" t="s">
        <v>474</v>
      </c>
      <c r="W161" s="177">
        <f t="shared" si="36"/>
        <v>1</v>
      </c>
      <c r="X161" s="177">
        <f t="shared" si="37"/>
        <v>0</v>
      </c>
      <c r="Y161" s="177">
        <f t="shared" si="38"/>
        <v>0</v>
      </c>
      <c r="Z161" s="177">
        <f t="shared" si="39"/>
        <v>0</v>
      </c>
      <c r="AA161" s="177">
        <f t="shared" si="40"/>
        <v>0</v>
      </c>
      <c r="AB161" s="177">
        <f t="shared" si="41"/>
        <v>0</v>
      </c>
      <c r="AC161" s="85"/>
      <c r="AD161" s="85">
        <f t="shared" si="42"/>
        <v>0</v>
      </c>
      <c r="AE161" s="85">
        <f t="shared" si="43"/>
        <v>1</v>
      </c>
      <c r="AF161" s="85">
        <f t="shared" si="44"/>
        <v>0</v>
      </c>
      <c r="AG161" s="85">
        <f t="shared" si="45"/>
        <v>0</v>
      </c>
      <c r="AH161" s="85">
        <f t="shared" si="46"/>
        <v>0</v>
      </c>
      <c r="AI161" s="85">
        <f t="shared" si="47"/>
        <v>0</v>
      </c>
    </row>
    <row r="162" spans="1:35" ht="28.5" x14ac:dyDescent="0.25">
      <c r="A162" s="153">
        <v>160</v>
      </c>
      <c r="B162" s="143" t="s">
        <v>118</v>
      </c>
      <c r="C162" s="143" t="s">
        <v>29</v>
      </c>
      <c r="D162" s="143">
        <v>1</v>
      </c>
      <c r="E162" s="143" t="s">
        <v>15</v>
      </c>
      <c r="F162" s="141" t="s">
        <v>15</v>
      </c>
      <c r="G162" s="143" t="s">
        <v>232</v>
      </c>
      <c r="H162" s="143">
        <v>340</v>
      </c>
      <c r="I162" s="157" t="s">
        <v>317</v>
      </c>
      <c r="J162" s="151">
        <f t="shared" si="48"/>
        <v>517.17490225074948</v>
      </c>
      <c r="K162" s="96">
        <f t="shared" si="34"/>
        <v>188.70000000000002</v>
      </c>
      <c r="L162" s="110">
        <v>63</v>
      </c>
      <c r="M162" s="110" t="s">
        <v>474</v>
      </c>
      <c r="N162" s="110">
        <v>50</v>
      </c>
      <c r="O162" s="110" t="s">
        <v>474</v>
      </c>
      <c r="W162" s="177">
        <f t="shared" si="36"/>
        <v>0</v>
      </c>
      <c r="X162" s="177">
        <f t="shared" si="37"/>
        <v>0</v>
      </c>
      <c r="Y162" s="177">
        <f t="shared" si="38"/>
        <v>0</v>
      </c>
      <c r="Z162" s="177">
        <f t="shared" si="39"/>
        <v>1</v>
      </c>
      <c r="AA162" s="177">
        <f t="shared" si="40"/>
        <v>0</v>
      </c>
      <c r="AB162" s="177">
        <f t="shared" si="41"/>
        <v>0</v>
      </c>
      <c r="AC162" s="85"/>
      <c r="AD162" s="85">
        <f t="shared" si="42"/>
        <v>0</v>
      </c>
      <c r="AE162" s="85">
        <f t="shared" si="43"/>
        <v>1</v>
      </c>
      <c r="AF162" s="85">
        <f t="shared" si="44"/>
        <v>0</v>
      </c>
      <c r="AG162" s="85">
        <f t="shared" si="45"/>
        <v>0</v>
      </c>
      <c r="AH162" s="85">
        <f t="shared" si="46"/>
        <v>0</v>
      </c>
      <c r="AI162" s="85">
        <f t="shared" si="47"/>
        <v>0</v>
      </c>
    </row>
    <row r="163" spans="1:35" ht="28.5" x14ac:dyDescent="0.25">
      <c r="A163" s="153">
        <v>161</v>
      </c>
      <c r="B163" s="143" t="s">
        <v>118</v>
      </c>
      <c r="C163" s="143" t="s">
        <v>191</v>
      </c>
      <c r="D163" s="143">
        <v>1</v>
      </c>
      <c r="E163" s="143" t="s">
        <v>15</v>
      </c>
      <c r="F163" s="141" t="s">
        <v>15</v>
      </c>
      <c r="G163" s="143" t="s">
        <v>15</v>
      </c>
      <c r="H163" s="143">
        <v>16</v>
      </c>
      <c r="I163" s="157" t="s">
        <v>318</v>
      </c>
      <c r="J163" s="151">
        <f t="shared" si="48"/>
        <v>680.65493404551648</v>
      </c>
      <c r="K163" s="96">
        <f t="shared" si="34"/>
        <v>11.712</v>
      </c>
      <c r="L163" s="110" t="s">
        <v>474</v>
      </c>
      <c r="M163" s="110" t="s">
        <v>474</v>
      </c>
      <c r="N163" s="110" t="s">
        <v>474</v>
      </c>
      <c r="O163" s="110" t="s">
        <v>474</v>
      </c>
      <c r="W163" s="177">
        <f t="shared" si="36"/>
        <v>0</v>
      </c>
      <c r="X163" s="177">
        <f t="shared" si="37"/>
        <v>0</v>
      </c>
      <c r="Y163" s="177">
        <f t="shared" si="38"/>
        <v>0</v>
      </c>
      <c r="Z163" s="177">
        <f t="shared" si="39"/>
        <v>0</v>
      </c>
      <c r="AA163" s="177">
        <f t="shared" si="40"/>
        <v>0</v>
      </c>
      <c r="AB163" s="177">
        <f t="shared" si="41"/>
        <v>0</v>
      </c>
      <c r="AC163" s="85"/>
      <c r="AD163" s="85">
        <f t="shared" si="42"/>
        <v>0</v>
      </c>
      <c r="AE163" s="85">
        <f t="shared" si="43"/>
        <v>0</v>
      </c>
      <c r="AF163" s="85">
        <f t="shared" si="44"/>
        <v>0</v>
      </c>
      <c r="AG163" s="85">
        <f t="shared" si="45"/>
        <v>0</v>
      </c>
      <c r="AH163" s="85">
        <f t="shared" si="46"/>
        <v>0</v>
      </c>
      <c r="AI163" s="85">
        <f t="shared" si="47"/>
        <v>0</v>
      </c>
    </row>
    <row r="164" spans="1:35" ht="28.5" x14ac:dyDescent="0.25">
      <c r="A164" s="153">
        <v>162</v>
      </c>
      <c r="B164" s="143" t="s">
        <v>118</v>
      </c>
      <c r="C164" s="143" t="s">
        <v>191</v>
      </c>
      <c r="D164" s="143">
        <v>2</v>
      </c>
      <c r="E164" s="143" t="s">
        <v>15</v>
      </c>
      <c r="F164" s="141" t="s">
        <v>15</v>
      </c>
      <c r="G164" s="143" t="s">
        <v>15</v>
      </c>
      <c r="H164" s="143">
        <v>16</v>
      </c>
      <c r="I164" s="157" t="s">
        <v>318</v>
      </c>
      <c r="J164" s="151">
        <f t="shared" si="48"/>
        <v>680.65493404551648</v>
      </c>
      <c r="K164" s="96">
        <f t="shared" si="34"/>
        <v>11.712</v>
      </c>
      <c r="L164" s="110" t="s">
        <v>474</v>
      </c>
      <c r="M164" s="110" t="s">
        <v>474</v>
      </c>
      <c r="N164" s="110" t="s">
        <v>474</v>
      </c>
      <c r="O164" s="110" t="s">
        <v>474</v>
      </c>
      <c r="W164" s="177">
        <f t="shared" si="36"/>
        <v>0</v>
      </c>
      <c r="X164" s="177">
        <f t="shared" si="37"/>
        <v>0</v>
      </c>
      <c r="Y164" s="177">
        <f t="shared" si="38"/>
        <v>0</v>
      </c>
      <c r="Z164" s="177">
        <f t="shared" si="39"/>
        <v>0</v>
      </c>
      <c r="AA164" s="177">
        <f t="shared" si="40"/>
        <v>0</v>
      </c>
      <c r="AB164" s="177">
        <f t="shared" si="41"/>
        <v>0</v>
      </c>
      <c r="AC164" s="85"/>
      <c r="AD164" s="85">
        <f t="shared" si="42"/>
        <v>0</v>
      </c>
      <c r="AE164" s="85">
        <f t="shared" si="43"/>
        <v>0</v>
      </c>
      <c r="AF164" s="85">
        <f t="shared" si="44"/>
        <v>0</v>
      </c>
      <c r="AG164" s="85">
        <f t="shared" si="45"/>
        <v>0</v>
      </c>
      <c r="AH164" s="85">
        <f t="shared" si="46"/>
        <v>0</v>
      </c>
      <c r="AI164" s="85">
        <f t="shared" si="47"/>
        <v>0</v>
      </c>
    </row>
    <row r="165" spans="1:35" ht="28.5" x14ac:dyDescent="0.25">
      <c r="A165" s="153">
        <v>163</v>
      </c>
      <c r="B165" s="155" t="s">
        <v>191</v>
      </c>
      <c r="C165" s="155" t="s">
        <v>192</v>
      </c>
      <c r="D165" s="155">
        <v>1</v>
      </c>
      <c r="E165" s="141" t="s">
        <v>15</v>
      </c>
      <c r="F165" s="141" t="s">
        <v>15</v>
      </c>
      <c r="G165" s="141" t="s">
        <v>236</v>
      </c>
      <c r="H165" s="110">
        <v>246</v>
      </c>
      <c r="I165" s="157" t="s">
        <v>319</v>
      </c>
      <c r="J165" s="151">
        <f t="shared" si="48"/>
        <v>625.88703061120441</v>
      </c>
      <c r="K165" s="96">
        <f t="shared" si="34"/>
        <v>165.55800000000002</v>
      </c>
      <c r="L165" s="110">
        <v>50</v>
      </c>
      <c r="M165" s="110" t="s">
        <v>474</v>
      </c>
      <c r="N165" s="110" t="s">
        <v>474</v>
      </c>
      <c r="O165" s="110" t="s">
        <v>474</v>
      </c>
      <c r="W165" s="177">
        <f t="shared" si="36"/>
        <v>0</v>
      </c>
      <c r="X165" s="177">
        <f t="shared" si="37"/>
        <v>1</v>
      </c>
      <c r="Y165" s="177">
        <f t="shared" si="38"/>
        <v>0</v>
      </c>
      <c r="Z165" s="177">
        <f t="shared" si="39"/>
        <v>0</v>
      </c>
      <c r="AA165" s="177">
        <f t="shared" si="40"/>
        <v>0</v>
      </c>
      <c r="AB165" s="177">
        <f t="shared" si="41"/>
        <v>0</v>
      </c>
      <c r="AC165" s="85"/>
      <c r="AD165" s="85">
        <f t="shared" si="42"/>
        <v>0</v>
      </c>
      <c r="AE165" s="85">
        <f t="shared" si="43"/>
        <v>0</v>
      </c>
      <c r="AF165" s="85">
        <f t="shared" si="44"/>
        <v>0</v>
      </c>
      <c r="AG165" s="85">
        <f t="shared" si="45"/>
        <v>0</v>
      </c>
      <c r="AH165" s="85">
        <f t="shared" si="46"/>
        <v>0</v>
      </c>
      <c r="AI165" s="85">
        <f t="shared" si="47"/>
        <v>0</v>
      </c>
    </row>
    <row r="166" spans="1:35" ht="28.5" x14ac:dyDescent="0.25">
      <c r="A166" s="153">
        <v>164</v>
      </c>
      <c r="B166" s="155" t="s">
        <v>191</v>
      </c>
      <c r="C166" s="155" t="s">
        <v>192</v>
      </c>
      <c r="D166" s="155">
        <v>2</v>
      </c>
      <c r="E166" s="141" t="s">
        <v>15</v>
      </c>
      <c r="F166" s="141" t="s">
        <v>15</v>
      </c>
      <c r="G166" s="141" t="s">
        <v>236</v>
      </c>
      <c r="H166" s="110">
        <v>246</v>
      </c>
      <c r="I166" s="158" t="s">
        <v>319</v>
      </c>
      <c r="J166" s="151">
        <f t="shared" si="48"/>
        <v>625.88703061120441</v>
      </c>
      <c r="K166" s="96">
        <f t="shared" si="34"/>
        <v>165.55800000000002</v>
      </c>
      <c r="L166" s="110">
        <v>50</v>
      </c>
      <c r="M166" s="110" t="s">
        <v>474</v>
      </c>
      <c r="N166" s="110" t="s">
        <v>474</v>
      </c>
      <c r="O166" s="110" t="s">
        <v>474</v>
      </c>
      <c r="W166" s="177">
        <f t="shared" si="36"/>
        <v>0</v>
      </c>
      <c r="X166" s="177">
        <f t="shared" si="37"/>
        <v>1</v>
      </c>
      <c r="Y166" s="177">
        <f t="shared" si="38"/>
        <v>0</v>
      </c>
      <c r="Z166" s="177">
        <f t="shared" si="39"/>
        <v>0</v>
      </c>
      <c r="AA166" s="177">
        <f t="shared" si="40"/>
        <v>0</v>
      </c>
      <c r="AB166" s="177">
        <f t="shared" si="41"/>
        <v>0</v>
      </c>
      <c r="AC166" s="85"/>
      <c r="AD166" s="85">
        <f t="shared" si="42"/>
        <v>0</v>
      </c>
      <c r="AE166" s="85">
        <f t="shared" si="43"/>
        <v>0</v>
      </c>
      <c r="AF166" s="85">
        <f t="shared" si="44"/>
        <v>0</v>
      </c>
      <c r="AG166" s="85">
        <f t="shared" si="45"/>
        <v>0</v>
      </c>
      <c r="AH166" s="85">
        <f t="shared" si="46"/>
        <v>0</v>
      </c>
      <c r="AI166" s="85">
        <f t="shared" si="47"/>
        <v>0</v>
      </c>
    </row>
    <row r="167" spans="1:35" ht="28.5" x14ac:dyDescent="0.25">
      <c r="A167" s="153">
        <v>165</v>
      </c>
      <c r="B167" s="110" t="s">
        <v>191</v>
      </c>
      <c r="C167" s="110" t="s">
        <v>325</v>
      </c>
      <c r="D167" s="110">
        <v>1</v>
      </c>
      <c r="E167" s="110" t="s">
        <v>326</v>
      </c>
      <c r="F167" s="141" t="s">
        <v>15</v>
      </c>
      <c r="G167" s="110" t="s">
        <v>325</v>
      </c>
      <c r="H167" s="110">
        <v>65</v>
      </c>
      <c r="I167" s="157" t="s">
        <v>317</v>
      </c>
      <c r="J167" s="151">
        <f t="shared" si="48"/>
        <v>517.17490225074948</v>
      </c>
      <c r="K167" s="96">
        <f t="shared" si="34"/>
        <v>36.075000000000003</v>
      </c>
      <c r="L167" s="110" t="s">
        <v>474</v>
      </c>
      <c r="M167" s="110" t="s">
        <v>474</v>
      </c>
      <c r="N167" s="110" t="s">
        <v>474</v>
      </c>
      <c r="O167" s="110" t="s">
        <v>474</v>
      </c>
      <c r="W167" s="177">
        <f t="shared" si="36"/>
        <v>0</v>
      </c>
      <c r="X167" s="177">
        <f t="shared" si="37"/>
        <v>0</v>
      </c>
      <c r="Y167" s="177">
        <f t="shared" si="38"/>
        <v>0</v>
      </c>
      <c r="Z167" s="177">
        <f t="shared" si="39"/>
        <v>0</v>
      </c>
      <c r="AA167" s="177">
        <f t="shared" si="40"/>
        <v>0</v>
      </c>
      <c r="AB167" s="177">
        <f t="shared" si="41"/>
        <v>0</v>
      </c>
      <c r="AC167" s="85"/>
      <c r="AD167" s="85">
        <f t="shared" si="42"/>
        <v>0</v>
      </c>
      <c r="AE167" s="85">
        <f t="shared" si="43"/>
        <v>0</v>
      </c>
      <c r="AF167" s="85">
        <f t="shared" si="44"/>
        <v>0</v>
      </c>
      <c r="AG167" s="85">
        <f t="shared" si="45"/>
        <v>0</v>
      </c>
      <c r="AH167" s="85">
        <f t="shared" si="46"/>
        <v>0</v>
      </c>
      <c r="AI167" s="85">
        <f t="shared" si="47"/>
        <v>0</v>
      </c>
    </row>
    <row r="168" spans="1:35" ht="28.5" x14ac:dyDescent="0.25">
      <c r="A168" s="153">
        <v>166</v>
      </c>
      <c r="B168" s="110" t="s">
        <v>191</v>
      </c>
      <c r="C168" s="110" t="s">
        <v>325</v>
      </c>
      <c r="D168" s="110">
        <v>2</v>
      </c>
      <c r="E168" s="110" t="s">
        <v>326</v>
      </c>
      <c r="F168" s="141" t="s">
        <v>15</v>
      </c>
      <c r="G168" s="110" t="s">
        <v>325</v>
      </c>
      <c r="H168" s="110">
        <v>65</v>
      </c>
      <c r="I168" s="157" t="s">
        <v>317</v>
      </c>
      <c r="J168" s="151">
        <f t="shared" si="48"/>
        <v>517.17490225074948</v>
      </c>
      <c r="K168" s="96">
        <f t="shared" si="34"/>
        <v>36.075000000000003</v>
      </c>
      <c r="L168" s="110" t="s">
        <v>474</v>
      </c>
      <c r="M168" s="110" t="s">
        <v>474</v>
      </c>
      <c r="N168" s="110" t="s">
        <v>474</v>
      </c>
      <c r="O168" s="110" t="s">
        <v>474</v>
      </c>
      <c r="W168" s="177">
        <f t="shared" si="36"/>
        <v>0</v>
      </c>
      <c r="X168" s="177">
        <f t="shared" si="37"/>
        <v>0</v>
      </c>
      <c r="Y168" s="177">
        <f t="shared" si="38"/>
        <v>0</v>
      </c>
      <c r="Z168" s="177">
        <f t="shared" si="39"/>
        <v>0</v>
      </c>
      <c r="AA168" s="177">
        <f t="shared" si="40"/>
        <v>0</v>
      </c>
      <c r="AB168" s="177">
        <f t="shared" si="41"/>
        <v>0</v>
      </c>
      <c r="AC168" s="85"/>
      <c r="AD168" s="85">
        <f t="shared" si="42"/>
        <v>0</v>
      </c>
      <c r="AE168" s="85">
        <f t="shared" si="43"/>
        <v>0</v>
      </c>
      <c r="AF168" s="85">
        <f t="shared" si="44"/>
        <v>0</v>
      </c>
      <c r="AG168" s="85">
        <f t="shared" si="45"/>
        <v>0</v>
      </c>
      <c r="AH168" s="85">
        <f t="shared" si="46"/>
        <v>0</v>
      </c>
      <c r="AI168" s="85">
        <f t="shared" si="47"/>
        <v>0</v>
      </c>
    </row>
    <row r="169" spans="1:35" ht="28.5" x14ac:dyDescent="0.25">
      <c r="A169" s="153">
        <v>167</v>
      </c>
      <c r="B169" s="141" t="s">
        <v>119</v>
      </c>
      <c r="C169" s="141" t="s">
        <v>120</v>
      </c>
      <c r="D169" s="141">
        <v>1</v>
      </c>
      <c r="E169" s="141" t="s">
        <v>52</v>
      </c>
      <c r="F169" s="141" t="s">
        <v>121</v>
      </c>
      <c r="G169" s="141" t="s">
        <v>52</v>
      </c>
      <c r="H169" s="141">
        <v>55</v>
      </c>
      <c r="I169" s="157" t="s">
        <v>317</v>
      </c>
      <c r="J169" s="151">
        <f t="shared" si="48"/>
        <v>517.17490225074948</v>
      </c>
      <c r="K169" s="96">
        <f t="shared" ref="K169:K232" si="49">IF(I169="Twin ACSR Moose",$S$4*100*H169,IF(I169="Quad Bersimis",$S$8*100*H169,IF(I169="Quad AAAC Moose",$S$5*100*H169,IF(I169="Quad ACSR Moose",$S$6*100*H169,IF(I169="Triple ACSR Snowbird",$S$7*100*H169)))))</f>
        <v>30.525000000000002</v>
      </c>
      <c r="L169" s="110" t="s">
        <v>474</v>
      </c>
      <c r="M169" s="110" t="s">
        <v>474</v>
      </c>
      <c r="N169" s="110" t="s">
        <v>474</v>
      </c>
      <c r="O169" s="110" t="s">
        <v>474</v>
      </c>
      <c r="W169" s="177">
        <f t="shared" si="36"/>
        <v>0</v>
      </c>
      <c r="X169" s="177">
        <f t="shared" si="37"/>
        <v>0</v>
      </c>
      <c r="Y169" s="177">
        <f t="shared" si="38"/>
        <v>0</v>
      </c>
      <c r="Z169" s="177">
        <f t="shared" si="39"/>
        <v>0</v>
      </c>
      <c r="AA169" s="177">
        <f t="shared" si="40"/>
        <v>0</v>
      </c>
      <c r="AB169" s="177">
        <f t="shared" si="41"/>
        <v>0</v>
      </c>
      <c r="AC169" s="85"/>
      <c r="AD169" s="85">
        <f t="shared" si="42"/>
        <v>0</v>
      </c>
      <c r="AE169" s="85">
        <f t="shared" si="43"/>
        <v>0</v>
      </c>
      <c r="AF169" s="85">
        <f t="shared" si="44"/>
        <v>0</v>
      </c>
      <c r="AG169" s="85">
        <f t="shared" si="45"/>
        <v>0</v>
      </c>
      <c r="AH169" s="85">
        <f t="shared" si="46"/>
        <v>0</v>
      </c>
      <c r="AI169" s="85">
        <f t="shared" si="47"/>
        <v>0</v>
      </c>
    </row>
    <row r="170" spans="1:35" ht="28.5" x14ac:dyDescent="0.25">
      <c r="A170" s="153">
        <v>168</v>
      </c>
      <c r="B170" s="141" t="s">
        <v>119</v>
      </c>
      <c r="C170" s="141" t="s">
        <v>120</v>
      </c>
      <c r="D170" s="141">
        <v>2</v>
      </c>
      <c r="E170" s="141" t="s">
        <v>52</v>
      </c>
      <c r="F170" s="141" t="s">
        <v>121</v>
      </c>
      <c r="G170" s="141" t="s">
        <v>52</v>
      </c>
      <c r="H170" s="141">
        <v>55</v>
      </c>
      <c r="I170" s="157" t="s">
        <v>317</v>
      </c>
      <c r="J170" s="151">
        <f t="shared" si="48"/>
        <v>517.17490225074948</v>
      </c>
      <c r="K170" s="96">
        <f t="shared" si="49"/>
        <v>30.525000000000002</v>
      </c>
      <c r="L170" s="110" t="s">
        <v>474</v>
      </c>
      <c r="M170" s="110" t="s">
        <v>474</v>
      </c>
      <c r="N170" s="110" t="s">
        <v>474</v>
      </c>
      <c r="O170" s="110" t="s">
        <v>474</v>
      </c>
      <c r="W170" s="177">
        <f t="shared" si="36"/>
        <v>0</v>
      </c>
      <c r="X170" s="177">
        <f t="shared" si="37"/>
        <v>0</v>
      </c>
      <c r="Y170" s="177">
        <f t="shared" si="38"/>
        <v>0</v>
      </c>
      <c r="Z170" s="177">
        <f t="shared" si="39"/>
        <v>0</v>
      </c>
      <c r="AA170" s="177">
        <f t="shared" si="40"/>
        <v>0</v>
      </c>
      <c r="AB170" s="177">
        <f t="shared" si="41"/>
        <v>0</v>
      </c>
      <c r="AC170" s="85"/>
      <c r="AD170" s="85">
        <f t="shared" si="42"/>
        <v>0</v>
      </c>
      <c r="AE170" s="85">
        <f t="shared" si="43"/>
        <v>0</v>
      </c>
      <c r="AF170" s="85">
        <f t="shared" si="44"/>
        <v>0</v>
      </c>
      <c r="AG170" s="85">
        <f t="shared" si="45"/>
        <v>0</v>
      </c>
      <c r="AH170" s="85">
        <f t="shared" si="46"/>
        <v>0</v>
      </c>
      <c r="AI170" s="85">
        <f t="shared" si="47"/>
        <v>0</v>
      </c>
    </row>
    <row r="171" spans="1:35" ht="28.5" x14ac:dyDescent="0.25">
      <c r="A171" s="153">
        <v>169</v>
      </c>
      <c r="B171" s="143" t="s">
        <v>122</v>
      </c>
      <c r="C171" s="143" t="s">
        <v>123</v>
      </c>
      <c r="D171" s="143">
        <v>1</v>
      </c>
      <c r="E171" s="141" t="s">
        <v>52</v>
      </c>
      <c r="F171" s="141" t="s">
        <v>52</v>
      </c>
      <c r="G171" s="141" t="s">
        <v>52</v>
      </c>
      <c r="H171" s="143">
        <v>172</v>
      </c>
      <c r="I171" s="157" t="s">
        <v>317</v>
      </c>
      <c r="J171" s="151">
        <f t="shared" si="48"/>
        <v>517.17490225074948</v>
      </c>
      <c r="K171" s="96">
        <f t="shared" si="49"/>
        <v>95.460000000000008</v>
      </c>
      <c r="L171" s="110" t="s">
        <v>474</v>
      </c>
      <c r="M171" s="110" t="s">
        <v>474</v>
      </c>
      <c r="N171" s="110" t="s">
        <v>474</v>
      </c>
      <c r="O171" s="110" t="s">
        <v>474</v>
      </c>
      <c r="W171" s="177">
        <f t="shared" si="36"/>
        <v>0</v>
      </c>
      <c r="X171" s="177">
        <f t="shared" si="37"/>
        <v>0</v>
      </c>
      <c r="Y171" s="177">
        <f t="shared" si="38"/>
        <v>0</v>
      </c>
      <c r="Z171" s="177">
        <f t="shared" si="39"/>
        <v>0</v>
      </c>
      <c r="AA171" s="177">
        <f t="shared" si="40"/>
        <v>0</v>
      </c>
      <c r="AB171" s="177">
        <f t="shared" si="41"/>
        <v>0</v>
      </c>
      <c r="AC171" s="85"/>
      <c r="AD171" s="85">
        <f t="shared" si="42"/>
        <v>0</v>
      </c>
      <c r="AE171" s="85">
        <f t="shared" si="43"/>
        <v>0</v>
      </c>
      <c r="AF171" s="85">
        <f t="shared" si="44"/>
        <v>0</v>
      </c>
      <c r="AG171" s="85">
        <f t="shared" si="45"/>
        <v>0</v>
      </c>
      <c r="AH171" s="85">
        <f t="shared" si="46"/>
        <v>0</v>
      </c>
      <c r="AI171" s="85">
        <f t="shared" si="47"/>
        <v>0</v>
      </c>
    </row>
    <row r="172" spans="1:35" ht="28.5" x14ac:dyDescent="0.25">
      <c r="A172" s="153">
        <v>170</v>
      </c>
      <c r="B172" s="143" t="s">
        <v>125</v>
      </c>
      <c r="C172" s="143" t="s">
        <v>75</v>
      </c>
      <c r="D172" s="143">
        <v>1</v>
      </c>
      <c r="E172" s="141" t="s">
        <v>125</v>
      </c>
      <c r="F172" s="141" t="s">
        <v>125</v>
      </c>
      <c r="G172" s="141" t="s">
        <v>11</v>
      </c>
      <c r="H172" s="143">
        <v>258</v>
      </c>
      <c r="I172" s="157" t="s">
        <v>317</v>
      </c>
      <c r="J172" s="151">
        <f t="shared" si="48"/>
        <v>517.17490225074948</v>
      </c>
      <c r="K172" s="96">
        <f t="shared" si="49"/>
        <v>143.19000000000003</v>
      </c>
      <c r="L172" s="110" t="s">
        <v>474</v>
      </c>
      <c r="M172" s="110" t="s">
        <v>474</v>
      </c>
      <c r="N172" s="110">
        <v>50</v>
      </c>
      <c r="O172" s="110" t="s">
        <v>474</v>
      </c>
      <c r="W172" s="177">
        <f t="shared" si="36"/>
        <v>0</v>
      </c>
      <c r="X172" s="177">
        <f t="shared" si="37"/>
        <v>0</v>
      </c>
      <c r="Y172" s="177">
        <f t="shared" si="38"/>
        <v>0</v>
      </c>
      <c r="Z172" s="177">
        <f t="shared" si="39"/>
        <v>0</v>
      </c>
      <c r="AA172" s="177">
        <f t="shared" si="40"/>
        <v>0</v>
      </c>
      <c r="AB172" s="177">
        <f t="shared" si="41"/>
        <v>0</v>
      </c>
      <c r="AC172" s="85"/>
      <c r="AD172" s="85">
        <f t="shared" si="42"/>
        <v>0</v>
      </c>
      <c r="AE172" s="85">
        <f t="shared" si="43"/>
        <v>1</v>
      </c>
      <c r="AF172" s="85">
        <f t="shared" si="44"/>
        <v>0</v>
      </c>
      <c r="AG172" s="85">
        <f t="shared" si="45"/>
        <v>0</v>
      </c>
      <c r="AH172" s="85">
        <f t="shared" si="46"/>
        <v>0</v>
      </c>
      <c r="AI172" s="85">
        <f t="shared" si="47"/>
        <v>0</v>
      </c>
    </row>
    <row r="173" spans="1:35" ht="28.5" x14ac:dyDescent="0.25">
      <c r="A173" s="153">
        <v>171</v>
      </c>
      <c r="B173" s="143" t="s">
        <v>125</v>
      </c>
      <c r="C173" s="143" t="s">
        <v>75</v>
      </c>
      <c r="D173" s="143">
        <v>2</v>
      </c>
      <c r="E173" s="141" t="s">
        <v>125</v>
      </c>
      <c r="F173" s="141" t="s">
        <v>125</v>
      </c>
      <c r="G173" s="141" t="s">
        <v>11</v>
      </c>
      <c r="H173" s="143">
        <v>258</v>
      </c>
      <c r="I173" s="157" t="s">
        <v>317</v>
      </c>
      <c r="J173" s="151">
        <f t="shared" si="48"/>
        <v>517.17490225074948</v>
      </c>
      <c r="K173" s="96">
        <f t="shared" si="49"/>
        <v>143.19000000000003</v>
      </c>
      <c r="L173" s="110" t="s">
        <v>474</v>
      </c>
      <c r="M173" s="110" t="s">
        <v>474</v>
      </c>
      <c r="N173" s="110">
        <v>50</v>
      </c>
      <c r="O173" s="110" t="s">
        <v>474</v>
      </c>
      <c r="W173" s="177">
        <f t="shared" si="36"/>
        <v>0</v>
      </c>
      <c r="X173" s="177">
        <f t="shared" si="37"/>
        <v>0</v>
      </c>
      <c r="Y173" s="177">
        <f t="shared" si="38"/>
        <v>0</v>
      </c>
      <c r="Z173" s="177">
        <f t="shared" si="39"/>
        <v>0</v>
      </c>
      <c r="AA173" s="177">
        <f t="shared" si="40"/>
        <v>0</v>
      </c>
      <c r="AB173" s="177">
        <f t="shared" si="41"/>
        <v>0</v>
      </c>
      <c r="AC173" s="85"/>
      <c r="AD173" s="85">
        <f t="shared" si="42"/>
        <v>0</v>
      </c>
      <c r="AE173" s="85">
        <f t="shared" si="43"/>
        <v>1</v>
      </c>
      <c r="AF173" s="85">
        <f t="shared" si="44"/>
        <v>0</v>
      </c>
      <c r="AG173" s="85">
        <f t="shared" si="45"/>
        <v>0</v>
      </c>
      <c r="AH173" s="85">
        <f t="shared" si="46"/>
        <v>0</v>
      </c>
      <c r="AI173" s="85">
        <f t="shared" si="47"/>
        <v>0</v>
      </c>
    </row>
    <row r="174" spans="1:35" ht="28.5" x14ac:dyDescent="0.25">
      <c r="A174" s="153">
        <v>172</v>
      </c>
      <c r="B174" s="143" t="s">
        <v>125</v>
      </c>
      <c r="C174" s="143" t="s">
        <v>126</v>
      </c>
      <c r="D174" s="143">
        <v>1</v>
      </c>
      <c r="E174" s="141" t="s">
        <v>125</v>
      </c>
      <c r="F174" s="141" t="s">
        <v>125</v>
      </c>
      <c r="G174" s="141" t="s">
        <v>125</v>
      </c>
      <c r="H174" s="143">
        <v>2</v>
      </c>
      <c r="I174" s="157" t="s">
        <v>317</v>
      </c>
      <c r="J174" s="151">
        <f t="shared" si="48"/>
        <v>517.17490225074948</v>
      </c>
      <c r="K174" s="96">
        <f t="shared" si="49"/>
        <v>1.1100000000000001</v>
      </c>
      <c r="L174" s="110" t="s">
        <v>474</v>
      </c>
      <c r="M174" s="110" t="s">
        <v>474</v>
      </c>
      <c r="N174" s="110" t="s">
        <v>474</v>
      </c>
      <c r="O174" s="110" t="s">
        <v>474</v>
      </c>
      <c r="W174" s="177">
        <f t="shared" si="36"/>
        <v>0</v>
      </c>
      <c r="X174" s="177">
        <f t="shared" si="37"/>
        <v>0</v>
      </c>
      <c r="Y174" s="177">
        <f t="shared" si="38"/>
        <v>0</v>
      </c>
      <c r="Z174" s="177">
        <f t="shared" si="39"/>
        <v>0</v>
      </c>
      <c r="AA174" s="177">
        <f t="shared" si="40"/>
        <v>0</v>
      </c>
      <c r="AB174" s="177">
        <f t="shared" si="41"/>
        <v>0</v>
      </c>
      <c r="AC174" s="85"/>
      <c r="AD174" s="85">
        <f t="shared" si="42"/>
        <v>0</v>
      </c>
      <c r="AE174" s="85">
        <f t="shared" si="43"/>
        <v>0</v>
      </c>
      <c r="AF174" s="85">
        <f t="shared" si="44"/>
        <v>0</v>
      </c>
      <c r="AG174" s="85">
        <f t="shared" si="45"/>
        <v>0</v>
      </c>
      <c r="AH174" s="85">
        <f t="shared" si="46"/>
        <v>0</v>
      </c>
      <c r="AI174" s="85">
        <f t="shared" si="47"/>
        <v>0</v>
      </c>
    </row>
    <row r="175" spans="1:35" ht="28.5" x14ac:dyDescent="0.25">
      <c r="A175" s="153">
        <v>173</v>
      </c>
      <c r="B175" s="143" t="s">
        <v>126</v>
      </c>
      <c r="C175" s="143" t="s">
        <v>127</v>
      </c>
      <c r="D175" s="143">
        <v>1</v>
      </c>
      <c r="E175" s="141" t="s">
        <v>125</v>
      </c>
      <c r="F175" s="141" t="s">
        <v>125</v>
      </c>
      <c r="G175" s="141" t="s">
        <v>11</v>
      </c>
      <c r="H175" s="143">
        <v>10</v>
      </c>
      <c r="I175" s="157" t="s">
        <v>317</v>
      </c>
      <c r="J175" s="151">
        <f t="shared" si="48"/>
        <v>517.17490225074948</v>
      </c>
      <c r="K175" s="96">
        <f t="shared" si="49"/>
        <v>5.5500000000000007</v>
      </c>
      <c r="L175" s="110" t="s">
        <v>474</v>
      </c>
      <c r="M175" s="110" t="s">
        <v>474</v>
      </c>
      <c r="N175" s="110" t="s">
        <v>474</v>
      </c>
      <c r="O175" s="110" t="s">
        <v>474</v>
      </c>
      <c r="W175" s="177">
        <f t="shared" si="36"/>
        <v>0</v>
      </c>
      <c r="X175" s="177">
        <f t="shared" si="37"/>
        <v>0</v>
      </c>
      <c r="Y175" s="177">
        <f t="shared" si="38"/>
        <v>0</v>
      </c>
      <c r="Z175" s="177">
        <f t="shared" si="39"/>
        <v>0</v>
      </c>
      <c r="AA175" s="177">
        <f t="shared" si="40"/>
        <v>0</v>
      </c>
      <c r="AB175" s="177">
        <f t="shared" si="41"/>
        <v>0</v>
      </c>
      <c r="AC175" s="85"/>
      <c r="AD175" s="85">
        <f t="shared" si="42"/>
        <v>0</v>
      </c>
      <c r="AE175" s="85">
        <f t="shared" si="43"/>
        <v>0</v>
      </c>
      <c r="AF175" s="85">
        <f t="shared" si="44"/>
        <v>0</v>
      </c>
      <c r="AG175" s="85">
        <f t="shared" si="45"/>
        <v>0</v>
      </c>
      <c r="AH175" s="85">
        <f t="shared" si="46"/>
        <v>0</v>
      </c>
      <c r="AI175" s="85">
        <f t="shared" si="47"/>
        <v>0</v>
      </c>
    </row>
    <row r="176" spans="1:35" ht="28.5" x14ac:dyDescent="0.25">
      <c r="A176" s="153">
        <v>174</v>
      </c>
      <c r="B176" s="143" t="s">
        <v>126</v>
      </c>
      <c r="C176" s="143" t="s">
        <v>127</v>
      </c>
      <c r="D176" s="143">
        <v>2</v>
      </c>
      <c r="E176" s="141" t="s">
        <v>125</v>
      </c>
      <c r="F176" s="141" t="s">
        <v>125</v>
      </c>
      <c r="G176" s="141" t="s">
        <v>11</v>
      </c>
      <c r="H176" s="143">
        <v>10</v>
      </c>
      <c r="I176" s="157" t="s">
        <v>317</v>
      </c>
      <c r="J176" s="151">
        <f t="shared" ref="J176:J207" si="50">IF(I176="Twin ACSR Moose",(400*400)/($U$4),IF(I176="Quad Bersimis",(400*400)/($U$4),IF(I176="Quad AAAC Moose",(400*400)/($U$5),IF(I176="Quad ACSR Moose",(400*400)/($U$6),IF(I176="Triple ACSR Snowbird",(400*400)/($U$7))))))</f>
        <v>517.17490225074948</v>
      </c>
      <c r="K176" s="96">
        <f t="shared" si="49"/>
        <v>5.5500000000000007</v>
      </c>
      <c r="L176" s="110" t="s">
        <v>474</v>
      </c>
      <c r="M176" s="110" t="s">
        <v>474</v>
      </c>
      <c r="N176" s="110" t="s">
        <v>474</v>
      </c>
      <c r="O176" s="110" t="s">
        <v>474</v>
      </c>
      <c r="W176" s="177">
        <f t="shared" si="36"/>
        <v>0</v>
      </c>
      <c r="X176" s="177">
        <f t="shared" si="37"/>
        <v>0</v>
      </c>
      <c r="Y176" s="177">
        <f t="shared" si="38"/>
        <v>0</v>
      </c>
      <c r="Z176" s="177">
        <f t="shared" si="39"/>
        <v>0</v>
      </c>
      <c r="AA176" s="177">
        <f t="shared" si="40"/>
        <v>0</v>
      </c>
      <c r="AB176" s="177">
        <f t="shared" si="41"/>
        <v>0</v>
      </c>
      <c r="AC176" s="85"/>
      <c r="AD176" s="85">
        <f t="shared" si="42"/>
        <v>0</v>
      </c>
      <c r="AE176" s="85">
        <f t="shared" si="43"/>
        <v>0</v>
      </c>
      <c r="AF176" s="85">
        <f t="shared" si="44"/>
        <v>0</v>
      </c>
      <c r="AG176" s="85">
        <f t="shared" si="45"/>
        <v>0</v>
      </c>
      <c r="AH176" s="85">
        <f t="shared" si="46"/>
        <v>0</v>
      </c>
      <c r="AI176" s="85">
        <f t="shared" si="47"/>
        <v>0</v>
      </c>
    </row>
    <row r="177" spans="1:35" ht="28.5" x14ac:dyDescent="0.25">
      <c r="A177" s="153">
        <v>175</v>
      </c>
      <c r="B177" s="141" t="s">
        <v>126</v>
      </c>
      <c r="C177" s="141" t="s">
        <v>127</v>
      </c>
      <c r="D177" s="141">
        <v>4</v>
      </c>
      <c r="E177" s="141" t="s">
        <v>125</v>
      </c>
      <c r="F177" s="141" t="s">
        <v>125</v>
      </c>
      <c r="G177" s="141" t="s">
        <v>11</v>
      </c>
      <c r="H177" s="141">
        <v>10</v>
      </c>
      <c r="I177" s="157" t="s">
        <v>317</v>
      </c>
      <c r="J177" s="151">
        <f t="shared" si="50"/>
        <v>517.17490225074948</v>
      </c>
      <c r="K177" s="96">
        <f t="shared" si="49"/>
        <v>5.5500000000000007</v>
      </c>
      <c r="L177" s="110" t="s">
        <v>474</v>
      </c>
      <c r="M177" s="110" t="s">
        <v>474</v>
      </c>
      <c r="N177" s="110" t="s">
        <v>474</v>
      </c>
      <c r="O177" s="110" t="s">
        <v>474</v>
      </c>
      <c r="W177" s="177">
        <f t="shared" si="36"/>
        <v>0</v>
      </c>
      <c r="X177" s="177">
        <f t="shared" si="37"/>
        <v>0</v>
      </c>
      <c r="Y177" s="177">
        <f t="shared" si="38"/>
        <v>0</v>
      </c>
      <c r="Z177" s="177">
        <f t="shared" si="39"/>
        <v>0</v>
      </c>
      <c r="AA177" s="177">
        <f t="shared" si="40"/>
        <v>0</v>
      </c>
      <c r="AB177" s="177">
        <f t="shared" si="41"/>
        <v>0</v>
      </c>
      <c r="AC177" s="85"/>
      <c r="AD177" s="85">
        <f t="shared" si="42"/>
        <v>0</v>
      </c>
      <c r="AE177" s="85">
        <f t="shared" si="43"/>
        <v>0</v>
      </c>
      <c r="AF177" s="85">
        <f t="shared" si="44"/>
        <v>0</v>
      </c>
      <c r="AG177" s="85">
        <f t="shared" si="45"/>
        <v>0</v>
      </c>
      <c r="AH177" s="85">
        <f t="shared" si="46"/>
        <v>0</v>
      </c>
      <c r="AI177" s="85">
        <f t="shared" si="47"/>
        <v>0</v>
      </c>
    </row>
    <row r="178" spans="1:35" ht="28.5" x14ac:dyDescent="0.25">
      <c r="A178" s="153">
        <v>176</v>
      </c>
      <c r="B178" s="141" t="s">
        <v>126</v>
      </c>
      <c r="C178" s="141" t="s">
        <v>127</v>
      </c>
      <c r="D178" s="141">
        <v>3</v>
      </c>
      <c r="E178" s="141" t="s">
        <v>125</v>
      </c>
      <c r="F178" s="141" t="s">
        <v>125</v>
      </c>
      <c r="G178" s="141" t="s">
        <v>11</v>
      </c>
      <c r="H178" s="141">
        <v>10</v>
      </c>
      <c r="I178" s="157" t="s">
        <v>317</v>
      </c>
      <c r="J178" s="151">
        <f t="shared" si="50"/>
        <v>517.17490225074948</v>
      </c>
      <c r="K178" s="96">
        <f t="shared" si="49"/>
        <v>5.5500000000000007</v>
      </c>
      <c r="L178" s="110" t="s">
        <v>474</v>
      </c>
      <c r="M178" s="110" t="s">
        <v>474</v>
      </c>
      <c r="N178" s="110" t="s">
        <v>474</v>
      </c>
      <c r="O178" s="110" t="s">
        <v>474</v>
      </c>
      <c r="W178" s="177">
        <f t="shared" si="36"/>
        <v>0</v>
      </c>
      <c r="X178" s="177">
        <f t="shared" si="37"/>
        <v>0</v>
      </c>
      <c r="Y178" s="177">
        <f t="shared" si="38"/>
        <v>0</v>
      </c>
      <c r="Z178" s="177">
        <f t="shared" si="39"/>
        <v>0</v>
      </c>
      <c r="AA178" s="177">
        <f t="shared" si="40"/>
        <v>0</v>
      </c>
      <c r="AB178" s="177">
        <f t="shared" si="41"/>
        <v>0</v>
      </c>
      <c r="AC178" s="85"/>
      <c r="AD178" s="85">
        <f t="shared" si="42"/>
        <v>0</v>
      </c>
      <c r="AE178" s="85">
        <f t="shared" si="43"/>
        <v>0</v>
      </c>
      <c r="AF178" s="85">
        <f t="shared" si="44"/>
        <v>0</v>
      </c>
      <c r="AG178" s="85">
        <f t="shared" si="45"/>
        <v>0</v>
      </c>
      <c r="AH178" s="85">
        <f t="shared" si="46"/>
        <v>0</v>
      </c>
      <c r="AI178" s="85">
        <f t="shared" si="47"/>
        <v>0</v>
      </c>
    </row>
    <row r="179" spans="1:35" ht="28.5" x14ac:dyDescent="0.25">
      <c r="A179" s="153">
        <v>177</v>
      </c>
      <c r="B179" s="110" t="s">
        <v>188</v>
      </c>
      <c r="C179" s="110" t="s">
        <v>225</v>
      </c>
      <c r="D179" s="110">
        <v>1</v>
      </c>
      <c r="E179" s="141" t="s">
        <v>15</v>
      </c>
      <c r="F179" s="141" t="s">
        <v>15</v>
      </c>
      <c r="G179" s="141" t="s">
        <v>15</v>
      </c>
      <c r="H179" s="110">
        <v>49</v>
      </c>
      <c r="I179" s="157" t="s">
        <v>317</v>
      </c>
      <c r="J179" s="151">
        <f t="shared" si="50"/>
        <v>517.17490225074948</v>
      </c>
      <c r="K179" s="96">
        <f t="shared" si="49"/>
        <v>27.195000000000004</v>
      </c>
      <c r="L179" s="110" t="s">
        <v>474</v>
      </c>
      <c r="M179" s="110" t="s">
        <v>474</v>
      </c>
      <c r="N179" s="110" t="s">
        <v>474</v>
      </c>
      <c r="O179" s="110" t="s">
        <v>474</v>
      </c>
      <c r="W179" s="177">
        <f t="shared" si="36"/>
        <v>0</v>
      </c>
      <c r="X179" s="177">
        <f t="shared" si="37"/>
        <v>0</v>
      </c>
      <c r="Y179" s="177">
        <f t="shared" si="38"/>
        <v>0</v>
      </c>
      <c r="Z179" s="177">
        <f t="shared" si="39"/>
        <v>0</v>
      </c>
      <c r="AA179" s="177">
        <f t="shared" si="40"/>
        <v>0</v>
      </c>
      <c r="AB179" s="177">
        <f t="shared" si="41"/>
        <v>0</v>
      </c>
      <c r="AC179" s="85"/>
      <c r="AD179" s="85">
        <f t="shared" si="42"/>
        <v>0</v>
      </c>
      <c r="AE179" s="85">
        <f t="shared" si="43"/>
        <v>0</v>
      </c>
      <c r="AF179" s="85">
        <f t="shared" si="44"/>
        <v>0</v>
      </c>
      <c r="AG179" s="85">
        <f t="shared" si="45"/>
        <v>0</v>
      </c>
      <c r="AH179" s="85">
        <f t="shared" si="46"/>
        <v>0</v>
      </c>
      <c r="AI179" s="85">
        <f t="shared" si="47"/>
        <v>0</v>
      </c>
    </row>
    <row r="180" spans="1:35" ht="28.5" x14ac:dyDescent="0.25">
      <c r="A180" s="153">
        <v>178</v>
      </c>
      <c r="B180" s="110" t="s">
        <v>188</v>
      </c>
      <c r="C180" s="110" t="s">
        <v>225</v>
      </c>
      <c r="D180" s="110">
        <v>2</v>
      </c>
      <c r="E180" s="141" t="s">
        <v>15</v>
      </c>
      <c r="F180" s="141" t="s">
        <v>15</v>
      </c>
      <c r="G180" s="141" t="s">
        <v>15</v>
      </c>
      <c r="H180" s="110">
        <v>52</v>
      </c>
      <c r="I180" s="157" t="s">
        <v>317</v>
      </c>
      <c r="J180" s="151">
        <f t="shared" si="50"/>
        <v>517.17490225074948</v>
      </c>
      <c r="K180" s="96">
        <f t="shared" si="49"/>
        <v>28.860000000000003</v>
      </c>
      <c r="L180" s="110" t="s">
        <v>474</v>
      </c>
      <c r="M180" s="110" t="s">
        <v>474</v>
      </c>
      <c r="N180" s="110" t="s">
        <v>474</v>
      </c>
      <c r="O180" s="110" t="s">
        <v>474</v>
      </c>
      <c r="W180" s="177">
        <f t="shared" si="36"/>
        <v>0</v>
      </c>
      <c r="X180" s="177">
        <f t="shared" si="37"/>
        <v>0</v>
      </c>
      <c r="Y180" s="177">
        <f t="shared" si="38"/>
        <v>0</v>
      </c>
      <c r="Z180" s="177">
        <f t="shared" si="39"/>
        <v>0</v>
      </c>
      <c r="AA180" s="177">
        <f t="shared" si="40"/>
        <v>0</v>
      </c>
      <c r="AB180" s="177">
        <f t="shared" si="41"/>
        <v>0</v>
      </c>
      <c r="AC180" s="85"/>
      <c r="AD180" s="85">
        <f t="shared" si="42"/>
        <v>0</v>
      </c>
      <c r="AE180" s="85">
        <f t="shared" si="43"/>
        <v>0</v>
      </c>
      <c r="AF180" s="85">
        <f t="shared" si="44"/>
        <v>0</v>
      </c>
      <c r="AG180" s="85">
        <f t="shared" si="45"/>
        <v>0</v>
      </c>
      <c r="AH180" s="85">
        <f t="shared" si="46"/>
        <v>0</v>
      </c>
      <c r="AI180" s="85">
        <f t="shared" si="47"/>
        <v>0</v>
      </c>
    </row>
    <row r="181" spans="1:35" ht="28.5" x14ac:dyDescent="0.25">
      <c r="A181" s="153">
        <v>179</v>
      </c>
      <c r="B181" s="141" t="s">
        <v>128</v>
      </c>
      <c r="C181" s="141" t="s">
        <v>70</v>
      </c>
      <c r="D181" s="141">
        <v>1</v>
      </c>
      <c r="E181" s="141" t="s">
        <v>52</v>
      </c>
      <c r="F181" s="141" t="s">
        <v>52</v>
      </c>
      <c r="G181" s="141" t="s">
        <v>52</v>
      </c>
      <c r="H181" s="141">
        <v>72</v>
      </c>
      <c r="I181" s="157" t="s">
        <v>317</v>
      </c>
      <c r="J181" s="151">
        <f t="shared" si="50"/>
        <v>517.17490225074948</v>
      </c>
      <c r="K181" s="96">
        <f t="shared" si="49"/>
        <v>39.96</v>
      </c>
      <c r="L181" s="110" t="s">
        <v>474</v>
      </c>
      <c r="M181" s="110" t="s">
        <v>474</v>
      </c>
      <c r="N181" s="110" t="s">
        <v>474</v>
      </c>
      <c r="O181" s="110" t="s">
        <v>474</v>
      </c>
      <c r="W181" s="177">
        <f t="shared" si="36"/>
        <v>0</v>
      </c>
      <c r="X181" s="177">
        <f t="shared" si="37"/>
        <v>0</v>
      </c>
      <c r="Y181" s="177">
        <f t="shared" si="38"/>
        <v>0</v>
      </c>
      <c r="Z181" s="177">
        <f t="shared" si="39"/>
        <v>0</v>
      </c>
      <c r="AA181" s="177">
        <f t="shared" si="40"/>
        <v>0</v>
      </c>
      <c r="AB181" s="177">
        <f t="shared" si="41"/>
        <v>0</v>
      </c>
      <c r="AC181" s="85"/>
      <c r="AD181" s="85">
        <f t="shared" si="42"/>
        <v>0</v>
      </c>
      <c r="AE181" s="85">
        <f t="shared" si="43"/>
        <v>0</v>
      </c>
      <c r="AF181" s="85">
        <f t="shared" si="44"/>
        <v>0</v>
      </c>
      <c r="AG181" s="85">
        <f t="shared" si="45"/>
        <v>0</v>
      </c>
      <c r="AH181" s="85">
        <f t="shared" si="46"/>
        <v>0</v>
      </c>
      <c r="AI181" s="85">
        <f t="shared" si="47"/>
        <v>0</v>
      </c>
    </row>
    <row r="182" spans="1:35" ht="28.5" x14ac:dyDescent="0.25">
      <c r="A182" s="153">
        <v>180</v>
      </c>
      <c r="B182" s="141" t="s">
        <v>128</v>
      </c>
      <c r="C182" s="141" t="s">
        <v>70</v>
      </c>
      <c r="D182" s="141">
        <v>2</v>
      </c>
      <c r="E182" s="141" t="s">
        <v>52</v>
      </c>
      <c r="F182" s="141" t="s">
        <v>52</v>
      </c>
      <c r="G182" s="141" t="s">
        <v>52</v>
      </c>
      <c r="H182" s="141">
        <v>72</v>
      </c>
      <c r="I182" s="157" t="s">
        <v>317</v>
      </c>
      <c r="J182" s="151">
        <f t="shared" si="50"/>
        <v>517.17490225074948</v>
      </c>
      <c r="K182" s="96">
        <f t="shared" si="49"/>
        <v>39.96</v>
      </c>
      <c r="L182" s="110" t="s">
        <v>474</v>
      </c>
      <c r="M182" s="110" t="s">
        <v>474</v>
      </c>
      <c r="N182" s="110" t="s">
        <v>474</v>
      </c>
      <c r="O182" s="110" t="s">
        <v>474</v>
      </c>
      <c r="W182" s="177">
        <f t="shared" si="36"/>
        <v>0</v>
      </c>
      <c r="X182" s="177">
        <f t="shared" si="37"/>
        <v>0</v>
      </c>
      <c r="Y182" s="177">
        <f t="shared" si="38"/>
        <v>0</v>
      </c>
      <c r="Z182" s="177">
        <f t="shared" si="39"/>
        <v>0</v>
      </c>
      <c r="AA182" s="177">
        <f t="shared" si="40"/>
        <v>0</v>
      </c>
      <c r="AB182" s="177">
        <f t="shared" si="41"/>
        <v>0</v>
      </c>
      <c r="AC182" s="85"/>
      <c r="AD182" s="85">
        <f t="shared" si="42"/>
        <v>0</v>
      </c>
      <c r="AE182" s="85">
        <f t="shared" si="43"/>
        <v>0</v>
      </c>
      <c r="AF182" s="85">
        <f t="shared" si="44"/>
        <v>0</v>
      </c>
      <c r="AG182" s="85">
        <f t="shared" si="45"/>
        <v>0</v>
      </c>
      <c r="AH182" s="85">
        <f t="shared" si="46"/>
        <v>0</v>
      </c>
      <c r="AI182" s="85">
        <f t="shared" si="47"/>
        <v>0</v>
      </c>
    </row>
    <row r="183" spans="1:35" ht="28.5" x14ac:dyDescent="0.25">
      <c r="A183" s="153">
        <v>181</v>
      </c>
      <c r="B183" s="141" t="s">
        <v>128</v>
      </c>
      <c r="C183" s="143" t="s">
        <v>129</v>
      </c>
      <c r="D183" s="141">
        <v>1</v>
      </c>
      <c r="E183" s="141" t="s">
        <v>52</v>
      </c>
      <c r="F183" s="141" t="s">
        <v>52</v>
      </c>
      <c r="G183" s="141" t="s">
        <v>52</v>
      </c>
      <c r="H183" s="141">
        <v>28</v>
      </c>
      <c r="I183" s="157" t="s">
        <v>317</v>
      </c>
      <c r="J183" s="151">
        <f t="shared" si="50"/>
        <v>517.17490225074948</v>
      </c>
      <c r="K183" s="96">
        <f t="shared" si="49"/>
        <v>15.540000000000001</v>
      </c>
      <c r="L183" s="110" t="s">
        <v>474</v>
      </c>
      <c r="M183" s="110" t="s">
        <v>474</v>
      </c>
      <c r="N183" s="110" t="s">
        <v>474</v>
      </c>
      <c r="O183" s="110" t="s">
        <v>474</v>
      </c>
      <c r="W183" s="177">
        <f t="shared" si="36"/>
        <v>0</v>
      </c>
      <c r="X183" s="177">
        <f t="shared" si="37"/>
        <v>0</v>
      </c>
      <c r="Y183" s="177">
        <f t="shared" si="38"/>
        <v>0</v>
      </c>
      <c r="Z183" s="177">
        <f t="shared" si="39"/>
        <v>0</v>
      </c>
      <c r="AA183" s="177">
        <f t="shared" si="40"/>
        <v>0</v>
      </c>
      <c r="AB183" s="177">
        <f t="shared" si="41"/>
        <v>0</v>
      </c>
      <c r="AC183" s="85"/>
      <c r="AD183" s="85">
        <f t="shared" si="42"/>
        <v>0</v>
      </c>
      <c r="AE183" s="85">
        <f t="shared" si="43"/>
        <v>0</v>
      </c>
      <c r="AF183" s="85">
        <f t="shared" si="44"/>
        <v>0</v>
      </c>
      <c r="AG183" s="85">
        <f t="shared" si="45"/>
        <v>0</v>
      </c>
      <c r="AH183" s="85">
        <f t="shared" si="46"/>
        <v>0</v>
      </c>
      <c r="AI183" s="85">
        <f t="shared" si="47"/>
        <v>0</v>
      </c>
    </row>
    <row r="184" spans="1:35" ht="28.5" x14ac:dyDescent="0.25">
      <c r="A184" s="153">
        <v>182</v>
      </c>
      <c r="B184" s="141" t="s">
        <v>128</v>
      </c>
      <c r="C184" s="143" t="s">
        <v>66</v>
      </c>
      <c r="D184" s="141">
        <v>1</v>
      </c>
      <c r="E184" s="141" t="s">
        <v>52</v>
      </c>
      <c r="F184" s="141" t="s">
        <v>52</v>
      </c>
      <c r="G184" s="141" t="s">
        <v>11</v>
      </c>
      <c r="H184" s="141">
        <v>104</v>
      </c>
      <c r="I184" s="157" t="s">
        <v>317</v>
      </c>
      <c r="J184" s="151">
        <f t="shared" si="50"/>
        <v>517.17490225074948</v>
      </c>
      <c r="K184" s="96">
        <f t="shared" si="49"/>
        <v>57.720000000000006</v>
      </c>
      <c r="L184" s="110" t="s">
        <v>474</v>
      </c>
      <c r="M184" s="110" t="s">
        <v>474</v>
      </c>
      <c r="N184" s="110" t="s">
        <v>474</v>
      </c>
      <c r="O184" s="110" t="s">
        <v>474</v>
      </c>
      <c r="W184" s="177">
        <f t="shared" si="36"/>
        <v>0</v>
      </c>
      <c r="X184" s="177">
        <f t="shared" si="37"/>
        <v>0</v>
      </c>
      <c r="Y184" s="177">
        <f t="shared" si="38"/>
        <v>0</v>
      </c>
      <c r="Z184" s="177">
        <f t="shared" si="39"/>
        <v>0</v>
      </c>
      <c r="AA184" s="177">
        <f t="shared" si="40"/>
        <v>0</v>
      </c>
      <c r="AB184" s="177">
        <f t="shared" si="41"/>
        <v>0</v>
      </c>
      <c r="AC184" s="85"/>
      <c r="AD184" s="85">
        <f t="shared" si="42"/>
        <v>0</v>
      </c>
      <c r="AE184" s="85">
        <f t="shared" si="43"/>
        <v>0</v>
      </c>
      <c r="AF184" s="85">
        <f t="shared" si="44"/>
        <v>0</v>
      </c>
      <c r="AG184" s="85">
        <f t="shared" si="45"/>
        <v>0</v>
      </c>
      <c r="AH184" s="85">
        <f t="shared" si="46"/>
        <v>0</v>
      </c>
      <c r="AI184" s="85">
        <f t="shared" si="47"/>
        <v>0</v>
      </c>
    </row>
    <row r="185" spans="1:35" ht="28.5" x14ac:dyDescent="0.25">
      <c r="A185" s="153">
        <v>183</v>
      </c>
      <c r="B185" s="141" t="s">
        <v>130</v>
      </c>
      <c r="C185" s="141" t="s">
        <v>131</v>
      </c>
      <c r="D185" s="141">
        <v>1</v>
      </c>
      <c r="E185" s="141" t="s">
        <v>52</v>
      </c>
      <c r="F185" s="141" t="s">
        <v>52</v>
      </c>
      <c r="G185" s="141" t="s">
        <v>52</v>
      </c>
      <c r="H185" s="141">
        <v>105</v>
      </c>
      <c r="I185" s="157" t="s">
        <v>317</v>
      </c>
      <c r="J185" s="151">
        <f t="shared" si="50"/>
        <v>517.17490225074948</v>
      </c>
      <c r="K185" s="96">
        <f t="shared" si="49"/>
        <v>58.275000000000006</v>
      </c>
      <c r="L185" s="110" t="s">
        <v>474</v>
      </c>
      <c r="M185" s="110" t="s">
        <v>474</v>
      </c>
      <c r="N185" s="110" t="s">
        <v>474</v>
      </c>
      <c r="O185" s="110" t="s">
        <v>474</v>
      </c>
      <c r="W185" s="177">
        <f t="shared" si="36"/>
        <v>0</v>
      </c>
      <c r="X185" s="177">
        <f t="shared" si="37"/>
        <v>0</v>
      </c>
      <c r="Y185" s="177">
        <f t="shared" si="38"/>
        <v>0</v>
      </c>
      <c r="Z185" s="177">
        <f t="shared" si="39"/>
        <v>0</v>
      </c>
      <c r="AA185" s="177">
        <f t="shared" si="40"/>
        <v>0</v>
      </c>
      <c r="AB185" s="177">
        <f t="shared" si="41"/>
        <v>0</v>
      </c>
      <c r="AC185" s="85"/>
      <c r="AD185" s="85">
        <f t="shared" si="42"/>
        <v>0</v>
      </c>
      <c r="AE185" s="85">
        <f t="shared" si="43"/>
        <v>0</v>
      </c>
      <c r="AF185" s="85">
        <f t="shared" si="44"/>
        <v>0</v>
      </c>
      <c r="AG185" s="85">
        <f t="shared" si="45"/>
        <v>0</v>
      </c>
      <c r="AH185" s="85">
        <f t="shared" si="46"/>
        <v>0</v>
      </c>
      <c r="AI185" s="85">
        <f t="shared" si="47"/>
        <v>0</v>
      </c>
    </row>
    <row r="186" spans="1:35" ht="28.5" x14ac:dyDescent="0.25">
      <c r="A186" s="153">
        <v>184</v>
      </c>
      <c r="B186" s="141" t="s">
        <v>130</v>
      </c>
      <c r="C186" s="143" t="s">
        <v>131</v>
      </c>
      <c r="D186" s="141">
        <v>2</v>
      </c>
      <c r="E186" s="141" t="s">
        <v>52</v>
      </c>
      <c r="F186" s="141" t="s">
        <v>52</v>
      </c>
      <c r="G186" s="141" t="s">
        <v>52</v>
      </c>
      <c r="H186" s="141">
        <v>105</v>
      </c>
      <c r="I186" s="157" t="s">
        <v>317</v>
      </c>
      <c r="J186" s="151">
        <f t="shared" si="50"/>
        <v>517.17490225074948</v>
      </c>
      <c r="K186" s="96">
        <f t="shared" si="49"/>
        <v>58.275000000000006</v>
      </c>
      <c r="L186" s="110" t="s">
        <v>474</v>
      </c>
      <c r="M186" s="110" t="s">
        <v>474</v>
      </c>
      <c r="N186" s="110" t="s">
        <v>474</v>
      </c>
      <c r="O186" s="110" t="s">
        <v>474</v>
      </c>
      <c r="W186" s="177">
        <f t="shared" si="36"/>
        <v>0</v>
      </c>
      <c r="X186" s="177">
        <f t="shared" si="37"/>
        <v>0</v>
      </c>
      <c r="Y186" s="177">
        <f t="shared" si="38"/>
        <v>0</v>
      </c>
      <c r="Z186" s="177">
        <f t="shared" si="39"/>
        <v>0</v>
      </c>
      <c r="AA186" s="177">
        <f t="shared" si="40"/>
        <v>0</v>
      </c>
      <c r="AB186" s="177">
        <f t="shared" si="41"/>
        <v>0</v>
      </c>
      <c r="AC186" s="85"/>
      <c r="AD186" s="85">
        <f t="shared" si="42"/>
        <v>0</v>
      </c>
      <c r="AE186" s="85">
        <f t="shared" si="43"/>
        <v>0</v>
      </c>
      <c r="AF186" s="85">
        <f t="shared" si="44"/>
        <v>0</v>
      </c>
      <c r="AG186" s="85">
        <f t="shared" si="45"/>
        <v>0</v>
      </c>
      <c r="AH186" s="85">
        <f t="shared" si="46"/>
        <v>0</v>
      </c>
      <c r="AI186" s="85">
        <f t="shared" si="47"/>
        <v>0</v>
      </c>
    </row>
    <row r="187" spans="1:35" ht="28.5" x14ac:dyDescent="0.25">
      <c r="A187" s="153">
        <v>185</v>
      </c>
      <c r="B187" s="141" t="s">
        <v>130</v>
      </c>
      <c r="C187" s="143" t="s">
        <v>119</v>
      </c>
      <c r="D187" s="141">
        <v>1</v>
      </c>
      <c r="E187" s="141" t="s">
        <v>52</v>
      </c>
      <c r="F187" s="141" t="s">
        <v>52</v>
      </c>
      <c r="G187" s="141" t="s">
        <v>121</v>
      </c>
      <c r="H187" s="141">
        <v>111</v>
      </c>
      <c r="I187" s="157" t="s">
        <v>317</v>
      </c>
      <c r="J187" s="151">
        <f t="shared" si="50"/>
        <v>517.17490225074948</v>
      </c>
      <c r="K187" s="96">
        <f t="shared" si="49"/>
        <v>61.605000000000004</v>
      </c>
      <c r="L187" s="110" t="s">
        <v>474</v>
      </c>
      <c r="M187" s="110" t="s">
        <v>474</v>
      </c>
      <c r="N187" s="110" t="s">
        <v>474</v>
      </c>
      <c r="O187" s="110" t="s">
        <v>474</v>
      </c>
      <c r="W187" s="177">
        <f t="shared" si="36"/>
        <v>0</v>
      </c>
      <c r="X187" s="177">
        <f t="shared" si="37"/>
        <v>0</v>
      </c>
      <c r="Y187" s="177">
        <f t="shared" si="38"/>
        <v>0</v>
      </c>
      <c r="Z187" s="177">
        <f t="shared" si="39"/>
        <v>0</v>
      </c>
      <c r="AA187" s="177">
        <f t="shared" si="40"/>
        <v>0</v>
      </c>
      <c r="AB187" s="177">
        <f t="shared" si="41"/>
        <v>0</v>
      </c>
      <c r="AC187" s="85"/>
      <c r="AD187" s="85">
        <f t="shared" si="42"/>
        <v>0</v>
      </c>
      <c r="AE187" s="85">
        <f t="shared" si="43"/>
        <v>0</v>
      </c>
      <c r="AF187" s="85">
        <f t="shared" si="44"/>
        <v>0</v>
      </c>
      <c r="AG187" s="85">
        <f t="shared" si="45"/>
        <v>0</v>
      </c>
      <c r="AH187" s="85">
        <f t="shared" si="46"/>
        <v>0</v>
      </c>
      <c r="AI187" s="85">
        <f t="shared" si="47"/>
        <v>0</v>
      </c>
    </row>
    <row r="188" spans="1:35" s="41" customFormat="1" ht="28.5" x14ac:dyDescent="0.25">
      <c r="A188" s="153">
        <v>186</v>
      </c>
      <c r="B188" s="141" t="s">
        <v>130</v>
      </c>
      <c r="C188" s="141" t="s">
        <v>119</v>
      </c>
      <c r="D188" s="141">
        <v>2</v>
      </c>
      <c r="E188" s="141" t="s">
        <v>52</v>
      </c>
      <c r="F188" s="141" t="s">
        <v>52</v>
      </c>
      <c r="G188" s="141" t="s">
        <v>121</v>
      </c>
      <c r="H188" s="141">
        <v>111</v>
      </c>
      <c r="I188" s="157" t="s">
        <v>317</v>
      </c>
      <c r="J188" s="151">
        <f t="shared" si="50"/>
        <v>517.17490225074948</v>
      </c>
      <c r="K188" s="96">
        <f t="shared" si="49"/>
        <v>61.605000000000004</v>
      </c>
      <c r="L188" s="110" t="s">
        <v>474</v>
      </c>
      <c r="M188" s="110" t="s">
        <v>474</v>
      </c>
      <c r="N188" s="110" t="s">
        <v>474</v>
      </c>
      <c r="O188" s="110" t="s">
        <v>474</v>
      </c>
      <c r="P188"/>
      <c r="W188" s="177">
        <f t="shared" si="36"/>
        <v>0</v>
      </c>
      <c r="X188" s="177">
        <f t="shared" si="37"/>
        <v>0</v>
      </c>
      <c r="Y188" s="177">
        <f t="shared" si="38"/>
        <v>0</v>
      </c>
      <c r="Z188" s="177">
        <f t="shared" si="39"/>
        <v>0</v>
      </c>
      <c r="AA188" s="177">
        <f t="shared" si="40"/>
        <v>0</v>
      </c>
      <c r="AB188" s="177">
        <f t="shared" si="41"/>
        <v>0</v>
      </c>
      <c r="AC188" s="85"/>
      <c r="AD188" s="85">
        <f t="shared" si="42"/>
        <v>0</v>
      </c>
      <c r="AE188" s="85">
        <f t="shared" si="43"/>
        <v>0</v>
      </c>
      <c r="AF188" s="85">
        <f t="shared" si="44"/>
        <v>0</v>
      </c>
      <c r="AG188" s="85">
        <f t="shared" si="45"/>
        <v>0</v>
      </c>
      <c r="AH188" s="85">
        <f t="shared" si="46"/>
        <v>0</v>
      </c>
      <c r="AI188" s="85">
        <f t="shared" si="47"/>
        <v>0</v>
      </c>
    </row>
    <row r="189" spans="1:35" s="41" customFormat="1" ht="28.5" x14ac:dyDescent="0.25">
      <c r="A189" s="153">
        <v>187</v>
      </c>
      <c r="B189" s="141" t="s">
        <v>130</v>
      </c>
      <c r="C189" s="141" t="s">
        <v>132</v>
      </c>
      <c r="D189" s="141">
        <v>1</v>
      </c>
      <c r="E189" s="141" t="s">
        <v>52</v>
      </c>
      <c r="F189" s="141" t="s">
        <v>52</v>
      </c>
      <c r="G189" s="141" t="s">
        <v>52</v>
      </c>
      <c r="H189" s="141">
        <v>72</v>
      </c>
      <c r="I189" s="157" t="s">
        <v>317</v>
      </c>
      <c r="J189" s="151">
        <f t="shared" si="50"/>
        <v>517.17490225074948</v>
      </c>
      <c r="K189" s="96">
        <f t="shared" si="49"/>
        <v>39.96</v>
      </c>
      <c r="L189" s="110" t="s">
        <v>474</v>
      </c>
      <c r="M189" s="110" t="s">
        <v>474</v>
      </c>
      <c r="N189" s="110" t="s">
        <v>474</v>
      </c>
      <c r="O189" s="110" t="s">
        <v>474</v>
      </c>
      <c r="P189"/>
      <c r="W189" s="177">
        <f t="shared" si="36"/>
        <v>0</v>
      </c>
      <c r="X189" s="177">
        <f t="shared" si="37"/>
        <v>0</v>
      </c>
      <c r="Y189" s="177">
        <f t="shared" si="38"/>
        <v>0</v>
      </c>
      <c r="Z189" s="177">
        <f t="shared" si="39"/>
        <v>0</v>
      </c>
      <c r="AA189" s="177">
        <f t="shared" si="40"/>
        <v>0</v>
      </c>
      <c r="AB189" s="177">
        <f t="shared" si="41"/>
        <v>0</v>
      </c>
      <c r="AC189" s="85"/>
      <c r="AD189" s="85">
        <f t="shared" si="42"/>
        <v>0</v>
      </c>
      <c r="AE189" s="85">
        <f t="shared" si="43"/>
        <v>0</v>
      </c>
      <c r="AF189" s="85">
        <f t="shared" si="44"/>
        <v>0</v>
      </c>
      <c r="AG189" s="85">
        <f t="shared" si="45"/>
        <v>0</v>
      </c>
      <c r="AH189" s="85">
        <f t="shared" si="46"/>
        <v>0</v>
      </c>
      <c r="AI189" s="85">
        <f t="shared" si="47"/>
        <v>0</v>
      </c>
    </row>
    <row r="190" spans="1:35" ht="28.5" x14ac:dyDescent="0.25">
      <c r="A190" s="153">
        <v>188</v>
      </c>
      <c r="B190" s="141" t="s">
        <v>130</v>
      </c>
      <c r="C190" s="141" t="s">
        <v>132</v>
      </c>
      <c r="D190" s="141">
        <v>2</v>
      </c>
      <c r="E190" s="141" t="s">
        <v>52</v>
      </c>
      <c r="F190" s="141" t="s">
        <v>52</v>
      </c>
      <c r="G190" s="141" t="s">
        <v>52</v>
      </c>
      <c r="H190" s="141">
        <v>72</v>
      </c>
      <c r="I190" s="157" t="s">
        <v>317</v>
      </c>
      <c r="J190" s="151">
        <f t="shared" si="50"/>
        <v>517.17490225074948</v>
      </c>
      <c r="K190" s="96">
        <f t="shared" si="49"/>
        <v>39.96</v>
      </c>
      <c r="L190" s="110" t="s">
        <v>474</v>
      </c>
      <c r="M190" s="110" t="s">
        <v>474</v>
      </c>
      <c r="N190" s="110" t="s">
        <v>474</v>
      </c>
      <c r="O190" s="110" t="s">
        <v>474</v>
      </c>
      <c r="W190" s="177">
        <f t="shared" si="36"/>
        <v>0</v>
      </c>
      <c r="X190" s="177">
        <f t="shared" si="37"/>
        <v>0</v>
      </c>
      <c r="Y190" s="177">
        <f t="shared" si="38"/>
        <v>0</v>
      </c>
      <c r="Z190" s="177">
        <f t="shared" si="39"/>
        <v>0</v>
      </c>
      <c r="AA190" s="177">
        <f t="shared" si="40"/>
        <v>0</v>
      </c>
      <c r="AB190" s="177">
        <f t="shared" si="41"/>
        <v>0</v>
      </c>
      <c r="AC190" s="85"/>
      <c r="AD190" s="85">
        <f t="shared" si="42"/>
        <v>0</v>
      </c>
      <c r="AE190" s="85">
        <f t="shared" si="43"/>
        <v>0</v>
      </c>
      <c r="AF190" s="85">
        <f t="shared" si="44"/>
        <v>0</v>
      </c>
      <c r="AG190" s="85">
        <f t="shared" si="45"/>
        <v>0</v>
      </c>
      <c r="AH190" s="85">
        <f t="shared" si="46"/>
        <v>0</v>
      </c>
      <c r="AI190" s="85">
        <f t="shared" si="47"/>
        <v>0</v>
      </c>
    </row>
    <row r="191" spans="1:35" ht="28.5" x14ac:dyDescent="0.25">
      <c r="A191" s="153">
        <v>189</v>
      </c>
      <c r="B191" s="141" t="s">
        <v>130</v>
      </c>
      <c r="C191" s="110" t="s">
        <v>41</v>
      </c>
      <c r="D191" s="141">
        <v>1</v>
      </c>
      <c r="E191" s="141" t="s">
        <v>453</v>
      </c>
      <c r="F191" s="141" t="s">
        <v>52</v>
      </c>
      <c r="G191" s="141" t="s">
        <v>11</v>
      </c>
      <c r="H191" s="141">
        <v>299</v>
      </c>
      <c r="I191" s="157" t="s">
        <v>317</v>
      </c>
      <c r="J191" s="151">
        <f t="shared" si="50"/>
        <v>517.17490225074948</v>
      </c>
      <c r="K191" s="96">
        <f t="shared" si="49"/>
        <v>165.94500000000002</v>
      </c>
      <c r="L191" s="110">
        <v>50</v>
      </c>
      <c r="M191" s="110" t="s">
        <v>474</v>
      </c>
      <c r="N191" s="110">
        <v>80</v>
      </c>
      <c r="O191" s="110" t="s">
        <v>568</v>
      </c>
      <c r="W191" s="177">
        <f t="shared" si="36"/>
        <v>0</v>
      </c>
      <c r="X191" s="177">
        <f t="shared" si="37"/>
        <v>1</v>
      </c>
      <c r="Y191" s="177">
        <f t="shared" si="38"/>
        <v>0</v>
      </c>
      <c r="Z191" s="177">
        <f t="shared" si="39"/>
        <v>0</v>
      </c>
      <c r="AA191" s="177">
        <f t="shared" si="40"/>
        <v>0</v>
      </c>
      <c r="AB191" s="177">
        <f t="shared" si="41"/>
        <v>0</v>
      </c>
      <c r="AC191" s="85"/>
      <c r="AD191" s="85">
        <f t="shared" si="42"/>
        <v>0</v>
      </c>
      <c r="AE191" s="85">
        <f t="shared" si="43"/>
        <v>0</v>
      </c>
      <c r="AF191" s="85">
        <f t="shared" si="44"/>
        <v>0</v>
      </c>
      <c r="AG191" s="85">
        <f t="shared" si="45"/>
        <v>0</v>
      </c>
      <c r="AH191" s="85">
        <f t="shared" si="46"/>
        <v>1</v>
      </c>
      <c r="AI191" s="85">
        <f t="shared" si="47"/>
        <v>0</v>
      </c>
    </row>
    <row r="192" spans="1:35" ht="28.5" x14ac:dyDescent="0.25">
      <c r="A192" s="153">
        <v>190</v>
      </c>
      <c r="B192" s="141" t="s">
        <v>130</v>
      </c>
      <c r="C192" s="141" t="s">
        <v>134</v>
      </c>
      <c r="D192" s="141">
        <v>1</v>
      </c>
      <c r="E192" s="141" t="s">
        <v>52</v>
      </c>
      <c r="F192" s="141" t="s">
        <v>52</v>
      </c>
      <c r="G192" s="141" t="s">
        <v>52</v>
      </c>
      <c r="H192" s="141">
        <v>161</v>
      </c>
      <c r="I192" s="157" t="s">
        <v>317</v>
      </c>
      <c r="J192" s="151">
        <f t="shared" si="50"/>
        <v>517.17490225074948</v>
      </c>
      <c r="K192" s="96">
        <f t="shared" si="49"/>
        <v>89.355000000000004</v>
      </c>
      <c r="L192" s="110">
        <v>80</v>
      </c>
      <c r="M192" s="110" t="s">
        <v>474</v>
      </c>
      <c r="N192" s="110" t="s">
        <v>474</v>
      </c>
      <c r="O192" s="110" t="s">
        <v>474</v>
      </c>
      <c r="W192" s="177">
        <f t="shared" si="36"/>
        <v>0</v>
      </c>
      <c r="X192" s="177">
        <f t="shared" si="37"/>
        <v>0</v>
      </c>
      <c r="Y192" s="177">
        <f t="shared" si="38"/>
        <v>0</v>
      </c>
      <c r="Z192" s="177">
        <f t="shared" si="39"/>
        <v>0</v>
      </c>
      <c r="AA192" s="177">
        <f t="shared" si="40"/>
        <v>0</v>
      </c>
      <c r="AB192" s="177">
        <f t="shared" si="41"/>
        <v>1</v>
      </c>
      <c r="AC192" s="85"/>
      <c r="AD192" s="85">
        <f t="shared" si="42"/>
        <v>0</v>
      </c>
      <c r="AE192" s="85">
        <f t="shared" si="43"/>
        <v>0</v>
      </c>
      <c r="AF192" s="85">
        <f t="shared" si="44"/>
        <v>0</v>
      </c>
      <c r="AG192" s="85">
        <f t="shared" si="45"/>
        <v>0</v>
      </c>
      <c r="AH192" s="85">
        <f t="shared" si="46"/>
        <v>0</v>
      </c>
      <c r="AI192" s="85">
        <f t="shared" si="47"/>
        <v>0</v>
      </c>
    </row>
    <row r="193" spans="1:35" ht="28.5" x14ac:dyDescent="0.25">
      <c r="A193" s="153">
        <v>191</v>
      </c>
      <c r="B193" s="141" t="s">
        <v>112</v>
      </c>
      <c r="C193" s="143" t="s">
        <v>55</v>
      </c>
      <c r="D193" s="141">
        <v>1</v>
      </c>
      <c r="E193" s="141" t="s">
        <v>25</v>
      </c>
      <c r="F193" s="141" t="s">
        <v>25</v>
      </c>
      <c r="G193" s="141" t="s">
        <v>25</v>
      </c>
      <c r="H193" s="141">
        <v>103</v>
      </c>
      <c r="I193" s="157" t="s">
        <v>317</v>
      </c>
      <c r="J193" s="151">
        <f t="shared" si="50"/>
        <v>517.17490225074948</v>
      </c>
      <c r="K193" s="96">
        <f t="shared" si="49"/>
        <v>57.165000000000006</v>
      </c>
      <c r="L193" s="110" t="s">
        <v>474</v>
      </c>
      <c r="M193" s="110" t="s">
        <v>474</v>
      </c>
      <c r="N193" s="110" t="s">
        <v>474</v>
      </c>
      <c r="O193" s="110" t="s">
        <v>474</v>
      </c>
      <c r="W193" s="177">
        <f t="shared" si="36"/>
        <v>0</v>
      </c>
      <c r="X193" s="177">
        <f t="shared" si="37"/>
        <v>0</v>
      </c>
      <c r="Y193" s="177">
        <f t="shared" si="38"/>
        <v>0</v>
      </c>
      <c r="Z193" s="177">
        <f t="shared" si="39"/>
        <v>0</v>
      </c>
      <c r="AA193" s="177">
        <f t="shared" si="40"/>
        <v>0</v>
      </c>
      <c r="AB193" s="177">
        <f t="shared" si="41"/>
        <v>0</v>
      </c>
      <c r="AC193" s="85"/>
      <c r="AD193" s="85">
        <f t="shared" si="42"/>
        <v>0</v>
      </c>
      <c r="AE193" s="85">
        <f t="shared" si="43"/>
        <v>0</v>
      </c>
      <c r="AF193" s="85">
        <f t="shared" si="44"/>
        <v>0</v>
      </c>
      <c r="AG193" s="85">
        <f t="shared" si="45"/>
        <v>0</v>
      </c>
      <c r="AH193" s="85">
        <f t="shared" si="46"/>
        <v>0</v>
      </c>
      <c r="AI193" s="85">
        <f t="shared" si="47"/>
        <v>0</v>
      </c>
    </row>
    <row r="194" spans="1:35" ht="28.5" x14ac:dyDescent="0.25">
      <c r="A194" s="153">
        <v>192</v>
      </c>
      <c r="B194" s="141" t="s">
        <v>117</v>
      </c>
      <c r="C194" s="143" t="s">
        <v>186</v>
      </c>
      <c r="D194" s="141">
        <v>1</v>
      </c>
      <c r="E194" s="141" t="s">
        <v>15</v>
      </c>
      <c r="F194" s="141" t="s">
        <v>15</v>
      </c>
      <c r="G194" s="141" t="s">
        <v>52</v>
      </c>
      <c r="H194" s="141">
        <v>262</v>
      </c>
      <c r="I194" s="157" t="s">
        <v>317</v>
      </c>
      <c r="J194" s="151">
        <f t="shared" si="50"/>
        <v>517.17490225074948</v>
      </c>
      <c r="K194" s="96">
        <f t="shared" si="49"/>
        <v>145.41000000000003</v>
      </c>
      <c r="L194" s="110">
        <v>50</v>
      </c>
      <c r="M194" s="110" t="s">
        <v>474</v>
      </c>
      <c r="N194" s="110">
        <v>50</v>
      </c>
      <c r="O194" s="110" t="s">
        <v>474</v>
      </c>
      <c r="W194" s="177">
        <f t="shared" si="36"/>
        <v>0</v>
      </c>
      <c r="X194" s="177">
        <f t="shared" si="37"/>
        <v>1</v>
      </c>
      <c r="Y194" s="177">
        <f t="shared" si="38"/>
        <v>0</v>
      </c>
      <c r="Z194" s="177">
        <f t="shared" si="39"/>
        <v>0</v>
      </c>
      <c r="AA194" s="177">
        <f t="shared" si="40"/>
        <v>0</v>
      </c>
      <c r="AB194" s="177">
        <f t="shared" si="41"/>
        <v>0</v>
      </c>
      <c r="AC194" s="85"/>
      <c r="AD194" s="85">
        <f t="shared" si="42"/>
        <v>0</v>
      </c>
      <c r="AE194" s="85">
        <f t="shared" si="43"/>
        <v>1</v>
      </c>
      <c r="AF194" s="85">
        <f t="shared" si="44"/>
        <v>0</v>
      </c>
      <c r="AG194" s="85">
        <f t="shared" si="45"/>
        <v>0</v>
      </c>
      <c r="AH194" s="85">
        <f t="shared" si="46"/>
        <v>0</v>
      </c>
      <c r="AI194" s="85">
        <f t="shared" si="47"/>
        <v>0</v>
      </c>
    </row>
    <row r="195" spans="1:35" ht="28.5" x14ac:dyDescent="0.25">
      <c r="A195" s="153">
        <v>193</v>
      </c>
      <c r="B195" s="141" t="s">
        <v>117</v>
      </c>
      <c r="C195" s="143" t="s">
        <v>186</v>
      </c>
      <c r="D195" s="141">
        <v>2</v>
      </c>
      <c r="E195" s="141" t="s">
        <v>15</v>
      </c>
      <c r="F195" s="141" t="s">
        <v>15</v>
      </c>
      <c r="G195" s="141" t="s">
        <v>52</v>
      </c>
      <c r="H195" s="141">
        <v>262</v>
      </c>
      <c r="I195" s="157" t="s">
        <v>317</v>
      </c>
      <c r="J195" s="151">
        <f t="shared" si="50"/>
        <v>517.17490225074948</v>
      </c>
      <c r="K195" s="96">
        <f t="shared" si="49"/>
        <v>145.41000000000003</v>
      </c>
      <c r="L195" s="110">
        <v>50</v>
      </c>
      <c r="M195" s="110" t="s">
        <v>474</v>
      </c>
      <c r="N195" s="110">
        <v>50</v>
      </c>
      <c r="O195" s="110" t="s">
        <v>474</v>
      </c>
      <c r="W195" s="177">
        <f t="shared" si="36"/>
        <v>0</v>
      </c>
      <c r="X195" s="177">
        <f t="shared" si="37"/>
        <v>1</v>
      </c>
      <c r="Y195" s="177">
        <f t="shared" si="38"/>
        <v>0</v>
      </c>
      <c r="Z195" s="177">
        <f t="shared" si="39"/>
        <v>0</v>
      </c>
      <c r="AA195" s="177">
        <f t="shared" si="40"/>
        <v>0</v>
      </c>
      <c r="AB195" s="177">
        <f t="shared" si="41"/>
        <v>0</v>
      </c>
      <c r="AC195" s="85"/>
      <c r="AD195" s="85">
        <f t="shared" si="42"/>
        <v>0</v>
      </c>
      <c r="AE195" s="85">
        <f t="shared" si="43"/>
        <v>1</v>
      </c>
      <c r="AF195" s="85">
        <f t="shared" si="44"/>
        <v>0</v>
      </c>
      <c r="AG195" s="85">
        <f t="shared" si="45"/>
        <v>0</v>
      </c>
      <c r="AH195" s="85">
        <f t="shared" si="46"/>
        <v>0</v>
      </c>
      <c r="AI195" s="85">
        <f t="shared" si="47"/>
        <v>0</v>
      </c>
    </row>
    <row r="196" spans="1:35" ht="28.5" x14ac:dyDescent="0.25">
      <c r="A196" s="153">
        <v>194</v>
      </c>
      <c r="B196" s="141" t="s">
        <v>117</v>
      </c>
      <c r="C196" s="143" t="s">
        <v>135</v>
      </c>
      <c r="D196" s="141">
        <v>1</v>
      </c>
      <c r="E196" s="141" t="s">
        <v>15</v>
      </c>
      <c r="F196" s="141" t="s">
        <v>15</v>
      </c>
      <c r="G196" s="141" t="s">
        <v>15</v>
      </c>
      <c r="H196" s="141">
        <v>221</v>
      </c>
      <c r="I196" s="157" t="s">
        <v>317</v>
      </c>
      <c r="J196" s="151">
        <f t="shared" si="50"/>
        <v>517.17490225074948</v>
      </c>
      <c r="K196" s="96">
        <f t="shared" si="49"/>
        <v>122.65500000000002</v>
      </c>
      <c r="L196" s="110" t="s">
        <v>474</v>
      </c>
      <c r="M196" s="110" t="s">
        <v>474</v>
      </c>
      <c r="N196" s="110" t="s">
        <v>474</v>
      </c>
      <c r="O196" s="110" t="s">
        <v>474</v>
      </c>
      <c r="W196" s="177">
        <f t="shared" si="36"/>
        <v>0</v>
      </c>
      <c r="X196" s="177">
        <f t="shared" si="37"/>
        <v>0</v>
      </c>
      <c r="Y196" s="177">
        <f t="shared" si="38"/>
        <v>0</v>
      </c>
      <c r="Z196" s="177">
        <f t="shared" si="39"/>
        <v>0</v>
      </c>
      <c r="AA196" s="177">
        <f t="shared" si="40"/>
        <v>0</v>
      </c>
      <c r="AB196" s="177">
        <f t="shared" si="41"/>
        <v>0</v>
      </c>
      <c r="AC196" s="85"/>
      <c r="AD196" s="85">
        <f t="shared" si="42"/>
        <v>0</v>
      </c>
      <c r="AE196" s="85">
        <f t="shared" si="43"/>
        <v>0</v>
      </c>
      <c r="AF196" s="85">
        <f t="shared" si="44"/>
        <v>0</v>
      </c>
      <c r="AG196" s="85">
        <f t="shared" si="45"/>
        <v>0</v>
      </c>
      <c r="AH196" s="85">
        <f t="shared" si="46"/>
        <v>0</v>
      </c>
      <c r="AI196" s="85">
        <f t="shared" si="47"/>
        <v>0</v>
      </c>
    </row>
    <row r="197" spans="1:35" ht="28.5" x14ac:dyDescent="0.25">
      <c r="A197" s="153">
        <v>195</v>
      </c>
      <c r="B197" s="141" t="s">
        <v>117</v>
      </c>
      <c r="C197" s="143" t="s">
        <v>135</v>
      </c>
      <c r="D197" s="141">
        <v>2</v>
      </c>
      <c r="E197" s="141" t="s">
        <v>15</v>
      </c>
      <c r="F197" s="141" t="s">
        <v>15</v>
      </c>
      <c r="G197" s="141" t="s">
        <v>15</v>
      </c>
      <c r="H197" s="141">
        <v>221</v>
      </c>
      <c r="I197" s="157" t="s">
        <v>317</v>
      </c>
      <c r="J197" s="151">
        <f t="shared" si="50"/>
        <v>517.17490225074948</v>
      </c>
      <c r="K197" s="96">
        <f t="shared" si="49"/>
        <v>122.65500000000002</v>
      </c>
      <c r="L197" s="110" t="s">
        <v>474</v>
      </c>
      <c r="M197" s="110" t="s">
        <v>474</v>
      </c>
      <c r="N197" s="110" t="s">
        <v>474</v>
      </c>
      <c r="O197" s="110" t="s">
        <v>474</v>
      </c>
      <c r="W197" s="177">
        <f t="shared" ref="W197:W260" si="51">IF(AND(L197=50,M197="Yes"),1,0)</f>
        <v>0</v>
      </c>
      <c r="X197" s="177">
        <f t="shared" ref="X197:X260" si="52">IF(AND(L197=50,M197="-"),1,0)</f>
        <v>0</v>
      </c>
      <c r="Y197" s="177">
        <f t="shared" ref="Y197:Y260" si="53">IF(AND(L197=63,M197="Yes"),1,0)</f>
        <v>0</v>
      </c>
      <c r="Z197" s="177">
        <f t="shared" ref="Z197:Z260" si="54">IF(AND(L197=63,M197="-"),1,0)</f>
        <v>0</v>
      </c>
      <c r="AA197" s="177">
        <f t="shared" ref="AA197:AA260" si="55">IF(AND(L197=80,M197="Yes"),1,0)</f>
        <v>0</v>
      </c>
      <c r="AB197" s="177">
        <f t="shared" ref="AB197:AB260" si="56">IF(AND(L197=80,M197="-"),1,0)</f>
        <v>0</v>
      </c>
      <c r="AC197" s="85"/>
      <c r="AD197" s="85">
        <f t="shared" ref="AD197:AD260" si="57">IF(AND(N197=50,O197="Yes"),1,0)</f>
        <v>0</v>
      </c>
      <c r="AE197" s="85">
        <f t="shared" ref="AE197:AE260" si="58">IF(AND(N197=50,O197="-"),1,0)</f>
        <v>0</v>
      </c>
      <c r="AF197" s="85">
        <f t="shared" ref="AF197:AF260" si="59">IF(AND(N197=63,O197="Yes"),1,0)</f>
        <v>0</v>
      </c>
      <c r="AG197" s="85">
        <f t="shared" ref="AG197:AG260" si="60">IF(AND(N197=63,O197="-"),1,0)</f>
        <v>0</v>
      </c>
      <c r="AH197" s="85">
        <f t="shared" ref="AH197:AH260" si="61">IF(AND(N197=80,O197="Yes"),1,0)</f>
        <v>0</v>
      </c>
      <c r="AI197" s="85">
        <f t="shared" ref="AI197:AI260" si="62">IF(AND(N197=80,O197="-"),1,0)</f>
        <v>0</v>
      </c>
    </row>
    <row r="198" spans="1:35" ht="28.5" x14ac:dyDescent="0.25">
      <c r="A198" s="153">
        <v>196</v>
      </c>
      <c r="B198" s="143" t="s">
        <v>129</v>
      </c>
      <c r="C198" s="143" t="s">
        <v>70</v>
      </c>
      <c r="D198" s="143">
        <v>1</v>
      </c>
      <c r="E198" s="143" t="s">
        <v>52</v>
      </c>
      <c r="F198" s="143" t="s">
        <v>52</v>
      </c>
      <c r="G198" s="143" t="s">
        <v>52</v>
      </c>
      <c r="H198" s="143">
        <v>85</v>
      </c>
      <c r="I198" s="157" t="s">
        <v>317</v>
      </c>
      <c r="J198" s="151">
        <f t="shared" si="50"/>
        <v>517.17490225074948</v>
      </c>
      <c r="K198" s="96">
        <f t="shared" si="49"/>
        <v>47.175000000000004</v>
      </c>
      <c r="L198" s="110" t="s">
        <v>474</v>
      </c>
      <c r="M198" s="110" t="s">
        <v>474</v>
      </c>
      <c r="N198" s="110" t="s">
        <v>474</v>
      </c>
      <c r="O198" s="110" t="s">
        <v>474</v>
      </c>
      <c r="W198" s="177">
        <f t="shared" si="51"/>
        <v>0</v>
      </c>
      <c r="X198" s="177">
        <f t="shared" si="52"/>
        <v>0</v>
      </c>
      <c r="Y198" s="177">
        <f t="shared" si="53"/>
        <v>0</v>
      </c>
      <c r="Z198" s="177">
        <f t="shared" si="54"/>
        <v>0</v>
      </c>
      <c r="AA198" s="177">
        <f t="shared" si="55"/>
        <v>0</v>
      </c>
      <c r="AB198" s="177">
        <f t="shared" si="56"/>
        <v>0</v>
      </c>
      <c r="AC198" s="85"/>
      <c r="AD198" s="85">
        <f t="shared" si="57"/>
        <v>0</v>
      </c>
      <c r="AE198" s="85">
        <f t="shared" si="58"/>
        <v>0</v>
      </c>
      <c r="AF198" s="85">
        <f t="shared" si="59"/>
        <v>0</v>
      </c>
      <c r="AG198" s="85">
        <f t="shared" si="60"/>
        <v>0</v>
      </c>
      <c r="AH198" s="85">
        <f t="shared" si="61"/>
        <v>0</v>
      </c>
      <c r="AI198" s="85">
        <f t="shared" si="62"/>
        <v>0</v>
      </c>
    </row>
    <row r="199" spans="1:35" s="41" customFormat="1" ht="28.5" x14ac:dyDescent="0.25">
      <c r="A199" s="153">
        <v>197</v>
      </c>
      <c r="B199" s="143" t="s">
        <v>131</v>
      </c>
      <c r="C199" s="143" t="s">
        <v>608</v>
      </c>
      <c r="D199" s="143">
        <v>1</v>
      </c>
      <c r="E199" s="143" t="s">
        <v>11</v>
      </c>
      <c r="F199" s="143" t="s">
        <v>52</v>
      </c>
      <c r="G199" s="143" t="s">
        <v>11</v>
      </c>
      <c r="H199" s="143">
        <v>39</v>
      </c>
      <c r="I199" s="157" t="s">
        <v>317</v>
      </c>
      <c r="J199" s="151">
        <f t="shared" si="50"/>
        <v>517.17490225074948</v>
      </c>
      <c r="K199" s="96">
        <f t="shared" si="49"/>
        <v>21.645000000000003</v>
      </c>
      <c r="L199" s="110" t="s">
        <v>474</v>
      </c>
      <c r="M199" s="110" t="s">
        <v>474</v>
      </c>
      <c r="N199" s="110" t="s">
        <v>474</v>
      </c>
      <c r="O199" s="110" t="s">
        <v>474</v>
      </c>
      <c r="P199"/>
      <c r="W199" s="177">
        <f t="shared" si="51"/>
        <v>0</v>
      </c>
      <c r="X199" s="177">
        <f t="shared" si="52"/>
        <v>0</v>
      </c>
      <c r="Y199" s="177">
        <f t="shared" si="53"/>
        <v>0</v>
      </c>
      <c r="Z199" s="177">
        <f t="shared" si="54"/>
        <v>0</v>
      </c>
      <c r="AA199" s="177">
        <f t="shared" si="55"/>
        <v>0</v>
      </c>
      <c r="AB199" s="177">
        <f t="shared" si="56"/>
        <v>0</v>
      </c>
      <c r="AC199" s="85"/>
      <c r="AD199" s="85">
        <f t="shared" si="57"/>
        <v>0</v>
      </c>
      <c r="AE199" s="85">
        <f t="shared" si="58"/>
        <v>0</v>
      </c>
      <c r="AF199" s="85">
        <f t="shared" si="59"/>
        <v>0</v>
      </c>
      <c r="AG199" s="85">
        <f t="shared" si="60"/>
        <v>0</v>
      </c>
      <c r="AH199" s="85">
        <f t="shared" si="61"/>
        <v>0</v>
      </c>
      <c r="AI199" s="85">
        <f t="shared" si="62"/>
        <v>0</v>
      </c>
    </row>
    <row r="200" spans="1:35" ht="28.5" x14ac:dyDescent="0.25">
      <c r="A200" s="153">
        <v>198</v>
      </c>
      <c r="B200" s="143" t="s">
        <v>131</v>
      </c>
      <c r="C200" s="143" t="s">
        <v>608</v>
      </c>
      <c r="D200" s="143">
        <v>2</v>
      </c>
      <c r="E200" s="143" t="s">
        <v>11</v>
      </c>
      <c r="F200" s="143" t="s">
        <v>52</v>
      </c>
      <c r="G200" s="143" t="s">
        <v>11</v>
      </c>
      <c r="H200" s="143">
        <v>39</v>
      </c>
      <c r="I200" s="157" t="s">
        <v>317</v>
      </c>
      <c r="J200" s="151">
        <f t="shared" si="50"/>
        <v>517.17490225074948</v>
      </c>
      <c r="K200" s="96">
        <f t="shared" si="49"/>
        <v>21.645000000000003</v>
      </c>
      <c r="L200" s="110" t="s">
        <v>474</v>
      </c>
      <c r="M200" s="110" t="s">
        <v>474</v>
      </c>
      <c r="N200" s="110" t="s">
        <v>474</v>
      </c>
      <c r="O200" s="110" t="s">
        <v>474</v>
      </c>
      <c r="W200" s="177">
        <f t="shared" si="51"/>
        <v>0</v>
      </c>
      <c r="X200" s="177">
        <f t="shared" si="52"/>
        <v>0</v>
      </c>
      <c r="Y200" s="177">
        <f t="shared" si="53"/>
        <v>0</v>
      </c>
      <c r="Z200" s="177">
        <f t="shared" si="54"/>
        <v>0</v>
      </c>
      <c r="AA200" s="177">
        <f t="shared" si="55"/>
        <v>0</v>
      </c>
      <c r="AB200" s="177">
        <f t="shared" si="56"/>
        <v>0</v>
      </c>
      <c r="AC200" s="85"/>
      <c r="AD200" s="85">
        <f t="shared" si="57"/>
        <v>0</v>
      </c>
      <c r="AE200" s="85">
        <f t="shared" si="58"/>
        <v>0</v>
      </c>
      <c r="AF200" s="85">
        <f t="shared" si="59"/>
        <v>0</v>
      </c>
      <c r="AG200" s="85">
        <f t="shared" si="60"/>
        <v>0</v>
      </c>
      <c r="AH200" s="85">
        <f t="shared" si="61"/>
        <v>0</v>
      </c>
      <c r="AI200" s="85">
        <f t="shared" si="62"/>
        <v>0</v>
      </c>
    </row>
    <row r="201" spans="1:35" ht="28.5" x14ac:dyDescent="0.25">
      <c r="A201" s="153">
        <v>199</v>
      </c>
      <c r="B201" s="143" t="s">
        <v>131</v>
      </c>
      <c r="C201" s="110" t="s">
        <v>41</v>
      </c>
      <c r="D201" s="143">
        <v>1</v>
      </c>
      <c r="E201" s="143" t="s">
        <v>451</v>
      </c>
      <c r="F201" s="143" t="s">
        <v>52</v>
      </c>
      <c r="G201" s="143" t="s">
        <v>11</v>
      </c>
      <c r="H201" s="143">
        <v>220</v>
      </c>
      <c r="I201" s="157" t="s">
        <v>317</v>
      </c>
      <c r="J201" s="151">
        <f t="shared" si="50"/>
        <v>517.17490225074948</v>
      </c>
      <c r="K201" s="96">
        <f t="shared" si="49"/>
        <v>122.10000000000001</v>
      </c>
      <c r="L201" s="110" t="s">
        <v>474</v>
      </c>
      <c r="M201" s="110" t="s">
        <v>474</v>
      </c>
      <c r="N201" s="110">
        <v>50</v>
      </c>
      <c r="O201" s="110" t="s">
        <v>474</v>
      </c>
      <c r="W201" s="177">
        <f t="shared" si="51"/>
        <v>0</v>
      </c>
      <c r="X201" s="177">
        <f t="shared" si="52"/>
        <v>0</v>
      </c>
      <c r="Y201" s="177">
        <f t="shared" si="53"/>
        <v>0</v>
      </c>
      <c r="Z201" s="177">
        <f t="shared" si="54"/>
        <v>0</v>
      </c>
      <c r="AA201" s="177">
        <f t="shared" si="55"/>
        <v>0</v>
      </c>
      <c r="AB201" s="177">
        <f t="shared" si="56"/>
        <v>0</v>
      </c>
      <c r="AC201" s="85"/>
      <c r="AD201" s="85">
        <f t="shared" si="57"/>
        <v>0</v>
      </c>
      <c r="AE201" s="85">
        <f t="shared" si="58"/>
        <v>1</v>
      </c>
      <c r="AF201" s="85">
        <f t="shared" si="59"/>
        <v>0</v>
      </c>
      <c r="AG201" s="85">
        <f t="shared" si="60"/>
        <v>0</v>
      </c>
      <c r="AH201" s="85">
        <f t="shared" si="61"/>
        <v>0</v>
      </c>
      <c r="AI201" s="85">
        <f t="shared" si="62"/>
        <v>0</v>
      </c>
    </row>
    <row r="202" spans="1:35" ht="28.5" x14ac:dyDescent="0.25">
      <c r="A202" s="153">
        <v>200</v>
      </c>
      <c r="B202" s="143" t="s">
        <v>131</v>
      </c>
      <c r="C202" s="110" t="s">
        <v>41</v>
      </c>
      <c r="D202" s="143">
        <v>2</v>
      </c>
      <c r="E202" s="143" t="s">
        <v>451</v>
      </c>
      <c r="F202" s="143" t="s">
        <v>52</v>
      </c>
      <c r="G202" s="143" t="s">
        <v>11</v>
      </c>
      <c r="H202" s="143">
        <v>220</v>
      </c>
      <c r="I202" s="157" t="s">
        <v>317</v>
      </c>
      <c r="J202" s="151">
        <f t="shared" si="50"/>
        <v>517.17490225074948</v>
      </c>
      <c r="K202" s="96">
        <f t="shared" si="49"/>
        <v>122.10000000000001</v>
      </c>
      <c r="L202" s="110" t="s">
        <v>474</v>
      </c>
      <c r="M202" s="110" t="s">
        <v>474</v>
      </c>
      <c r="N202" s="110">
        <v>50</v>
      </c>
      <c r="O202" s="110" t="s">
        <v>474</v>
      </c>
      <c r="W202" s="177">
        <f t="shared" si="51"/>
        <v>0</v>
      </c>
      <c r="X202" s="177">
        <f t="shared" si="52"/>
        <v>0</v>
      </c>
      <c r="Y202" s="177">
        <f t="shared" si="53"/>
        <v>0</v>
      </c>
      <c r="Z202" s="177">
        <f t="shared" si="54"/>
        <v>0</v>
      </c>
      <c r="AA202" s="177">
        <f t="shared" si="55"/>
        <v>0</v>
      </c>
      <c r="AB202" s="177">
        <f t="shared" si="56"/>
        <v>0</v>
      </c>
      <c r="AC202" s="85"/>
      <c r="AD202" s="85">
        <f t="shared" si="57"/>
        <v>0</v>
      </c>
      <c r="AE202" s="85">
        <f t="shared" si="58"/>
        <v>1</v>
      </c>
      <c r="AF202" s="85">
        <f t="shared" si="59"/>
        <v>0</v>
      </c>
      <c r="AG202" s="85">
        <f t="shared" si="60"/>
        <v>0</v>
      </c>
      <c r="AH202" s="85">
        <f t="shared" si="61"/>
        <v>0</v>
      </c>
      <c r="AI202" s="85">
        <f t="shared" si="62"/>
        <v>0</v>
      </c>
    </row>
    <row r="203" spans="1:35" ht="28.5" x14ac:dyDescent="0.25">
      <c r="A203" s="153">
        <v>201</v>
      </c>
      <c r="B203" s="143" t="s">
        <v>608</v>
      </c>
      <c r="C203" s="143" t="s">
        <v>136</v>
      </c>
      <c r="D203" s="143">
        <v>1</v>
      </c>
      <c r="E203" s="143" t="s">
        <v>11</v>
      </c>
      <c r="F203" s="143" t="s">
        <v>11</v>
      </c>
      <c r="G203" s="143" t="s">
        <v>11</v>
      </c>
      <c r="H203" s="143">
        <v>156</v>
      </c>
      <c r="I203" s="157" t="s">
        <v>317</v>
      </c>
      <c r="J203" s="151">
        <f t="shared" si="50"/>
        <v>517.17490225074948</v>
      </c>
      <c r="K203" s="96">
        <f t="shared" si="49"/>
        <v>86.580000000000013</v>
      </c>
      <c r="L203" s="110" t="s">
        <v>474</v>
      </c>
      <c r="M203" s="110" t="s">
        <v>474</v>
      </c>
      <c r="N203" s="110" t="s">
        <v>474</v>
      </c>
      <c r="O203" s="110" t="s">
        <v>474</v>
      </c>
      <c r="W203" s="177">
        <f t="shared" si="51"/>
        <v>0</v>
      </c>
      <c r="X203" s="177">
        <f t="shared" si="52"/>
        <v>0</v>
      </c>
      <c r="Y203" s="177">
        <f t="shared" si="53"/>
        <v>0</v>
      </c>
      <c r="Z203" s="177">
        <f t="shared" si="54"/>
        <v>0</v>
      </c>
      <c r="AA203" s="177">
        <f t="shared" si="55"/>
        <v>0</v>
      </c>
      <c r="AB203" s="177">
        <f t="shared" si="56"/>
        <v>0</v>
      </c>
      <c r="AC203" s="85"/>
      <c r="AD203" s="85">
        <f t="shared" si="57"/>
        <v>0</v>
      </c>
      <c r="AE203" s="85">
        <f t="shared" si="58"/>
        <v>0</v>
      </c>
      <c r="AF203" s="85">
        <f t="shared" si="59"/>
        <v>0</v>
      </c>
      <c r="AG203" s="85">
        <f t="shared" si="60"/>
        <v>0</v>
      </c>
      <c r="AH203" s="85">
        <f t="shared" si="61"/>
        <v>0</v>
      </c>
      <c r="AI203" s="85">
        <f t="shared" si="62"/>
        <v>0</v>
      </c>
    </row>
    <row r="204" spans="1:35" ht="28.5" x14ac:dyDescent="0.25">
      <c r="A204" s="153">
        <v>202</v>
      </c>
      <c r="B204" s="141" t="s">
        <v>608</v>
      </c>
      <c r="C204" s="141" t="s">
        <v>136</v>
      </c>
      <c r="D204" s="141">
        <v>2</v>
      </c>
      <c r="E204" s="141" t="s">
        <v>11</v>
      </c>
      <c r="F204" s="141" t="s">
        <v>11</v>
      </c>
      <c r="G204" s="141" t="s">
        <v>11</v>
      </c>
      <c r="H204" s="141">
        <v>156</v>
      </c>
      <c r="I204" s="157" t="s">
        <v>317</v>
      </c>
      <c r="J204" s="151">
        <f t="shared" si="50"/>
        <v>517.17490225074948</v>
      </c>
      <c r="K204" s="96">
        <f t="shared" si="49"/>
        <v>86.580000000000013</v>
      </c>
      <c r="L204" s="110" t="s">
        <v>474</v>
      </c>
      <c r="M204" s="110" t="s">
        <v>474</v>
      </c>
      <c r="N204" s="110" t="s">
        <v>474</v>
      </c>
      <c r="O204" s="110" t="s">
        <v>474</v>
      </c>
      <c r="W204" s="177">
        <f t="shared" si="51"/>
        <v>0</v>
      </c>
      <c r="X204" s="177">
        <f t="shared" si="52"/>
        <v>0</v>
      </c>
      <c r="Y204" s="177">
        <f t="shared" si="53"/>
        <v>0</v>
      </c>
      <c r="Z204" s="177">
        <f t="shared" si="54"/>
        <v>0</v>
      </c>
      <c r="AA204" s="177">
        <f t="shared" si="55"/>
        <v>0</v>
      </c>
      <c r="AB204" s="177">
        <f t="shared" si="56"/>
        <v>0</v>
      </c>
      <c r="AC204" s="85"/>
      <c r="AD204" s="85">
        <f t="shared" si="57"/>
        <v>0</v>
      </c>
      <c r="AE204" s="85">
        <f t="shared" si="58"/>
        <v>0</v>
      </c>
      <c r="AF204" s="85">
        <f t="shared" si="59"/>
        <v>0</v>
      </c>
      <c r="AG204" s="85">
        <f t="shared" si="60"/>
        <v>0</v>
      </c>
      <c r="AH204" s="85">
        <f t="shared" si="61"/>
        <v>0</v>
      </c>
      <c r="AI204" s="85">
        <f t="shared" si="62"/>
        <v>0</v>
      </c>
    </row>
    <row r="205" spans="1:35" ht="28.5" x14ac:dyDescent="0.25">
      <c r="A205" s="153">
        <v>203</v>
      </c>
      <c r="B205" s="141" t="s">
        <v>137</v>
      </c>
      <c r="C205" s="141" t="s">
        <v>504</v>
      </c>
      <c r="D205" s="141">
        <v>2</v>
      </c>
      <c r="E205" s="141" t="s">
        <v>52</v>
      </c>
      <c r="F205" s="141" t="s">
        <v>52</v>
      </c>
      <c r="G205" s="141" t="s">
        <v>52</v>
      </c>
      <c r="H205" s="141">
        <v>343</v>
      </c>
      <c r="I205" s="157" t="s">
        <v>317</v>
      </c>
      <c r="J205" s="151">
        <f t="shared" si="50"/>
        <v>517.17490225074948</v>
      </c>
      <c r="K205" s="96">
        <f t="shared" si="49"/>
        <v>190.36500000000001</v>
      </c>
      <c r="L205" s="110">
        <v>50</v>
      </c>
      <c r="M205" s="110" t="s">
        <v>474</v>
      </c>
      <c r="N205" s="110">
        <v>50</v>
      </c>
      <c r="O205" s="110" t="s">
        <v>474</v>
      </c>
      <c r="W205" s="177">
        <f t="shared" si="51"/>
        <v>0</v>
      </c>
      <c r="X205" s="177">
        <f t="shared" si="52"/>
        <v>1</v>
      </c>
      <c r="Y205" s="177">
        <f t="shared" si="53"/>
        <v>0</v>
      </c>
      <c r="Z205" s="177">
        <f t="shared" si="54"/>
        <v>0</v>
      </c>
      <c r="AA205" s="177">
        <f t="shared" si="55"/>
        <v>0</v>
      </c>
      <c r="AB205" s="177">
        <f t="shared" si="56"/>
        <v>0</v>
      </c>
      <c r="AC205" s="85"/>
      <c r="AD205" s="85">
        <f t="shared" si="57"/>
        <v>0</v>
      </c>
      <c r="AE205" s="85">
        <f t="shared" si="58"/>
        <v>1</v>
      </c>
      <c r="AF205" s="85">
        <f t="shared" si="59"/>
        <v>0</v>
      </c>
      <c r="AG205" s="85">
        <f t="shared" si="60"/>
        <v>0</v>
      </c>
      <c r="AH205" s="85">
        <f t="shared" si="61"/>
        <v>0</v>
      </c>
      <c r="AI205" s="85">
        <f t="shared" si="62"/>
        <v>0</v>
      </c>
    </row>
    <row r="206" spans="1:35" ht="28.5" x14ac:dyDescent="0.25">
      <c r="A206" s="153">
        <v>204</v>
      </c>
      <c r="B206" s="226" t="s">
        <v>137</v>
      </c>
      <c r="C206" s="226" t="s">
        <v>138</v>
      </c>
      <c r="D206" s="226">
        <v>1</v>
      </c>
      <c r="E206" s="226" t="s">
        <v>11</v>
      </c>
      <c r="F206" s="226" t="s">
        <v>52</v>
      </c>
      <c r="G206" s="226" t="s">
        <v>24</v>
      </c>
      <c r="H206" s="226">
        <v>149</v>
      </c>
      <c r="I206" s="157" t="s">
        <v>317</v>
      </c>
      <c r="J206" s="151">
        <f t="shared" si="50"/>
        <v>517.17490225074948</v>
      </c>
      <c r="K206" s="96">
        <f t="shared" si="49"/>
        <v>82.695000000000007</v>
      </c>
      <c r="L206" s="110" t="s">
        <v>474</v>
      </c>
      <c r="M206" s="110" t="s">
        <v>474</v>
      </c>
      <c r="N206" s="110">
        <v>50</v>
      </c>
      <c r="O206" s="110" t="s">
        <v>474</v>
      </c>
      <c r="W206" s="177">
        <f t="shared" si="51"/>
        <v>0</v>
      </c>
      <c r="X206" s="177">
        <f t="shared" si="52"/>
        <v>0</v>
      </c>
      <c r="Y206" s="177">
        <f t="shared" si="53"/>
        <v>0</v>
      </c>
      <c r="Z206" s="177">
        <f t="shared" si="54"/>
        <v>0</v>
      </c>
      <c r="AA206" s="177">
        <f t="shared" si="55"/>
        <v>0</v>
      </c>
      <c r="AB206" s="177">
        <f t="shared" si="56"/>
        <v>0</v>
      </c>
      <c r="AC206" s="85"/>
      <c r="AD206" s="85">
        <f t="shared" si="57"/>
        <v>0</v>
      </c>
      <c r="AE206" s="85">
        <f t="shared" si="58"/>
        <v>1</v>
      </c>
      <c r="AF206" s="85">
        <f t="shared" si="59"/>
        <v>0</v>
      </c>
      <c r="AG206" s="85">
        <f t="shared" si="60"/>
        <v>0</v>
      </c>
      <c r="AH206" s="85">
        <f t="shared" si="61"/>
        <v>0</v>
      </c>
      <c r="AI206" s="85">
        <f t="shared" si="62"/>
        <v>0</v>
      </c>
    </row>
    <row r="207" spans="1:35" ht="28.5" x14ac:dyDescent="0.25">
      <c r="A207" s="153">
        <v>205</v>
      </c>
      <c r="B207" s="226" t="s">
        <v>137</v>
      </c>
      <c r="C207" s="226" t="s">
        <v>74</v>
      </c>
      <c r="D207" s="226">
        <v>1</v>
      </c>
      <c r="E207" s="226" t="s">
        <v>11</v>
      </c>
      <c r="F207" s="226" t="s">
        <v>52</v>
      </c>
      <c r="G207" s="226" t="s">
        <v>80</v>
      </c>
      <c r="H207" s="226">
        <v>272</v>
      </c>
      <c r="I207" s="157" t="s">
        <v>317</v>
      </c>
      <c r="J207" s="151">
        <f t="shared" si="50"/>
        <v>517.17490225074948</v>
      </c>
      <c r="K207" s="96">
        <f t="shared" si="49"/>
        <v>150.96</v>
      </c>
      <c r="L207" s="110">
        <v>50</v>
      </c>
      <c r="M207" s="110" t="s">
        <v>474</v>
      </c>
      <c r="N207" s="110">
        <v>50</v>
      </c>
      <c r="O207" s="110" t="s">
        <v>474</v>
      </c>
      <c r="W207" s="177">
        <f t="shared" si="51"/>
        <v>0</v>
      </c>
      <c r="X207" s="177">
        <f t="shared" si="52"/>
        <v>1</v>
      </c>
      <c r="Y207" s="177">
        <f t="shared" si="53"/>
        <v>0</v>
      </c>
      <c r="Z207" s="177">
        <f t="shared" si="54"/>
        <v>0</v>
      </c>
      <c r="AA207" s="177">
        <f t="shared" si="55"/>
        <v>0</v>
      </c>
      <c r="AB207" s="177">
        <f t="shared" si="56"/>
        <v>0</v>
      </c>
      <c r="AC207" s="85"/>
      <c r="AD207" s="85">
        <f t="shared" si="57"/>
        <v>0</v>
      </c>
      <c r="AE207" s="85">
        <f t="shared" si="58"/>
        <v>1</v>
      </c>
      <c r="AF207" s="85">
        <f t="shared" si="59"/>
        <v>0</v>
      </c>
      <c r="AG207" s="85">
        <f t="shared" si="60"/>
        <v>0</v>
      </c>
      <c r="AH207" s="85">
        <f t="shared" si="61"/>
        <v>0</v>
      </c>
      <c r="AI207" s="85">
        <f t="shared" si="62"/>
        <v>0</v>
      </c>
    </row>
    <row r="208" spans="1:35" ht="28.5" x14ac:dyDescent="0.25">
      <c r="A208" s="153">
        <v>206</v>
      </c>
      <c r="B208" s="141" t="s">
        <v>137</v>
      </c>
      <c r="C208" s="141" t="s">
        <v>100</v>
      </c>
      <c r="D208" s="141">
        <v>1</v>
      </c>
      <c r="E208" s="141" t="s">
        <v>52</v>
      </c>
      <c r="F208" s="141" t="s">
        <v>52</v>
      </c>
      <c r="G208" s="141" t="s">
        <v>52</v>
      </c>
      <c r="H208" s="141">
        <v>10</v>
      </c>
      <c r="I208" s="157" t="s">
        <v>317</v>
      </c>
      <c r="J208" s="151">
        <f t="shared" ref="J208:J230" si="63">IF(I208="Twin ACSR Moose",(400*400)/($U$4),IF(I208="Quad Bersimis",(400*400)/($U$4),IF(I208="Quad AAAC Moose",(400*400)/($U$5),IF(I208="Quad ACSR Moose",(400*400)/($U$6),IF(I208="Triple ACSR Snowbird",(400*400)/($U$7))))))</f>
        <v>517.17490225074948</v>
      </c>
      <c r="K208" s="96">
        <f t="shared" si="49"/>
        <v>5.5500000000000007</v>
      </c>
      <c r="L208" s="110" t="s">
        <v>474</v>
      </c>
      <c r="M208" s="110" t="s">
        <v>474</v>
      </c>
      <c r="N208" s="110" t="s">
        <v>474</v>
      </c>
      <c r="O208" s="110" t="s">
        <v>474</v>
      </c>
      <c r="W208" s="177">
        <f t="shared" si="51"/>
        <v>0</v>
      </c>
      <c r="X208" s="177">
        <f t="shared" si="52"/>
        <v>0</v>
      </c>
      <c r="Y208" s="177">
        <f t="shared" si="53"/>
        <v>0</v>
      </c>
      <c r="Z208" s="177">
        <f t="shared" si="54"/>
        <v>0</v>
      </c>
      <c r="AA208" s="177">
        <f t="shared" si="55"/>
        <v>0</v>
      </c>
      <c r="AB208" s="177">
        <f t="shared" si="56"/>
        <v>0</v>
      </c>
      <c r="AC208" s="85"/>
      <c r="AD208" s="85">
        <f t="shared" si="57"/>
        <v>0</v>
      </c>
      <c r="AE208" s="85">
        <f t="shared" si="58"/>
        <v>0</v>
      </c>
      <c r="AF208" s="85">
        <f t="shared" si="59"/>
        <v>0</v>
      </c>
      <c r="AG208" s="85">
        <f t="shared" si="60"/>
        <v>0</v>
      </c>
      <c r="AH208" s="85">
        <f t="shared" si="61"/>
        <v>0</v>
      </c>
      <c r="AI208" s="85">
        <f t="shared" si="62"/>
        <v>0</v>
      </c>
    </row>
    <row r="209" spans="1:35" ht="28.5" x14ac:dyDescent="0.25">
      <c r="A209" s="153">
        <v>207</v>
      </c>
      <c r="B209" s="141" t="s">
        <v>137</v>
      </c>
      <c r="C209" s="141" t="s">
        <v>100</v>
      </c>
      <c r="D209" s="141">
        <v>2</v>
      </c>
      <c r="E209" s="141" t="s">
        <v>52</v>
      </c>
      <c r="F209" s="141" t="s">
        <v>52</v>
      </c>
      <c r="G209" s="141" t="s">
        <v>52</v>
      </c>
      <c r="H209" s="141">
        <v>10</v>
      </c>
      <c r="I209" s="157" t="s">
        <v>317</v>
      </c>
      <c r="J209" s="151">
        <f t="shared" si="63"/>
        <v>517.17490225074948</v>
      </c>
      <c r="K209" s="96">
        <f t="shared" si="49"/>
        <v>5.5500000000000007</v>
      </c>
      <c r="L209" s="110" t="s">
        <v>474</v>
      </c>
      <c r="M209" s="110" t="s">
        <v>474</v>
      </c>
      <c r="N209" s="110" t="s">
        <v>474</v>
      </c>
      <c r="O209" s="110" t="s">
        <v>474</v>
      </c>
      <c r="W209" s="177">
        <f t="shared" si="51"/>
        <v>0</v>
      </c>
      <c r="X209" s="177">
        <f t="shared" si="52"/>
        <v>0</v>
      </c>
      <c r="Y209" s="177">
        <f t="shared" si="53"/>
        <v>0</v>
      </c>
      <c r="Z209" s="177">
        <f t="shared" si="54"/>
        <v>0</v>
      </c>
      <c r="AA209" s="177">
        <f t="shared" si="55"/>
        <v>0</v>
      </c>
      <c r="AB209" s="177">
        <f t="shared" si="56"/>
        <v>0</v>
      </c>
      <c r="AC209" s="85"/>
      <c r="AD209" s="85">
        <f t="shared" si="57"/>
        <v>0</v>
      </c>
      <c r="AE209" s="85">
        <f t="shared" si="58"/>
        <v>0</v>
      </c>
      <c r="AF209" s="85">
        <f t="shared" si="59"/>
        <v>0</v>
      </c>
      <c r="AG209" s="85">
        <f t="shared" si="60"/>
        <v>0</v>
      </c>
      <c r="AH209" s="85">
        <f t="shared" si="61"/>
        <v>0</v>
      </c>
      <c r="AI209" s="85">
        <f t="shared" si="62"/>
        <v>0</v>
      </c>
    </row>
    <row r="210" spans="1:35" ht="28.5" x14ac:dyDescent="0.25">
      <c r="A210" s="153">
        <v>208</v>
      </c>
      <c r="B210" s="141" t="s">
        <v>405</v>
      </c>
      <c r="C210" s="141" t="s">
        <v>456</v>
      </c>
      <c r="D210" s="141">
        <v>1</v>
      </c>
      <c r="E210" s="141" t="s">
        <v>11</v>
      </c>
      <c r="F210" s="141" t="s">
        <v>80</v>
      </c>
      <c r="G210" s="141" t="s">
        <v>34</v>
      </c>
      <c r="H210" s="141">
        <v>14</v>
      </c>
      <c r="I210" s="157" t="s">
        <v>317</v>
      </c>
      <c r="J210" s="151">
        <f t="shared" si="63"/>
        <v>517.17490225074948</v>
      </c>
      <c r="K210" s="96">
        <f t="shared" si="49"/>
        <v>7.7700000000000005</v>
      </c>
      <c r="L210" s="110" t="s">
        <v>474</v>
      </c>
      <c r="M210" s="110" t="s">
        <v>474</v>
      </c>
      <c r="N210" s="110" t="s">
        <v>474</v>
      </c>
      <c r="O210" s="110" t="s">
        <v>474</v>
      </c>
      <c r="W210" s="177">
        <f t="shared" si="51"/>
        <v>0</v>
      </c>
      <c r="X210" s="177">
        <f t="shared" si="52"/>
        <v>0</v>
      </c>
      <c r="Y210" s="177">
        <f t="shared" si="53"/>
        <v>0</v>
      </c>
      <c r="Z210" s="177">
        <f t="shared" si="54"/>
        <v>0</v>
      </c>
      <c r="AA210" s="177">
        <f t="shared" si="55"/>
        <v>0</v>
      </c>
      <c r="AB210" s="177">
        <f t="shared" si="56"/>
        <v>0</v>
      </c>
      <c r="AC210" s="85"/>
      <c r="AD210" s="85">
        <f t="shared" si="57"/>
        <v>0</v>
      </c>
      <c r="AE210" s="85">
        <f t="shared" si="58"/>
        <v>0</v>
      </c>
      <c r="AF210" s="85">
        <f t="shared" si="59"/>
        <v>0</v>
      </c>
      <c r="AG210" s="85">
        <f t="shared" si="60"/>
        <v>0</v>
      </c>
      <c r="AH210" s="85">
        <f t="shared" si="61"/>
        <v>0</v>
      </c>
      <c r="AI210" s="85">
        <f t="shared" si="62"/>
        <v>0</v>
      </c>
    </row>
    <row r="211" spans="1:35" ht="28.5" x14ac:dyDescent="0.25">
      <c r="A211" s="153">
        <v>209</v>
      </c>
      <c r="B211" s="141" t="s">
        <v>405</v>
      </c>
      <c r="C211" s="143" t="s">
        <v>82</v>
      </c>
      <c r="D211" s="143">
        <v>1</v>
      </c>
      <c r="E211" s="143" t="s">
        <v>80</v>
      </c>
      <c r="F211" s="143" t="s">
        <v>80</v>
      </c>
      <c r="G211" s="143" t="s">
        <v>80</v>
      </c>
      <c r="H211" s="143">
        <v>144</v>
      </c>
      <c r="I211" s="157" t="s">
        <v>317</v>
      </c>
      <c r="J211" s="151">
        <f t="shared" si="63"/>
        <v>517.17490225074948</v>
      </c>
      <c r="K211" s="96">
        <f t="shared" si="49"/>
        <v>79.92</v>
      </c>
      <c r="L211" s="110" t="s">
        <v>474</v>
      </c>
      <c r="M211" s="110" t="s">
        <v>474</v>
      </c>
      <c r="N211" s="110" t="s">
        <v>474</v>
      </c>
      <c r="O211" s="110" t="s">
        <v>474</v>
      </c>
      <c r="W211" s="177">
        <f t="shared" si="51"/>
        <v>0</v>
      </c>
      <c r="X211" s="177">
        <f t="shared" si="52"/>
        <v>0</v>
      </c>
      <c r="Y211" s="177">
        <f t="shared" si="53"/>
        <v>0</v>
      </c>
      <c r="Z211" s="177">
        <f t="shared" si="54"/>
        <v>0</v>
      </c>
      <c r="AA211" s="177">
        <f t="shared" si="55"/>
        <v>0</v>
      </c>
      <c r="AB211" s="177">
        <f t="shared" si="56"/>
        <v>0</v>
      </c>
      <c r="AC211" s="85"/>
      <c r="AD211" s="85">
        <f t="shared" si="57"/>
        <v>0</v>
      </c>
      <c r="AE211" s="85">
        <f t="shared" si="58"/>
        <v>0</v>
      </c>
      <c r="AF211" s="85">
        <f t="shared" si="59"/>
        <v>0</v>
      </c>
      <c r="AG211" s="85">
        <f t="shared" si="60"/>
        <v>0</v>
      </c>
      <c r="AH211" s="85">
        <f t="shared" si="61"/>
        <v>0</v>
      </c>
      <c r="AI211" s="85">
        <f t="shared" si="62"/>
        <v>0</v>
      </c>
    </row>
    <row r="212" spans="1:35" ht="28.5" x14ac:dyDescent="0.25">
      <c r="A212" s="153">
        <v>210</v>
      </c>
      <c r="B212" s="141" t="s">
        <v>405</v>
      </c>
      <c r="C212" s="143" t="s">
        <v>611</v>
      </c>
      <c r="D212" s="143">
        <v>1</v>
      </c>
      <c r="E212" s="143" t="s">
        <v>80</v>
      </c>
      <c r="F212" s="143" t="s">
        <v>80</v>
      </c>
      <c r="G212" s="143" t="s">
        <v>80</v>
      </c>
      <c r="H212" s="143">
        <v>1</v>
      </c>
      <c r="I212" s="157" t="s">
        <v>317</v>
      </c>
      <c r="J212" s="151">
        <f t="shared" si="63"/>
        <v>517.17490225074948</v>
      </c>
      <c r="K212" s="96">
        <f t="shared" si="49"/>
        <v>0.55500000000000005</v>
      </c>
      <c r="L212" s="110" t="s">
        <v>474</v>
      </c>
      <c r="M212" s="110" t="s">
        <v>474</v>
      </c>
      <c r="N212" s="110" t="s">
        <v>474</v>
      </c>
      <c r="O212" s="110" t="s">
        <v>474</v>
      </c>
      <c r="W212" s="177">
        <f t="shared" si="51"/>
        <v>0</v>
      </c>
      <c r="X212" s="177">
        <f t="shared" si="52"/>
        <v>0</v>
      </c>
      <c r="Y212" s="177">
        <f t="shared" si="53"/>
        <v>0</v>
      </c>
      <c r="Z212" s="177">
        <f t="shared" si="54"/>
        <v>0</v>
      </c>
      <c r="AA212" s="177">
        <f t="shared" si="55"/>
        <v>0</v>
      </c>
      <c r="AB212" s="177">
        <f t="shared" si="56"/>
        <v>0</v>
      </c>
      <c r="AC212" s="85"/>
      <c r="AD212" s="85">
        <f t="shared" si="57"/>
        <v>0</v>
      </c>
      <c r="AE212" s="85">
        <f t="shared" si="58"/>
        <v>0</v>
      </c>
      <c r="AF212" s="85">
        <f t="shared" si="59"/>
        <v>0</v>
      </c>
      <c r="AG212" s="85">
        <f t="shared" si="60"/>
        <v>0</v>
      </c>
      <c r="AH212" s="85">
        <f t="shared" si="61"/>
        <v>0</v>
      </c>
      <c r="AI212" s="85">
        <f t="shared" si="62"/>
        <v>0</v>
      </c>
    </row>
    <row r="213" spans="1:35" ht="28.5" x14ac:dyDescent="0.25">
      <c r="A213" s="153">
        <v>211</v>
      </c>
      <c r="B213" s="141" t="s">
        <v>611</v>
      </c>
      <c r="C213" s="141" t="s">
        <v>74</v>
      </c>
      <c r="D213" s="141">
        <v>1</v>
      </c>
      <c r="E213" s="141" t="s">
        <v>80</v>
      </c>
      <c r="F213" s="141" t="s">
        <v>80</v>
      </c>
      <c r="G213" s="141" t="s">
        <v>80</v>
      </c>
      <c r="H213" s="141">
        <v>220</v>
      </c>
      <c r="I213" s="157" t="s">
        <v>317</v>
      </c>
      <c r="J213" s="151">
        <f t="shared" si="63"/>
        <v>517.17490225074948</v>
      </c>
      <c r="K213" s="96">
        <f t="shared" si="49"/>
        <v>122.10000000000001</v>
      </c>
      <c r="L213" s="110" t="s">
        <v>474</v>
      </c>
      <c r="M213" s="110" t="s">
        <v>474</v>
      </c>
      <c r="N213" s="110">
        <v>50</v>
      </c>
      <c r="O213" s="110" t="s">
        <v>474</v>
      </c>
      <c r="W213" s="177">
        <f t="shared" si="51"/>
        <v>0</v>
      </c>
      <c r="X213" s="177">
        <f t="shared" si="52"/>
        <v>0</v>
      </c>
      <c r="Y213" s="177">
        <f t="shared" si="53"/>
        <v>0</v>
      </c>
      <c r="Z213" s="177">
        <f t="shared" si="54"/>
        <v>0</v>
      </c>
      <c r="AA213" s="177">
        <f t="shared" si="55"/>
        <v>0</v>
      </c>
      <c r="AB213" s="177">
        <f t="shared" si="56"/>
        <v>0</v>
      </c>
      <c r="AC213" s="85"/>
      <c r="AD213" s="85">
        <f t="shared" si="57"/>
        <v>0</v>
      </c>
      <c r="AE213" s="85">
        <f t="shared" si="58"/>
        <v>1</v>
      </c>
      <c r="AF213" s="85">
        <f t="shared" si="59"/>
        <v>0</v>
      </c>
      <c r="AG213" s="85">
        <f t="shared" si="60"/>
        <v>0</v>
      </c>
      <c r="AH213" s="85">
        <f t="shared" si="61"/>
        <v>0</v>
      </c>
      <c r="AI213" s="85">
        <f t="shared" si="62"/>
        <v>0</v>
      </c>
    </row>
    <row r="214" spans="1:35" ht="28.5" x14ac:dyDescent="0.25">
      <c r="A214" s="153">
        <v>212</v>
      </c>
      <c r="B214" s="141" t="s">
        <v>611</v>
      </c>
      <c r="C214" s="143" t="s">
        <v>165</v>
      </c>
      <c r="D214" s="143">
        <v>1</v>
      </c>
      <c r="E214" s="143" t="s">
        <v>80</v>
      </c>
      <c r="F214" s="143" t="s">
        <v>80</v>
      </c>
      <c r="G214" s="143" t="s">
        <v>80</v>
      </c>
      <c r="H214" s="143">
        <v>60</v>
      </c>
      <c r="I214" s="157" t="s">
        <v>317</v>
      </c>
      <c r="J214" s="151">
        <f t="shared" si="63"/>
        <v>517.17490225074948</v>
      </c>
      <c r="K214" s="96">
        <f t="shared" si="49"/>
        <v>33.300000000000004</v>
      </c>
      <c r="L214" s="110" t="s">
        <v>474</v>
      </c>
      <c r="M214" s="110" t="s">
        <v>474</v>
      </c>
      <c r="N214" s="110" t="s">
        <v>474</v>
      </c>
      <c r="O214" s="110" t="s">
        <v>474</v>
      </c>
      <c r="W214" s="177">
        <f t="shared" si="51"/>
        <v>0</v>
      </c>
      <c r="X214" s="177">
        <f t="shared" si="52"/>
        <v>0</v>
      </c>
      <c r="Y214" s="177">
        <f t="shared" si="53"/>
        <v>0</v>
      </c>
      <c r="Z214" s="177">
        <f t="shared" si="54"/>
        <v>0</v>
      </c>
      <c r="AA214" s="177">
        <f t="shared" si="55"/>
        <v>0</v>
      </c>
      <c r="AB214" s="177">
        <f t="shared" si="56"/>
        <v>0</v>
      </c>
      <c r="AC214" s="85"/>
      <c r="AD214" s="85">
        <f t="shared" si="57"/>
        <v>0</v>
      </c>
      <c r="AE214" s="85">
        <f t="shared" si="58"/>
        <v>0</v>
      </c>
      <c r="AF214" s="85">
        <f t="shared" si="59"/>
        <v>0</v>
      </c>
      <c r="AG214" s="85">
        <f t="shared" si="60"/>
        <v>0</v>
      </c>
      <c r="AH214" s="85">
        <f t="shared" si="61"/>
        <v>0</v>
      </c>
      <c r="AI214" s="85">
        <f t="shared" si="62"/>
        <v>0</v>
      </c>
    </row>
    <row r="215" spans="1:35" ht="28.5" x14ac:dyDescent="0.25">
      <c r="A215" s="153">
        <v>213</v>
      </c>
      <c r="B215" s="141" t="s">
        <v>456</v>
      </c>
      <c r="C215" s="143" t="s">
        <v>74</v>
      </c>
      <c r="D215" s="143">
        <v>1</v>
      </c>
      <c r="E215" s="143" t="s">
        <v>11</v>
      </c>
      <c r="F215" s="143" t="s">
        <v>34</v>
      </c>
      <c r="G215" s="143" t="s">
        <v>80</v>
      </c>
      <c r="H215" s="143">
        <v>197</v>
      </c>
      <c r="I215" s="157" t="s">
        <v>317</v>
      </c>
      <c r="J215" s="151">
        <f t="shared" si="63"/>
        <v>517.17490225074948</v>
      </c>
      <c r="K215" s="96">
        <f t="shared" si="49"/>
        <v>109.33500000000001</v>
      </c>
      <c r="L215" s="110" t="s">
        <v>474</v>
      </c>
      <c r="M215" s="110" t="s">
        <v>474</v>
      </c>
      <c r="N215" s="110">
        <v>50</v>
      </c>
      <c r="O215" s="110" t="s">
        <v>474</v>
      </c>
      <c r="W215" s="177">
        <f t="shared" si="51"/>
        <v>0</v>
      </c>
      <c r="X215" s="177">
        <f t="shared" si="52"/>
        <v>0</v>
      </c>
      <c r="Y215" s="177">
        <f t="shared" si="53"/>
        <v>0</v>
      </c>
      <c r="Z215" s="177">
        <f t="shared" si="54"/>
        <v>0</v>
      </c>
      <c r="AA215" s="177">
        <f t="shared" si="55"/>
        <v>0</v>
      </c>
      <c r="AB215" s="177">
        <f t="shared" si="56"/>
        <v>0</v>
      </c>
      <c r="AC215" s="85"/>
      <c r="AD215" s="85">
        <f t="shared" si="57"/>
        <v>0</v>
      </c>
      <c r="AE215" s="85">
        <f t="shared" si="58"/>
        <v>1</v>
      </c>
      <c r="AF215" s="85">
        <f t="shared" si="59"/>
        <v>0</v>
      </c>
      <c r="AG215" s="85">
        <f t="shared" si="60"/>
        <v>0</v>
      </c>
      <c r="AH215" s="85">
        <f t="shared" si="61"/>
        <v>0</v>
      </c>
      <c r="AI215" s="85">
        <f t="shared" si="62"/>
        <v>0</v>
      </c>
    </row>
    <row r="216" spans="1:35" ht="28.5" x14ac:dyDescent="0.25">
      <c r="A216" s="153">
        <v>214</v>
      </c>
      <c r="B216" s="141" t="s">
        <v>456</v>
      </c>
      <c r="C216" s="141" t="s">
        <v>74</v>
      </c>
      <c r="D216" s="141">
        <v>2</v>
      </c>
      <c r="E216" s="141" t="s">
        <v>11</v>
      </c>
      <c r="F216" s="141" t="s">
        <v>34</v>
      </c>
      <c r="G216" s="141" t="s">
        <v>80</v>
      </c>
      <c r="H216" s="141">
        <v>192</v>
      </c>
      <c r="I216" s="157" t="s">
        <v>317</v>
      </c>
      <c r="J216" s="151">
        <f t="shared" si="63"/>
        <v>517.17490225074948</v>
      </c>
      <c r="K216" s="96">
        <f t="shared" si="49"/>
        <v>106.56</v>
      </c>
      <c r="L216" s="110" t="s">
        <v>474</v>
      </c>
      <c r="M216" s="110" t="s">
        <v>474</v>
      </c>
      <c r="N216" s="110">
        <v>50</v>
      </c>
      <c r="O216" s="110" t="s">
        <v>474</v>
      </c>
      <c r="W216" s="177">
        <f t="shared" si="51"/>
        <v>0</v>
      </c>
      <c r="X216" s="177">
        <f t="shared" si="52"/>
        <v>0</v>
      </c>
      <c r="Y216" s="177">
        <f t="shared" si="53"/>
        <v>0</v>
      </c>
      <c r="Z216" s="177">
        <f t="shared" si="54"/>
        <v>0</v>
      </c>
      <c r="AA216" s="177">
        <f t="shared" si="55"/>
        <v>0</v>
      </c>
      <c r="AB216" s="177">
        <f t="shared" si="56"/>
        <v>0</v>
      </c>
      <c r="AC216" s="85"/>
      <c r="AD216" s="85">
        <f t="shared" si="57"/>
        <v>0</v>
      </c>
      <c r="AE216" s="85">
        <f t="shared" si="58"/>
        <v>1</v>
      </c>
      <c r="AF216" s="85">
        <f t="shared" si="59"/>
        <v>0</v>
      </c>
      <c r="AG216" s="85">
        <f t="shared" si="60"/>
        <v>0</v>
      </c>
      <c r="AH216" s="85">
        <f t="shared" si="61"/>
        <v>0</v>
      </c>
      <c r="AI216" s="85">
        <f t="shared" si="62"/>
        <v>0</v>
      </c>
    </row>
    <row r="217" spans="1:35" ht="28.5" x14ac:dyDescent="0.25">
      <c r="A217" s="153">
        <v>215</v>
      </c>
      <c r="B217" s="141" t="s">
        <v>456</v>
      </c>
      <c r="C217" s="141" t="s">
        <v>75</v>
      </c>
      <c r="D217" s="141">
        <v>1</v>
      </c>
      <c r="E217" s="141" t="s">
        <v>11</v>
      </c>
      <c r="F217" s="141" t="s">
        <v>34</v>
      </c>
      <c r="G217" s="141" t="s">
        <v>11</v>
      </c>
      <c r="H217" s="141">
        <v>212</v>
      </c>
      <c r="I217" s="157" t="s">
        <v>317</v>
      </c>
      <c r="J217" s="151">
        <f t="shared" si="63"/>
        <v>517.17490225074948</v>
      </c>
      <c r="K217" s="96">
        <f t="shared" si="49"/>
        <v>117.66000000000001</v>
      </c>
      <c r="L217" s="110" t="s">
        <v>474</v>
      </c>
      <c r="M217" s="110" t="s">
        <v>474</v>
      </c>
      <c r="N217" s="110">
        <v>63</v>
      </c>
      <c r="O217" s="110" t="s">
        <v>474</v>
      </c>
      <c r="W217" s="177">
        <f t="shared" si="51"/>
        <v>0</v>
      </c>
      <c r="X217" s="177">
        <f t="shared" si="52"/>
        <v>0</v>
      </c>
      <c r="Y217" s="177">
        <f t="shared" si="53"/>
        <v>0</v>
      </c>
      <c r="Z217" s="177">
        <f t="shared" si="54"/>
        <v>0</v>
      </c>
      <c r="AA217" s="177">
        <f t="shared" si="55"/>
        <v>0</v>
      </c>
      <c r="AB217" s="177">
        <f t="shared" si="56"/>
        <v>0</v>
      </c>
      <c r="AC217" s="85"/>
      <c r="AD217" s="85">
        <f t="shared" si="57"/>
        <v>0</v>
      </c>
      <c r="AE217" s="85">
        <f t="shared" si="58"/>
        <v>0</v>
      </c>
      <c r="AF217" s="85">
        <f t="shared" si="59"/>
        <v>0</v>
      </c>
      <c r="AG217" s="85">
        <f t="shared" si="60"/>
        <v>1</v>
      </c>
      <c r="AH217" s="85">
        <f t="shared" si="61"/>
        <v>0</v>
      </c>
      <c r="AI217" s="85">
        <f t="shared" si="62"/>
        <v>0</v>
      </c>
    </row>
    <row r="218" spans="1:35" ht="28.5" x14ac:dyDescent="0.25">
      <c r="A218" s="153">
        <v>216</v>
      </c>
      <c r="B218" s="141" t="s">
        <v>456</v>
      </c>
      <c r="C218" s="141" t="s">
        <v>75</v>
      </c>
      <c r="D218" s="141">
        <v>2</v>
      </c>
      <c r="E218" s="141" t="s">
        <v>11</v>
      </c>
      <c r="F218" s="141" t="s">
        <v>34</v>
      </c>
      <c r="G218" s="141" t="s">
        <v>11</v>
      </c>
      <c r="H218" s="141">
        <v>212</v>
      </c>
      <c r="I218" s="157" t="s">
        <v>317</v>
      </c>
      <c r="J218" s="151">
        <f t="shared" si="63"/>
        <v>517.17490225074948</v>
      </c>
      <c r="K218" s="96">
        <f t="shared" si="49"/>
        <v>117.66000000000001</v>
      </c>
      <c r="L218" s="110" t="s">
        <v>474</v>
      </c>
      <c r="M218" s="110" t="s">
        <v>474</v>
      </c>
      <c r="N218" s="110">
        <v>63</v>
      </c>
      <c r="O218" s="110" t="s">
        <v>474</v>
      </c>
      <c r="W218" s="177">
        <f t="shared" si="51"/>
        <v>0</v>
      </c>
      <c r="X218" s="177">
        <f t="shared" si="52"/>
        <v>0</v>
      </c>
      <c r="Y218" s="177">
        <f t="shared" si="53"/>
        <v>0</v>
      </c>
      <c r="Z218" s="177">
        <f t="shared" si="54"/>
        <v>0</v>
      </c>
      <c r="AA218" s="177">
        <f t="shared" si="55"/>
        <v>0</v>
      </c>
      <c r="AB218" s="177">
        <f t="shared" si="56"/>
        <v>0</v>
      </c>
      <c r="AC218" s="85"/>
      <c r="AD218" s="85">
        <f t="shared" si="57"/>
        <v>0</v>
      </c>
      <c r="AE218" s="85">
        <f t="shared" si="58"/>
        <v>0</v>
      </c>
      <c r="AF218" s="85">
        <f t="shared" si="59"/>
        <v>0</v>
      </c>
      <c r="AG218" s="85">
        <f t="shared" si="60"/>
        <v>1</v>
      </c>
      <c r="AH218" s="85">
        <f t="shared" si="61"/>
        <v>0</v>
      </c>
      <c r="AI218" s="85">
        <f t="shared" si="62"/>
        <v>0</v>
      </c>
    </row>
    <row r="219" spans="1:35" ht="28.5" x14ac:dyDescent="0.25">
      <c r="A219" s="153">
        <v>217</v>
      </c>
      <c r="B219" s="141" t="s">
        <v>456</v>
      </c>
      <c r="C219" s="226" t="s">
        <v>33</v>
      </c>
      <c r="D219" s="226">
        <v>1</v>
      </c>
      <c r="E219" s="226" t="s">
        <v>11</v>
      </c>
      <c r="F219" s="226" t="s">
        <v>34</v>
      </c>
      <c r="G219" s="226" t="s">
        <v>34</v>
      </c>
      <c r="H219" s="226">
        <v>100</v>
      </c>
      <c r="I219" s="157" t="s">
        <v>317</v>
      </c>
      <c r="J219" s="151">
        <f t="shared" si="63"/>
        <v>517.17490225074948</v>
      </c>
      <c r="K219" s="96">
        <f t="shared" si="49"/>
        <v>55.500000000000007</v>
      </c>
      <c r="L219" s="110" t="s">
        <v>474</v>
      </c>
      <c r="M219" s="110" t="s">
        <v>474</v>
      </c>
      <c r="N219" s="110" t="s">
        <v>474</v>
      </c>
      <c r="O219" s="110" t="s">
        <v>474</v>
      </c>
      <c r="W219" s="177">
        <f t="shared" si="51"/>
        <v>0</v>
      </c>
      <c r="X219" s="177">
        <f t="shared" si="52"/>
        <v>0</v>
      </c>
      <c r="Y219" s="177">
        <f t="shared" si="53"/>
        <v>0</v>
      </c>
      <c r="Z219" s="177">
        <f t="shared" si="54"/>
        <v>0</v>
      </c>
      <c r="AA219" s="177">
        <f t="shared" si="55"/>
        <v>0</v>
      </c>
      <c r="AB219" s="177">
        <f t="shared" si="56"/>
        <v>0</v>
      </c>
      <c r="AC219" s="85"/>
      <c r="AD219" s="85">
        <f t="shared" si="57"/>
        <v>0</v>
      </c>
      <c r="AE219" s="85">
        <f t="shared" si="58"/>
        <v>0</v>
      </c>
      <c r="AF219" s="85">
        <f t="shared" si="59"/>
        <v>0</v>
      </c>
      <c r="AG219" s="85">
        <f t="shared" si="60"/>
        <v>0</v>
      </c>
      <c r="AH219" s="85">
        <f t="shared" si="61"/>
        <v>0</v>
      </c>
      <c r="AI219" s="85">
        <f t="shared" si="62"/>
        <v>0</v>
      </c>
    </row>
    <row r="220" spans="1:35" ht="28.5" x14ac:dyDescent="0.25">
      <c r="A220" s="153">
        <v>218</v>
      </c>
      <c r="B220" s="143" t="s">
        <v>456</v>
      </c>
      <c r="C220" s="143" t="s">
        <v>142</v>
      </c>
      <c r="D220" s="143">
        <v>1</v>
      </c>
      <c r="E220" s="143" t="s">
        <v>11</v>
      </c>
      <c r="F220" s="141" t="s">
        <v>34</v>
      </c>
      <c r="G220" s="141" t="s">
        <v>143</v>
      </c>
      <c r="H220" s="143">
        <v>218</v>
      </c>
      <c r="I220" s="157" t="s">
        <v>317</v>
      </c>
      <c r="J220" s="151">
        <f t="shared" si="63"/>
        <v>517.17490225074948</v>
      </c>
      <c r="K220" s="96">
        <f t="shared" si="49"/>
        <v>120.99000000000001</v>
      </c>
      <c r="L220" s="110" t="s">
        <v>474</v>
      </c>
      <c r="M220" s="110" t="s">
        <v>474</v>
      </c>
      <c r="N220" s="110" t="s">
        <v>474</v>
      </c>
      <c r="O220" s="110" t="s">
        <v>474</v>
      </c>
      <c r="W220" s="177">
        <f t="shared" si="51"/>
        <v>0</v>
      </c>
      <c r="X220" s="177">
        <f t="shared" si="52"/>
        <v>0</v>
      </c>
      <c r="Y220" s="177">
        <f t="shared" si="53"/>
        <v>0</v>
      </c>
      <c r="Z220" s="177">
        <f t="shared" si="54"/>
        <v>0</v>
      </c>
      <c r="AA220" s="177">
        <f t="shared" si="55"/>
        <v>0</v>
      </c>
      <c r="AB220" s="177">
        <f t="shared" si="56"/>
        <v>0</v>
      </c>
      <c r="AC220" s="85"/>
      <c r="AD220" s="85">
        <f t="shared" si="57"/>
        <v>0</v>
      </c>
      <c r="AE220" s="85">
        <f t="shared" si="58"/>
        <v>0</v>
      </c>
      <c r="AF220" s="85">
        <f t="shared" si="59"/>
        <v>0</v>
      </c>
      <c r="AG220" s="85">
        <f t="shared" si="60"/>
        <v>0</v>
      </c>
      <c r="AH220" s="85">
        <f t="shared" si="61"/>
        <v>0</v>
      </c>
      <c r="AI220" s="85">
        <f t="shared" si="62"/>
        <v>0</v>
      </c>
    </row>
    <row r="221" spans="1:35" ht="28.5" x14ac:dyDescent="0.25">
      <c r="A221" s="153">
        <v>219</v>
      </c>
      <c r="B221" s="143" t="s">
        <v>456</v>
      </c>
      <c r="C221" s="143" t="s">
        <v>144</v>
      </c>
      <c r="D221" s="143">
        <v>2</v>
      </c>
      <c r="E221" s="143" t="s">
        <v>11</v>
      </c>
      <c r="F221" s="141" t="s">
        <v>34</v>
      </c>
      <c r="G221" s="141" t="s">
        <v>34</v>
      </c>
      <c r="H221" s="143">
        <v>289</v>
      </c>
      <c r="I221" s="157" t="s">
        <v>317</v>
      </c>
      <c r="J221" s="151">
        <f t="shared" si="63"/>
        <v>517.17490225074948</v>
      </c>
      <c r="K221" s="96">
        <f t="shared" si="49"/>
        <v>160.39500000000001</v>
      </c>
      <c r="L221" s="110" t="s">
        <v>474</v>
      </c>
      <c r="M221" s="110" t="s">
        <v>474</v>
      </c>
      <c r="N221" s="110">
        <v>50</v>
      </c>
      <c r="O221" s="110" t="s">
        <v>474</v>
      </c>
      <c r="W221" s="177">
        <f t="shared" si="51"/>
        <v>0</v>
      </c>
      <c r="X221" s="177">
        <f t="shared" si="52"/>
        <v>0</v>
      </c>
      <c r="Y221" s="177">
        <f t="shared" si="53"/>
        <v>0</v>
      </c>
      <c r="Z221" s="177">
        <f t="shared" si="54"/>
        <v>0</v>
      </c>
      <c r="AA221" s="177">
        <f t="shared" si="55"/>
        <v>0</v>
      </c>
      <c r="AB221" s="177">
        <f t="shared" si="56"/>
        <v>0</v>
      </c>
      <c r="AC221" s="85"/>
      <c r="AD221" s="85">
        <f t="shared" si="57"/>
        <v>0</v>
      </c>
      <c r="AE221" s="85">
        <f t="shared" si="58"/>
        <v>1</v>
      </c>
      <c r="AF221" s="85">
        <f t="shared" si="59"/>
        <v>0</v>
      </c>
      <c r="AG221" s="85">
        <f t="shared" si="60"/>
        <v>0</v>
      </c>
      <c r="AH221" s="85">
        <f t="shared" si="61"/>
        <v>0</v>
      </c>
      <c r="AI221" s="85">
        <f t="shared" si="62"/>
        <v>0</v>
      </c>
    </row>
    <row r="222" spans="1:35" ht="28.5" x14ac:dyDescent="0.25">
      <c r="A222" s="153">
        <v>220</v>
      </c>
      <c r="B222" s="143" t="s">
        <v>456</v>
      </c>
      <c r="C222" s="143" t="s">
        <v>81</v>
      </c>
      <c r="D222" s="143">
        <v>1</v>
      </c>
      <c r="E222" s="143" t="s">
        <v>11</v>
      </c>
      <c r="F222" s="143" t="s">
        <v>34</v>
      </c>
      <c r="G222" s="143" t="s">
        <v>11</v>
      </c>
      <c r="H222" s="143">
        <v>124</v>
      </c>
      <c r="I222" s="157" t="s">
        <v>317</v>
      </c>
      <c r="J222" s="151">
        <f t="shared" si="63"/>
        <v>517.17490225074948</v>
      </c>
      <c r="K222" s="96">
        <f t="shared" si="49"/>
        <v>68.820000000000007</v>
      </c>
      <c r="L222" s="110" t="s">
        <v>474</v>
      </c>
      <c r="M222" s="110" t="s">
        <v>474</v>
      </c>
      <c r="N222" s="110" t="s">
        <v>474</v>
      </c>
      <c r="O222" s="110" t="s">
        <v>474</v>
      </c>
      <c r="W222" s="177">
        <f t="shared" si="51"/>
        <v>0</v>
      </c>
      <c r="X222" s="177">
        <f t="shared" si="52"/>
        <v>0</v>
      </c>
      <c r="Y222" s="177">
        <f t="shared" si="53"/>
        <v>0</v>
      </c>
      <c r="Z222" s="177">
        <f t="shared" si="54"/>
        <v>0</v>
      </c>
      <c r="AA222" s="177">
        <f t="shared" si="55"/>
        <v>0</v>
      </c>
      <c r="AB222" s="177">
        <f t="shared" si="56"/>
        <v>0</v>
      </c>
      <c r="AC222" s="85"/>
      <c r="AD222" s="85">
        <f t="shared" si="57"/>
        <v>0</v>
      </c>
      <c r="AE222" s="85">
        <f t="shared" si="58"/>
        <v>0</v>
      </c>
      <c r="AF222" s="85">
        <f t="shared" si="59"/>
        <v>0</v>
      </c>
      <c r="AG222" s="85">
        <f t="shared" si="60"/>
        <v>0</v>
      </c>
      <c r="AH222" s="85">
        <f t="shared" si="61"/>
        <v>0</v>
      </c>
      <c r="AI222" s="85">
        <f t="shared" si="62"/>
        <v>0</v>
      </c>
    </row>
    <row r="223" spans="1:35" ht="28.5" x14ac:dyDescent="0.25">
      <c r="A223" s="153">
        <v>221</v>
      </c>
      <c r="B223" s="143" t="s">
        <v>456</v>
      </c>
      <c r="C223" s="143" t="s">
        <v>91</v>
      </c>
      <c r="D223" s="143">
        <v>2</v>
      </c>
      <c r="E223" s="143" t="s">
        <v>15</v>
      </c>
      <c r="F223" s="143" t="s">
        <v>34</v>
      </c>
      <c r="G223" s="143" t="s">
        <v>94</v>
      </c>
      <c r="H223" s="143">
        <v>260</v>
      </c>
      <c r="I223" s="157" t="s">
        <v>317</v>
      </c>
      <c r="J223" s="151">
        <f t="shared" si="63"/>
        <v>517.17490225074948</v>
      </c>
      <c r="K223" s="96">
        <f t="shared" si="49"/>
        <v>144.30000000000001</v>
      </c>
      <c r="L223" s="110">
        <v>50</v>
      </c>
      <c r="M223" s="110" t="s">
        <v>474</v>
      </c>
      <c r="N223" s="110">
        <v>50</v>
      </c>
      <c r="O223" s="110" t="s">
        <v>474</v>
      </c>
      <c r="W223" s="177">
        <f t="shared" si="51"/>
        <v>0</v>
      </c>
      <c r="X223" s="177">
        <f t="shared" si="52"/>
        <v>1</v>
      </c>
      <c r="Y223" s="177">
        <f t="shared" si="53"/>
        <v>0</v>
      </c>
      <c r="Z223" s="177">
        <f t="shared" si="54"/>
        <v>0</v>
      </c>
      <c r="AA223" s="177">
        <f t="shared" si="55"/>
        <v>0</v>
      </c>
      <c r="AB223" s="177">
        <f t="shared" si="56"/>
        <v>0</v>
      </c>
      <c r="AC223" s="85"/>
      <c r="AD223" s="85">
        <f t="shared" si="57"/>
        <v>0</v>
      </c>
      <c r="AE223" s="85">
        <f t="shared" si="58"/>
        <v>1</v>
      </c>
      <c r="AF223" s="85">
        <f t="shared" si="59"/>
        <v>0</v>
      </c>
      <c r="AG223" s="85">
        <f t="shared" si="60"/>
        <v>0</v>
      </c>
      <c r="AH223" s="85">
        <f t="shared" si="61"/>
        <v>0</v>
      </c>
      <c r="AI223" s="85">
        <f t="shared" si="62"/>
        <v>0</v>
      </c>
    </row>
    <row r="224" spans="1:35" ht="28.5" x14ac:dyDescent="0.25">
      <c r="A224" s="153">
        <v>222</v>
      </c>
      <c r="B224" s="143" t="s">
        <v>456</v>
      </c>
      <c r="C224" s="143" t="s">
        <v>95</v>
      </c>
      <c r="D224" s="143">
        <v>1</v>
      </c>
      <c r="E224" s="143" t="s">
        <v>15</v>
      </c>
      <c r="F224" s="141" t="s">
        <v>34</v>
      </c>
      <c r="G224" s="141" t="s">
        <v>96</v>
      </c>
      <c r="H224" s="143">
        <v>18</v>
      </c>
      <c r="I224" s="157" t="s">
        <v>317</v>
      </c>
      <c r="J224" s="151">
        <f t="shared" si="63"/>
        <v>517.17490225074948</v>
      </c>
      <c r="K224" s="96">
        <f t="shared" si="49"/>
        <v>9.99</v>
      </c>
      <c r="L224" s="110">
        <v>50</v>
      </c>
      <c r="M224" s="110" t="s">
        <v>474</v>
      </c>
      <c r="N224" s="110" t="s">
        <v>474</v>
      </c>
      <c r="O224" s="110" t="s">
        <v>474</v>
      </c>
      <c r="W224" s="177">
        <f t="shared" si="51"/>
        <v>0</v>
      </c>
      <c r="X224" s="177">
        <f t="shared" si="52"/>
        <v>1</v>
      </c>
      <c r="Y224" s="177">
        <f t="shared" si="53"/>
        <v>0</v>
      </c>
      <c r="Z224" s="177">
        <f t="shared" si="54"/>
        <v>0</v>
      </c>
      <c r="AA224" s="177">
        <f t="shared" si="55"/>
        <v>0</v>
      </c>
      <c r="AB224" s="177">
        <f t="shared" si="56"/>
        <v>0</v>
      </c>
      <c r="AC224" s="85"/>
      <c r="AD224" s="85">
        <f t="shared" si="57"/>
        <v>0</v>
      </c>
      <c r="AE224" s="85">
        <f t="shared" si="58"/>
        <v>0</v>
      </c>
      <c r="AF224" s="85">
        <f t="shared" si="59"/>
        <v>0</v>
      </c>
      <c r="AG224" s="85">
        <f t="shared" si="60"/>
        <v>0</v>
      </c>
      <c r="AH224" s="85">
        <f t="shared" si="61"/>
        <v>0</v>
      </c>
      <c r="AI224" s="85">
        <f t="shared" si="62"/>
        <v>0</v>
      </c>
    </row>
    <row r="225" spans="1:35" ht="28.5" x14ac:dyDescent="0.25">
      <c r="A225" s="153">
        <v>223</v>
      </c>
      <c r="B225" s="143" t="s">
        <v>123</v>
      </c>
      <c r="C225" s="143" t="s">
        <v>134</v>
      </c>
      <c r="D225" s="143">
        <v>1</v>
      </c>
      <c r="E225" s="143" t="s">
        <v>52</v>
      </c>
      <c r="F225" s="143" t="s">
        <v>52</v>
      </c>
      <c r="G225" s="143" t="s">
        <v>52</v>
      </c>
      <c r="H225" s="143">
        <v>183</v>
      </c>
      <c r="I225" s="157" t="s">
        <v>317</v>
      </c>
      <c r="J225" s="151">
        <f t="shared" si="63"/>
        <v>517.17490225074948</v>
      </c>
      <c r="K225" s="96">
        <f t="shared" si="49"/>
        <v>101.56500000000001</v>
      </c>
      <c r="L225" s="110" t="s">
        <v>474</v>
      </c>
      <c r="M225" s="110" t="s">
        <v>474</v>
      </c>
      <c r="N225" s="110" t="s">
        <v>474</v>
      </c>
      <c r="O225" s="110" t="s">
        <v>474</v>
      </c>
      <c r="W225" s="177">
        <f t="shared" si="51"/>
        <v>0</v>
      </c>
      <c r="X225" s="177">
        <f t="shared" si="52"/>
        <v>0</v>
      </c>
      <c r="Y225" s="177">
        <f t="shared" si="53"/>
        <v>0</v>
      </c>
      <c r="Z225" s="177">
        <f t="shared" si="54"/>
        <v>0</v>
      </c>
      <c r="AA225" s="177">
        <f t="shared" si="55"/>
        <v>0</v>
      </c>
      <c r="AB225" s="177">
        <f t="shared" si="56"/>
        <v>0</v>
      </c>
      <c r="AC225" s="85"/>
      <c r="AD225" s="85">
        <f t="shared" si="57"/>
        <v>0</v>
      </c>
      <c r="AE225" s="85">
        <f t="shared" si="58"/>
        <v>0</v>
      </c>
      <c r="AF225" s="85">
        <f t="shared" si="59"/>
        <v>0</v>
      </c>
      <c r="AG225" s="85">
        <f t="shared" si="60"/>
        <v>0</v>
      </c>
      <c r="AH225" s="85">
        <f t="shared" si="61"/>
        <v>0</v>
      </c>
      <c r="AI225" s="85">
        <f t="shared" si="62"/>
        <v>0</v>
      </c>
    </row>
    <row r="226" spans="1:35" ht="28.5" x14ac:dyDescent="0.25">
      <c r="A226" s="153">
        <v>224</v>
      </c>
      <c r="B226" s="143" t="s">
        <v>123</v>
      </c>
      <c r="C226" s="143" t="s">
        <v>216</v>
      </c>
      <c r="D226" s="143">
        <v>1</v>
      </c>
      <c r="E226" s="143" t="s">
        <v>52</v>
      </c>
      <c r="F226" s="143" t="s">
        <v>52</v>
      </c>
      <c r="G226" s="143" t="s">
        <v>52</v>
      </c>
      <c r="H226" s="143">
        <v>14</v>
      </c>
      <c r="I226" s="157" t="s">
        <v>317</v>
      </c>
      <c r="J226" s="151">
        <f t="shared" si="63"/>
        <v>517.17490225074948</v>
      </c>
      <c r="K226" s="96">
        <f t="shared" si="49"/>
        <v>7.7700000000000005</v>
      </c>
      <c r="L226" s="110" t="s">
        <v>474</v>
      </c>
      <c r="M226" s="110" t="s">
        <v>474</v>
      </c>
      <c r="N226" s="110" t="s">
        <v>474</v>
      </c>
      <c r="O226" s="110" t="s">
        <v>474</v>
      </c>
      <c r="W226" s="177">
        <f t="shared" si="51"/>
        <v>0</v>
      </c>
      <c r="X226" s="177">
        <f t="shared" si="52"/>
        <v>0</v>
      </c>
      <c r="Y226" s="177">
        <f t="shared" si="53"/>
        <v>0</v>
      </c>
      <c r="Z226" s="177">
        <f t="shared" si="54"/>
        <v>0</v>
      </c>
      <c r="AA226" s="177">
        <f t="shared" si="55"/>
        <v>0</v>
      </c>
      <c r="AB226" s="177">
        <f t="shared" si="56"/>
        <v>0</v>
      </c>
      <c r="AC226" s="85"/>
      <c r="AD226" s="85">
        <f t="shared" si="57"/>
        <v>0</v>
      </c>
      <c r="AE226" s="85">
        <f t="shared" si="58"/>
        <v>0</v>
      </c>
      <c r="AF226" s="85">
        <f t="shared" si="59"/>
        <v>0</v>
      </c>
      <c r="AG226" s="85">
        <f t="shared" si="60"/>
        <v>0</v>
      </c>
      <c r="AH226" s="85">
        <f t="shared" si="61"/>
        <v>0</v>
      </c>
      <c r="AI226" s="85">
        <f t="shared" si="62"/>
        <v>0</v>
      </c>
    </row>
    <row r="227" spans="1:35" ht="28.5" x14ac:dyDescent="0.25">
      <c r="A227" s="153">
        <v>225</v>
      </c>
      <c r="B227" s="141" t="s">
        <v>123</v>
      </c>
      <c r="C227" s="143" t="s">
        <v>216</v>
      </c>
      <c r="D227" s="141">
        <v>2</v>
      </c>
      <c r="E227" s="141" t="s">
        <v>52</v>
      </c>
      <c r="F227" s="141" t="s">
        <v>52</v>
      </c>
      <c r="G227" s="141" t="s">
        <v>52</v>
      </c>
      <c r="H227" s="141">
        <v>14</v>
      </c>
      <c r="I227" s="157" t="s">
        <v>317</v>
      </c>
      <c r="J227" s="151">
        <f t="shared" si="63"/>
        <v>517.17490225074948</v>
      </c>
      <c r="K227" s="96">
        <f t="shared" si="49"/>
        <v>7.7700000000000005</v>
      </c>
      <c r="L227" s="110" t="s">
        <v>474</v>
      </c>
      <c r="M227" s="110" t="s">
        <v>474</v>
      </c>
      <c r="N227" s="110" t="s">
        <v>474</v>
      </c>
      <c r="O227" s="110" t="s">
        <v>474</v>
      </c>
      <c r="W227" s="177">
        <f t="shared" si="51"/>
        <v>0</v>
      </c>
      <c r="X227" s="177">
        <f t="shared" si="52"/>
        <v>0</v>
      </c>
      <c r="Y227" s="177">
        <f t="shared" si="53"/>
        <v>0</v>
      </c>
      <c r="Z227" s="177">
        <f t="shared" si="54"/>
        <v>0</v>
      </c>
      <c r="AA227" s="177">
        <f t="shared" si="55"/>
        <v>0</v>
      </c>
      <c r="AB227" s="177">
        <f t="shared" si="56"/>
        <v>0</v>
      </c>
      <c r="AC227" s="85"/>
      <c r="AD227" s="85">
        <f t="shared" si="57"/>
        <v>0</v>
      </c>
      <c r="AE227" s="85">
        <f t="shared" si="58"/>
        <v>0</v>
      </c>
      <c r="AF227" s="85">
        <f t="shared" si="59"/>
        <v>0</v>
      </c>
      <c r="AG227" s="85">
        <f t="shared" si="60"/>
        <v>0</v>
      </c>
      <c r="AH227" s="85">
        <f t="shared" si="61"/>
        <v>0</v>
      </c>
      <c r="AI227" s="85">
        <f t="shared" si="62"/>
        <v>0</v>
      </c>
    </row>
    <row r="228" spans="1:35" s="41" customFormat="1" ht="28.5" x14ac:dyDescent="0.25">
      <c r="A228" s="153">
        <v>226</v>
      </c>
      <c r="B228" s="110" t="s">
        <v>145</v>
      </c>
      <c r="C228" s="110" t="s">
        <v>75</v>
      </c>
      <c r="D228" s="110">
        <v>1</v>
      </c>
      <c r="E228" s="110" t="s">
        <v>11</v>
      </c>
      <c r="F228" s="141" t="s">
        <v>194</v>
      </c>
      <c r="G228" s="141" t="s">
        <v>11</v>
      </c>
      <c r="H228" s="110">
        <v>147</v>
      </c>
      <c r="I228" s="157" t="s">
        <v>317</v>
      </c>
      <c r="J228" s="151">
        <f t="shared" si="63"/>
        <v>517.17490225074948</v>
      </c>
      <c r="K228" s="96">
        <f t="shared" si="49"/>
        <v>81.585000000000008</v>
      </c>
      <c r="L228" s="110" t="s">
        <v>474</v>
      </c>
      <c r="M228" s="110" t="s">
        <v>474</v>
      </c>
      <c r="N228" s="110">
        <v>50</v>
      </c>
      <c r="O228" s="110" t="s">
        <v>474</v>
      </c>
      <c r="P228"/>
      <c r="W228" s="177">
        <f t="shared" si="51"/>
        <v>0</v>
      </c>
      <c r="X228" s="177">
        <f t="shared" si="52"/>
        <v>0</v>
      </c>
      <c r="Y228" s="177">
        <f t="shared" si="53"/>
        <v>0</v>
      </c>
      <c r="Z228" s="177">
        <f t="shared" si="54"/>
        <v>0</v>
      </c>
      <c r="AA228" s="177">
        <f t="shared" si="55"/>
        <v>0</v>
      </c>
      <c r="AB228" s="177">
        <f t="shared" si="56"/>
        <v>0</v>
      </c>
      <c r="AC228" s="85"/>
      <c r="AD228" s="85">
        <f t="shared" si="57"/>
        <v>0</v>
      </c>
      <c r="AE228" s="85">
        <f t="shared" si="58"/>
        <v>1</v>
      </c>
      <c r="AF228" s="85">
        <f t="shared" si="59"/>
        <v>0</v>
      </c>
      <c r="AG228" s="85">
        <f t="shared" si="60"/>
        <v>0</v>
      </c>
      <c r="AH228" s="85">
        <f t="shared" si="61"/>
        <v>0</v>
      </c>
      <c r="AI228" s="85">
        <f t="shared" si="62"/>
        <v>0</v>
      </c>
    </row>
    <row r="229" spans="1:35" ht="28.5" x14ac:dyDescent="0.25">
      <c r="A229" s="153">
        <v>227</v>
      </c>
      <c r="B229" s="110" t="s">
        <v>145</v>
      </c>
      <c r="C229" s="110" t="s">
        <v>75</v>
      </c>
      <c r="D229" s="110">
        <v>2</v>
      </c>
      <c r="E229" s="110" t="s">
        <v>11</v>
      </c>
      <c r="F229" s="141" t="s">
        <v>194</v>
      </c>
      <c r="G229" s="141" t="s">
        <v>11</v>
      </c>
      <c r="H229" s="110">
        <v>150</v>
      </c>
      <c r="I229" s="157" t="s">
        <v>317</v>
      </c>
      <c r="J229" s="151">
        <f t="shared" si="63"/>
        <v>517.17490225074948</v>
      </c>
      <c r="K229" s="96">
        <f t="shared" si="49"/>
        <v>83.250000000000014</v>
      </c>
      <c r="L229" s="110" t="s">
        <v>474</v>
      </c>
      <c r="M229" s="110" t="s">
        <v>474</v>
      </c>
      <c r="N229" s="110">
        <v>50</v>
      </c>
      <c r="O229" s="110" t="s">
        <v>474</v>
      </c>
      <c r="W229" s="177">
        <f t="shared" si="51"/>
        <v>0</v>
      </c>
      <c r="X229" s="177">
        <f t="shared" si="52"/>
        <v>0</v>
      </c>
      <c r="Y229" s="177">
        <f t="shared" si="53"/>
        <v>0</v>
      </c>
      <c r="Z229" s="177">
        <f t="shared" si="54"/>
        <v>0</v>
      </c>
      <c r="AA229" s="177">
        <f t="shared" si="55"/>
        <v>0</v>
      </c>
      <c r="AB229" s="177">
        <f t="shared" si="56"/>
        <v>0</v>
      </c>
      <c r="AC229" s="85"/>
      <c r="AD229" s="85">
        <f t="shared" si="57"/>
        <v>0</v>
      </c>
      <c r="AE229" s="85">
        <f t="shared" si="58"/>
        <v>1</v>
      </c>
      <c r="AF229" s="85">
        <f t="shared" si="59"/>
        <v>0</v>
      </c>
      <c r="AG229" s="85">
        <f t="shared" si="60"/>
        <v>0</v>
      </c>
      <c r="AH229" s="85">
        <f t="shared" si="61"/>
        <v>0</v>
      </c>
      <c r="AI229" s="85">
        <f t="shared" si="62"/>
        <v>0</v>
      </c>
    </row>
    <row r="230" spans="1:35" ht="28.5" x14ac:dyDescent="0.25">
      <c r="A230" s="153">
        <v>228</v>
      </c>
      <c r="B230" s="110" t="s">
        <v>145</v>
      </c>
      <c r="C230" s="110" t="s">
        <v>183</v>
      </c>
      <c r="D230" s="110">
        <v>1</v>
      </c>
      <c r="E230" s="110" t="s">
        <v>11</v>
      </c>
      <c r="F230" s="110" t="s">
        <v>194</v>
      </c>
      <c r="G230" s="110" t="s">
        <v>184</v>
      </c>
      <c r="H230" s="110">
        <v>104</v>
      </c>
      <c r="I230" s="157" t="s">
        <v>317</v>
      </c>
      <c r="J230" s="151">
        <f t="shared" si="63"/>
        <v>517.17490225074948</v>
      </c>
      <c r="K230" s="96">
        <f t="shared" si="49"/>
        <v>57.720000000000006</v>
      </c>
      <c r="L230" s="110" t="s">
        <v>474</v>
      </c>
      <c r="M230" s="110" t="s">
        <v>474</v>
      </c>
      <c r="N230" s="110" t="s">
        <v>474</v>
      </c>
      <c r="O230" s="110" t="s">
        <v>474</v>
      </c>
      <c r="W230" s="177">
        <f t="shared" si="51"/>
        <v>0</v>
      </c>
      <c r="X230" s="177">
        <f t="shared" si="52"/>
        <v>0</v>
      </c>
      <c r="Y230" s="177">
        <f t="shared" si="53"/>
        <v>0</v>
      </c>
      <c r="Z230" s="177">
        <f t="shared" si="54"/>
        <v>0</v>
      </c>
      <c r="AA230" s="177">
        <f t="shared" si="55"/>
        <v>0</v>
      </c>
      <c r="AB230" s="177">
        <f t="shared" si="56"/>
        <v>0</v>
      </c>
      <c r="AC230" s="85"/>
      <c r="AD230" s="85">
        <f t="shared" si="57"/>
        <v>0</v>
      </c>
      <c r="AE230" s="85">
        <f t="shared" si="58"/>
        <v>0</v>
      </c>
      <c r="AF230" s="85">
        <f t="shared" si="59"/>
        <v>0</v>
      </c>
      <c r="AG230" s="85">
        <f t="shared" si="60"/>
        <v>0</v>
      </c>
      <c r="AH230" s="85">
        <f t="shared" si="61"/>
        <v>0</v>
      </c>
      <c r="AI230" s="85">
        <f t="shared" si="62"/>
        <v>0</v>
      </c>
    </row>
    <row r="231" spans="1:35" ht="28.5" x14ac:dyDescent="0.25">
      <c r="A231" s="153">
        <v>229</v>
      </c>
      <c r="B231" s="143" t="s">
        <v>147</v>
      </c>
      <c r="C231" s="110" t="s">
        <v>26</v>
      </c>
      <c r="D231" s="143">
        <v>1</v>
      </c>
      <c r="E231" s="141" t="s">
        <v>147</v>
      </c>
      <c r="F231" s="141" t="s">
        <v>147</v>
      </c>
      <c r="G231" s="141" t="s">
        <v>11</v>
      </c>
      <c r="H231" s="143">
        <v>19</v>
      </c>
      <c r="I231" s="157" t="s">
        <v>317</v>
      </c>
      <c r="J231" s="151">
        <f>IF(I231="Twin ACSR Moose",(400*400)/($U$4),IF(I231="Quad Bersimis",(400*400)/($U$8),IF(I231="Quad AAAC Moose",(400*400)/($U$5),IF(I231="Quad ACSR Moose",(400*400)/($U$6),IF(I231="Triple ACSR Snowbird",(400*400)/($U$7))))))</f>
        <v>517.17490225074948</v>
      </c>
      <c r="K231" s="96">
        <f t="shared" si="49"/>
        <v>10.545000000000002</v>
      </c>
      <c r="L231" s="110" t="s">
        <v>474</v>
      </c>
      <c r="M231" s="110" t="s">
        <v>474</v>
      </c>
      <c r="N231" s="110" t="s">
        <v>474</v>
      </c>
      <c r="O231" s="110" t="s">
        <v>474</v>
      </c>
      <c r="W231" s="177">
        <f t="shared" si="51"/>
        <v>0</v>
      </c>
      <c r="X231" s="177">
        <f t="shared" si="52"/>
        <v>0</v>
      </c>
      <c r="Y231" s="177">
        <f t="shared" si="53"/>
        <v>0</v>
      </c>
      <c r="Z231" s="177">
        <f t="shared" si="54"/>
        <v>0</v>
      </c>
      <c r="AA231" s="177">
        <f t="shared" si="55"/>
        <v>0</v>
      </c>
      <c r="AB231" s="177">
        <f t="shared" si="56"/>
        <v>0</v>
      </c>
      <c r="AC231" s="85"/>
      <c r="AD231" s="85">
        <f t="shared" si="57"/>
        <v>0</v>
      </c>
      <c r="AE231" s="85">
        <f t="shared" si="58"/>
        <v>0</v>
      </c>
      <c r="AF231" s="85">
        <f t="shared" si="59"/>
        <v>0</v>
      </c>
      <c r="AG231" s="85">
        <f t="shared" si="60"/>
        <v>0</v>
      </c>
      <c r="AH231" s="85">
        <f t="shared" si="61"/>
        <v>0</v>
      </c>
      <c r="AI231" s="85">
        <f t="shared" si="62"/>
        <v>0</v>
      </c>
    </row>
    <row r="232" spans="1:35" s="41" customFormat="1" ht="28.5" x14ac:dyDescent="0.25">
      <c r="A232" s="153">
        <v>230</v>
      </c>
      <c r="B232" s="143" t="s">
        <v>147</v>
      </c>
      <c r="C232" s="110" t="s">
        <v>26</v>
      </c>
      <c r="D232" s="143">
        <v>2</v>
      </c>
      <c r="E232" s="141" t="s">
        <v>147</v>
      </c>
      <c r="F232" s="141" t="s">
        <v>147</v>
      </c>
      <c r="G232" s="141" t="s">
        <v>11</v>
      </c>
      <c r="H232" s="143">
        <v>19</v>
      </c>
      <c r="I232" s="157" t="s">
        <v>317</v>
      </c>
      <c r="J232" s="151">
        <f>IF(I232="Twin ACSR Moose",(400*400)/($U$4),IF(I232="Quad Bersimis",(400*400)/($U$8),IF(I232="Quad AAAC Moose",(400*400)/($U$5),IF(I232="Quad ACSR Moose",(400*400)/($U$6),IF(I232="Triple ACSR Snowbird",(400*400)/($U$7))))))</f>
        <v>517.17490225074948</v>
      </c>
      <c r="K232" s="96">
        <f t="shared" si="49"/>
        <v>10.545000000000002</v>
      </c>
      <c r="L232" s="110" t="s">
        <v>474</v>
      </c>
      <c r="M232" s="110" t="s">
        <v>474</v>
      </c>
      <c r="N232" s="110" t="s">
        <v>474</v>
      </c>
      <c r="O232" s="110" t="s">
        <v>474</v>
      </c>
      <c r="P232"/>
      <c r="W232" s="177">
        <f t="shared" si="51"/>
        <v>0</v>
      </c>
      <c r="X232" s="177">
        <f t="shared" si="52"/>
        <v>0</v>
      </c>
      <c r="Y232" s="177">
        <f t="shared" si="53"/>
        <v>0</v>
      </c>
      <c r="Z232" s="177">
        <f t="shared" si="54"/>
        <v>0</v>
      </c>
      <c r="AA232" s="177">
        <f t="shared" si="55"/>
        <v>0</v>
      </c>
      <c r="AB232" s="177">
        <f t="shared" si="56"/>
        <v>0</v>
      </c>
      <c r="AC232" s="85"/>
      <c r="AD232" s="85">
        <f t="shared" si="57"/>
        <v>0</v>
      </c>
      <c r="AE232" s="85">
        <f t="shared" si="58"/>
        <v>0</v>
      </c>
      <c r="AF232" s="85">
        <f t="shared" si="59"/>
        <v>0</v>
      </c>
      <c r="AG232" s="85">
        <f t="shared" si="60"/>
        <v>0</v>
      </c>
      <c r="AH232" s="85">
        <f t="shared" si="61"/>
        <v>0</v>
      </c>
      <c r="AI232" s="85">
        <f t="shared" si="62"/>
        <v>0</v>
      </c>
    </row>
    <row r="233" spans="1:35" s="41" customFormat="1" ht="28.5" x14ac:dyDescent="0.25">
      <c r="A233" s="153">
        <v>231</v>
      </c>
      <c r="B233" s="143" t="s">
        <v>839</v>
      </c>
      <c r="C233" s="110" t="s">
        <v>26</v>
      </c>
      <c r="D233" s="143">
        <v>1</v>
      </c>
      <c r="E233" s="141" t="s">
        <v>11</v>
      </c>
      <c r="F233" s="141" t="s">
        <v>34</v>
      </c>
      <c r="G233" s="141" t="s">
        <v>11</v>
      </c>
      <c r="H233" s="143">
        <v>18</v>
      </c>
      <c r="I233" s="157" t="s">
        <v>317</v>
      </c>
      <c r="J233" s="151">
        <f>IF(I233="Twin ACSR Moose",(400*400)/($U$4),IF(I233="Quad Bersimis",(400*400)/($U$8),IF(I233="Quad AAAC Moose",(400*400)/($U$5),IF(I233="Quad ACSR Moose",(400*400)/($U$6),IF(I233="Triple ACSR Snowbird",(400*400)/($U$7))))))</f>
        <v>517.17490225074948</v>
      </c>
      <c r="K233" s="96">
        <f t="shared" ref="K233:K296" si="64">IF(I233="Twin ACSR Moose",$S$4*100*H233,IF(I233="Quad Bersimis",$S$8*100*H233,IF(I233="Quad AAAC Moose",$S$5*100*H233,IF(I233="Quad ACSR Moose",$S$6*100*H233,IF(I233="Triple ACSR Snowbird",$S$7*100*H233)))))</f>
        <v>9.99</v>
      </c>
      <c r="L233" s="110" t="s">
        <v>474</v>
      </c>
      <c r="M233" s="110" t="s">
        <v>474</v>
      </c>
      <c r="N233" s="110" t="s">
        <v>474</v>
      </c>
      <c r="O233" s="110" t="s">
        <v>474</v>
      </c>
      <c r="P233"/>
      <c r="W233" s="177">
        <f t="shared" si="51"/>
        <v>0</v>
      </c>
      <c r="X233" s="177">
        <f t="shared" si="52"/>
        <v>0</v>
      </c>
      <c r="Y233" s="177">
        <f t="shared" si="53"/>
        <v>0</v>
      </c>
      <c r="Z233" s="177">
        <f t="shared" si="54"/>
        <v>0</v>
      </c>
      <c r="AA233" s="177">
        <f t="shared" si="55"/>
        <v>0</v>
      </c>
      <c r="AB233" s="177">
        <f t="shared" si="56"/>
        <v>0</v>
      </c>
      <c r="AC233" s="85"/>
      <c r="AD233" s="85">
        <f t="shared" si="57"/>
        <v>0</v>
      </c>
      <c r="AE233" s="85">
        <f t="shared" si="58"/>
        <v>0</v>
      </c>
      <c r="AF233" s="85">
        <f t="shared" si="59"/>
        <v>0</v>
      </c>
      <c r="AG233" s="85">
        <f t="shared" si="60"/>
        <v>0</v>
      </c>
      <c r="AH233" s="85">
        <f t="shared" si="61"/>
        <v>0</v>
      </c>
      <c r="AI233" s="85">
        <f t="shared" si="62"/>
        <v>0</v>
      </c>
    </row>
    <row r="234" spans="1:35" s="41" customFormat="1" ht="28.5" x14ac:dyDescent="0.25">
      <c r="A234" s="153">
        <v>232</v>
      </c>
      <c r="B234" s="141" t="s">
        <v>839</v>
      </c>
      <c r="C234" s="110" t="s">
        <v>26</v>
      </c>
      <c r="D234" s="141">
        <v>2</v>
      </c>
      <c r="E234" s="141" t="s">
        <v>11</v>
      </c>
      <c r="F234" s="141" t="s">
        <v>34</v>
      </c>
      <c r="G234" s="141" t="s">
        <v>11</v>
      </c>
      <c r="H234" s="141">
        <v>18</v>
      </c>
      <c r="I234" s="157" t="s">
        <v>317</v>
      </c>
      <c r="J234" s="151">
        <f>IF(I234="Twin ACSR Moose",(400*400)/($U$4),IF(I234="Quad Bersimis",(400*400)/($U$8),IF(I234="Quad AAAC Moose",(400*400)/($U$5),IF(I234="Quad ACSR Moose",(400*400)/($U$6),IF(I234="Triple ACSR Snowbird",(400*400)/($U$7))))))</f>
        <v>517.17490225074948</v>
      </c>
      <c r="K234" s="96">
        <f t="shared" si="64"/>
        <v>9.99</v>
      </c>
      <c r="L234" s="110" t="s">
        <v>474</v>
      </c>
      <c r="M234" s="110" t="s">
        <v>474</v>
      </c>
      <c r="N234" s="110" t="s">
        <v>474</v>
      </c>
      <c r="O234" s="110" t="s">
        <v>474</v>
      </c>
      <c r="P234"/>
      <c r="W234" s="177">
        <f t="shared" si="51"/>
        <v>0</v>
      </c>
      <c r="X234" s="177">
        <f t="shared" si="52"/>
        <v>0</v>
      </c>
      <c r="Y234" s="177">
        <f t="shared" si="53"/>
        <v>0</v>
      </c>
      <c r="Z234" s="177">
        <f t="shared" si="54"/>
        <v>0</v>
      </c>
      <c r="AA234" s="177">
        <f t="shared" si="55"/>
        <v>0</v>
      </c>
      <c r="AB234" s="177">
        <f t="shared" si="56"/>
        <v>0</v>
      </c>
      <c r="AC234" s="85"/>
      <c r="AD234" s="85">
        <f t="shared" si="57"/>
        <v>0</v>
      </c>
      <c r="AE234" s="85">
        <f t="shared" si="58"/>
        <v>0</v>
      </c>
      <c r="AF234" s="85">
        <f t="shared" si="59"/>
        <v>0</v>
      </c>
      <c r="AG234" s="85">
        <f t="shared" si="60"/>
        <v>0</v>
      </c>
      <c r="AH234" s="85">
        <f t="shared" si="61"/>
        <v>0</v>
      </c>
      <c r="AI234" s="85">
        <f t="shared" si="62"/>
        <v>0</v>
      </c>
    </row>
    <row r="235" spans="1:35" s="41" customFormat="1" ht="28.5" x14ac:dyDescent="0.25">
      <c r="A235" s="153">
        <v>233</v>
      </c>
      <c r="B235" s="143" t="s">
        <v>134</v>
      </c>
      <c r="C235" s="143" t="s">
        <v>122</v>
      </c>
      <c r="D235" s="143">
        <v>1</v>
      </c>
      <c r="E235" s="141" t="s">
        <v>52</v>
      </c>
      <c r="F235" s="141" t="s">
        <v>52</v>
      </c>
      <c r="G235" s="141" t="s">
        <v>52</v>
      </c>
      <c r="H235" s="143">
        <v>48</v>
      </c>
      <c r="I235" s="157" t="s">
        <v>317</v>
      </c>
      <c r="J235" s="151">
        <f t="shared" ref="J235:J266" si="65">IF(I235="Twin ACSR Moose",(400*400)/($U$4),IF(I235="Quad Bersimis",(400*400)/($U$4),IF(I235="Quad AAAC Moose",(400*400)/($U$5),IF(I235="Quad ACSR Moose",(400*400)/($U$6),IF(I235="Triple ACSR Snowbird",(400*400)/($U$7))))))</f>
        <v>517.17490225074948</v>
      </c>
      <c r="K235" s="96">
        <f t="shared" si="64"/>
        <v>26.64</v>
      </c>
      <c r="L235" s="110" t="s">
        <v>474</v>
      </c>
      <c r="M235" s="110" t="s">
        <v>474</v>
      </c>
      <c r="N235" s="110" t="s">
        <v>474</v>
      </c>
      <c r="O235" s="110" t="s">
        <v>474</v>
      </c>
      <c r="P235"/>
      <c r="W235" s="177">
        <f t="shared" si="51"/>
        <v>0</v>
      </c>
      <c r="X235" s="177">
        <f t="shared" si="52"/>
        <v>0</v>
      </c>
      <c r="Y235" s="177">
        <f t="shared" si="53"/>
        <v>0</v>
      </c>
      <c r="Z235" s="177">
        <f t="shared" si="54"/>
        <v>0</v>
      </c>
      <c r="AA235" s="177">
        <f t="shared" si="55"/>
        <v>0</v>
      </c>
      <c r="AB235" s="177">
        <f t="shared" si="56"/>
        <v>0</v>
      </c>
      <c r="AC235" s="85"/>
      <c r="AD235" s="85">
        <f t="shared" si="57"/>
        <v>0</v>
      </c>
      <c r="AE235" s="85">
        <f t="shared" si="58"/>
        <v>0</v>
      </c>
      <c r="AF235" s="85">
        <f t="shared" si="59"/>
        <v>0</v>
      </c>
      <c r="AG235" s="85">
        <f t="shared" si="60"/>
        <v>0</v>
      </c>
      <c r="AH235" s="85">
        <f t="shared" si="61"/>
        <v>0</v>
      </c>
      <c r="AI235" s="85">
        <f t="shared" si="62"/>
        <v>0</v>
      </c>
    </row>
    <row r="236" spans="1:35" s="41" customFormat="1" ht="28.5" x14ac:dyDescent="0.25">
      <c r="A236" s="153">
        <v>234</v>
      </c>
      <c r="B236" s="143" t="s">
        <v>134</v>
      </c>
      <c r="C236" s="143" t="s">
        <v>98</v>
      </c>
      <c r="D236" s="143">
        <v>1</v>
      </c>
      <c r="E236" s="141" t="s">
        <v>52</v>
      </c>
      <c r="F236" s="141" t="s">
        <v>52</v>
      </c>
      <c r="G236" s="141" t="s">
        <v>52</v>
      </c>
      <c r="H236" s="143">
        <v>37</v>
      </c>
      <c r="I236" s="157" t="s">
        <v>317</v>
      </c>
      <c r="J236" s="151">
        <f t="shared" si="65"/>
        <v>517.17490225074948</v>
      </c>
      <c r="K236" s="96">
        <f t="shared" si="64"/>
        <v>20.535</v>
      </c>
      <c r="L236" s="110">
        <v>50</v>
      </c>
      <c r="M236" s="110" t="s">
        <v>474</v>
      </c>
      <c r="N236" s="110" t="s">
        <v>474</v>
      </c>
      <c r="O236" s="110" t="s">
        <v>474</v>
      </c>
      <c r="P236"/>
      <c r="W236" s="177">
        <f t="shared" si="51"/>
        <v>0</v>
      </c>
      <c r="X236" s="177">
        <f t="shared" si="52"/>
        <v>1</v>
      </c>
      <c r="Y236" s="177">
        <f t="shared" si="53"/>
        <v>0</v>
      </c>
      <c r="Z236" s="177">
        <f t="shared" si="54"/>
        <v>0</v>
      </c>
      <c r="AA236" s="177">
        <f t="shared" si="55"/>
        <v>0</v>
      </c>
      <c r="AB236" s="177">
        <f t="shared" si="56"/>
        <v>0</v>
      </c>
      <c r="AC236" s="85"/>
      <c r="AD236" s="85">
        <f t="shared" si="57"/>
        <v>0</v>
      </c>
      <c r="AE236" s="85">
        <f t="shared" si="58"/>
        <v>0</v>
      </c>
      <c r="AF236" s="85">
        <f t="shared" si="59"/>
        <v>0</v>
      </c>
      <c r="AG236" s="85">
        <f t="shared" si="60"/>
        <v>0</v>
      </c>
      <c r="AH236" s="85">
        <f t="shared" si="61"/>
        <v>0</v>
      </c>
      <c r="AI236" s="85">
        <f t="shared" si="62"/>
        <v>0</v>
      </c>
    </row>
    <row r="237" spans="1:35" ht="28.5" x14ac:dyDescent="0.25">
      <c r="A237" s="153">
        <v>235</v>
      </c>
      <c r="B237" s="143" t="s">
        <v>134</v>
      </c>
      <c r="C237" s="143" t="s">
        <v>66</v>
      </c>
      <c r="D237" s="143">
        <v>1</v>
      </c>
      <c r="E237" s="143" t="s">
        <v>52</v>
      </c>
      <c r="F237" s="143" t="s">
        <v>52</v>
      </c>
      <c r="G237" s="143" t="s">
        <v>11</v>
      </c>
      <c r="H237" s="143">
        <v>40</v>
      </c>
      <c r="I237" s="157" t="s">
        <v>317</v>
      </c>
      <c r="J237" s="151">
        <f t="shared" si="65"/>
        <v>517.17490225074948</v>
      </c>
      <c r="K237" s="96">
        <f t="shared" si="64"/>
        <v>22.200000000000003</v>
      </c>
      <c r="L237" s="110" t="s">
        <v>474</v>
      </c>
      <c r="M237" s="110" t="s">
        <v>474</v>
      </c>
      <c r="N237" s="110" t="s">
        <v>474</v>
      </c>
      <c r="O237" s="110" t="s">
        <v>474</v>
      </c>
      <c r="W237" s="177">
        <f t="shared" si="51"/>
        <v>0</v>
      </c>
      <c r="X237" s="177">
        <f t="shared" si="52"/>
        <v>0</v>
      </c>
      <c r="Y237" s="177">
        <f t="shared" si="53"/>
        <v>0</v>
      </c>
      <c r="Z237" s="177">
        <f t="shared" si="54"/>
        <v>0</v>
      </c>
      <c r="AA237" s="177">
        <f t="shared" si="55"/>
        <v>0</v>
      </c>
      <c r="AB237" s="177">
        <f t="shared" si="56"/>
        <v>0</v>
      </c>
      <c r="AC237" s="85"/>
      <c r="AD237" s="85">
        <f t="shared" si="57"/>
        <v>0</v>
      </c>
      <c r="AE237" s="85">
        <f t="shared" si="58"/>
        <v>0</v>
      </c>
      <c r="AF237" s="85">
        <f t="shared" si="59"/>
        <v>0</v>
      </c>
      <c r="AG237" s="85">
        <f t="shared" si="60"/>
        <v>0</v>
      </c>
      <c r="AH237" s="85">
        <f t="shared" si="61"/>
        <v>0</v>
      </c>
      <c r="AI237" s="85">
        <f t="shared" si="62"/>
        <v>0</v>
      </c>
    </row>
    <row r="238" spans="1:35" s="41" customFormat="1" ht="28.5" x14ac:dyDescent="0.25">
      <c r="A238" s="153">
        <v>236</v>
      </c>
      <c r="B238" s="143" t="s">
        <v>148</v>
      </c>
      <c r="C238" s="143" t="s">
        <v>134</v>
      </c>
      <c r="D238" s="143">
        <v>1</v>
      </c>
      <c r="E238" s="143" t="s">
        <v>52</v>
      </c>
      <c r="F238" s="143" t="s">
        <v>52</v>
      </c>
      <c r="G238" s="143" t="s">
        <v>52</v>
      </c>
      <c r="H238" s="143">
        <v>1</v>
      </c>
      <c r="I238" s="157" t="s">
        <v>317</v>
      </c>
      <c r="J238" s="151">
        <f t="shared" si="65"/>
        <v>517.17490225074948</v>
      </c>
      <c r="K238" s="96">
        <f t="shared" si="64"/>
        <v>0.55500000000000005</v>
      </c>
      <c r="L238" s="110" t="s">
        <v>474</v>
      </c>
      <c r="M238" s="110" t="s">
        <v>474</v>
      </c>
      <c r="N238" s="110" t="s">
        <v>474</v>
      </c>
      <c r="O238" s="110" t="s">
        <v>474</v>
      </c>
      <c r="P238"/>
      <c r="W238" s="177">
        <f t="shared" si="51"/>
        <v>0</v>
      </c>
      <c r="X238" s="177">
        <f t="shared" si="52"/>
        <v>0</v>
      </c>
      <c r="Y238" s="177">
        <f t="shared" si="53"/>
        <v>0</v>
      </c>
      <c r="Z238" s="177">
        <f t="shared" si="54"/>
        <v>0</v>
      </c>
      <c r="AA238" s="177">
        <f t="shared" si="55"/>
        <v>0</v>
      </c>
      <c r="AB238" s="177">
        <f t="shared" si="56"/>
        <v>0</v>
      </c>
      <c r="AC238" s="85"/>
      <c r="AD238" s="85">
        <f t="shared" si="57"/>
        <v>0</v>
      </c>
      <c r="AE238" s="85">
        <f t="shared" si="58"/>
        <v>0</v>
      </c>
      <c r="AF238" s="85">
        <f t="shared" si="59"/>
        <v>0</v>
      </c>
      <c r="AG238" s="85">
        <f t="shared" si="60"/>
        <v>0</v>
      </c>
      <c r="AH238" s="85">
        <f t="shared" si="61"/>
        <v>0</v>
      </c>
      <c r="AI238" s="85">
        <f t="shared" si="62"/>
        <v>0</v>
      </c>
    </row>
    <row r="239" spans="1:35" ht="28.5" x14ac:dyDescent="0.25">
      <c r="A239" s="153">
        <v>237</v>
      </c>
      <c r="B239" s="143" t="s">
        <v>148</v>
      </c>
      <c r="C239" s="143" t="s">
        <v>134</v>
      </c>
      <c r="D239" s="143">
        <v>2</v>
      </c>
      <c r="E239" s="143" t="s">
        <v>52</v>
      </c>
      <c r="F239" s="143" t="s">
        <v>52</v>
      </c>
      <c r="G239" s="143" t="s">
        <v>52</v>
      </c>
      <c r="H239" s="143">
        <v>1</v>
      </c>
      <c r="I239" s="157" t="s">
        <v>317</v>
      </c>
      <c r="J239" s="151">
        <f t="shared" si="65"/>
        <v>517.17490225074948</v>
      </c>
      <c r="K239" s="96">
        <f t="shared" si="64"/>
        <v>0.55500000000000005</v>
      </c>
      <c r="L239" s="110" t="s">
        <v>474</v>
      </c>
      <c r="M239" s="110" t="s">
        <v>474</v>
      </c>
      <c r="N239" s="110" t="s">
        <v>474</v>
      </c>
      <c r="O239" s="110" t="s">
        <v>474</v>
      </c>
      <c r="W239" s="177">
        <f t="shared" si="51"/>
        <v>0</v>
      </c>
      <c r="X239" s="177">
        <f t="shared" si="52"/>
        <v>0</v>
      </c>
      <c r="Y239" s="177">
        <f t="shared" si="53"/>
        <v>0</v>
      </c>
      <c r="Z239" s="177">
        <f t="shared" si="54"/>
        <v>0</v>
      </c>
      <c r="AA239" s="177">
        <f t="shared" si="55"/>
        <v>0</v>
      </c>
      <c r="AB239" s="177">
        <f t="shared" si="56"/>
        <v>0</v>
      </c>
      <c r="AC239" s="85"/>
      <c r="AD239" s="85">
        <f t="shared" si="57"/>
        <v>0</v>
      </c>
      <c r="AE239" s="85">
        <f t="shared" si="58"/>
        <v>0</v>
      </c>
      <c r="AF239" s="85">
        <f t="shared" si="59"/>
        <v>0</v>
      </c>
      <c r="AG239" s="85">
        <f t="shared" si="60"/>
        <v>0</v>
      </c>
      <c r="AH239" s="85">
        <f t="shared" si="61"/>
        <v>0</v>
      </c>
      <c r="AI239" s="85">
        <f t="shared" si="62"/>
        <v>0</v>
      </c>
    </row>
    <row r="240" spans="1:35" ht="28.5" x14ac:dyDescent="0.25">
      <c r="A240" s="153">
        <v>238</v>
      </c>
      <c r="B240" s="110" t="s">
        <v>187</v>
      </c>
      <c r="C240" s="110" t="s">
        <v>188</v>
      </c>
      <c r="D240" s="110">
        <v>1</v>
      </c>
      <c r="E240" s="143" t="s">
        <v>15</v>
      </c>
      <c r="F240" s="143" t="s">
        <v>15</v>
      </c>
      <c r="G240" s="143" t="s">
        <v>15</v>
      </c>
      <c r="H240" s="110">
        <v>53</v>
      </c>
      <c r="I240" s="157" t="s">
        <v>317</v>
      </c>
      <c r="J240" s="151">
        <f t="shared" si="65"/>
        <v>517.17490225074948</v>
      </c>
      <c r="K240" s="96">
        <f t="shared" si="64"/>
        <v>29.415000000000003</v>
      </c>
      <c r="L240" s="110" t="s">
        <v>474</v>
      </c>
      <c r="M240" s="110" t="s">
        <v>474</v>
      </c>
      <c r="N240" s="110" t="s">
        <v>474</v>
      </c>
      <c r="O240" s="110" t="s">
        <v>474</v>
      </c>
      <c r="W240" s="177">
        <f t="shared" si="51"/>
        <v>0</v>
      </c>
      <c r="X240" s="177">
        <f t="shared" si="52"/>
        <v>0</v>
      </c>
      <c r="Y240" s="177">
        <f t="shared" si="53"/>
        <v>0</v>
      </c>
      <c r="Z240" s="177">
        <f t="shared" si="54"/>
        <v>0</v>
      </c>
      <c r="AA240" s="177">
        <f t="shared" si="55"/>
        <v>0</v>
      </c>
      <c r="AB240" s="177">
        <f t="shared" si="56"/>
        <v>0</v>
      </c>
      <c r="AC240" s="85"/>
      <c r="AD240" s="85">
        <f t="shared" si="57"/>
        <v>0</v>
      </c>
      <c r="AE240" s="85">
        <f t="shared" si="58"/>
        <v>0</v>
      </c>
      <c r="AF240" s="85">
        <f t="shared" si="59"/>
        <v>0</v>
      </c>
      <c r="AG240" s="85">
        <f t="shared" si="60"/>
        <v>0</v>
      </c>
      <c r="AH240" s="85">
        <f t="shared" si="61"/>
        <v>0</v>
      </c>
      <c r="AI240" s="85">
        <f t="shared" si="62"/>
        <v>0</v>
      </c>
    </row>
    <row r="241" spans="1:35" ht="28.5" x14ac:dyDescent="0.25">
      <c r="A241" s="153">
        <v>239</v>
      </c>
      <c r="B241" s="110" t="s">
        <v>187</v>
      </c>
      <c r="C241" s="110" t="s">
        <v>188</v>
      </c>
      <c r="D241" s="110">
        <v>2</v>
      </c>
      <c r="E241" s="143" t="s">
        <v>15</v>
      </c>
      <c r="F241" s="143" t="s">
        <v>15</v>
      </c>
      <c r="G241" s="143" t="s">
        <v>15</v>
      </c>
      <c r="H241" s="110">
        <v>53</v>
      </c>
      <c r="I241" s="157" t="s">
        <v>317</v>
      </c>
      <c r="J241" s="151">
        <f t="shared" si="65"/>
        <v>517.17490225074948</v>
      </c>
      <c r="K241" s="96">
        <f t="shared" si="64"/>
        <v>29.415000000000003</v>
      </c>
      <c r="L241" s="110" t="s">
        <v>474</v>
      </c>
      <c r="M241" s="110" t="s">
        <v>474</v>
      </c>
      <c r="N241" s="110" t="s">
        <v>474</v>
      </c>
      <c r="O241" s="110" t="s">
        <v>474</v>
      </c>
      <c r="W241" s="177">
        <f t="shared" si="51"/>
        <v>0</v>
      </c>
      <c r="X241" s="177">
        <f t="shared" si="52"/>
        <v>0</v>
      </c>
      <c r="Y241" s="177">
        <f t="shared" si="53"/>
        <v>0</v>
      </c>
      <c r="Z241" s="177">
        <f t="shared" si="54"/>
        <v>0</v>
      </c>
      <c r="AA241" s="177">
        <f t="shared" si="55"/>
        <v>0</v>
      </c>
      <c r="AB241" s="177">
        <f t="shared" si="56"/>
        <v>0</v>
      </c>
      <c r="AC241" s="85"/>
      <c r="AD241" s="85">
        <f t="shared" si="57"/>
        <v>0</v>
      </c>
      <c r="AE241" s="85">
        <f t="shared" si="58"/>
        <v>0</v>
      </c>
      <c r="AF241" s="85">
        <f t="shared" si="59"/>
        <v>0</v>
      </c>
      <c r="AG241" s="85">
        <f t="shared" si="60"/>
        <v>0</v>
      </c>
      <c r="AH241" s="85">
        <f t="shared" si="61"/>
        <v>0</v>
      </c>
      <c r="AI241" s="85">
        <f t="shared" si="62"/>
        <v>0</v>
      </c>
    </row>
    <row r="242" spans="1:35" ht="28.5" x14ac:dyDescent="0.25">
      <c r="A242" s="153">
        <v>240</v>
      </c>
      <c r="B242" s="110" t="s">
        <v>187</v>
      </c>
      <c r="C242" s="110" t="s">
        <v>108</v>
      </c>
      <c r="D242" s="110">
        <v>1</v>
      </c>
      <c r="E242" s="143" t="s">
        <v>15</v>
      </c>
      <c r="F242" s="143" t="s">
        <v>15</v>
      </c>
      <c r="G242" s="143" t="s">
        <v>15</v>
      </c>
      <c r="H242" s="110">
        <v>126</v>
      </c>
      <c r="I242" s="157" t="s">
        <v>317</v>
      </c>
      <c r="J242" s="151">
        <f t="shared" si="65"/>
        <v>517.17490225074948</v>
      </c>
      <c r="K242" s="96">
        <f t="shared" si="64"/>
        <v>69.930000000000007</v>
      </c>
      <c r="L242" s="110" t="s">
        <v>474</v>
      </c>
      <c r="M242" s="110" t="s">
        <v>474</v>
      </c>
      <c r="N242" s="110" t="s">
        <v>474</v>
      </c>
      <c r="O242" s="110" t="s">
        <v>474</v>
      </c>
      <c r="W242" s="177">
        <f t="shared" si="51"/>
        <v>0</v>
      </c>
      <c r="X242" s="177">
        <f t="shared" si="52"/>
        <v>0</v>
      </c>
      <c r="Y242" s="177">
        <f t="shared" si="53"/>
        <v>0</v>
      </c>
      <c r="Z242" s="177">
        <f t="shared" si="54"/>
        <v>0</v>
      </c>
      <c r="AA242" s="177">
        <f t="shared" si="55"/>
        <v>0</v>
      </c>
      <c r="AB242" s="177">
        <f t="shared" si="56"/>
        <v>0</v>
      </c>
      <c r="AC242" s="85"/>
      <c r="AD242" s="85">
        <f t="shared" si="57"/>
        <v>0</v>
      </c>
      <c r="AE242" s="85">
        <f t="shared" si="58"/>
        <v>0</v>
      </c>
      <c r="AF242" s="85">
        <f t="shared" si="59"/>
        <v>0</v>
      </c>
      <c r="AG242" s="85">
        <f t="shared" si="60"/>
        <v>0</v>
      </c>
      <c r="AH242" s="85">
        <f t="shared" si="61"/>
        <v>0</v>
      </c>
      <c r="AI242" s="85">
        <f t="shared" si="62"/>
        <v>0</v>
      </c>
    </row>
    <row r="243" spans="1:35" ht="28.5" x14ac:dyDescent="0.25">
      <c r="A243" s="153">
        <v>241</v>
      </c>
      <c r="B243" s="110" t="s">
        <v>187</v>
      </c>
      <c r="C243" s="110" t="s">
        <v>108</v>
      </c>
      <c r="D243" s="110">
        <v>2</v>
      </c>
      <c r="E243" s="143" t="s">
        <v>15</v>
      </c>
      <c r="F243" s="143" t="s">
        <v>15</v>
      </c>
      <c r="G243" s="143" t="s">
        <v>15</v>
      </c>
      <c r="H243" s="110">
        <v>126</v>
      </c>
      <c r="I243" s="157" t="s">
        <v>317</v>
      </c>
      <c r="J243" s="151">
        <f t="shared" si="65"/>
        <v>517.17490225074948</v>
      </c>
      <c r="K243" s="96">
        <f t="shared" si="64"/>
        <v>69.930000000000007</v>
      </c>
      <c r="L243" s="110" t="s">
        <v>474</v>
      </c>
      <c r="M243" s="110" t="s">
        <v>474</v>
      </c>
      <c r="N243" s="110" t="s">
        <v>474</v>
      </c>
      <c r="O243" s="110" t="s">
        <v>474</v>
      </c>
      <c r="W243" s="177">
        <f t="shared" si="51"/>
        <v>0</v>
      </c>
      <c r="X243" s="177">
        <f t="shared" si="52"/>
        <v>0</v>
      </c>
      <c r="Y243" s="177">
        <f t="shared" si="53"/>
        <v>0</v>
      </c>
      <c r="Z243" s="177">
        <f t="shared" si="54"/>
        <v>0</v>
      </c>
      <c r="AA243" s="177">
        <f t="shared" si="55"/>
        <v>0</v>
      </c>
      <c r="AB243" s="177">
        <f t="shared" si="56"/>
        <v>0</v>
      </c>
      <c r="AC243" s="85"/>
      <c r="AD243" s="85">
        <f t="shared" si="57"/>
        <v>0</v>
      </c>
      <c r="AE243" s="85">
        <f t="shared" si="58"/>
        <v>0</v>
      </c>
      <c r="AF243" s="85">
        <f t="shared" si="59"/>
        <v>0</v>
      </c>
      <c r="AG243" s="85">
        <f t="shared" si="60"/>
        <v>0</v>
      </c>
      <c r="AH243" s="85">
        <f t="shared" si="61"/>
        <v>0</v>
      </c>
      <c r="AI243" s="85">
        <f t="shared" si="62"/>
        <v>0</v>
      </c>
    </row>
    <row r="244" spans="1:35" ht="28.5" x14ac:dyDescent="0.25">
      <c r="A244" s="153">
        <v>242</v>
      </c>
      <c r="B244" s="143" t="s">
        <v>149</v>
      </c>
      <c r="C244" s="143" t="s">
        <v>150</v>
      </c>
      <c r="D244" s="143">
        <v>1</v>
      </c>
      <c r="E244" s="143" t="s">
        <v>24</v>
      </c>
      <c r="F244" s="143" t="s">
        <v>24</v>
      </c>
      <c r="G244" s="143" t="s">
        <v>24</v>
      </c>
      <c r="H244" s="143">
        <v>53</v>
      </c>
      <c r="I244" s="157" t="s">
        <v>317</v>
      </c>
      <c r="J244" s="151">
        <f t="shared" si="65"/>
        <v>517.17490225074948</v>
      </c>
      <c r="K244" s="96">
        <f t="shared" si="64"/>
        <v>29.415000000000003</v>
      </c>
      <c r="L244" s="110" t="s">
        <v>474</v>
      </c>
      <c r="M244" s="110" t="s">
        <v>474</v>
      </c>
      <c r="N244" s="110" t="s">
        <v>474</v>
      </c>
      <c r="O244" s="110" t="s">
        <v>474</v>
      </c>
      <c r="W244" s="177">
        <f t="shared" si="51"/>
        <v>0</v>
      </c>
      <c r="X244" s="177">
        <f t="shared" si="52"/>
        <v>0</v>
      </c>
      <c r="Y244" s="177">
        <f t="shared" si="53"/>
        <v>0</v>
      </c>
      <c r="Z244" s="177">
        <f t="shared" si="54"/>
        <v>0</v>
      </c>
      <c r="AA244" s="177">
        <f t="shared" si="55"/>
        <v>0</v>
      </c>
      <c r="AB244" s="177">
        <f t="shared" si="56"/>
        <v>0</v>
      </c>
      <c r="AC244" s="85"/>
      <c r="AD244" s="85">
        <f t="shared" si="57"/>
        <v>0</v>
      </c>
      <c r="AE244" s="85">
        <f t="shared" si="58"/>
        <v>0</v>
      </c>
      <c r="AF244" s="85">
        <f t="shared" si="59"/>
        <v>0</v>
      </c>
      <c r="AG244" s="85">
        <f t="shared" si="60"/>
        <v>0</v>
      </c>
      <c r="AH244" s="85">
        <f t="shared" si="61"/>
        <v>0</v>
      </c>
      <c r="AI244" s="85">
        <f t="shared" si="62"/>
        <v>0</v>
      </c>
    </row>
    <row r="245" spans="1:35" ht="28.5" x14ac:dyDescent="0.25">
      <c r="A245" s="153">
        <v>243</v>
      </c>
      <c r="B245" s="143" t="s">
        <v>149</v>
      </c>
      <c r="C245" s="143" t="s">
        <v>151</v>
      </c>
      <c r="D245" s="143">
        <v>1</v>
      </c>
      <c r="E245" s="143" t="s">
        <v>24</v>
      </c>
      <c r="F245" s="143" t="s">
        <v>24</v>
      </c>
      <c r="G245" s="143" t="s">
        <v>24</v>
      </c>
      <c r="H245" s="143">
        <v>136</v>
      </c>
      <c r="I245" s="157" t="s">
        <v>317</v>
      </c>
      <c r="J245" s="151">
        <f t="shared" si="65"/>
        <v>517.17490225074948</v>
      </c>
      <c r="K245" s="96">
        <f t="shared" si="64"/>
        <v>75.48</v>
      </c>
      <c r="L245" s="110" t="s">
        <v>474</v>
      </c>
      <c r="M245" s="110" t="s">
        <v>474</v>
      </c>
      <c r="N245" s="110" t="s">
        <v>474</v>
      </c>
      <c r="O245" s="110" t="s">
        <v>474</v>
      </c>
      <c r="W245" s="177">
        <f t="shared" si="51"/>
        <v>0</v>
      </c>
      <c r="X245" s="177">
        <f t="shared" si="52"/>
        <v>0</v>
      </c>
      <c r="Y245" s="177">
        <f t="shared" si="53"/>
        <v>0</v>
      </c>
      <c r="Z245" s="177">
        <f t="shared" si="54"/>
        <v>0</v>
      </c>
      <c r="AA245" s="177">
        <f t="shared" si="55"/>
        <v>0</v>
      </c>
      <c r="AB245" s="177">
        <f t="shared" si="56"/>
        <v>0</v>
      </c>
      <c r="AC245" s="85"/>
      <c r="AD245" s="85">
        <f t="shared" si="57"/>
        <v>0</v>
      </c>
      <c r="AE245" s="85">
        <f t="shared" si="58"/>
        <v>0</v>
      </c>
      <c r="AF245" s="85">
        <f t="shared" si="59"/>
        <v>0</v>
      </c>
      <c r="AG245" s="85">
        <f t="shared" si="60"/>
        <v>0</v>
      </c>
      <c r="AH245" s="85">
        <f t="shared" si="61"/>
        <v>0</v>
      </c>
      <c r="AI245" s="85">
        <f t="shared" si="62"/>
        <v>0</v>
      </c>
    </row>
    <row r="246" spans="1:35" ht="28.5" x14ac:dyDescent="0.25">
      <c r="A246" s="153">
        <v>244</v>
      </c>
      <c r="B246" s="143" t="s">
        <v>149</v>
      </c>
      <c r="C246" s="143" t="s">
        <v>151</v>
      </c>
      <c r="D246" s="143">
        <v>2</v>
      </c>
      <c r="E246" s="143" t="s">
        <v>24</v>
      </c>
      <c r="F246" s="143" t="s">
        <v>24</v>
      </c>
      <c r="G246" s="143" t="s">
        <v>24</v>
      </c>
      <c r="H246" s="143">
        <v>136</v>
      </c>
      <c r="I246" s="157" t="s">
        <v>317</v>
      </c>
      <c r="J246" s="151">
        <f t="shared" si="65"/>
        <v>517.17490225074948</v>
      </c>
      <c r="K246" s="96">
        <f t="shared" si="64"/>
        <v>75.48</v>
      </c>
      <c r="L246" s="110" t="s">
        <v>474</v>
      </c>
      <c r="M246" s="110" t="s">
        <v>474</v>
      </c>
      <c r="N246" s="110" t="s">
        <v>474</v>
      </c>
      <c r="O246" s="110" t="s">
        <v>474</v>
      </c>
      <c r="W246" s="177">
        <f t="shared" si="51"/>
        <v>0</v>
      </c>
      <c r="X246" s="177">
        <f t="shared" si="52"/>
        <v>0</v>
      </c>
      <c r="Y246" s="177">
        <f t="shared" si="53"/>
        <v>0</v>
      </c>
      <c r="Z246" s="177">
        <f t="shared" si="54"/>
        <v>0</v>
      </c>
      <c r="AA246" s="177">
        <f t="shared" si="55"/>
        <v>0</v>
      </c>
      <c r="AB246" s="177">
        <f t="shared" si="56"/>
        <v>0</v>
      </c>
      <c r="AC246" s="85"/>
      <c r="AD246" s="85">
        <f t="shared" si="57"/>
        <v>0</v>
      </c>
      <c r="AE246" s="85">
        <f t="shared" si="58"/>
        <v>0</v>
      </c>
      <c r="AF246" s="85">
        <f t="shared" si="59"/>
        <v>0</v>
      </c>
      <c r="AG246" s="85">
        <f t="shared" si="60"/>
        <v>0</v>
      </c>
      <c r="AH246" s="85">
        <f t="shared" si="61"/>
        <v>0</v>
      </c>
      <c r="AI246" s="85">
        <f t="shared" si="62"/>
        <v>0</v>
      </c>
    </row>
    <row r="247" spans="1:35" ht="28.5" x14ac:dyDescent="0.25">
      <c r="A247" s="153">
        <v>245</v>
      </c>
      <c r="B247" s="143" t="s">
        <v>149</v>
      </c>
      <c r="C247" s="110" t="s">
        <v>228</v>
      </c>
      <c r="D247" s="143">
        <v>1</v>
      </c>
      <c r="E247" s="143" t="s">
        <v>24</v>
      </c>
      <c r="F247" s="143" t="s">
        <v>24</v>
      </c>
      <c r="G247" s="143" t="s">
        <v>24</v>
      </c>
      <c r="H247" s="143">
        <v>170</v>
      </c>
      <c r="I247" s="157" t="s">
        <v>317</v>
      </c>
      <c r="J247" s="151">
        <f t="shared" si="65"/>
        <v>517.17490225074948</v>
      </c>
      <c r="K247" s="96">
        <f t="shared" si="64"/>
        <v>94.350000000000009</v>
      </c>
      <c r="L247" s="110" t="s">
        <v>474</v>
      </c>
      <c r="M247" s="110" t="s">
        <v>474</v>
      </c>
      <c r="N247" s="110" t="s">
        <v>474</v>
      </c>
      <c r="O247" s="110" t="s">
        <v>474</v>
      </c>
      <c r="W247" s="177">
        <f t="shared" si="51"/>
        <v>0</v>
      </c>
      <c r="X247" s="177">
        <f t="shared" si="52"/>
        <v>0</v>
      </c>
      <c r="Y247" s="177">
        <f t="shared" si="53"/>
        <v>0</v>
      </c>
      <c r="Z247" s="177">
        <f t="shared" si="54"/>
        <v>0</v>
      </c>
      <c r="AA247" s="177">
        <f t="shared" si="55"/>
        <v>0</v>
      </c>
      <c r="AB247" s="177">
        <f t="shared" si="56"/>
        <v>0</v>
      </c>
      <c r="AC247" s="85"/>
      <c r="AD247" s="85">
        <f t="shared" si="57"/>
        <v>0</v>
      </c>
      <c r="AE247" s="85">
        <f t="shared" si="58"/>
        <v>0</v>
      </c>
      <c r="AF247" s="85">
        <f t="shared" si="59"/>
        <v>0</v>
      </c>
      <c r="AG247" s="85">
        <f t="shared" si="60"/>
        <v>0</v>
      </c>
      <c r="AH247" s="85">
        <f t="shared" si="61"/>
        <v>0</v>
      </c>
      <c r="AI247" s="85">
        <f t="shared" si="62"/>
        <v>0</v>
      </c>
    </row>
    <row r="248" spans="1:35" ht="28.5" x14ac:dyDescent="0.25">
      <c r="A248" s="153">
        <v>246</v>
      </c>
      <c r="B248" s="208" t="s">
        <v>230</v>
      </c>
      <c r="C248" s="208" t="s">
        <v>55</v>
      </c>
      <c r="D248" s="208">
        <v>1</v>
      </c>
      <c r="E248" s="208" t="s">
        <v>15</v>
      </c>
      <c r="F248" s="208" t="s">
        <v>25</v>
      </c>
      <c r="G248" s="208" t="s">
        <v>25</v>
      </c>
      <c r="H248" s="208">
        <v>94</v>
      </c>
      <c r="I248" s="157" t="s">
        <v>319</v>
      </c>
      <c r="J248" s="151">
        <f t="shared" si="65"/>
        <v>625.88703061120441</v>
      </c>
      <c r="K248" s="96">
        <f t="shared" si="64"/>
        <v>63.262</v>
      </c>
      <c r="L248" s="110" t="s">
        <v>474</v>
      </c>
      <c r="M248" s="110" t="s">
        <v>474</v>
      </c>
      <c r="N248" s="110">
        <v>63</v>
      </c>
      <c r="O248" s="110" t="s">
        <v>474</v>
      </c>
      <c r="W248" s="177">
        <f t="shared" si="51"/>
        <v>0</v>
      </c>
      <c r="X248" s="177">
        <f t="shared" si="52"/>
        <v>0</v>
      </c>
      <c r="Y248" s="177">
        <f t="shared" si="53"/>
        <v>0</v>
      </c>
      <c r="Z248" s="177">
        <f t="shared" si="54"/>
        <v>0</v>
      </c>
      <c r="AA248" s="177">
        <f t="shared" si="55"/>
        <v>0</v>
      </c>
      <c r="AB248" s="177">
        <f t="shared" si="56"/>
        <v>0</v>
      </c>
      <c r="AC248" s="85"/>
      <c r="AD248" s="85">
        <f t="shared" si="57"/>
        <v>0</v>
      </c>
      <c r="AE248" s="85">
        <f t="shared" si="58"/>
        <v>0</v>
      </c>
      <c r="AF248" s="85">
        <f t="shared" si="59"/>
        <v>0</v>
      </c>
      <c r="AG248" s="85">
        <f t="shared" si="60"/>
        <v>1</v>
      </c>
      <c r="AH248" s="85">
        <f t="shared" si="61"/>
        <v>0</v>
      </c>
      <c r="AI248" s="85">
        <f t="shared" si="62"/>
        <v>0</v>
      </c>
    </row>
    <row r="249" spans="1:35" ht="28.5" x14ac:dyDescent="0.25">
      <c r="A249" s="153">
        <v>247</v>
      </c>
      <c r="B249" s="143" t="s">
        <v>229</v>
      </c>
      <c r="C249" s="143" t="s">
        <v>50</v>
      </c>
      <c r="D249" s="143">
        <v>1</v>
      </c>
      <c r="E249" s="143" t="s">
        <v>11</v>
      </c>
      <c r="F249" s="143" t="s">
        <v>229</v>
      </c>
      <c r="G249" s="143" t="s">
        <v>11</v>
      </c>
      <c r="H249" s="143">
        <v>45</v>
      </c>
      <c r="I249" s="157" t="s">
        <v>317</v>
      </c>
      <c r="J249" s="151">
        <f t="shared" si="65"/>
        <v>517.17490225074948</v>
      </c>
      <c r="K249" s="96">
        <f t="shared" si="64"/>
        <v>24.975000000000001</v>
      </c>
      <c r="L249" s="110" t="s">
        <v>474</v>
      </c>
      <c r="M249" s="110" t="s">
        <v>474</v>
      </c>
      <c r="N249" s="110" t="s">
        <v>474</v>
      </c>
      <c r="O249" s="110" t="s">
        <v>474</v>
      </c>
      <c r="W249" s="177">
        <f t="shared" si="51"/>
        <v>0</v>
      </c>
      <c r="X249" s="177">
        <f t="shared" si="52"/>
        <v>0</v>
      </c>
      <c r="Y249" s="177">
        <f t="shared" si="53"/>
        <v>0</v>
      </c>
      <c r="Z249" s="177">
        <f t="shared" si="54"/>
        <v>0</v>
      </c>
      <c r="AA249" s="177">
        <f t="shared" si="55"/>
        <v>0</v>
      </c>
      <c r="AB249" s="177">
        <f t="shared" si="56"/>
        <v>0</v>
      </c>
      <c r="AC249" s="85"/>
      <c r="AD249" s="85">
        <f t="shared" si="57"/>
        <v>0</v>
      </c>
      <c r="AE249" s="85">
        <f t="shared" si="58"/>
        <v>0</v>
      </c>
      <c r="AF249" s="85">
        <f t="shared" si="59"/>
        <v>0</v>
      </c>
      <c r="AG249" s="85">
        <f t="shared" si="60"/>
        <v>0</v>
      </c>
      <c r="AH249" s="85">
        <f t="shared" si="61"/>
        <v>0</v>
      </c>
      <c r="AI249" s="85">
        <f t="shared" si="62"/>
        <v>0</v>
      </c>
    </row>
    <row r="250" spans="1:35" ht="28.5" x14ac:dyDescent="0.25">
      <c r="A250" s="153">
        <v>248</v>
      </c>
      <c r="B250" s="226" t="s">
        <v>116</v>
      </c>
      <c r="C250" s="226" t="s">
        <v>104</v>
      </c>
      <c r="D250" s="226">
        <v>1</v>
      </c>
      <c r="E250" s="226" t="s">
        <v>15</v>
      </c>
      <c r="F250" s="226" t="s">
        <v>24</v>
      </c>
      <c r="G250" s="226" t="s">
        <v>15</v>
      </c>
      <c r="H250" s="226">
        <v>331</v>
      </c>
      <c r="I250" s="157" t="s">
        <v>317</v>
      </c>
      <c r="J250" s="151">
        <f t="shared" si="65"/>
        <v>517.17490225074948</v>
      </c>
      <c r="K250" s="96">
        <f t="shared" si="64"/>
        <v>183.70500000000001</v>
      </c>
      <c r="L250" s="110">
        <v>50</v>
      </c>
      <c r="M250" s="110" t="s">
        <v>474</v>
      </c>
      <c r="N250" s="110">
        <v>50</v>
      </c>
      <c r="O250" s="110" t="s">
        <v>474</v>
      </c>
      <c r="W250" s="177">
        <f t="shared" si="51"/>
        <v>0</v>
      </c>
      <c r="X250" s="177">
        <f t="shared" si="52"/>
        <v>1</v>
      </c>
      <c r="Y250" s="177">
        <f t="shared" si="53"/>
        <v>0</v>
      </c>
      <c r="Z250" s="177">
        <f t="shared" si="54"/>
        <v>0</v>
      </c>
      <c r="AA250" s="177">
        <f t="shared" si="55"/>
        <v>0</v>
      </c>
      <c r="AB250" s="177">
        <f t="shared" si="56"/>
        <v>0</v>
      </c>
      <c r="AC250" s="85"/>
      <c r="AD250" s="85">
        <f t="shared" si="57"/>
        <v>0</v>
      </c>
      <c r="AE250" s="85">
        <f t="shared" si="58"/>
        <v>1</v>
      </c>
      <c r="AF250" s="85">
        <f t="shared" si="59"/>
        <v>0</v>
      </c>
      <c r="AG250" s="85">
        <f t="shared" si="60"/>
        <v>0</v>
      </c>
      <c r="AH250" s="85">
        <f t="shared" si="61"/>
        <v>0</v>
      </c>
      <c r="AI250" s="85">
        <f t="shared" si="62"/>
        <v>0</v>
      </c>
    </row>
    <row r="251" spans="1:35" ht="28.5" x14ac:dyDescent="0.25">
      <c r="A251" s="153">
        <v>249</v>
      </c>
      <c r="B251" s="208" t="s">
        <v>116</v>
      </c>
      <c r="C251" s="208" t="s">
        <v>104</v>
      </c>
      <c r="D251" s="208">
        <v>2</v>
      </c>
      <c r="E251" s="208" t="s">
        <v>15</v>
      </c>
      <c r="F251" s="208" t="s">
        <v>24</v>
      </c>
      <c r="G251" s="208" t="s">
        <v>15</v>
      </c>
      <c r="H251" s="208">
        <v>331</v>
      </c>
      <c r="I251" s="157" t="s">
        <v>317</v>
      </c>
      <c r="J251" s="151">
        <f t="shared" si="65"/>
        <v>517.17490225074948</v>
      </c>
      <c r="K251" s="96">
        <f t="shared" si="64"/>
        <v>183.70500000000001</v>
      </c>
      <c r="L251" s="110">
        <v>50</v>
      </c>
      <c r="M251" s="110" t="s">
        <v>474</v>
      </c>
      <c r="N251" s="110">
        <v>50</v>
      </c>
      <c r="O251" s="110" t="s">
        <v>474</v>
      </c>
      <c r="W251" s="177">
        <f t="shared" si="51"/>
        <v>0</v>
      </c>
      <c r="X251" s="177">
        <f t="shared" si="52"/>
        <v>1</v>
      </c>
      <c r="Y251" s="177">
        <f t="shared" si="53"/>
        <v>0</v>
      </c>
      <c r="Z251" s="177">
        <f t="shared" si="54"/>
        <v>0</v>
      </c>
      <c r="AA251" s="177">
        <f t="shared" si="55"/>
        <v>0</v>
      </c>
      <c r="AB251" s="177">
        <f t="shared" si="56"/>
        <v>0</v>
      </c>
      <c r="AC251" s="85"/>
      <c r="AD251" s="85">
        <f t="shared" si="57"/>
        <v>0</v>
      </c>
      <c r="AE251" s="85">
        <f t="shared" si="58"/>
        <v>1</v>
      </c>
      <c r="AF251" s="85">
        <f t="shared" si="59"/>
        <v>0</v>
      </c>
      <c r="AG251" s="85">
        <f t="shared" si="60"/>
        <v>0</v>
      </c>
      <c r="AH251" s="85">
        <f t="shared" si="61"/>
        <v>0</v>
      </c>
      <c r="AI251" s="85">
        <f t="shared" si="62"/>
        <v>0</v>
      </c>
    </row>
    <row r="252" spans="1:35" ht="28.5" x14ac:dyDescent="0.25">
      <c r="A252" s="153">
        <v>250</v>
      </c>
      <c r="B252" s="208" t="s">
        <v>116</v>
      </c>
      <c r="C252" s="208" t="s">
        <v>90</v>
      </c>
      <c r="D252" s="208">
        <v>1</v>
      </c>
      <c r="E252" s="208" t="s">
        <v>15</v>
      </c>
      <c r="F252" s="208" t="s">
        <v>24</v>
      </c>
      <c r="G252" s="208" t="s">
        <v>15</v>
      </c>
      <c r="H252" s="208">
        <v>202</v>
      </c>
      <c r="I252" s="157" t="s">
        <v>317</v>
      </c>
      <c r="J252" s="151">
        <f t="shared" si="65"/>
        <v>517.17490225074948</v>
      </c>
      <c r="K252" s="96">
        <f t="shared" si="64"/>
        <v>112.11000000000001</v>
      </c>
      <c r="L252" s="110" t="s">
        <v>474</v>
      </c>
      <c r="M252" s="110" t="s">
        <v>474</v>
      </c>
      <c r="N252" s="110">
        <v>63</v>
      </c>
      <c r="O252" s="110" t="s">
        <v>568</v>
      </c>
      <c r="W252" s="177">
        <f t="shared" si="51"/>
        <v>0</v>
      </c>
      <c r="X252" s="177">
        <f t="shared" si="52"/>
        <v>0</v>
      </c>
      <c r="Y252" s="177">
        <f t="shared" si="53"/>
        <v>0</v>
      </c>
      <c r="Z252" s="177">
        <f t="shared" si="54"/>
        <v>0</v>
      </c>
      <c r="AA252" s="177">
        <f t="shared" si="55"/>
        <v>0</v>
      </c>
      <c r="AB252" s="177">
        <f t="shared" si="56"/>
        <v>0</v>
      </c>
      <c r="AC252" s="85"/>
      <c r="AD252" s="85">
        <f t="shared" si="57"/>
        <v>0</v>
      </c>
      <c r="AE252" s="85">
        <f t="shared" si="58"/>
        <v>0</v>
      </c>
      <c r="AF252" s="85">
        <f t="shared" si="59"/>
        <v>1</v>
      </c>
      <c r="AG252" s="85">
        <f t="shared" si="60"/>
        <v>0</v>
      </c>
      <c r="AH252" s="85">
        <f t="shared" si="61"/>
        <v>0</v>
      </c>
      <c r="AI252" s="85">
        <f t="shared" si="62"/>
        <v>0</v>
      </c>
    </row>
    <row r="253" spans="1:35" ht="28.5" x14ac:dyDescent="0.25">
      <c r="A253" s="153">
        <v>251</v>
      </c>
      <c r="B253" s="226" t="s">
        <v>116</v>
      </c>
      <c r="C253" s="226" t="s">
        <v>90</v>
      </c>
      <c r="D253" s="226">
        <v>2</v>
      </c>
      <c r="E253" s="226" t="s">
        <v>15</v>
      </c>
      <c r="F253" s="226" t="s">
        <v>24</v>
      </c>
      <c r="G253" s="226" t="s">
        <v>15</v>
      </c>
      <c r="H253" s="226">
        <v>152</v>
      </c>
      <c r="I253" s="157" t="s">
        <v>317</v>
      </c>
      <c r="J253" s="151">
        <f t="shared" si="65"/>
        <v>517.17490225074948</v>
      </c>
      <c r="K253" s="96">
        <f t="shared" si="64"/>
        <v>84.360000000000014</v>
      </c>
      <c r="L253" s="110" t="s">
        <v>474</v>
      </c>
      <c r="M253" s="110" t="s">
        <v>474</v>
      </c>
      <c r="N253" s="110">
        <v>63</v>
      </c>
      <c r="O253" s="110" t="s">
        <v>568</v>
      </c>
      <c r="W253" s="177">
        <f t="shared" si="51"/>
        <v>0</v>
      </c>
      <c r="X253" s="177">
        <f t="shared" si="52"/>
        <v>0</v>
      </c>
      <c r="Y253" s="177">
        <f t="shared" si="53"/>
        <v>0</v>
      </c>
      <c r="Z253" s="177">
        <f t="shared" si="54"/>
        <v>0</v>
      </c>
      <c r="AA253" s="177">
        <f t="shared" si="55"/>
        <v>0</v>
      </c>
      <c r="AB253" s="177">
        <f t="shared" si="56"/>
        <v>0</v>
      </c>
      <c r="AC253" s="85"/>
      <c r="AD253" s="85">
        <f t="shared" si="57"/>
        <v>0</v>
      </c>
      <c r="AE253" s="85">
        <f t="shared" si="58"/>
        <v>0</v>
      </c>
      <c r="AF253" s="85">
        <f t="shared" si="59"/>
        <v>1</v>
      </c>
      <c r="AG253" s="85">
        <f t="shared" si="60"/>
        <v>0</v>
      </c>
      <c r="AH253" s="85">
        <f t="shared" si="61"/>
        <v>0</v>
      </c>
      <c r="AI253" s="85">
        <f t="shared" si="62"/>
        <v>0</v>
      </c>
    </row>
    <row r="254" spans="1:35" ht="28.5" x14ac:dyDescent="0.25">
      <c r="A254" s="153">
        <v>252</v>
      </c>
      <c r="B254" s="141" t="s">
        <v>53</v>
      </c>
      <c r="C254" s="141" t="s">
        <v>137</v>
      </c>
      <c r="D254" s="141">
        <v>1</v>
      </c>
      <c r="E254" s="141" t="s">
        <v>52</v>
      </c>
      <c r="F254" s="141" t="s">
        <v>52</v>
      </c>
      <c r="G254" s="141" t="s">
        <v>52</v>
      </c>
      <c r="H254" s="141">
        <v>140</v>
      </c>
      <c r="I254" s="157" t="s">
        <v>317</v>
      </c>
      <c r="J254" s="151">
        <f t="shared" si="65"/>
        <v>517.17490225074948</v>
      </c>
      <c r="K254" s="96">
        <f t="shared" si="64"/>
        <v>77.7</v>
      </c>
      <c r="L254" s="110" t="s">
        <v>474</v>
      </c>
      <c r="M254" s="110" t="s">
        <v>474</v>
      </c>
      <c r="N254" s="110" t="s">
        <v>474</v>
      </c>
      <c r="O254" s="110" t="s">
        <v>474</v>
      </c>
      <c r="W254" s="177">
        <f t="shared" si="51"/>
        <v>0</v>
      </c>
      <c r="X254" s="177">
        <f t="shared" si="52"/>
        <v>0</v>
      </c>
      <c r="Y254" s="177">
        <f t="shared" si="53"/>
        <v>0</v>
      </c>
      <c r="Z254" s="177">
        <f t="shared" si="54"/>
        <v>0</v>
      </c>
      <c r="AA254" s="177">
        <f t="shared" si="55"/>
        <v>0</v>
      </c>
      <c r="AB254" s="177">
        <f t="shared" si="56"/>
        <v>0</v>
      </c>
      <c r="AC254" s="85"/>
      <c r="AD254" s="85">
        <f t="shared" si="57"/>
        <v>0</v>
      </c>
      <c r="AE254" s="85">
        <f t="shared" si="58"/>
        <v>0</v>
      </c>
      <c r="AF254" s="85">
        <f t="shared" si="59"/>
        <v>0</v>
      </c>
      <c r="AG254" s="85">
        <f t="shared" si="60"/>
        <v>0</v>
      </c>
      <c r="AH254" s="85">
        <f t="shared" si="61"/>
        <v>0</v>
      </c>
      <c r="AI254" s="85">
        <f t="shared" si="62"/>
        <v>0</v>
      </c>
    </row>
    <row r="255" spans="1:35" ht="28.5" x14ac:dyDescent="0.25">
      <c r="A255" s="153">
        <v>253</v>
      </c>
      <c r="B255" s="226" t="s">
        <v>108</v>
      </c>
      <c r="C255" s="226" t="s">
        <v>154</v>
      </c>
      <c r="D255" s="226">
        <v>1</v>
      </c>
      <c r="E255" s="226" t="s">
        <v>321</v>
      </c>
      <c r="F255" s="226" t="s">
        <v>15</v>
      </c>
      <c r="G255" s="226" t="s">
        <v>154</v>
      </c>
      <c r="H255" s="226">
        <v>105</v>
      </c>
      <c r="I255" s="157" t="s">
        <v>317</v>
      </c>
      <c r="J255" s="151">
        <f t="shared" si="65"/>
        <v>517.17490225074948</v>
      </c>
      <c r="K255" s="96">
        <f t="shared" si="64"/>
        <v>58.275000000000006</v>
      </c>
      <c r="L255" s="110" t="s">
        <v>474</v>
      </c>
      <c r="M255" s="110" t="s">
        <v>474</v>
      </c>
      <c r="N255" s="110" t="s">
        <v>474</v>
      </c>
      <c r="O255" s="110" t="s">
        <v>474</v>
      </c>
      <c r="W255" s="177">
        <f t="shared" si="51"/>
        <v>0</v>
      </c>
      <c r="X255" s="177">
        <f t="shared" si="52"/>
        <v>0</v>
      </c>
      <c r="Y255" s="177">
        <f t="shared" si="53"/>
        <v>0</v>
      </c>
      <c r="Z255" s="177">
        <f t="shared" si="54"/>
        <v>0</v>
      </c>
      <c r="AA255" s="177">
        <f t="shared" si="55"/>
        <v>0</v>
      </c>
      <c r="AB255" s="177">
        <f t="shared" si="56"/>
        <v>0</v>
      </c>
      <c r="AC255" s="85"/>
      <c r="AD255" s="85">
        <f t="shared" si="57"/>
        <v>0</v>
      </c>
      <c r="AE255" s="85">
        <f t="shared" si="58"/>
        <v>0</v>
      </c>
      <c r="AF255" s="85">
        <f t="shared" si="59"/>
        <v>0</v>
      </c>
      <c r="AG255" s="85">
        <f t="shared" si="60"/>
        <v>0</v>
      </c>
      <c r="AH255" s="85">
        <f t="shared" si="61"/>
        <v>0</v>
      </c>
      <c r="AI255" s="85">
        <f t="shared" si="62"/>
        <v>0</v>
      </c>
    </row>
    <row r="256" spans="1:35" ht="28.5" x14ac:dyDescent="0.25">
      <c r="A256" s="153">
        <v>254</v>
      </c>
      <c r="B256" s="226" t="s">
        <v>108</v>
      </c>
      <c r="C256" s="226" t="s">
        <v>154</v>
      </c>
      <c r="D256" s="226">
        <v>2</v>
      </c>
      <c r="E256" s="226" t="s">
        <v>321</v>
      </c>
      <c r="F256" s="226" t="s">
        <v>15</v>
      </c>
      <c r="G256" s="226" t="s">
        <v>154</v>
      </c>
      <c r="H256" s="226">
        <v>105</v>
      </c>
      <c r="I256" s="157" t="s">
        <v>317</v>
      </c>
      <c r="J256" s="151">
        <f t="shared" si="65"/>
        <v>517.17490225074948</v>
      </c>
      <c r="K256" s="96">
        <f t="shared" si="64"/>
        <v>58.275000000000006</v>
      </c>
      <c r="L256" s="110" t="s">
        <v>474</v>
      </c>
      <c r="M256" s="110" t="s">
        <v>474</v>
      </c>
      <c r="N256" s="110" t="s">
        <v>474</v>
      </c>
      <c r="O256" s="110" t="s">
        <v>474</v>
      </c>
      <c r="W256" s="177">
        <f t="shared" si="51"/>
        <v>0</v>
      </c>
      <c r="X256" s="177">
        <f t="shared" si="52"/>
        <v>0</v>
      </c>
      <c r="Y256" s="177">
        <f t="shared" si="53"/>
        <v>0</v>
      </c>
      <c r="Z256" s="177">
        <f t="shared" si="54"/>
        <v>0</v>
      </c>
      <c r="AA256" s="177">
        <f t="shared" si="55"/>
        <v>0</v>
      </c>
      <c r="AB256" s="177">
        <f t="shared" si="56"/>
        <v>0</v>
      </c>
      <c r="AC256" s="85"/>
      <c r="AD256" s="85">
        <f t="shared" si="57"/>
        <v>0</v>
      </c>
      <c r="AE256" s="85">
        <f t="shared" si="58"/>
        <v>0</v>
      </c>
      <c r="AF256" s="85">
        <f t="shared" si="59"/>
        <v>0</v>
      </c>
      <c r="AG256" s="85">
        <f t="shared" si="60"/>
        <v>0</v>
      </c>
      <c r="AH256" s="85">
        <f t="shared" si="61"/>
        <v>0</v>
      </c>
      <c r="AI256" s="85">
        <f t="shared" si="62"/>
        <v>0</v>
      </c>
    </row>
    <row r="257" spans="1:35" ht="28.5" x14ac:dyDescent="0.25">
      <c r="A257" s="153">
        <v>255</v>
      </c>
      <c r="B257" s="141" t="s">
        <v>155</v>
      </c>
      <c r="C257" s="141" t="s">
        <v>75</v>
      </c>
      <c r="D257" s="141">
        <v>1</v>
      </c>
      <c r="E257" s="141" t="s">
        <v>155</v>
      </c>
      <c r="F257" s="141" t="s">
        <v>155</v>
      </c>
      <c r="G257" s="141" t="s">
        <v>11</v>
      </c>
      <c r="H257" s="141">
        <v>14</v>
      </c>
      <c r="I257" s="157" t="s">
        <v>317</v>
      </c>
      <c r="J257" s="151">
        <f t="shared" si="65"/>
        <v>517.17490225074948</v>
      </c>
      <c r="K257" s="96">
        <f t="shared" si="64"/>
        <v>7.7700000000000005</v>
      </c>
      <c r="L257" s="110" t="s">
        <v>474</v>
      </c>
      <c r="M257" s="110" t="s">
        <v>474</v>
      </c>
      <c r="N257" s="110" t="s">
        <v>474</v>
      </c>
      <c r="O257" s="110" t="s">
        <v>474</v>
      </c>
      <c r="W257" s="177">
        <f t="shared" si="51"/>
        <v>0</v>
      </c>
      <c r="X257" s="177">
        <f t="shared" si="52"/>
        <v>0</v>
      </c>
      <c r="Y257" s="177">
        <f t="shared" si="53"/>
        <v>0</v>
      </c>
      <c r="Z257" s="177">
        <f t="shared" si="54"/>
        <v>0</v>
      </c>
      <c r="AA257" s="177">
        <f t="shared" si="55"/>
        <v>0</v>
      </c>
      <c r="AB257" s="177">
        <f t="shared" si="56"/>
        <v>0</v>
      </c>
      <c r="AC257" s="85"/>
      <c r="AD257" s="85">
        <f t="shared" si="57"/>
        <v>0</v>
      </c>
      <c r="AE257" s="85">
        <f t="shared" si="58"/>
        <v>0</v>
      </c>
      <c r="AF257" s="85">
        <f t="shared" si="59"/>
        <v>0</v>
      </c>
      <c r="AG257" s="85">
        <f t="shared" si="60"/>
        <v>0</v>
      </c>
      <c r="AH257" s="85">
        <f t="shared" si="61"/>
        <v>0</v>
      </c>
      <c r="AI257" s="85">
        <f t="shared" si="62"/>
        <v>0</v>
      </c>
    </row>
    <row r="258" spans="1:35" ht="28.5" x14ac:dyDescent="0.25">
      <c r="A258" s="153">
        <v>256</v>
      </c>
      <c r="B258" s="141" t="s">
        <v>155</v>
      </c>
      <c r="C258" s="141" t="s">
        <v>75</v>
      </c>
      <c r="D258" s="141">
        <v>2</v>
      </c>
      <c r="E258" s="141" t="s">
        <v>155</v>
      </c>
      <c r="F258" s="141" t="s">
        <v>155</v>
      </c>
      <c r="G258" s="141" t="s">
        <v>11</v>
      </c>
      <c r="H258" s="141">
        <v>14</v>
      </c>
      <c r="I258" s="157" t="s">
        <v>317</v>
      </c>
      <c r="J258" s="151">
        <f t="shared" si="65"/>
        <v>517.17490225074948</v>
      </c>
      <c r="K258" s="96">
        <f t="shared" si="64"/>
        <v>7.7700000000000005</v>
      </c>
      <c r="L258" s="110" t="s">
        <v>474</v>
      </c>
      <c r="M258" s="110" t="s">
        <v>474</v>
      </c>
      <c r="N258" s="110" t="s">
        <v>474</v>
      </c>
      <c r="O258" s="110" t="s">
        <v>474</v>
      </c>
      <c r="W258" s="177">
        <f t="shared" si="51"/>
        <v>0</v>
      </c>
      <c r="X258" s="177">
        <f t="shared" si="52"/>
        <v>0</v>
      </c>
      <c r="Y258" s="177">
        <f t="shared" si="53"/>
        <v>0</v>
      </c>
      <c r="Z258" s="177">
        <f t="shared" si="54"/>
        <v>0</v>
      </c>
      <c r="AA258" s="177">
        <f t="shared" si="55"/>
        <v>0</v>
      </c>
      <c r="AB258" s="177">
        <f t="shared" si="56"/>
        <v>0</v>
      </c>
      <c r="AC258" s="85"/>
      <c r="AD258" s="85">
        <f t="shared" si="57"/>
        <v>0</v>
      </c>
      <c r="AE258" s="85">
        <f t="shared" si="58"/>
        <v>0</v>
      </c>
      <c r="AF258" s="85">
        <f t="shared" si="59"/>
        <v>0</v>
      </c>
      <c r="AG258" s="85">
        <f t="shared" si="60"/>
        <v>0</v>
      </c>
      <c r="AH258" s="85">
        <f t="shared" si="61"/>
        <v>0</v>
      </c>
      <c r="AI258" s="85">
        <f t="shared" si="62"/>
        <v>0</v>
      </c>
    </row>
    <row r="259" spans="1:35" ht="28.5" x14ac:dyDescent="0.25">
      <c r="A259" s="153">
        <v>257</v>
      </c>
      <c r="B259" s="141" t="s">
        <v>70</v>
      </c>
      <c r="C259" s="143" t="s">
        <v>156</v>
      </c>
      <c r="D259" s="141">
        <v>1</v>
      </c>
      <c r="E259" s="141" t="s">
        <v>15</v>
      </c>
      <c r="F259" s="141" t="s">
        <v>52</v>
      </c>
      <c r="G259" s="141" t="s">
        <v>15</v>
      </c>
      <c r="H259" s="141">
        <v>101</v>
      </c>
      <c r="I259" s="157" t="s">
        <v>317</v>
      </c>
      <c r="J259" s="151">
        <f t="shared" si="65"/>
        <v>517.17490225074948</v>
      </c>
      <c r="K259" s="96">
        <f t="shared" si="64"/>
        <v>56.055000000000007</v>
      </c>
      <c r="L259" s="110">
        <v>50</v>
      </c>
      <c r="M259" s="110" t="s">
        <v>474</v>
      </c>
      <c r="N259" s="110" t="s">
        <v>474</v>
      </c>
      <c r="O259" s="110" t="s">
        <v>474</v>
      </c>
      <c r="W259" s="177">
        <f t="shared" si="51"/>
        <v>0</v>
      </c>
      <c r="X259" s="177">
        <f t="shared" si="52"/>
        <v>1</v>
      </c>
      <c r="Y259" s="177">
        <f t="shared" si="53"/>
        <v>0</v>
      </c>
      <c r="Z259" s="177">
        <f t="shared" si="54"/>
        <v>0</v>
      </c>
      <c r="AA259" s="177">
        <f t="shared" si="55"/>
        <v>0</v>
      </c>
      <c r="AB259" s="177">
        <f t="shared" si="56"/>
        <v>0</v>
      </c>
      <c r="AC259" s="85"/>
      <c r="AD259" s="85">
        <f t="shared" si="57"/>
        <v>0</v>
      </c>
      <c r="AE259" s="85">
        <f t="shared" si="58"/>
        <v>0</v>
      </c>
      <c r="AF259" s="85">
        <f t="shared" si="59"/>
        <v>0</v>
      </c>
      <c r="AG259" s="85">
        <f t="shared" si="60"/>
        <v>0</v>
      </c>
      <c r="AH259" s="85">
        <f t="shared" si="61"/>
        <v>0</v>
      </c>
      <c r="AI259" s="85">
        <f t="shared" si="62"/>
        <v>0</v>
      </c>
    </row>
    <row r="260" spans="1:35" ht="28.5" x14ac:dyDescent="0.25">
      <c r="A260" s="153">
        <v>258</v>
      </c>
      <c r="B260" s="141" t="s">
        <v>70</v>
      </c>
      <c r="C260" s="143" t="s">
        <v>157</v>
      </c>
      <c r="D260" s="141">
        <v>1</v>
      </c>
      <c r="E260" s="141" t="s">
        <v>52</v>
      </c>
      <c r="F260" s="141" t="s">
        <v>52</v>
      </c>
      <c r="G260" s="141" t="s">
        <v>52</v>
      </c>
      <c r="H260" s="141">
        <v>116</v>
      </c>
      <c r="I260" s="157" t="s">
        <v>317</v>
      </c>
      <c r="J260" s="151">
        <f t="shared" si="65"/>
        <v>517.17490225074948</v>
      </c>
      <c r="K260" s="96">
        <f t="shared" si="64"/>
        <v>64.38000000000001</v>
      </c>
      <c r="L260" s="110" t="s">
        <v>474</v>
      </c>
      <c r="M260" s="110" t="s">
        <v>474</v>
      </c>
      <c r="N260" s="110" t="s">
        <v>474</v>
      </c>
      <c r="O260" s="110" t="s">
        <v>474</v>
      </c>
      <c r="W260" s="177">
        <f t="shared" si="51"/>
        <v>0</v>
      </c>
      <c r="X260" s="177">
        <f t="shared" si="52"/>
        <v>0</v>
      </c>
      <c r="Y260" s="177">
        <f t="shared" si="53"/>
        <v>0</v>
      </c>
      <c r="Z260" s="177">
        <f t="shared" si="54"/>
        <v>0</v>
      </c>
      <c r="AA260" s="177">
        <f t="shared" si="55"/>
        <v>0</v>
      </c>
      <c r="AB260" s="177">
        <f t="shared" si="56"/>
        <v>0</v>
      </c>
      <c r="AC260" s="85"/>
      <c r="AD260" s="85">
        <f t="shared" si="57"/>
        <v>0</v>
      </c>
      <c r="AE260" s="85">
        <f t="shared" si="58"/>
        <v>0</v>
      </c>
      <c r="AF260" s="85">
        <f t="shared" si="59"/>
        <v>0</v>
      </c>
      <c r="AG260" s="85">
        <f t="shared" si="60"/>
        <v>0</v>
      </c>
      <c r="AH260" s="85">
        <f t="shared" si="61"/>
        <v>0</v>
      </c>
      <c r="AI260" s="85">
        <f t="shared" si="62"/>
        <v>0</v>
      </c>
    </row>
    <row r="261" spans="1:35" ht="28.5" x14ac:dyDescent="0.25">
      <c r="A261" s="153">
        <v>259</v>
      </c>
      <c r="B261" s="141" t="s">
        <v>70</v>
      </c>
      <c r="C261" s="143" t="s">
        <v>157</v>
      </c>
      <c r="D261" s="141">
        <v>2</v>
      </c>
      <c r="E261" s="141" t="s">
        <v>52</v>
      </c>
      <c r="F261" s="141" t="s">
        <v>52</v>
      </c>
      <c r="G261" s="141" t="s">
        <v>52</v>
      </c>
      <c r="H261" s="141">
        <v>116</v>
      </c>
      <c r="I261" s="157" t="s">
        <v>317</v>
      </c>
      <c r="J261" s="151">
        <f t="shared" si="65"/>
        <v>517.17490225074948</v>
      </c>
      <c r="K261" s="96">
        <f t="shared" si="64"/>
        <v>64.38000000000001</v>
      </c>
      <c r="L261" s="110" t="s">
        <v>474</v>
      </c>
      <c r="M261" s="110" t="s">
        <v>474</v>
      </c>
      <c r="N261" s="110" t="s">
        <v>474</v>
      </c>
      <c r="O261" s="110" t="s">
        <v>474</v>
      </c>
      <c r="W261" s="177">
        <f t="shared" ref="W261:W324" si="66">IF(AND(L261=50,M261="Yes"),1,0)</f>
        <v>0</v>
      </c>
      <c r="X261" s="177">
        <f t="shared" ref="X261:X324" si="67">IF(AND(L261=50,M261="-"),1,0)</f>
        <v>0</v>
      </c>
      <c r="Y261" s="177">
        <f t="shared" ref="Y261:Y324" si="68">IF(AND(L261=63,M261="Yes"),1,0)</f>
        <v>0</v>
      </c>
      <c r="Z261" s="177">
        <f t="shared" ref="Z261:Z324" si="69">IF(AND(L261=63,M261="-"),1,0)</f>
        <v>0</v>
      </c>
      <c r="AA261" s="177">
        <f t="shared" ref="AA261:AA324" si="70">IF(AND(L261=80,M261="Yes"),1,0)</f>
        <v>0</v>
      </c>
      <c r="AB261" s="177">
        <f t="shared" ref="AB261:AB324" si="71">IF(AND(L261=80,M261="-"),1,0)</f>
        <v>0</v>
      </c>
      <c r="AC261" s="85"/>
      <c r="AD261" s="85">
        <f t="shared" ref="AD261:AD324" si="72">IF(AND(N261=50,O261="Yes"),1,0)</f>
        <v>0</v>
      </c>
      <c r="AE261" s="85">
        <f t="shared" ref="AE261:AE324" si="73">IF(AND(N261=50,O261="-"),1,0)</f>
        <v>0</v>
      </c>
      <c r="AF261" s="85">
        <f t="shared" ref="AF261:AF324" si="74">IF(AND(N261=63,O261="Yes"),1,0)</f>
        <v>0</v>
      </c>
      <c r="AG261" s="85">
        <f t="shared" ref="AG261:AG324" si="75">IF(AND(N261=63,O261="-"),1,0)</f>
        <v>0</v>
      </c>
      <c r="AH261" s="85">
        <f t="shared" ref="AH261:AH324" si="76">IF(AND(N261=80,O261="Yes"),1,0)</f>
        <v>0</v>
      </c>
      <c r="AI261" s="85">
        <f t="shared" ref="AI261:AI324" si="77">IF(AND(N261=80,O261="-"),1,0)</f>
        <v>0</v>
      </c>
    </row>
    <row r="262" spans="1:35" ht="28.5" x14ac:dyDescent="0.25">
      <c r="A262" s="153">
        <v>260</v>
      </c>
      <c r="B262" s="141" t="s">
        <v>70</v>
      </c>
      <c r="C262" s="143" t="s">
        <v>66</v>
      </c>
      <c r="D262" s="141">
        <v>1</v>
      </c>
      <c r="E262" s="141" t="s">
        <v>52</v>
      </c>
      <c r="F262" s="141" t="s">
        <v>52</v>
      </c>
      <c r="G262" s="141" t="s">
        <v>11</v>
      </c>
      <c r="H262" s="141">
        <v>96</v>
      </c>
      <c r="I262" s="157" t="s">
        <v>317</v>
      </c>
      <c r="J262" s="151">
        <f t="shared" si="65"/>
        <v>517.17490225074948</v>
      </c>
      <c r="K262" s="96">
        <f t="shared" si="64"/>
        <v>53.28</v>
      </c>
      <c r="L262" s="110" t="s">
        <v>474</v>
      </c>
      <c r="M262" s="110" t="s">
        <v>474</v>
      </c>
      <c r="N262" s="110" t="s">
        <v>474</v>
      </c>
      <c r="O262" s="110" t="s">
        <v>474</v>
      </c>
      <c r="W262" s="177">
        <f t="shared" si="66"/>
        <v>0</v>
      </c>
      <c r="X262" s="177">
        <f t="shared" si="67"/>
        <v>0</v>
      </c>
      <c r="Y262" s="177">
        <f t="shared" si="68"/>
        <v>0</v>
      </c>
      <c r="Z262" s="177">
        <f t="shared" si="69"/>
        <v>0</v>
      </c>
      <c r="AA262" s="177">
        <f t="shared" si="70"/>
        <v>0</v>
      </c>
      <c r="AB262" s="177">
        <f t="shared" si="71"/>
        <v>0</v>
      </c>
      <c r="AC262" s="85"/>
      <c r="AD262" s="85">
        <f t="shared" si="72"/>
        <v>0</v>
      </c>
      <c r="AE262" s="85">
        <f t="shared" si="73"/>
        <v>0</v>
      </c>
      <c r="AF262" s="85">
        <f t="shared" si="74"/>
        <v>0</v>
      </c>
      <c r="AG262" s="85">
        <f t="shared" si="75"/>
        <v>0</v>
      </c>
      <c r="AH262" s="85">
        <f t="shared" si="76"/>
        <v>0</v>
      </c>
      <c r="AI262" s="85">
        <f t="shared" si="77"/>
        <v>0</v>
      </c>
    </row>
    <row r="263" spans="1:35" ht="28.5" x14ac:dyDescent="0.25">
      <c r="A263" s="153">
        <v>261</v>
      </c>
      <c r="B263" s="141" t="s">
        <v>102</v>
      </c>
      <c r="C263" s="143" t="s">
        <v>148</v>
      </c>
      <c r="D263" s="141">
        <v>1</v>
      </c>
      <c r="E263" s="141" t="s">
        <v>52</v>
      </c>
      <c r="F263" s="141" t="s">
        <v>52</v>
      </c>
      <c r="G263" s="141" t="s">
        <v>52</v>
      </c>
      <c r="H263" s="141">
        <v>284</v>
      </c>
      <c r="I263" s="157" t="s">
        <v>317</v>
      </c>
      <c r="J263" s="151">
        <f t="shared" si="65"/>
        <v>517.17490225074948</v>
      </c>
      <c r="K263" s="96">
        <f t="shared" si="64"/>
        <v>157.62</v>
      </c>
      <c r="L263" s="110">
        <v>50</v>
      </c>
      <c r="M263" s="110" t="s">
        <v>474</v>
      </c>
      <c r="N263" s="110">
        <v>50</v>
      </c>
      <c r="O263" s="110" t="s">
        <v>474</v>
      </c>
      <c r="W263" s="177">
        <f t="shared" si="66"/>
        <v>0</v>
      </c>
      <c r="X263" s="177">
        <f t="shared" si="67"/>
        <v>1</v>
      </c>
      <c r="Y263" s="177">
        <f t="shared" si="68"/>
        <v>0</v>
      </c>
      <c r="Z263" s="177">
        <f t="shared" si="69"/>
        <v>0</v>
      </c>
      <c r="AA263" s="177">
        <f t="shared" si="70"/>
        <v>0</v>
      </c>
      <c r="AB263" s="177">
        <f t="shared" si="71"/>
        <v>0</v>
      </c>
      <c r="AC263" s="85"/>
      <c r="AD263" s="85">
        <f t="shared" si="72"/>
        <v>0</v>
      </c>
      <c r="AE263" s="85">
        <f t="shared" si="73"/>
        <v>1</v>
      </c>
      <c r="AF263" s="85">
        <f t="shared" si="74"/>
        <v>0</v>
      </c>
      <c r="AG263" s="85">
        <f t="shared" si="75"/>
        <v>0</v>
      </c>
      <c r="AH263" s="85">
        <f t="shared" si="76"/>
        <v>0</v>
      </c>
      <c r="AI263" s="85">
        <f t="shared" si="77"/>
        <v>0</v>
      </c>
    </row>
    <row r="264" spans="1:35" ht="28.5" x14ac:dyDescent="0.25">
      <c r="A264" s="153">
        <v>262</v>
      </c>
      <c r="B264" s="141" t="s">
        <v>102</v>
      </c>
      <c r="C264" s="143" t="s">
        <v>148</v>
      </c>
      <c r="D264" s="141">
        <v>2</v>
      </c>
      <c r="E264" s="141" t="s">
        <v>52</v>
      </c>
      <c r="F264" s="141" t="s">
        <v>52</v>
      </c>
      <c r="G264" s="141" t="s">
        <v>52</v>
      </c>
      <c r="H264" s="141">
        <v>284</v>
      </c>
      <c r="I264" s="157" t="s">
        <v>317</v>
      </c>
      <c r="J264" s="151">
        <f t="shared" si="65"/>
        <v>517.17490225074948</v>
      </c>
      <c r="K264" s="96">
        <f t="shared" si="64"/>
        <v>157.62</v>
      </c>
      <c r="L264" s="110">
        <v>50</v>
      </c>
      <c r="M264" s="110" t="s">
        <v>474</v>
      </c>
      <c r="N264" s="110">
        <v>50</v>
      </c>
      <c r="O264" s="110" t="s">
        <v>474</v>
      </c>
      <c r="W264" s="177">
        <f t="shared" si="66"/>
        <v>0</v>
      </c>
      <c r="X264" s="177">
        <f t="shared" si="67"/>
        <v>1</v>
      </c>
      <c r="Y264" s="177">
        <f t="shared" si="68"/>
        <v>0</v>
      </c>
      <c r="Z264" s="177">
        <f t="shared" si="69"/>
        <v>0</v>
      </c>
      <c r="AA264" s="177">
        <f t="shared" si="70"/>
        <v>0</v>
      </c>
      <c r="AB264" s="177">
        <f t="shared" si="71"/>
        <v>0</v>
      </c>
      <c r="AC264" s="85"/>
      <c r="AD264" s="85">
        <f t="shared" si="72"/>
        <v>0</v>
      </c>
      <c r="AE264" s="85">
        <f t="shared" si="73"/>
        <v>1</v>
      </c>
      <c r="AF264" s="85">
        <f t="shared" si="74"/>
        <v>0</v>
      </c>
      <c r="AG264" s="85">
        <f t="shared" si="75"/>
        <v>0</v>
      </c>
      <c r="AH264" s="85">
        <f t="shared" si="76"/>
        <v>0</v>
      </c>
      <c r="AI264" s="85">
        <f t="shared" si="77"/>
        <v>0</v>
      </c>
    </row>
    <row r="265" spans="1:35" ht="28.5" x14ac:dyDescent="0.25">
      <c r="A265" s="153">
        <v>263</v>
      </c>
      <c r="B265" s="143" t="s">
        <v>102</v>
      </c>
      <c r="C265" s="143" t="s">
        <v>169</v>
      </c>
      <c r="D265" s="143">
        <v>1</v>
      </c>
      <c r="E265" s="143" t="s">
        <v>52</v>
      </c>
      <c r="F265" s="143" t="s">
        <v>52</v>
      </c>
      <c r="G265" s="143" t="s">
        <v>52</v>
      </c>
      <c r="H265" s="143">
        <v>182</v>
      </c>
      <c r="I265" s="157" t="s">
        <v>317</v>
      </c>
      <c r="J265" s="151">
        <f t="shared" si="65"/>
        <v>517.17490225074948</v>
      </c>
      <c r="K265" s="96">
        <f t="shared" si="64"/>
        <v>101.01</v>
      </c>
      <c r="L265" s="110">
        <v>50</v>
      </c>
      <c r="M265" s="110" t="s">
        <v>474</v>
      </c>
      <c r="N265" s="110" t="s">
        <v>474</v>
      </c>
      <c r="O265" s="110" t="s">
        <v>474</v>
      </c>
      <c r="W265" s="177">
        <f t="shared" si="66"/>
        <v>0</v>
      </c>
      <c r="X265" s="177">
        <f t="shared" si="67"/>
        <v>1</v>
      </c>
      <c r="Y265" s="177">
        <f t="shared" si="68"/>
        <v>0</v>
      </c>
      <c r="Z265" s="177">
        <f t="shared" si="69"/>
        <v>0</v>
      </c>
      <c r="AA265" s="177">
        <f t="shared" si="70"/>
        <v>0</v>
      </c>
      <c r="AB265" s="177">
        <f t="shared" si="71"/>
        <v>0</v>
      </c>
      <c r="AC265" s="85"/>
      <c r="AD265" s="85">
        <f t="shared" si="72"/>
        <v>0</v>
      </c>
      <c r="AE265" s="85">
        <f t="shared" si="73"/>
        <v>0</v>
      </c>
      <c r="AF265" s="85">
        <f t="shared" si="74"/>
        <v>0</v>
      </c>
      <c r="AG265" s="85">
        <f t="shared" si="75"/>
        <v>0</v>
      </c>
      <c r="AH265" s="85">
        <f t="shared" si="76"/>
        <v>0</v>
      </c>
      <c r="AI265" s="85">
        <f t="shared" si="77"/>
        <v>0</v>
      </c>
    </row>
    <row r="266" spans="1:35" ht="28.5" x14ac:dyDescent="0.25">
      <c r="A266" s="153">
        <v>264</v>
      </c>
      <c r="B266" s="143" t="s">
        <v>102</v>
      </c>
      <c r="C266" s="143" t="s">
        <v>101</v>
      </c>
      <c r="D266" s="143">
        <v>1</v>
      </c>
      <c r="E266" s="143" t="s">
        <v>52</v>
      </c>
      <c r="F266" s="143" t="s">
        <v>52</v>
      </c>
      <c r="G266" s="143" t="s">
        <v>52</v>
      </c>
      <c r="H266" s="143">
        <v>357</v>
      </c>
      <c r="I266" s="157" t="s">
        <v>317</v>
      </c>
      <c r="J266" s="151">
        <f t="shared" si="65"/>
        <v>517.17490225074948</v>
      </c>
      <c r="K266" s="96">
        <f t="shared" si="64"/>
        <v>198.13500000000002</v>
      </c>
      <c r="L266" s="110">
        <v>50</v>
      </c>
      <c r="M266" s="110" t="s">
        <v>474</v>
      </c>
      <c r="N266" s="110" t="s">
        <v>474</v>
      </c>
      <c r="O266" s="110" t="s">
        <v>474</v>
      </c>
      <c r="W266" s="177">
        <f t="shared" si="66"/>
        <v>0</v>
      </c>
      <c r="X266" s="177">
        <f t="shared" si="67"/>
        <v>1</v>
      </c>
      <c r="Y266" s="177">
        <f t="shared" si="68"/>
        <v>0</v>
      </c>
      <c r="Z266" s="177">
        <f t="shared" si="69"/>
        <v>0</v>
      </c>
      <c r="AA266" s="177">
        <f t="shared" si="70"/>
        <v>0</v>
      </c>
      <c r="AB266" s="177">
        <f t="shared" si="71"/>
        <v>0</v>
      </c>
      <c r="AC266" s="85"/>
      <c r="AD266" s="85">
        <f t="shared" si="72"/>
        <v>0</v>
      </c>
      <c r="AE266" s="85">
        <f t="shared" si="73"/>
        <v>0</v>
      </c>
      <c r="AF266" s="85">
        <f t="shared" si="74"/>
        <v>0</v>
      </c>
      <c r="AG266" s="85">
        <f t="shared" si="75"/>
        <v>0</v>
      </c>
      <c r="AH266" s="85">
        <f t="shared" si="76"/>
        <v>0</v>
      </c>
      <c r="AI266" s="85">
        <f t="shared" si="77"/>
        <v>0</v>
      </c>
    </row>
    <row r="267" spans="1:35" ht="28.5" x14ac:dyDescent="0.25">
      <c r="A267" s="153">
        <v>265</v>
      </c>
      <c r="B267" s="143" t="s">
        <v>102</v>
      </c>
      <c r="C267" s="143" t="s">
        <v>827</v>
      </c>
      <c r="D267" s="143">
        <v>1</v>
      </c>
      <c r="E267" s="143" t="s">
        <v>52</v>
      </c>
      <c r="F267" s="143" t="s">
        <v>52</v>
      </c>
      <c r="G267" s="143" t="s">
        <v>52</v>
      </c>
      <c r="H267" s="143">
        <v>163</v>
      </c>
      <c r="I267" s="157" t="s">
        <v>317</v>
      </c>
      <c r="J267" s="151">
        <f t="shared" ref="J267:J298" si="78">IF(I267="Twin ACSR Moose",(400*400)/($U$4),IF(I267="Quad Bersimis",(400*400)/($U$4),IF(I267="Quad AAAC Moose",(400*400)/($U$5),IF(I267="Quad ACSR Moose",(400*400)/($U$6),IF(I267="Triple ACSR Snowbird",(400*400)/($U$7))))))</f>
        <v>517.17490225074948</v>
      </c>
      <c r="K267" s="96">
        <f t="shared" si="64"/>
        <v>90.465000000000003</v>
      </c>
      <c r="L267" s="110">
        <v>50</v>
      </c>
      <c r="M267" s="110" t="s">
        <v>474</v>
      </c>
      <c r="N267" s="110" t="s">
        <v>474</v>
      </c>
      <c r="O267" s="110" t="s">
        <v>474</v>
      </c>
      <c r="W267" s="177">
        <f t="shared" si="66"/>
        <v>0</v>
      </c>
      <c r="X267" s="177">
        <f t="shared" si="67"/>
        <v>1</v>
      </c>
      <c r="Y267" s="177">
        <f t="shared" si="68"/>
        <v>0</v>
      </c>
      <c r="Z267" s="177">
        <f t="shared" si="69"/>
        <v>0</v>
      </c>
      <c r="AA267" s="177">
        <f t="shared" si="70"/>
        <v>0</v>
      </c>
      <c r="AB267" s="177">
        <f t="shared" si="71"/>
        <v>0</v>
      </c>
      <c r="AC267" s="85"/>
      <c r="AD267" s="85">
        <f t="shared" si="72"/>
        <v>0</v>
      </c>
      <c r="AE267" s="85">
        <f t="shared" si="73"/>
        <v>0</v>
      </c>
      <c r="AF267" s="85">
        <f t="shared" si="74"/>
        <v>0</v>
      </c>
      <c r="AG267" s="85">
        <f t="shared" si="75"/>
        <v>0</v>
      </c>
      <c r="AH267" s="85">
        <f t="shared" si="76"/>
        <v>0</v>
      </c>
      <c r="AI267" s="85">
        <f t="shared" si="77"/>
        <v>0</v>
      </c>
    </row>
    <row r="268" spans="1:35" ht="28.5" x14ac:dyDescent="0.25">
      <c r="A268" s="153">
        <v>266</v>
      </c>
      <c r="B268" s="143" t="s">
        <v>102</v>
      </c>
      <c r="C268" s="143" t="s">
        <v>78</v>
      </c>
      <c r="D268" s="143">
        <v>1</v>
      </c>
      <c r="E268" s="141" t="s">
        <v>11</v>
      </c>
      <c r="F268" s="141" t="s">
        <v>52</v>
      </c>
      <c r="G268" s="141" t="s">
        <v>11</v>
      </c>
      <c r="H268" s="143">
        <v>5</v>
      </c>
      <c r="I268" s="157" t="s">
        <v>317</v>
      </c>
      <c r="J268" s="151">
        <f t="shared" si="78"/>
        <v>517.17490225074948</v>
      </c>
      <c r="K268" s="96">
        <f t="shared" si="64"/>
        <v>2.7750000000000004</v>
      </c>
      <c r="L268" s="110" t="s">
        <v>474</v>
      </c>
      <c r="M268" s="110" t="s">
        <v>474</v>
      </c>
      <c r="N268" s="110" t="s">
        <v>474</v>
      </c>
      <c r="O268" s="110" t="s">
        <v>474</v>
      </c>
      <c r="W268" s="177">
        <f t="shared" si="66"/>
        <v>0</v>
      </c>
      <c r="X268" s="177">
        <f t="shared" si="67"/>
        <v>0</v>
      </c>
      <c r="Y268" s="177">
        <f t="shared" si="68"/>
        <v>0</v>
      </c>
      <c r="Z268" s="177">
        <f t="shared" si="69"/>
        <v>0</v>
      </c>
      <c r="AA268" s="177">
        <f t="shared" si="70"/>
        <v>0</v>
      </c>
      <c r="AB268" s="177">
        <f t="shared" si="71"/>
        <v>0</v>
      </c>
      <c r="AC268" s="85"/>
      <c r="AD268" s="85">
        <f t="shared" si="72"/>
        <v>0</v>
      </c>
      <c r="AE268" s="85">
        <f t="shared" si="73"/>
        <v>0</v>
      </c>
      <c r="AF268" s="85">
        <f t="shared" si="74"/>
        <v>0</v>
      </c>
      <c r="AG268" s="85">
        <f t="shared" si="75"/>
        <v>0</v>
      </c>
      <c r="AH268" s="85">
        <f t="shared" si="76"/>
        <v>0</v>
      </c>
      <c r="AI268" s="85">
        <f t="shared" si="77"/>
        <v>0</v>
      </c>
    </row>
    <row r="269" spans="1:35" ht="28.5" x14ac:dyDescent="0.25">
      <c r="A269" s="153">
        <v>267</v>
      </c>
      <c r="B269" s="143" t="s">
        <v>102</v>
      </c>
      <c r="C269" s="143" t="s">
        <v>78</v>
      </c>
      <c r="D269" s="143">
        <v>2</v>
      </c>
      <c r="E269" s="143" t="s">
        <v>11</v>
      </c>
      <c r="F269" s="143" t="s">
        <v>52</v>
      </c>
      <c r="G269" s="143" t="s">
        <v>11</v>
      </c>
      <c r="H269" s="143">
        <v>5</v>
      </c>
      <c r="I269" s="157" t="s">
        <v>317</v>
      </c>
      <c r="J269" s="151">
        <f t="shared" si="78"/>
        <v>517.17490225074948</v>
      </c>
      <c r="K269" s="96">
        <f t="shared" si="64"/>
        <v>2.7750000000000004</v>
      </c>
      <c r="L269" s="110" t="s">
        <v>474</v>
      </c>
      <c r="M269" s="110" t="s">
        <v>474</v>
      </c>
      <c r="N269" s="110" t="s">
        <v>474</v>
      </c>
      <c r="O269" s="110" t="s">
        <v>474</v>
      </c>
      <c r="W269" s="177">
        <f t="shared" si="66"/>
        <v>0</v>
      </c>
      <c r="X269" s="177">
        <f t="shared" si="67"/>
        <v>0</v>
      </c>
      <c r="Y269" s="177">
        <f t="shared" si="68"/>
        <v>0</v>
      </c>
      <c r="Z269" s="177">
        <f t="shared" si="69"/>
        <v>0</v>
      </c>
      <c r="AA269" s="177">
        <f t="shared" si="70"/>
        <v>0</v>
      </c>
      <c r="AB269" s="177">
        <f t="shared" si="71"/>
        <v>0</v>
      </c>
      <c r="AC269" s="85"/>
      <c r="AD269" s="85">
        <f t="shared" si="72"/>
        <v>0</v>
      </c>
      <c r="AE269" s="85">
        <f t="shared" si="73"/>
        <v>0</v>
      </c>
      <c r="AF269" s="85">
        <f t="shared" si="74"/>
        <v>0</v>
      </c>
      <c r="AG269" s="85">
        <f t="shared" si="75"/>
        <v>0</v>
      </c>
      <c r="AH269" s="85">
        <f t="shared" si="76"/>
        <v>0</v>
      </c>
      <c r="AI269" s="85">
        <f t="shared" si="77"/>
        <v>0</v>
      </c>
    </row>
    <row r="270" spans="1:35" ht="28.5" x14ac:dyDescent="0.25">
      <c r="A270" s="153">
        <v>268</v>
      </c>
      <c r="B270" s="143" t="s">
        <v>78</v>
      </c>
      <c r="C270" s="143" t="s">
        <v>446</v>
      </c>
      <c r="D270" s="143">
        <v>1</v>
      </c>
      <c r="E270" s="143" t="s">
        <v>454</v>
      </c>
      <c r="F270" s="143" t="s">
        <v>11</v>
      </c>
      <c r="G270" s="143" t="s">
        <v>11</v>
      </c>
      <c r="H270" s="143">
        <v>272</v>
      </c>
      <c r="I270" s="157" t="s">
        <v>317</v>
      </c>
      <c r="J270" s="151">
        <f t="shared" si="78"/>
        <v>517.17490225074948</v>
      </c>
      <c r="K270" s="96">
        <f t="shared" si="64"/>
        <v>150.96</v>
      </c>
      <c r="L270" s="110">
        <v>50</v>
      </c>
      <c r="M270" s="110" t="s">
        <v>474</v>
      </c>
      <c r="N270" s="110">
        <v>50</v>
      </c>
      <c r="O270" s="110" t="s">
        <v>474</v>
      </c>
      <c r="W270" s="177">
        <f t="shared" si="66"/>
        <v>0</v>
      </c>
      <c r="X270" s="177">
        <f t="shared" si="67"/>
        <v>1</v>
      </c>
      <c r="Y270" s="177">
        <f t="shared" si="68"/>
        <v>0</v>
      </c>
      <c r="Z270" s="177">
        <f t="shared" si="69"/>
        <v>0</v>
      </c>
      <c r="AA270" s="177">
        <f t="shared" si="70"/>
        <v>0</v>
      </c>
      <c r="AB270" s="177">
        <f t="shared" si="71"/>
        <v>0</v>
      </c>
      <c r="AC270" s="85"/>
      <c r="AD270" s="85">
        <f t="shared" si="72"/>
        <v>0</v>
      </c>
      <c r="AE270" s="85">
        <f t="shared" si="73"/>
        <v>1</v>
      </c>
      <c r="AF270" s="85">
        <f t="shared" si="74"/>
        <v>0</v>
      </c>
      <c r="AG270" s="85">
        <f t="shared" si="75"/>
        <v>0</v>
      </c>
      <c r="AH270" s="85">
        <f t="shared" si="76"/>
        <v>0</v>
      </c>
      <c r="AI270" s="85">
        <f t="shared" si="77"/>
        <v>0</v>
      </c>
    </row>
    <row r="271" spans="1:35" ht="28.5" x14ac:dyDescent="0.25">
      <c r="A271" s="153">
        <v>269</v>
      </c>
      <c r="B271" s="143" t="s">
        <v>78</v>
      </c>
      <c r="C271" s="143" t="s">
        <v>446</v>
      </c>
      <c r="D271" s="143">
        <v>2</v>
      </c>
      <c r="E271" s="143" t="s">
        <v>454</v>
      </c>
      <c r="F271" s="143" t="s">
        <v>11</v>
      </c>
      <c r="G271" s="143" t="s">
        <v>11</v>
      </c>
      <c r="H271" s="143">
        <v>272</v>
      </c>
      <c r="I271" s="157" t="s">
        <v>317</v>
      </c>
      <c r="J271" s="151">
        <f t="shared" si="78"/>
        <v>517.17490225074948</v>
      </c>
      <c r="K271" s="96">
        <f t="shared" si="64"/>
        <v>150.96</v>
      </c>
      <c r="L271" s="110">
        <v>50</v>
      </c>
      <c r="M271" s="110" t="s">
        <v>474</v>
      </c>
      <c r="N271" s="110">
        <v>50</v>
      </c>
      <c r="O271" s="110" t="s">
        <v>474</v>
      </c>
      <c r="W271" s="177">
        <f t="shared" si="66"/>
        <v>0</v>
      </c>
      <c r="X271" s="177">
        <f t="shared" si="67"/>
        <v>1</v>
      </c>
      <c r="Y271" s="177">
        <f t="shared" si="68"/>
        <v>0</v>
      </c>
      <c r="Z271" s="177">
        <f t="shared" si="69"/>
        <v>0</v>
      </c>
      <c r="AA271" s="177">
        <f t="shared" si="70"/>
        <v>0</v>
      </c>
      <c r="AB271" s="177">
        <f t="shared" si="71"/>
        <v>0</v>
      </c>
      <c r="AC271" s="85"/>
      <c r="AD271" s="85">
        <f t="shared" si="72"/>
        <v>0</v>
      </c>
      <c r="AE271" s="85">
        <f t="shared" si="73"/>
        <v>1</v>
      </c>
      <c r="AF271" s="85">
        <f t="shared" si="74"/>
        <v>0</v>
      </c>
      <c r="AG271" s="85">
        <f t="shared" si="75"/>
        <v>0</v>
      </c>
      <c r="AH271" s="85">
        <f t="shared" si="76"/>
        <v>0</v>
      </c>
      <c r="AI271" s="85">
        <f t="shared" si="77"/>
        <v>0</v>
      </c>
    </row>
    <row r="272" spans="1:35" ht="28.5" x14ac:dyDescent="0.25">
      <c r="A272" s="153">
        <v>270</v>
      </c>
      <c r="B272" s="143" t="s">
        <v>78</v>
      </c>
      <c r="C272" s="110" t="s">
        <v>41</v>
      </c>
      <c r="D272" s="143">
        <v>1</v>
      </c>
      <c r="E272" s="143" t="s">
        <v>454</v>
      </c>
      <c r="F272" s="143" t="s">
        <v>11</v>
      </c>
      <c r="G272" s="143" t="s">
        <v>11</v>
      </c>
      <c r="H272" s="143">
        <v>65</v>
      </c>
      <c r="I272" s="157" t="s">
        <v>317</v>
      </c>
      <c r="J272" s="151">
        <f t="shared" si="78"/>
        <v>517.17490225074948</v>
      </c>
      <c r="K272" s="96">
        <f t="shared" si="64"/>
        <v>36.075000000000003</v>
      </c>
      <c r="L272" s="110" t="s">
        <v>474</v>
      </c>
      <c r="M272" s="110" t="s">
        <v>474</v>
      </c>
      <c r="N272" s="110" t="s">
        <v>474</v>
      </c>
      <c r="O272" s="110" t="s">
        <v>474</v>
      </c>
      <c r="W272" s="177">
        <f t="shared" si="66"/>
        <v>0</v>
      </c>
      <c r="X272" s="177">
        <f t="shared" si="67"/>
        <v>0</v>
      </c>
      <c r="Y272" s="177">
        <f t="shared" si="68"/>
        <v>0</v>
      </c>
      <c r="Z272" s="177">
        <f t="shared" si="69"/>
        <v>0</v>
      </c>
      <c r="AA272" s="177">
        <f t="shared" si="70"/>
        <v>0</v>
      </c>
      <c r="AB272" s="177">
        <f t="shared" si="71"/>
        <v>0</v>
      </c>
      <c r="AC272" s="85"/>
      <c r="AD272" s="85">
        <f t="shared" si="72"/>
        <v>0</v>
      </c>
      <c r="AE272" s="85">
        <f t="shared" si="73"/>
        <v>0</v>
      </c>
      <c r="AF272" s="85">
        <f t="shared" si="74"/>
        <v>0</v>
      </c>
      <c r="AG272" s="85">
        <f t="shared" si="75"/>
        <v>0</v>
      </c>
      <c r="AH272" s="85">
        <f t="shared" si="76"/>
        <v>0</v>
      </c>
      <c r="AI272" s="85">
        <f t="shared" si="77"/>
        <v>0</v>
      </c>
    </row>
    <row r="273" spans="1:35" ht="28.5" x14ac:dyDescent="0.25">
      <c r="A273" s="153">
        <v>271</v>
      </c>
      <c r="B273" s="143" t="s">
        <v>78</v>
      </c>
      <c r="C273" s="110" t="s">
        <v>41</v>
      </c>
      <c r="D273" s="143">
        <v>2</v>
      </c>
      <c r="E273" s="143" t="s">
        <v>454</v>
      </c>
      <c r="F273" s="143" t="s">
        <v>11</v>
      </c>
      <c r="G273" s="143" t="s">
        <v>11</v>
      </c>
      <c r="H273" s="143">
        <v>65</v>
      </c>
      <c r="I273" s="157" t="s">
        <v>317</v>
      </c>
      <c r="J273" s="151">
        <f t="shared" si="78"/>
        <v>517.17490225074948</v>
      </c>
      <c r="K273" s="96">
        <f t="shared" si="64"/>
        <v>36.075000000000003</v>
      </c>
      <c r="L273" s="110" t="s">
        <v>474</v>
      </c>
      <c r="M273" s="110" t="s">
        <v>474</v>
      </c>
      <c r="N273" s="110" t="s">
        <v>474</v>
      </c>
      <c r="O273" s="110" t="s">
        <v>474</v>
      </c>
      <c r="W273" s="177">
        <f t="shared" si="66"/>
        <v>0</v>
      </c>
      <c r="X273" s="177">
        <f t="shared" si="67"/>
        <v>0</v>
      </c>
      <c r="Y273" s="177">
        <f t="shared" si="68"/>
        <v>0</v>
      </c>
      <c r="Z273" s="177">
        <f t="shared" si="69"/>
        <v>0</v>
      </c>
      <c r="AA273" s="177">
        <f t="shared" si="70"/>
        <v>0</v>
      </c>
      <c r="AB273" s="177">
        <f t="shared" si="71"/>
        <v>0</v>
      </c>
      <c r="AC273" s="85"/>
      <c r="AD273" s="85">
        <f t="shared" si="72"/>
        <v>0</v>
      </c>
      <c r="AE273" s="85">
        <f t="shared" si="73"/>
        <v>0</v>
      </c>
      <c r="AF273" s="85">
        <f t="shared" si="74"/>
        <v>0</v>
      </c>
      <c r="AG273" s="85">
        <f t="shared" si="75"/>
        <v>0</v>
      </c>
      <c r="AH273" s="85">
        <f t="shared" si="76"/>
        <v>0</v>
      </c>
      <c r="AI273" s="85">
        <f t="shared" si="77"/>
        <v>0</v>
      </c>
    </row>
    <row r="274" spans="1:35" ht="28.5" x14ac:dyDescent="0.25">
      <c r="A274" s="153">
        <v>272</v>
      </c>
      <c r="B274" s="143" t="s">
        <v>140</v>
      </c>
      <c r="C274" s="143" t="s">
        <v>50</v>
      </c>
      <c r="D274" s="143">
        <v>1</v>
      </c>
      <c r="E274" s="141" t="s">
        <v>141</v>
      </c>
      <c r="F274" s="141" t="s">
        <v>141</v>
      </c>
      <c r="G274" s="141" t="s">
        <v>11</v>
      </c>
      <c r="H274" s="143">
        <v>31</v>
      </c>
      <c r="I274" s="157" t="s">
        <v>317</v>
      </c>
      <c r="J274" s="151">
        <f t="shared" si="78"/>
        <v>517.17490225074948</v>
      </c>
      <c r="K274" s="96">
        <f t="shared" si="64"/>
        <v>17.205000000000002</v>
      </c>
      <c r="L274" s="110" t="s">
        <v>474</v>
      </c>
      <c r="M274" s="110" t="s">
        <v>474</v>
      </c>
      <c r="N274" s="110" t="s">
        <v>474</v>
      </c>
      <c r="O274" s="110" t="s">
        <v>474</v>
      </c>
      <c r="W274" s="177">
        <f t="shared" si="66"/>
        <v>0</v>
      </c>
      <c r="X274" s="177">
        <f t="shared" si="67"/>
        <v>0</v>
      </c>
      <c r="Y274" s="177">
        <f t="shared" si="68"/>
        <v>0</v>
      </c>
      <c r="Z274" s="177">
        <f t="shared" si="69"/>
        <v>0</v>
      </c>
      <c r="AA274" s="177">
        <f t="shared" si="70"/>
        <v>0</v>
      </c>
      <c r="AB274" s="177">
        <f t="shared" si="71"/>
        <v>0</v>
      </c>
      <c r="AC274" s="85"/>
      <c r="AD274" s="85">
        <f t="shared" si="72"/>
        <v>0</v>
      </c>
      <c r="AE274" s="85">
        <f t="shared" si="73"/>
        <v>0</v>
      </c>
      <c r="AF274" s="85">
        <f t="shared" si="74"/>
        <v>0</v>
      </c>
      <c r="AG274" s="85">
        <f t="shared" si="75"/>
        <v>0</v>
      </c>
      <c r="AH274" s="85">
        <f t="shared" si="76"/>
        <v>0</v>
      </c>
      <c r="AI274" s="85">
        <f t="shared" si="77"/>
        <v>0</v>
      </c>
    </row>
    <row r="275" spans="1:35" ht="28.5" x14ac:dyDescent="0.25">
      <c r="A275" s="153">
        <v>273</v>
      </c>
      <c r="B275" s="143" t="s">
        <v>140</v>
      </c>
      <c r="C275" s="143" t="s">
        <v>50</v>
      </c>
      <c r="D275" s="143">
        <v>2</v>
      </c>
      <c r="E275" s="141" t="s">
        <v>141</v>
      </c>
      <c r="F275" s="141" t="s">
        <v>141</v>
      </c>
      <c r="G275" s="141" t="s">
        <v>11</v>
      </c>
      <c r="H275" s="143">
        <v>31</v>
      </c>
      <c r="I275" s="157" t="s">
        <v>317</v>
      </c>
      <c r="J275" s="151">
        <f t="shared" si="78"/>
        <v>517.17490225074948</v>
      </c>
      <c r="K275" s="96">
        <f t="shared" si="64"/>
        <v>17.205000000000002</v>
      </c>
      <c r="L275" s="110" t="s">
        <v>474</v>
      </c>
      <c r="M275" s="110" t="s">
        <v>474</v>
      </c>
      <c r="N275" s="110" t="s">
        <v>474</v>
      </c>
      <c r="O275" s="110" t="s">
        <v>474</v>
      </c>
      <c r="W275" s="177">
        <f t="shared" si="66"/>
        <v>0</v>
      </c>
      <c r="X275" s="177">
        <f t="shared" si="67"/>
        <v>0</v>
      </c>
      <c r="Y275" s="177">
        <f t="shared" si="68"/>
        <v>0</v>
      </c>
      <c r="Z275" s="177">
        <f t="shared" si="69"/>
        <v>0</v>
      </c>
      <c r="AA275" s="177">
        <f t="shared" si="70"/>
        <v>0</v>
      </c>
      <c r="AB275" s="177">
        <f t="shared" si="71"/>
        <v>0</v>
      </c>
      <c r="AC275" s="85"/>
      <c r="AD275" s="85">
        <f t="shared" si="72"/>
        <v>0</v>
      </c>
      <c r="AE275" s="85">
        <f t="shared" si="73"/>
        <v>0</v>
      </c>
      <c r="AF275" s="85">
        <f t="shared" si="74"/>
        <v>0</v>
      </c>
      <c r="AG275" s="85">
        <f t="shared" si="75"/>
        <v>0</v>
      </c>
      <c r="AH275" s="85">
        <f t="shared" si="76"/>
        <v>0</v>
      </c>
      <c r="AI275" s="85">
        <f t="shared" si="77"/>
        <v>0</v>
      </c>
    </row>
    <row r="276" spans="1:35" ht="28.5" x14ac:dyDescent="0.25">
      <c r="A276" s="153">
        <v>274</v>
      </c>
      <c r="B276" s="110" t="s">
        <v>323</v>
      </c>
      <c r="C276" s="110" t="s">
        <v>106</v>
      </c>
      <c r="D276" s="110">
        <v>1</v>
      </c>
      <c r="E276" s="110" t="s">
        <v>321</v>
      </c>
      <c r="F276" s="110" t="s">
        <v>321</v>
      </c>
      <c r="G276" s="110" t="s">
        <v>15</v>
      </c>
      <c r="H276" s="110">
        <v>6</v>
      </c>
      <c r="I276" s="157" t="s">
        <v>317</v>
      </c>
      <c r="J276" s="151">
        <f t="shared" si="78"/>
        <v>517.17490225074948</v>
      </c>
      <c r="K276" s="96">
        <f t="shared" si="64"/>
        <v>3.33</v>
      </c>
      <c r="L276" s="110" t="s">
        <v>474</v>
      </c>
      <c r="M276" s="110" t="s">
        <v>474</v>
      </c>
      <c r="N276" s="110" t="s">
        <v>474</v>
      </c>
      <c r="O276" s="110" t="s">
        <v>474</v>
      </c>
      <c r="W276" s="177">
        <f t="shared" si="66"/>
        <v>0</v>
      </c>
      <c r="X276" s="177">
        <f t="shared" si="67"/>
        <v>0</v>
      </c>
      <c r="Y276" s="177">
        <f t="shared" si="68"/>
        <v>0</v>
      </c>
      <c r="Z276" s="177">
        <f t="shared" si="69"/>
        <v>0</v>
      </c>
      <c r="AA276" s="177">
        <f t="shared" si="70"/>
        <v>0</v>
      </c>
      <c r="AB276" s="177">
        <f t="shared" si="71"/>
        <v>0</v>
      </c>
      <c r="AC276" s="85"/>
      <c r="AD276" s="85">
        <f t="shared" si="72"/>
        <v>0</v>
      </c>
      <c r="AE276" s="85">
        <f t="shared" si="73"/>
        <v>0</v>
      </c>
      <c r="AF276" s="85">
        <f t="shared" si="74"/>
        <v>0</v>
      </c>
      <c r="AG276" s="85">
        <f t="shared" si="75"/>
        <v>0</v>
      </c>
      <c r="AH276" s="85">
        <f t="shared" si="76"/>
        <v>0</v>
      </c>
      <c r="AI276" s="85">
        <f t="shared" si="77"/>
        <v>0</v>
      </c>
    </row>
    <row r="277" spans="1:35" ht="28.5" x14ac:dyDescent="0.25">
      <c r="A277" s="153">
        <v>275</v>
      </c>
      <c r="B277" s="110" t="s">
        <v>323</v>
      </c>
      <c r="C277" s="110" t="s">
        <v>106</v>
      </c>
      <c r="D277" s="110">
        <v>2</v>
      </c>
      <c r="E277" s="110" t="s">
        <v>321</v>
      </c>
      <c r="F277" s="110" t="s">
        <v>321</v>
      </c>
      <c r="G277" s="110" t="s">
        <v>15</v>
      </c>
      <c r="H277" s="110">
        <v>6</v>
      </c>
      <c r="I277" s="157" t="s">
        <v>317</v>
      </c>
      <c r="J277" s="151">
        <f t="shared" si="78"/>
        <v>517.17490225074948</v>
      </c>
      <c r="K277" s="96">
        <f t="shared" si="64"/>
        <v>3.33</v>
      </c>
      <c r="L277" s="110" t="s">
        <v>474</v>
      </c>
      <c r="M277" s="110" t="s">
        <v>474</v>
      </c>
      <c r="N277" s="110" t="s">
        <v>474</v>
      </c>
      <c r="O277" s="110" t="s">
        <v>474</v>
      </c>
      <c r="W277" s="177">
        <f t="shared" si="66"/>
        <v>0</v>
      </c>
      <c r="X277" s="177">
        <f t="shared" si="67"/>
        <v>0</v>
      </c>
      <c r="Y277" s="177">
        <f t="shared" si="68"/>
        <v>0</v>
      </c>
      <c r="Z277" s="177">
        <f t="shared" si="69"/>
        <v>0</v>
      </c>
      <c r="AA277" s="177">
        <f t="shared" si="70"/>
        <v>0</v>
      </c>
      <c r="AB277" s="177">
        <f t="shared" si="71"/>
        <v>0</v>
      </c>
      <c r="AC277" s="85"/>
      <c r="AD277" s="85">
        <f t="shared" si="72"/>
        <v>0</v>
      </c>
      <c r="AE277" s="85">
        <f t="shared" si="73"/>
        <v>0</v>
      </c>
      <c r="AF277" s="85">
        <f t="shared" si="74"/>
        <v>0</v>
      </c>
      <c r="AG277" s="85">
        <f t="shared" si="75"/>
        <v>0</v>
      </c>
      <c r="AH277" s="85">
        <f t="shared" si="76"/>
        <v>0</v>
      </c>
      <c r="AI277" s="85">
        <f t="shared" si="77"/>
        <v>0</v>
      </c>
    </row>
    <row r="278" spans="1:35" ht="28.5" x14ac:dyDescent="0.25">
      <c r="A278" s="153">
        <v>276</v>
      </c>
      <c r="B278" s="110" t="s">
        <v>446</v>
      </c>
      <c r="C278" s="110" t="s">
        <v>66</v>
      </c>
      <c r="D278" s="110">
        <v>1</v>
      </c>
      <c r="E278" s="141" t="s">
        <v>454</v>
      </c>
      <c r="F278" s="141" t="s">
        <v>11</v>
      </c>
      <c r="G278" s="141" t="s">
        <v>11</v>
      </c>
      <c r="H278" s="110">
        <v>64</v>
      </c>
      <c r="I278" s="157" t="s">
        <v>317</v>
      </c>
      <c r="J278" s="151">
        <f t="shared" si="78"/>
        <v>517.17490225074948</v>
      </c>
      <c r="K278" s="96">
        <f t="shared" si="64"/>
        <v>35.520000000000003</v>
      </c>
      <c r="L278" s="110" t="s">
        <v>474</v>
      </c>
      <c r="M278" s="110" t="s">
        <v>474</v>
      </c>
      <c r="N278" s="110">
        <v>50</v>
      </c>
      <c r="O278" s="110" t="s">
        <v>568</v>
      </c>
      <c r="W278" s="177">
        <f t="shared" si="66"/>
        <v>0</v>
      </c>
      <c r="X278" s="177">
        <f t="shared" si="67"/>
        <v>0</v>
      </c>
      <c r="Y278" s="177">
        <f t="shared" si="68"/>
        <v>0</v>
      </c>
      <c r="Z278" s="177">
        <f t="shared" si="69"/>
        <v>0</v>
      </c>
      <c r="AA278" s="177">
        <f t="shared" si="70"/>
        <v>0</v>
      </c>
      <c r="AB278" s="177">
        <f t="shared" si="71"/>
        <v>0</v>
      </c>
      <c r="AC278" s="85"/>
      <c r="AD278" s="85">
        <f t="shared" si="72"/>
        <v>1</v>
      </c>
      <c r="AE278" s="85">
        <f t="shared" si="73"/>
        <v>0</v>
      </c>
      <c r="AF278" s="85">
        <f t="shared" si="74"/>
        <v>0</v>
      </c>
      <c r="AG278" s="85">
        <f t="shared" si="75"/>
        <v>0</v>
      </c>
      <c r="AH278" s="85">
        <f t="shared" si="76"/>
        <v>0</v>
      </c>
      <c r="AI278" s="85">
        <f t="shared" si="77"/>
        <v>0</v>
      </c>
    </row>
    <row r="279" spans="1:35" ht="28.5" x14ac:dyDescent="0.25">
      <c r="A279" s="153">
        <v>277</v>
      </c>
      <c r="B279" s="110" t="s">
        <v>446</v>
      </c>
      <c r="C279" s="110" t="s">
        <v>66</v>
      </c>
      <c r="D279" s="110">
        <v>2</v>
      </c>
      <c r="E279" s="143" t="s">
        <v>454</v>
      </c>
      <c r="F279" s="143" t="s">
        <v>11</v>
      </c>
      <c r="G279" s="143" t="s">
        <v>11</v>
      </c>
      <c r="H279" s="110">
        <v>64</v>
      </c>
      <c r="I279" s="157" t="s">
        <v>317</v>
      </c>
      <c r="J279" s="151">
        <f t="shared" si="78"/>
        <v>517.17490225074948</v>
      </c>
      <c r="K279" s="96">
        <f t="shared" si="64"/>
        <v>35.520000000000003</v>
      </c>
      <c r="L279" s="110" t="s">
        <v>474</v>
      </c>
      <c r="M279" s="110" t="s">
        <v>474</v>
      </c>
      <c r="N279" s="110">
        <v>50</v>
      </c>
      <c r="O279" s="110" t="s">
        <v>568</v>
      </c>
      <c r="W279" s="177">
        <f t="shared" si="66"/>
        <v>0</v>
      </c>
      <c r="X279" s="177">
        <f t="shared" si="67"/>
        <v>0</v>
      </c>
      <c r="Y279" s="177">
        <f t="shared" si="68"/>
        <v>0</v>
      </c>
      <c r="Z279" s="177">
        <f t="shared" si="69"/>
        <v>0</v>
      </c>
      <c r="AA279" s="177">
        <f t="shared" si="70"/>
        <v>0</v>
      </c>
      <c r="AB279" s="177">
        <f t="shared" si="71"/>
        <v>0</v>
      </c>
      <c r="AC279" s="85"/>
      <c r="AD279" s="85">
        <f t="shared" si="72"/>
        <v>1</v>
      </c>
      <c r="AE279" s="85">
        <f t="shared" si="73"/>
        <v>0</v>
      </c>
      <c r="AF279" s="85">
        <f t="shared" si="74"/>
        <v>0</v>
      </c>
      <c r="AG279" s="85">
        <f t="shared" si="75"/>
        <v>0</v>
      </c>
      <c r="AH279" s="85">
        <f t="shared" si="76"/>
        <v>0</v>
      </c>
      <c r="AI279" s="85">
        <f t="shared" si="77"/>
        <v>0</v>
      </c>
    </row>
    <row r="280" spans="1:35" ht="28.5" x14ac:dyDescent="0.25">
      <c r="A280" s="153">
        <v>278</v>
      </c>
      <c r="B280" s="110" t="s">
        <v>446</v>
      </c>
      <c r="C280" s="110" t="s">
        <v>66</v>
      </c>
      <c r="D280" s="110">
        <v>3</v>
      </c>
      <c r="E280" s="143" t="s">
        <v>11</v>
      </c>
      <c r="F280" s="143" t="s">
        <v>11</v>
      </c>
      <c r="G280" s="143" t="s">
        <v>11</v>
      </c>
      <c r="H280" s="110">
        <v>64</v>
      </c>
      <c r="I280" s="157" t="s">
        <v>317</v>
      </c>
      <c r="J280" s="151">
        <f t="shared" si="78"/>
        <v>517.17490225074948</v>
      </c>
      <c r="K280" s="96">
        <f t="shared" si="64"/>
        <v>35.520000000000003</v>
      </c>
      <c r="L280" s="110" t="s">
        <v>474</v>
      </c>
      <c r="M280" s="110" t="s">
        <v>474</v>
      </c>
      <c r="N280" s="110">
        <v>50</v>
      </c>
      <c r="O280" s="110" t="s">
        <v>568</v>
      </c>
      <c r="W280" s="177">
        <f t="shared" si="66"/>
        <v>0</v>
      </c>
      <c r="X280" s="177">
        <f t="shared" si="67"/>
        <v>0</v>
      </c>
      <c r="Y280" s="177">
        <f t="shared" si="68"/>
        <v>0</v>
      </c>
      <c r="Z280" s="177">
        <f t="shared" si="69"/>
        <v>0</v>
      </c>
      <c r="AA280" s="177">
        <f t="shared" si="70"/>
        <v>0</v>
      </c>
      <c r="AB280" s="177">
        <f t="shared" si="71"/>
        <v>0</v>
      </c>
      <c r="AC280" s="85"/>
      <c r="AD280" s="85">
        <f t="shared" si="72"/>
        <v>1</v>
      </c>
      <c r="AE280" s="85">
        <f t="shared" si="73"/>
        <v>0</v>
      </c>
      <c r="AF280" s="85">
        <f t="shared" si="74"/>
        <v>0</v>
      </c>
      <c r="AG280" s="85">
        <f t="shared" si="75"/>
        <v>0</v>
      </c>
      <c r="AH280" s="85">
        <f t="shared" si="76"/>
        <v>0</v>
      </c>
      <c r="AI280" s="85">
        <f t="shared" si="77"/>
        <v>0</v>
      </c>
    </row>
    <row r="281" spans="1:35" ht="28.5" x14ac:dyDescent="0.25">
      <c r="A281" s="153">
        <v>279</v>
      </c>
      <c r="B281" s="110" t="s">
        <v>446</v>
      </c>
      <c r="C281" s="110" t="s">
        <v>66</v>
      </c>
      <c r="D281" s="110">
        <v>4</v>
      </c>
      <c r="E281" s="141" t="s">
        <v>11</v>
      </c>
      <c r="F281" s="141" t="s">
        <v>11</v>
      </c>
      <c r="G281" s="141" t="s">
        <v>11</v>
      </c>
      <c r="H281" s="110">
        <v>64</v>
      </c>
      <c r="I281" s="157" t="s">
        <v>317</v>
      </c>
      <c r="J281" s="151">
        <f t="shared" si="78"/>
        <v>517.17490225074948</v>
      </c>
      <c r="K281" s="96">
        <f t="shared" si="64"/>
        <v>35.520000000000003</v>
      </c>
      <c r="L281" s="110" t="s">
        <v>474</v>
      </c>
      <c r="M281" s="110" t="s">
        <v>474</v>
      </c>
      <c r="N281" s="110">
        <v>50</v>
      </c>
      <c r="O281" s="110" t="s">
        <v>568</v>
      </c>
      <c r="W281" s="177">
        <f t="shared" si="66"/>
        <v>0</v>
      </c>
      <c r="X281" s="177">
        <f t="shared" si="67"/>
        <v>0</v>
      </c>
      <c r="Y281" s="177">
        <f t="shared" si="68"/>
        <v>0</v>
      </c>
      <c r="Z281" s="177">
        <f t="shared" si="69"/>
        <v>0</v>
      </c>
      <c r="AA281" s="177">
        <f t="shared" si="70"/>
        <v>0</v>
      </c>
      <c r="AB281" s="177">
        <f t="shared" si="71"/>
        <v>0</v>
      </c>
      <c r="AC281" s="85"/>
      <c r="AD281" s="85">
        <f t="shared" si="72"/>
        <v>1</v>
      </c>
      <c r="AE281" s="85">
        <f t="shared" si="73"/>
        <v>0</v>
      </c>
      <c r="AF281" s="85">
        <f t="shared" si="74"/>
        <v>0</v>
      </c>
      <c r="AG281" s="85">
        <f t="shared" si="75"/>
        <v>0</v>
      </c>
      <c r="AH281" s="85">
        <f t="shared" si="76"/>
        <v>0</v>
      </c>
      <c r="AI281" s="85">
        <f t="shared" si="77"/>
        <v>0</v>
      </c>
    </row>
    <row r="282" spans="1:35" ht="28.5" x14ac:dyDescent="0.25">
      <c r="A282" s="153">
        <v>280</v>
      </c>
      <c r="B282" s="141" t="s">
        <v>160</v>
      </c>
      <c r="C282" s="141" t="s">
        <v>459</v>
      </c>
      <c r="D282" s="141">
        <v>1</v>
      </c>
      <c r="E282" s="141" t="s">
        <v>162</v>
      </c>
      <c r="F282" s="141" t="s">
        <v>11</v>
      </c>
      <c r="G282" s="141" t="s">
        <v>163</v>
      </c>
      <c r="H282" s="141">
        <v>110</v>
      </c>
      <c r="I282" s="157" t="s">
        <v>317</v>
      </c>
      <c r="J282" s="151">
        <f t="shared" si="78"/>
        <v>517.17490225074948</v>
      </c>
      <c r="K282" s="96">
        <f t="shared" si="64"/>
        <v>61.050000000000004</v>
      </c>
      <c r="L282" s="110" t="s">
        <v>474</v>
      </c>
      <c r="M282" s="110" t="s">
        <v>474</v>
      </c>
      <c r="N282" s="110" t="s">
        <v>474</v>
      </c>
      <c r="O282" s="110" t="s">
        <v>474</v>
      </c>
      <c r="W282" s="177">
        <f t="shared" si="66"/>
        <v>0</v>
      </c>
      <c r="X282" s="177">
        <f t="shared" si="67"/>
        <v>0</v>
      </c>
      <c r="Y282" s="177">
        <f t="shared" si="68"/>
        <v>0</v>
      </c>
      <c r="Z282" s="177">
        <f t="shared" si="69"/>
        <v>0</v>
      </c>
      <c r="AA282" s="177">
        <f t="shared" si="70"/>
        <v>0</v>
      </c>
      <c r="AB282" s="177">
        <f t="shared" si="71"/>
        <v>0</v>
      </c>
      <c r="AC282" s="85"/>
      <c r="AD282" s="85">
        <f t="shared" si="72"/>
        <v>0</v>
      </c>
      <c r="AE282" s="85">
        <f t="shared" si="73"/>
        <v>0</v>
      </c>
      <c r="AF282" s="85">
        <f t="shared" si="74"/>
        <v>0</v>
      </c>
      <c r="AG282" s="85">
        <f t="shared" si="75"/>
        <v>0</v>
      </c>
      <c r="AH282" s="85">
        <f t="shared" si="76"/>
        <v>0</v>
      </c>
      <c r="AI282" s="85">
        <f t="shared" si="77"/>
        <v>0</v>
      </c>
    </row>
    <row r="283" spans="1:35" ht="28.5" x14ac:dyDescent="0.25">
      <c r="A283" s="153">
        <v>281</v>
      </c>
      <c r="B283" s="141" t="s">
        <v>160</v>
      </c>
      <c r="C283" s="141" t="s">
        <v>161</v>
      </c>
      <c r="D283" s="141">
        <v>2</v>
      </c>
      <c r="E283" s="141" t="s">
        <v>162</v>
      </c>
      <c r="F283" s="141" t="s">
        <v>11</v>
      </c>
      <c r="G283" s="141" t="s">
        <v>163</v>
      </c>
      <c r="H283" s="141">
        <v>125</v>
      </c>
      <c r="I283" s="157" t="s">
        <v>317</v>
      </c>
      <c r="J283" s="151">
        <f t="shared" si="78"/>
        <v>517.17490225074948</v>
      </c>
      <c r="K283" s="96">
        <f t="shared" si="64"/>
        <v>69.375</v>
      </c>
      <c r="L283" s="110" t="s">
        <v>474</v>
      </c>
      <c r="M283" s="110" t="s">
        <v>474</v>
      </c>
      <c r="N283" s="110" t="s">
        <v>474</v>
      </c>
      <c r="O283" s="110" t="s">
        <v>474</v>
      </c>
      <c r="W283" s="177">
        <f t="shared" si="66"/>
        <v>0</v>
      </c>
      <c r="X283" s="177">
        <f t="shared" si="67"/>
        <v>0</v>
      </c>
      <c r="Y283" s="177">
        <f t="shared" si="68"/>
        <v>0</v>
      </c>
      <c r="Z283" s="177">
        <f t="shared" si="69"/>
        <v>0</v>
      </c>
      <c r="AA283" s="177">
        <f t="shared" si="70"/>
        <v>0</v>
      </c>
      <c r="AB283" s="177">
        <f t="shared" si="71"/>
        <v>0</v>
      </c>
      <c r="AC283" s="85"/>
      <c r="AD283" s="85">
        <f t="shared" si="72"/>
        <v>0</v>
      </c>
      <c r="AE283" s="85">
        <f t="shared" si="73"/>
        <v>0</v>
      </c>
      <c r="AF283" s="85">
        <f t="shared" si="74"/>
        <v>0</v>
      </c>
      <c r="AG283" s="85">
        <f t="shared" si="75"/>
        <v>0</v>
      </c>
      <c r="AH283" s="85">
        <f t="shared" si="76"/>
        <v>0</v>
      </c>
      <c r="AI283" s="85">
        <f t="shared" si="77"/>
        <v>0</v>
      </c>
    </row>
    <row r="284" spans="1:35" ht="28.5" x14ac:dyDescent="0.25">
      <c r="A284" s="153">
        <v>282</v>
      </c>
      <c r="B284" s="141" t="s">
        <v>160</v>
      </c>
      <c r="C284" s="141" t="s">
        <v>460</v>
      </c>
      <c r="D284" s="141">
        <v>1</v>
      </c>
      <c r="E284" s="141" t="s">
        <v>162</v>
      </c>
      <c r="F284" s="141" t="s">
        <v>11</v>
      </c>
      <c r="G284" s="141" t="s">
        <v>163</v>
      </c>
      <c r="H284" s="141">
        <v>130</v>
      </c>
      <c r="I284" s="157" t="s">
        <v>317</v>
      </c>
      <c r="J284" s="151">
        <f t="shared" si="78"/>
        <v>517.17490225074948</v>
      </c>
      <c r="K284" s="96">
        <f t="shared" si="64"/>
        <v>72.150000000000006</v>
      </c>
      <c r="L284" s="110" t="s">
        <v>474</v>
      </c>
      <c r="M284" s="110" t="s">
        <v>474</v>
      </c>
      <c r="N284" s="110" t="s">
        <v>474</v>
      </c>
      <c r="O284" s="110" t="s">
        <v>474</v>
      </c>
      <c r="W284" s="177">
        <f t="shared" si="66"/>
        <v>0</v>
      </c>
      <c r="X284" s="177">
        <f t="shared" si="67"/>
        <v>0</v>
      </c>
      <c r="Y284" s="177">
        <f t="shared" si="68"/>
        <v>0</v>
      </c>
      <c r="Z284" s="177">
        <f t="shared" si="69"/>
        <v>0</v>
      </c>
      <c r="AA284" s="177">
        <f t="shared" si="70"/>
        <v>0</v>
      </c>
      <c r="AB284" s="177">
        <f t="shared" si="71"/>
        <v>0</v>
      </c>
      <c r="AC284" s="85"/>
      <c r="AD284" s="85">
        <f t="shared" si="72"/>
        <v>0</v>
      </c>
      <c r="AE284" s="85">
        <f t="shared" si="73"/>
        <v>0</v>
      </c>
      <c r="AF284" s="85">
        <f t="shared" si="74"/>
        <v>0</v>
      </c>
      <c r="AG284" s="85">
        <f t="shared" si="75"/>
        <v>0</v>
      </c>
      <c r="AH284" s="85">
        <f t="shared" si="76"/>
        <v>0</v>
      </c>
      <c r="AI284" s="85">
        <f t="shared" si="77"/>
        <v>0</v>
      </c>
    </row>
    <row r="285" spans="1:35" ht="28.5" x14ac:dyDescent="0.25">
      <c r="A285" s="153">
        <v>283</v>
      </c>
      <c r="B285" s="143" t="s">
        <v>160</v>
      </c>
      <c r="C285" s="143" t="s">
        <v>164</v>
      </c>
      <c r="D285" s="143">
        <v>2</v>
      </c>
      <c r="E285" s="143" t="s">
        <v>162</v>
      </c>
      <c r="F285" s="143" t="s">
        <v>11</v>
      </c>
      <c r="G285" s="143" t="s">
        <v>163</v>
      </c>
      <c r="H285" s="143">
        <v>130</v>
      </c>
      <c r="I285" s="157" t="s">
        <v>317</v>
      </c>
      <c r="J285" s="151">
        <f t="shared" si="78"/>
        <v>517.17490225074948</v>
      </c>
      <c r="K285" s="96">
        <f t="shared" si="64"/>
        <v>72.150000000000006</v>
      </c>
      <c r="L285" s="110" t="s">
        <v>474</v>
      </c>
      <c r="M285" s="110" t="s">
        <v>474</v>
      </c>
      <c r="N285" s="110" t="s">
        <v>474</v>
      </c>
      <c r="O285" s="110" t="s">
        <v>474</v>
      </c>
      <c r="W285" s="177">
        <f t="shared" si="66"/>
        <v>0</v>
      </c>
      <c r="X285" s="177">
        <f t="shared" si="67"/>
        <v>0</v>
      </c>
      <c r="Y285" s="177">
        <f t="shared" si="68"/>
        <v>0</v>
      </c>
      <c r="Z285" s="177">
        <f t="shared" si="69"/>
        <v>0</v>
      </c>
      <c r="AA285" s="177">
        <f t="shared" si="70"/>
        <v>0</v>
      </c>
      <c r="AB285" s="177">
        <f t="shared" si="71"/>
        <v>0</v>
      </c>
      <c r="AC285" s="85"/>
      <c r="AD285" s="85">
        <f t="shared" si="72"/>
        <v>0</v>
      </c>
      <c r="AE285" s="85">
        <f t="shared" si="73"/>
        <v>0</v>
      </c>
      <c r="AF285" s="85">
        <f t="shared" si="74"/>
        <v>0</v>
      </c>
      <c r="AG285" s="85">
        <f t="shared" si="75"/>
        <v>0</v>
      </c>
      <c r="AH285" s="85">
        <f t="shared" si="76"/>
        <v>0</v>
      </c>
      <c r="AI285" s="85">
        <f t="shared" si="77"/>
        <v>0</v>
      </c>
    </row>
    <row r="286" spans="1:35" ht="28.5" x14ac:dyDescent="0.25">
      <c r="A286" s="153">
        <v>284</v>
      </c>
      <c r="B286" s="143" t="s">
        <v>160</v>
      </c>
      <c r="C286" s="143" t="s">
        <v>75</v>
      </c>
      <c r="D286" s="143">
        <v>1</v>
      </c>
      <c r="E286" s="143" t="s">
        <v>11</v>
      </c>
      <c r="F286" s="143" t="s">
        <v>11</v>
      </c>
      <c r="G286" s="143" t="s">
        <v>11</v>
      </c>
      <c r="H286" s="143">
        <v>217</v>
      </c>
      <c r="I286" s="157" t="s">
        <v>317</v>
      </c>
      <c r="J286" s="151">
        <f t="shared" si="78"/>
        <v>517.17490225074948</v>
      </c>
      <c r="K286" s="96">
        <f t="shared" si="64"/>
        <v>120.43500000000002</v>
      </c>
      <c r="L286" s="110" t="s">
        <v>474</v>
      </c>
      <c r="M286" s="110" t="s">
        <v>474</v>
      </c>
      <c r="N286" s="110">
        <v>63</v>
      </c>
      <c r="O286" s="110" t="s">
        <v>474</v>
      </c>
      <c r="W286" s="177">
        <f t="shared" si="66"/>
        <v>0</v>
      </c>
      <c r="X286" s="177">
        <f t="shared" si="67"/>
        <v>0</v>
      </c>
      <c r="Y286" s="177">
        <f t="shared" si="68"/>
        <v>0</v>
      </c>
      <c r="Z286" s="177">
        <f t="shared" si="69"/>
        <v>0</v>
      </c>
      <c r="AA286" s="177">
        <f t="shared" si="70"/>
        <v>0</v>
      </c>
      <c r="AB286" s="177">
        <f t="shared" si="71"/>
        <v>0</v>
      </c>
      <c r="AC286" s="85"/>
      <c r="AD286" s="85">
        <f t="shared" si="72"/>
        <v>0</v>
      </c>
      <c r="AE286" s="85">
        <f t="shared" si="73"/>
        <v>0</v>
      </c>
      <c r="AF286" s="85">
        <f t="shared" si="74"/>
        <v>0</v>
      </c>
      <c r="AG286" s="85">
        <f t="shared" si="75"/>
        <v>1</v>
      </c>
      <c r="AH286" s="85">
        <f t="shared" si="76"/>
        <v>0</v>
      </c>
      <c r="AI286" s="85">
        <f t="shared" si="77"/>
        <v>0</v>
      </c>
    </row>
    <row r="287" spans="1:35" ht="28.5" x14ac:dyDescent="0.25">
      <c r="A287" s="153">
        <v>285</v>
      </c>
      <c r="B287" s="141" t="s">
        <v>160</v>
      </c>
      <c r="C287" s="141" t="s">
        <v>75</v>
      </c>
      <c r="D287" s="141">
        <v>2</v>
      </c>
      <c r="E287" s="141" t="s">
        <v>11</v>
      </c>
      <c r="F287" s="141" t="s">
        <v>11</v>
      </c>
      <c r="G287" s="141" t="s">
        <v>11</v>
      </c>
      <c r="H287" s="141">
        <v>217</v>
      </c>
      <c r="I287" s="157" t="s">
        <v>317</v>
      </c>
      <c r="J287" s="151">
        <f t="shared" si="78"/>
        <v>517.17490225074948</v>
      </c>
      <c r="K287" s="96">
        <f t="shared" si="64"/>
        <v>120.43500000000002</v>
      </c>
      <c r="L287" s="110" t="s">
        <v>474</v>
      </c>
      <c r="M287" s="110" t="s">
        <v>474</v>
      </c>
      <c r="N287" s="110">
        <v>63</v>
      </c>
      <c r="O287" s="110" t="s">
        <v>474</v>
      </c>
      <c r="W287" s="177">
        <f t="shared" si="66"/>
        <v>0</v>
      </c>
      <c r="X287" s="177">
        <f t="shared" si="67"/>
        <v>0</v>
      </c>
      <c r="Y287" s="177">
        <f t="shared" si="68"/>
        <v>0</v>
      </c>
      <c r="Z287" s="177">
        <f t="shared" si="69"/>
        <v>0</v>
      </c>
      <c r="AA287" s="177">
        <f t="shared" si="70"/>
        <v>0</v>
      </c>
      <c r="AB287" s="177">
        <f t="shared" si="71"/>
        <v>0</v>
      </c>
      <c r="AC287" s="85"/>
      <c r="AD287" s="85">
        <f t="shared" si="72"/>
        <v>0</v>
      </c>
      <c r="AE287" s="85">
        <f t="shared" si="73"/>
        <v>0</v>
      </c>
      <c r="AF287" s="85">
        <f t="shared" si="74"/>
        <v>0</v>
      </c>
      <c r="AG287" s="85">
        <f t="shared" si="75"/>
        <v>1</v>
      </c>
      <c r="AH287" s="85">
        <f t="shared" si="76"/>
        <v>0</v>
      </c>
      <c r="AI287" s="85">
        <f t="shared" si="77"/>
        <v>0</v>
      </c>
    </row>
    <row r="288" spans="1:35" ht="28.5" x14ac:dyDescent="0.25">
      <c r="A288" s="153">
        <v>286</v>
      </c>
      <c r="B288" s="141" t="s">
        <v>160</v>
      </c>
      <c r="C288" s="141" t="s">
        <v>26</v>
      </c>
      <c r="D288" s="141">
        <v>1</v>
      </c>
      <c r="E288" s="141" t="s">
        <v>11</v>
      </c>
      <c r="F288" s="141" t="s">
        <v>11</v>
      </c>
      <c r="G288" s="141" t="s">
        <v>11</v>
      </c>
      <c r="H288" s="141">
        <v>7</v>
      </c>
      <c r="I288" s="157" t="s">
        <v>317</v>
      </c>
      <c r="J288" s="151">
        <f t="shared" si="78"/>
        <v>517.17490225074948</v>
      </c>
      <c r="K288" s="96">
        <f t="shared" si="64"/>
        <v>3.8850000000000002</v>
      </c>
      <c r="L288" s="110" t="s">
        <v>474</v>
      </c>
      <c r="M288" s="110" t="s">
        <v>474</v>
      </c>
      <c r="N288" s="110" t="s">
        <v>474</v>
      </c>
      <c r="O288" s="110" t="s">
        <v>474</v>
      </c>
      <c r="W288" s="177">
        <f t="shared" si="66"/>
        <v>0</v>
      </c>
      <c r="X288" s="177">
        <f t="shared" si="67"/>
        <v>0</v>
      </c>
      <c r="Y288" s="177">
        <f t="shared" si="68"/>
        <v>0</v>
      </c>
      <c r="Z288" s="177">
        <f t="shared" si="69"/>
        <v>0</v>
      </c>
      <c r="AA288" s="177">
        <f t="shared" si="70"/>
        <v>0</v>
      </c>
      <c r="AB288" s="177">
        <f t="shared" si="71"/>
        <v>0</v>
      </c>
      <c r="AC288" s="85"/>
      <c r="AD288" s="85">
        <f t="shared" si="72"/>
        <v>0</v>
      </c>
      <c r="AE288" s="85">
        <f t="shared" si="73"/>
        <v>0</v>
      </c>
      <c r="AF288" s="85">
        <f t="shared" si="74"/>
        <v>0</v>
      </c>
      <c r="AG288" s="85">
        <f t="shared" si="75"/>
        <v>0</v>
      </c>
      <c r="AH288" s="85">
        <f t="shared" si="76"/>
        <v>0</v>
      </c>
      <c r="AI288" s="85">
        <f t="shared" si="77"/>
        <v>0</v>
      </c>
    </row>
    <row r="289" spans="1:35" ht="28.5" x14ac:dyDescent="0.25">
      <c r="A289" s="153">
        <v>287</v>
      </c>
      <c r="B289" s="141" t="s">
        <v>160</v>
      </c>
      <c r="C289" s="141" t="s">
        <v>26</v>
      </c>
      <c r="D289" s="141">
        <v>2</v>
      </c>
      <c r="E289" s="141" t="s">
        <v>11</v>
      </c>
      <c r="F289" s="141" t="s">
        <v>11</v>
      </c>
      <c r="G289" s="141" t="s">
        <v>11</v>
      </c>
      <c r="H289" s="141">
        <v>7</v>
      </c>
      <c r="I289" s="157" t="s">
        <v>317</v>
      </c>
      <c r="J289" s="151">
        <f t="shared" si="78"/>
        <v>517.17490225074948</v>
      </c>
      <c r="K289" s="96">
        <f t="shared" si="64"/>
        <v>3.8850000000000002</v>
      </c>
      <c r="L289" s="110" t="s">
        <v>474</v>
      </c>
      <c r="M289" s="110" t="s">
        <v>474</v>
      </c>
      <c r="N289" s="110" t="s">
        <v>474</v>
      </c>
      <c r="O289" s="110" t="s">
        <v>474</v>
      </c>
      <c r="W289" s="177">
        <f t="shared" si="66"/>
        <v>0</v>
      </c>
      <c r="X289" s="177">
        <f t="shared" si="67"/>
        <v>0</v>
      </c>
      <c r="Y289" s="177">
        <f t="shared" si="68"/>
        <v>0</v>
      </c>
      <c r="Z289" s="177">
        <f t="shared" si="69"/>
        <v>0</v>
      </c>
      <c r="AA289" s="177">
        <f t="shared" si="70"/>
        <v>0</v>
      </c>
      <c r="AB289" s="177">
        <f t="shared" si="71"/>
        <v>0</v>
      </c>
      <c r="AC289" s="85"/>
      <c r="AD289" s="85">
        <f t="shared" si="72"/>
        <v>0</v>
      </c>
      <c r="AE289" s="85">
        <f t="shared" si="73"/>
        <v>0</v>
      </c>
      <c r="AF289" s="85">
        <f t="shared" si="74"/>
        <v>0</v>
      </c>
      <c r="AG289" s="85">
        <f t="shared" si="75"/>
        <v>0</v>
      </c>
      <c r="AH289" s="85">
        <f t="shared" si="76"/>
        <v>0</v>
      </c>
      <c r="AI289" s="85">
        <f t="shared" si="77"/>
        <v>0</v>
      </c>
    </row>
    <row r="290" spans="1:35" ht="28.5" x14ac:dyDescent="0.25">
      <c r="A290" s="153">
        <v>288</v>
      </c>
      <c r="B290" s="110" t="s">
        <v>160</v>
      </c>
      <c r="C290" s="110" t="s">
        <v>145</v>
      </c>
      <c r="D290" s="110">
        <v>1</v>
      </c>
      <c r="E290" s="110" t="s">
        <v>11</v>
      </c>
      <c r="F290" s="110" t="s">
        <v>11</v>
      </c>
      <c r="G290" s="110" t="s">
        <v>194</v>
      </c>
      <c r="H290" s="110">
        <v>119</v>
      </c>
      <c r="I290" s="157" t="s">
        <v>317</v>
      </c>
      <c r="J290" s="151">
        <f t="shared" si="78"/>
        <v>517.17490225074948</v>
      </c>
      <c r="K290" s="96">
        <f t="shared" si="64"/>
        <v>66.045000000000002</v>
      </c>
      <c r="L290" s="110" t="s">
        <v>474</v>
      </c>
      <c r="M290" s="110" t="s">
        <v>474</v>
      </c>
      <c r="N290" s="110" t="s">
        <v>474</v>
      </c>
      <c r="O290" s="110" t="s">
        <v>474</v>
      </c>
      <c r="W290" s="177">
        <f t="shared" si="66"/>
        <v>0</v>
      </c>
      <c r="X290" s="177">
        <f t="shared" si="67"/>
        <v>0</v>
      </c>
      <c r="Y290" s="177">
        <f t="shared" si="68"/>
        <v>0</v>
      </c>
      <c r="Z290" s="177">
        <f t="shared" si="69"/>
        <v>0</v>
      </c>
      <c r="AA290" s="177">
        <f t="shared" si="70"/>
        <v>0</v>
      </c>
      <c r="AB290" s="177">
        <f t="shared" si="71"/>
        <v>0</v>
      </c>
      <c r="AC290" s="85"/>
      <c r="AD290" s="85">
        <f t="shared" si="72"/>
        <v>0</v>
      </c>
      <c r="AE290" s="85">
        <f t="shared" si="73"/>
        <v>0</v>
      </c>
      <c r="AF290" s="85">
        <f t="shared" si="74"/>
        <v>0</v>
      </c>
      <c r="AG290" s="85">
        <f t="shared" si="75"/>
        <v>0</v>
      </c>
      <c r="AH290" s="85">
        <f t="shared" si="76"/>
        <v>0</v>
      </c>
      <c r="AI290" s="85">
        <f t="shared" si="77"/>
        <v>0</v>
      </c>
    </row>
    <row r="291" spans="1:35" ht="28.5" x14ac:dyDescent="0.25">
      <c r="A291" s="153">
        <v>289</v>
      </c>
      <c r="B291" s="141" t="s">
        <v>75</v>
      </c>
      <c r="C291" s="141" t="s">
        <v>31</v>
      </c>
      <c r="D291" s="141">
        <v>1</v>
      </c>
      <c r="E291" s="141" t="s">
        <v>11</v>
      </c>
      <c r="F291" s="141" t="s">
        <v>11</v>
      </c>
      <c r="G291" s="141" t="s">
        <v>11</v>
      </c>
      <c r="H291" s="141">
        <v>371</v>
      </c>
      <c r="I291" s="158" t="s">
        <v>318</v>
      </c>
      <c r="J291" s="151">
        <f t="shared" si="78"/>
        <v>680.65493404551648</v>
      </c>
      <c r="K291" s="96">
        <f t="shared" si="64"/>
        <v>271.572</v>
      </c>
      <c r="L291" s="110">
        <v>63</v>
      </c>
      <c r="M291" s="110" t="s">
        <v>474</v>
      </c>
      <c r="N291" s="110">
        <v>63</v>
      </c>
      <c r="O291" s="110" t="s">
        <v>474</v>
      </c>
      <c r="W291" s="177">
        <f t="shared" si="66"/>
        <v>0</v>
      </c>
      <c r="X291" s="177">
        <f t="shared" si="67"/>
        <v>0</v>
      </c>
      <c r="Y291" s="177">
        <f t="shared" si="68"/>
        <v>0</v>
      </c>
      <c r="Z291" s="177">
        <f t="shared" si="69"/>
        <v>1</v>
      </c>
      <c r="AA291" s="177">
        <f t="shared" si="70"/>
        <v>0</v>
      </c>
      <c r="AB291" s="177">
        <f t="shared" si="71"/>
        <v>0</v>
      </c>
      <c r="AC291" s="85"/>
      <c r="AD291" s="85">
        <f t="shared" si="72"/>
        <v>0</v>
      </c>
      <c r="AE291" s="85">
        <f t="shared" si="73"/>
        <v>0</v>
      </c>
      <c r="AF291" s="85">
        <f t="shared" si="74"/>
        <v>0</v>
      </c>
      <c r="AG291" s="85">
        <f t="shared" si="75"/>
        <v>1</v>
      </c>
      <c r="AH291" s="85">
        <f t="shared" si="76"/>
        <v>0</v>
      </c>
      <c r="AI291" s="85">
        <f t="shared" si="77"/>
        <v>0</v>
      </c>
    </row>
    <row r="292" spans="1:35" ht="28.5" x14ac:dyDescent="0.25">
      <c r="A292" s="153">
        <v>290</v>
      </c>
      <c r="B292" s="141" t="s">
        <v>75</v>
      </c>
      <c r="C292" s="141" t="s">
        <v>31</v>
      </c>
      <c r="D292" s="141">
        <v>2</v>
      </c>
      <c r="E292" s="141" t="s">
        <v>11</v>
      </c>
      <c r="F292" s="141" t="s">
        <v>11</v>
      </c>
      <c r="G292" s="141" t="s">
        <v>11</v>
      </c>
      <c r="H292" s="141">
        <v>371</v>
      </c>
      <c r="I292" s="158" t="s">
        <v>318</v>
      </c>
      <c r="J292" s="151">
        <f t="shared" si="78"/>
        <v>680.65493404551648</v>
      </c>
      <c r="K292" s="96">
        <f t="shared" si="64"/>
        <v>271.572</v>
      </c>
      <c r="L292" s="110">
        <v>63</v>
      </c>
      <c r="M292" s="110" t="s">
        <v>474</v>
      </c>
      <c r="N292" s="110">
        <v>63</v>
      </c>
      <c r="O292" s="110" t="s">
        <v>474</v>
      </c>
      <c r="W292" s="177">
        <f t="shared" si="66"/>
        <v>0</v>
      </c>
      <c r="X292" s="177">
        <f t="shared" si="67"/>
        <v>0</v>
      </c>
      <c r="Y292" s="177">
        <f t="shared" si="68"/>
        <v>0</v>
      </c>
      <c r="Z292" s="177">
        <f t="shared" si="69"/>
        <v>1</v>
      </c>
      <c r="AA292" s="177">
        <f t="shared" si="70"/>
        <v>0</v>
      </c>
      <c r="AB292" s="177">
        <f t="shared" si="71"/>
        <v>0</v>
      </c>
      <c r="AC292" s="85"/>
      <c r="AD292" s="85">
        <f t="shared" si="72"/>
        <v>0</v>
      </c>
      <c r="AE292" s="85">
        <f t="shared" si="73"/>
        <v>0</v>
      </c>
      <c r="AF292" s="85">
        <f t="shared" si="74"/>
        <v>0</v>
      </c>
      <c r="AG292" s="85">
        <f t="shared" si="75"/>
        <v>1</v>
      </c>
      <c r="AH292" s="85">
        <f t="shared" si="76"/>
        <v>0</v>
      </c>
      <c r="AI292" s="85">
        <f t="shared" si="77"/>
        <v>0</v>
      </c>
    </row>
    <row r="293" spans="1:35" ht="28.5" x14ac:dyDescent="0.25">
      <c r="A293" s="153">
        <v>291</v>
      </c>
      <c r="B293" s="141" t="s">
        <v>75</v>
      </c>
      <c r="C293" s="141" t="s">
        <v>27</v>
      </c>
      <c r="D293" s="141">
        <v>1</v>
      </c>
      <c r="E293" s="141" t="s">
        <v>11</v>
      </c>
      <c r="F293" s="141" t="s">
        <v>11</v>
      </c>
      <c r="G293" s="141" t="s">
        <v>11</v>
      </c>
      <c r="H293" s="141">
        <v>22</v>
      </c>
      <c r="I293" s="157" t="s">
        <v>317</v>
      </c>
      <c r="J293" s="151">
        <f t="shared" si="78"/>
        <v>517.17490225074948</v>
      </c>
      <c r="K293" s="96">
        <f t="shared" si="64"/>
        <v>12.21</v>
      </c>
      <c r="L293" s="110" t="s">
        <v>474</v>
      </c>
      <c r="M293" s="110" t="s">
        <v>474</v>
      </c>
      <c r="N293" s="110" t="s">
        <v>474</v>
      </c>
      <c r="O293" s="110" t="s">
        <v>474</v>
      </c>
      <c r="W293" s="177">
        <f t="shared" si="66"/>
        <v>0</v>
      </c>
      <c r="X293" s="177">
        <f t="shared" si="67"/>
        <v>0</v>
      </c>
      <c r="Y293" s="177">
        <f t="shared" si="68"/>
        <v>0</v>
      </c>
      <c r="Z293" s="177">
        <f t="shared" si="69"/>
        <v>0</v>
      </c>
      <c r="AA293" s="177">
        <f t="shared" si="70"/>
        <v>0</v>
      </c>
      <c r="AB293" s="177">
        <f t="shared" si="71"/>
        <v>0</v>
      </c>
      <c r="AC293" s="85"/>
      <c r="AD293" s="85">
        <f t="shared" si="72"/>
        <v>0</v>
      </c>
      <c r="AE293" s="85">
        <f t="shared" si="73"/>
        <v>0</v>
      </c>
      <c r="AF293" s="85">
        <f t="shared" si="74"/>
        <v>0</v>
      </c>
      <c r="AG293" s="85">
        <f t="shared" si="75"/>
        <v>0</v>
      </c>
      <c r="AH293" s="85">
        <f t="shared" si="76"/>
        <v>0</v>
      </c>
      <c r="AI293" s="85">
        <f t="shared" si="77"/>
        <v>0</v>
      </c>
    </row>
    <row r="294" spans="1:35" ht="28.5" x14ac:dyDescent="0.25">
      <c r="A294" s="153">
        <v>292</v>
      </c>
      <c r="B294" s="141" t="s">
        <v>75</v>
      </c>
      <c r="C294" s="141" t="s">
        <v>27</v>
      </c>
      <c r="D294" s="141">
        <v>2</v>
      </c>
      <c r="E294" s="141" t="s">
        <v>11</v>
      </c>
      <c r="F294" s="141" t="s">
        <v>11</v>
      </c>
      <c r="G294" s="141" t="s">
        <v>11</v>
      </c>
      <c r="H294" s="141">
        <v>22</v>
      </c>
      <c r="I294" s="157" t="s">
        <v>317</v>
      </c>
      <c r="J294" s="151">
        <f t="shared" si="78"/>
        <v>517.17490225074948</v>
      </c>
      <c r="K294" s="96">
        <f t="shared" si="64"/>
        <v>12.21</v>
      </c>
      <c r="L294" s="110" t="s">
        <v>474</v>
      </c>
      <c r="M294" s="110" t="s">
        <v>474</v>
      </c>
      <c r="N294" s="110" t="s">
        <v>474</v>
      </c>
      <c r="O294" s="110" t="s">
        <v>474</v>
      </c>
      <c r="W294" s="177">
        <f t="shared" si="66"/>
        <v>0</v>
      </c>
      <c r="X294" s="177">
        <f t="shared" si="67"/>
        <v>0</v>
      </c>
      <c r="Y294" s="177">
        <f t="shared" si="68"/>
        <v>0</v>
      </c>
      <c r="Z294" s="177">
        <f t="shared" si="69"/>
        <v>0</v>
      </c>
      <c r="AA294" s="177">
        <f t="shared" si="70"/>
        <v>0</v>
      </c>
      <c r="AB294" s="177">
        <f t="shared" si="71"/>
        <v>0</v>
      </c>
      <c r="AC294" s="85"/>
      <c r="AD294" s="85">
        <f t="shared" si="72"/>
        <v>0</v>
      </c>
      <c r="AE294" s="85">
        <f t="shared" si="73"/>
        <v>0</v>
      </c>
      <c r="AF294" s="85">
        <f t="shared" si="74"/>
        <v>0</v>
      </c>
      <c r="AG294" s="85">
        <f t="shared" si="75"/>
        <v>0</v>
      </c>
      <c r="AH294" s="85">
        <f t="shared" si="76"/>
        <v>0</v>
      </c>
      <c r="AI294" s="85">
        <f t="shared" si="77"/>
        <v>0</v>
      </c>
    </row>
    <row r="295" spans="1:35" ht="28.5" x14ac:dyDescent="0.25">
      <c r="A295" s="153">
        <v>293</v>
      </c>
      <c r="B295" s="141" t="s">
        <v>27</v>
      </c>
      <c r="C295" s="141" t="s">
        <v>508</v>
      </c>
      <c r="D295" s="141">
        <v>1</v>
      </c>
      <c r="E295" s="141" t="s">
        <v>430</v>
      </c>
      <c r="F295" s="141" t="s">
        <v>11</v>
      </c>
      <c r="G295" s="141" t="s">
        <v>508</v>
      </c>
      <c r="H295" s="141">
        <v>65</v>
      </c>
      <c r="I295" s="157" t="s">
        <v>317</v>
      </c>
      <c r="J295" s="151">
        <f t="shared" si="78"/>
        <v>517.17490225074948</v>
      </c>
      <c r="K295" s="96">
        <f t="shared" si="64"/>
        <v>36.075000000000003</v>
      </c>
      <c r="L295" s="110" t="s">
        <v>474</v>
      </c>
      <c r="M295" s="110" t="s">
        <v>474</v>
      </c>
      <c r="N295" s="110" t="s">
        <v>474</v>
      </c>
      <c r="O295" s="110" t="s">
        <v>474</v>
      </c>
      <c r="W295" s="177">
        <f t="shared" si="66"/>
        <v>0</v>
      </c>
      <c r="X295" s="177">
        <f t="shared" si="67"/>
        <v>0</v>
      </c>
      <c r="Y295" s="177">
        <f t="shared" si="68"/>
        <v>0</v>
      </c>
      <c r="Z295" s="177">
        <f t="shared" si="69"/>
        <v>0</v>
      </c>
      <c r="AA295" s="177">
        <f t="shared" si="70"/>
        <v>0</v>
      </c>
      <c r="AB295" s="177">
        <f t="shared" si="71"/>
        <v>0</v>
      </c>
      <c r="AC295" s="85"/>
      <c r="AD295" s="85">
        <f t="shared" si="72"/>
        <v>0</v>
      </c>
      <c r="AE295" s="85">
        <f t="shared" si="73"/>
        <v>0</v>
      </c>
      <c r="AF295" s="85">
        <f t="shared" si="74"/>
        <v>0</v>
      </c>
      <c r="AG295" s="85">
        <f t="shared" si="75"/>
        <v>0</v>
      </c>
      <c r="AH295" s="85">
        <f t="shared" si="76"/>
        <v>0</v>
      </c>
      <c r="AI295" s="85">
        <f t="shared" si="77"/>
        <v>0</v>
      </c>
    </row>
    <row r="296" spans="1:35" ht="28.5" x14ac:dyDescent="0.25">
      <c r="A296" s="153">
        <v>294</v>
      </c>
      <c r="B296" s="141" t="s">
        <v>27</v>
      </c>
      <c r="C296" s="141" t="s">
        <v>508</v>
      </c>
      <c r="D296" s="141">
        <v>2</v>
      </c>
      <c r="E296" s="141" t="s">
        <v>430</v>
      </c>
      <c r="F296" s="141" t="s">
        <v>11</v>
      </c>
      <c r="G296" s="141" t="s">
        <v>508</v>
      </c>
      <c r="H296" s="141">
        <v>65</v>
      </c>
      <c r="I296" s="157" t="s">
        <v>317</v>
      </c>
      <c r="J296" s="151">
        <f t="shared" si="78"/>
        <v>517.17490225074948</v>
      </c>
      <c r="K296" s="96">
        <f t="shared" si="64"/>
        <v>36.075000000000003</v>
      </c>
      <c r="L296" s="110" t="s">
        <v>474</v>
      </c>
      <c r="M296" s="110" t="s">
        <v>474</v>
      </c>
      <c r="N296" s="110" t="s">
        <v>474</v>
      </c>
      <c r="O296" s="110" t="s">
        <v>474</v>
      </c>
      <c r="W296" s="177">
        <f t="shared" si="66"/>
        <v>0</v>
      </c>
      <c r="X296" s="177">
        <f t="shared" si="67"/>
        <v>0</v>
      </c>
      <c r="Y296" s="177">
        <f t="shared" si="68"/>
        <v>0</v>
      </c>
      <c r="Z296" s="177">
        <f t="shared" si="69"/>
        <v>0</v>
      </c>
      <c r="AA296" s="177">
        <f t="shared" si="70"/>
        <v>0</v>
      </c>
      <c r="AB296" s="177">
        <f t="shared" si="71"/>
        <v>0</v>
      </c>
      <c r="AC296" s="85"/>
      <c r="AD296" s="85">
        <f t="shared" si="72"/>
        <v>0</v>
      </c>
      <c r="AE296" s="85">
        <f t="shared" si="73"/>
        <v>0</v>
      </c>
      <c r="AF296" s="85">
        <f t="shared" si="74"/>
        <v>0</v>
      </c>
      <c r="AG296" s="85">
        <f t="shared" si="75"/>
        <v>0</v>
      </c>
      <c r="AH296" s="85">
        <f t="shared" si="76"/>
        <v>0</v>
      </c>
      <c r="AI296" s="85">
        <f t="shared" si="77"/>
        <v>0</v>
      </c>
    </row>
    <row r="297" spans="1:35" s="41" customFormat="1" ht="28.5" x14ac:dyDescent="0.25">
      <c r="A297" s="153">
        <v>295</v>
      </c>
      <c r="B297" s="141" t="s">
        <v>82</v>
      </c>
      <c r="C297" s="141" t="s">
        <v>165</v>
      </c>
      <c r="D297" s="141">
        <v>1</v>
      </c>
      <c r="E297" s="141" t="s">
        <v>80</v>
      </c>
      <c r="F297" s="141" t="s">
        <v>80</v>
      </c>
      <c r="G297" s="141" t="s">
        <v>80</v>
      </c>
      <c r="H297" s="141">
        <v>141</v>
      </c>
      <c r="I297" s="157" t="s">
        <v>317</v>
      </c>
      <c r="J297" s="151">
        <f t="shared" si="78"/>
        <v>517.17490225074948</v>
      </c>
      <c r="K297" s="96">
        <f t="shared" ref="K297:K360" si="79">IF(I297="Twin ACSR Moose",$S$4*100*H297,IF(I297="Quad Bersimis",$S$8*100*H297,IF(I297="Quad AAAC Moose",$S$5*100*H297,IF(I297="Quad ACSR Moose",$S$6*100*H297,IF(I297="Triple ACSR Snowbird",$S$7*100*H297)))))</f>
        <v>78.25500000000001</v>
      </c>
      <c r="L297" s="110" t="s">
        <v>474</v>
      </c>
      <c r="M297" s="110" t="s">
        <v>474</v>
      </c>
      <c r="N297" s="110" t="s">
        <v>474</v>
      </c>
      <c r="O297" s="110" t="s">
        <v>474</v>
      </c>
      <c r="P297"/>
      <c r="W297" s="177">
        <f t="shared" si="66"/>
        <v>0</v>
      </c>
      <c r="X297" s="177">
        <f t="shared" si="67"/>
        <v>0</v>
      </c>
      <c r="Y297" s="177">
        <f t="shared" si="68"/>
        <v>0</v>
      </c>
      <c r="Z297" s="177">
        <f t="shared" si="69"/>
        <v>0</v>
      </c>
      <c r="AA297" s="177">
        <f t="shared" si="70"/>
        <v>0</v>
      </c>
      <c r="AB297" s="177">
        <f t="shared" si="71"/>
        <v>0</v>
      </c>
      <c r="AC297" s="85"/>
      <c r="AD297" s="85">
        <f t="shared" si="72"/>
        <v>0</v>
      </c>
      <c r="AE297" s="85">
        <f t="shared" si="73"/>
        <v>0</v>
      </c>
      <c r="AF297" s="85">
        <f t="shared" si="74"/>
        <v>0</v>
      </c>
      <c r="AG297" s="85">
        <f t="shared" si="75"/>
        <v>0</v>
      </c>
      <c r="AH297" s="85">
        <f t="shared" si="76"/>
        <v>0</v>
      </c>
      <c r="AI297" s="85">
        <f t="shared" si="77"/>
        <v>0</v>
      </c>
    </row>
    <row r="298" spans="1:35" s="41" customFormat="1" ht="28.5" x14ac:dyDescent="0.25">
      <c r="A298" s="153">
        <v>296</v>
      </c>
      <c r="B298" s="141" t="s">
        <v>82</v>
      </c>
      <c r="C298" s="141" t="s">
        <v>165</v>
      </c>
      <c r="D298" s="141">
        <v>2</v>
      </c>
      <c r="E298" s="141" t="s">
        <v>80</v>
      </c>
      <c r="F298" s="141" t="s">
        <v>80</v>
      </c>
      <c r="G298" s="141" t="s">
        <v>80</v>
      </c>
      <c r="H298" s="141">
        <v>141</v>
      </c>
      <c r="I298" s="157" t="s">
        <v>317</v>
      </c>
      <c r="J298" s="151">
        <f t="shared" si="78"/>
        <v>517.17490225074948</v>
      </c>
      <c r="K298" s="96">
        <f t="shared" si="79"/>
        <v>78.25500000000001</v>
      </c>
      <c r="L298" s="110" t="s">
        <v>474</v>
      </c>
      <c r="M298" s="110" t="s">
        <v>474</v>
      </c>
      <c r="N298" s="110" t="s">
        <v>474</v>
      </c>
      <c r="O298" s="110" t="s">
        <v>474</v>
      </c>
      <c r="P298"/>
      <c r="W298" s="177">
        <f t="shared" si="66"/>
        <v>0</v>
      </c>
      <c r="X298" s="177">
        <f t="shared" si="67"/>
        <v>0</v>
      </c>
      <c r="Y298" s="177">
        <f t="shared" si="68"/>
        <v>0</v>
      </c>
      <c r="Z298" s="177">
        <f t="shared" si="69"/>
        <v>0</v>
      </c>
      <c r="AA298" s="177">
        <f t="shared" si="70"/>
        <v>0</v>
      </c>
      <c r="AB298" s="177">
        <f t="shared" si="71"/>
        <v>0</v>
      </c>
      <c r="AC298" s="85"/>
      <c r="AD298" s="85">
        <f t="shared" si="72"/>
        <v>0</v>
      </c>
      <c r="AE298" s="85">
        <f t="shared" si="73"/>
        <v>0</v>
      </c>
      <c r="AF298" s="85">
        <f t="shared" si="74"/>
        <v>0</v>
      </c>
      <c r="AG298" s="85">
        <f t="shared" si="75"/>
        <v>0</v>
      </c>
      <c r="AH298" s="85">
        <f t="shared" si="76"/>
        <v>0</v>
      </c>
      <c r="AI298" s="85">
        <f t="shared" si="77"/>
        <v>0</v>
      </c>
    </row>
    <row r="299" spans="1:35" ht="28.5" x14ac:dyDescent="0.25">
      <c r="A299" s="153">
        <v>297</v>
      </c>
      <c r="B299" s="141" t="s">
        <v>135</v>
      </c>
      <c r="C299" s="141" t="s">
        <v>116</v>
      </c>
      <c r="D299" s="141">
        <v>1</v>
      </c>
      <c r="E299" s="141" t="s">
        <v>15</v>
      </c>
      <c r="F299" s="141" t="s">
        <v>15</v>
      </c>
      <c r="G299" s="141" t="s">
        <v>24</v>
      </c>
      <c r="H299" s="141">
        <v>104</v>
      </c>
      <c r="I299" s="157" t="s">
        <v>317</v>
      </c>
      <c r="J299" s="151">
        <f t="shared" ref="J299:J330" si="80">IF(I299="Twin ACSR Moose",(400*400)/($U$4),IF(I299="Quad Bersimis",(400*400)/($U$4),IF(I299="Quad AAAC Moose",(400*400)/($U$5),IF(I299="Quad ACSR Moose",(400*400)/($U$6),IF(I299="Triple ACSR Snowbird",(400*400)/($U$7))))))</f>
        <v>517.17490225074948</v>
      </c>
      <c r="K299" s="96">
        <f t="shared" si="79"/>
        <v>57.720000000000006</v>
      </c>
      <c r="L299" s="110" t="s">
        <v>474</v>
      </c>
      <c r="M299" s="110" t="s">
        <v>474</v>
      </c>
      <c r="N299" s="110">
        <v>50</v>
      </c>
      <c r="O299" s="110" t="s">
        <v>474</v>
      </c>
      <c r="W299" s="177">
        <f t="shared" si="66"/>
        <v>0</v>
      </c>
      <c r="X299" s="177">
        <f t="shared" si="67"/>
        <v>0</v>
      </c>
      <c r="Y299" s="177">
        <f t="shared" si="68"/>
        <v>0</v>
      </c>
      <c r="Z299" s="177">
        <f t="shared" si="69"/>
        <v>0</v>
      </c>
      <c r="AA299" s="177">
        <f t="shared" si="70"/>
        <v>0</v>
      </c>
      <c r="AB299" s="177">
        <f t="shared" si="71"/>
        <v>0</v>
      </c>
      <c r="AC299" s="85"/>
      <c r="AD299" s="85">
        <f t="shared" si="72"/>
        <v>0</v>
      </c>
      <c r="AE299" s="85">
        <f t="shared" si="73"/>
        <v>1</v>
      </c>
      <c r="AF299" s="85">
        <f t="shared" si="74"/>
        <v>0</v>
      </c>
      <c r="AG299" s="85">
        <f t="shared" si="75"/>
        <v>0</v>
      </c>
      <c r="AH299" s="85">
        <f t="shared" si="76"/>
        <v>0</v>
      </c>
      <c r="AI299" s="85">
        <f t="shared" si="77"/>
        <v>0</v>
      </c>
    </row>
    <row r="300" spans="1:35" ht="28.5" x14ac:dyDescent="0.25">
      <c r="A300" s="153">
        <v>298</v>
      </c>
      <c r="B300" s="143" t="s">
        <v>135</v>
      </c>
      <c r="C300" s="143" t="s">
        <v>116</v>
      </c>
      <c r="D300" s="143">
        <v>2</v>
      </c>
      <c r="E300" s="141" t="s">
        <v>15</v>
      </c>
      <c r="F300" s="143" t="s">
        <v>15</v>
      </c>
      <c r="G300" s="141" t="s">
        <v>24</v>
      </c>
      <c r="H300" s="143">
        <v>104</v>
      </c>
      <c r="I300" s="157" t="s">
        <v>317</v>
      </c>
      <c r="J300" s="151">
        <f t="shared" si="80"/>
        <v>517.17490225074948</v>
      </c>
      <c r="K300" s="96">
        <f t="shared" si="79"/>
        <v>57.720000000000006</v>
      </c>
      <c r="L300" s="110" t="s">
        <v>474</v>
      </c>
      <c r="M300" s="110" t="s">
        <v>474</v>
      </c>
      <c r="N300" s="110">
        <v>50</v>
      </c>
      <c r="O300" s="110" t="s">
        <v>474</v>
      </c>
      <c r="W300" s="177">
        <f t="shared" si="66"/>
        <v>0</v>
      </c>
      <c r="X300" s="177">
        <f t="shared" si="67"/>
        <v>0</v>
      </c>
      <c r="Y300" s="177">
        <f t="shared" si="68"/>
        <v>0</v>
      </c>
      <c r="Z300" s="177">
        <f t="shared" si="69"/>
        <v>0</v>
      </c>
      <c r="AA300" s="177">
        <f t="shared" si="70"/>
        <v>0</v>
      </c>
      <c r="AB300" s="177">
        <f t="shared" si="71"/>
        <v>0</v>
      </c>
      <c r="AC300" s="85"/>
      <c r="AD300" s="85">
        <f t="shared" si="72"/>
        <v>0</v>
      </c>
      <c r="AE300" s="85">
        <f t="shared" si="73"/>
        <v>1</v>
      </c>
      <c r="AF300" s="85">
        <f t="shared" si="74"/>
        <v>0</v>
      </c>
      <c r="AG300" s="85">
        <f t="shared" si="75"/>
        <v>0</v>
      </c>
      <c r="AH300" s="85">
        <f t="shared" si="76"/>
        <v>0</v>
      </c>
      <c r="AI300" s="85">
        <f t="shared" si="77"/>
        <v>0</v>
      </c>
    </row>
    <row r="301" spans="1:35" ht="28.5" x14ac:dyDescent="0.25">
      <c r="A301" s="153">
        <v>299</v>
      </c>
      <c r="B301" s="143" t="s">
        <v>135</v>
      </c>
      <c r="C301" s="143" t="s">
        <v>112</v>
      </c>
      <c r="D301" s="143">
        <v>1</v>
      </c>
      <c r="E301" s="141" t="s">
        <v>452</v>
      </c>
      <c r="F301" s="143" t="s">
        <v>15</v>
      </c>
      <c r="G301" s="141" t="s">
        <v>25</v>
      </c>
      <c r="H301" s="143">
        <v>243</v>
      </c>
      <c r="I301" s="157" t="s">
        <v>317</v>
      </c>
      <c r="J301" s="151">
        <f t="shared" si="80"/>
        <v>517.17490225074948</v>
      </c>
      <c r="K301" s="96">
        <f t="shared" si="79"/>
        <v>134.86500000000001</v>
      </c>
      <c r="L301" s="110" t="s">
        <v>474</v>
      </c>
      <c r="M301" s="110" t="s">
        <v>474</v>
      </c>
      <c r="N301" s="110">
        <v>50</v>
      </c>
      <c r="O301" s="110" t="s">
        <v>474</v>
      </c>
      <c r="W301" s="177">
        <f t="shared" si="66"/>
        <v>0</v>
      </c>
      <c r="X301" s="177">
        <f t="shared" si="67"/>
        <v>0</v>
      </c>
      <c r="Y301" s="177">
        <f t="shared" si="68"/>
        <v>0</v>
      </c>
      <c r="Z301" s="177">
        <f t="shared" si="69"/>
        <v>0</v>
      </c>
      <c r="AA301" s="177">
        <f t="shared" si="70"/>
        <v>0</v>
      </c>
      <c r="AB301" s="177">
        <f t="shared" si="71"/>
        <v>0</v>
      </c>
      <c r="AC301" s="85"/>
      <c r="AD301" s="85">
        <f t="shared" si="72"/>
        <v>0</v>
      </c>
      <c r="AE301" s="85">
        <f t="shared" si="73"/>
        <v>1</v>
      </c>
      <c r="AF301" s="85">
        <f t="shared" si="74"/>
        <v>0</v>
      </c>
      <c r="AG301" s="85">
        <f t="shared" si="75"/>
        <v>0</v>
      </c>
      <c r="AH301" s="85">
        <f t="shared" si="76"/>
        <v>0</v>
      </c>
      <c r="AI301" s="85">
        <f t="shared" si="77"/>
        <v>0</v>
      </c>
    </row>
    <row r="302" spans="1:35" ht="28.5" x14ac:dyDescent="0.25">
      <c r="A302" s="153">
        <v>300</v>
      </c>
      <c r="B302" s="141" t="s">
        <v>135</v>
      </c>
      <c r="C302" s="141" t="s">
        <v>112</v>
      </c>
      <c r="D302" s="141">
        <v>2</v>
      </c>
      <c r="E302" s="141" t="s">
        <v>452</v>
      </c>
      <c r="F302" s="141" t="s">
        <v>15</v>
      </c>
      <c r="G302" s="141" t="s">
        <v>25</v>
      </c>
      <c r="H302" s="141">
        <v>243</v>
      </c>
      <c r="I302" s="157" t="s">
        <v>317</v>
      </c>
      <c r="J302" s="151">
        <f t="shared" si="80"/>
        <v>517.17490225074948</v>
      </c>
      <c r="K302" s="96">
        <f t="shared" si="79"/>
        <v>134.86500000000001</v>
      </c>
      <c r="L302" s="110" t="s">
        <v>474</v>
      </c>
      <c r="M302" s="110" t="s">
        <v>474</v>
      </c>
      <c r="N302" s="110">
        <v>50</v>
      </c>
      <c r="O302" s="110" t="s">
        <v>474</v>
      </c>
      <c r="W302" s="177">
        <f t="shared" si="66"/>
        <v>0</v>
      </c>
      <c r="X302" s="177">
        <f t="shared" si="67"/>
        <v>0</v>
      </c>
      <c r="Y302" s="177">
        <f t="shared" si="68"/>
        <v>0</v>
      </c>
      <c r="Z302" s="177">
        <f t="shared" si="69"/>
        <v>0</v>
      </c>
      <c r="AA302" s="177">
        <f t="shared" si="70"/>
        <v>0</v>
      </c>
      <c r="AB302" s="177">
        <f t="shared" si="71"/>
        <v>0</v>
      </c>
      <c r="AC302" s="85"/>
      <c r="AD302" s="85">
        <f t="shared" si="72"/>
        <v>0</v>
      </c>
      <c r="AE302" s="85">
        <f t="shared" si="73"/>
        <v>1</v>
      </c>
      <c r="AF302" s="85">
        <f t="shared" si="74"/>
        <v>0</v>
      </c>
      <c r="AG302" s="85">
        <f t="shared" si="75"/>
        <v>0</v>
      </c>
      <c r="AH302" s="85">
        <f t="shared" si="76"/>
        <v>0</v>
      </c>
      <c r="AI302" s="85">
        <f t="shared" si="77"/>
        <v>0</v>
      </c>
    </row>
    <row r="303" spans="1:35" ht="28.5" x14ac:dyDescent="0.25">
      <c r="A303" s="153">
        <v>301</v>
      </c>
      <c r="B303" s="141" t="s">
        <v>72</v>
      </c>
      <c r="C303" s="141" t="s">
        <v>166</v>
      </c>
      <c r="D303" s="141">
        <v>1</v>
      </c>
      <c r="E303" s="141" t="s">
        <v>452</v>
      </c>
      <c r="F303" s="141" t="s">
        <v>25</v>
      </c>
      <c r="G303" s="141" t="s">
        <v>25</v>
      </c>
      <c r="H303" s="141">
        <v>140</v>
      </c>
      <c r="I303" s="157" t="s">
        <v>317</v>
      </c>
      <c r="J303" s="151">
        <f t="shared" si="80"/>
        <v>517.17490225074948</v>
      </c>
      <c r="K303" s="96">
        <f t="shared" si="79"/>
        <v>77.7</v>
      </c>
      <c r="L303" s="110" t="s">
        <v>474</v>
      </c>
      <c r="M303" s="110" t="s">
        <v>474</v>
      </c>
      <c r="N303" s="110" t="s">
        <v>474</v>
      </c>
      <c r="O303" s="110" t="s">
        <v>474</v>
      </c>
      <c r="W303" s="177">
        <f t="shared" si="66"/>
        <v>0</v>
      </c>
      <c r="X303" s="177">
        <f t="shared" si="67"/>
        <v>0</v>
      </c>
      <c r="Y303" s="177">
        <f t="shared" si="68"/>
        <v>0</v>
      </c>
      <c r="Z303" s="177">
        <f t="shared" si="69"/>
        <v>0</v>
      </c>
      <c r="AA303" s="177">
        <f t="shared" si="70"/>
        <v>0</v>
      </c>
      <c r="AB303" s="177">
        <f t="shared" si="71"/>
        <v>0</v>
      </c>
      <c r="AC303" s="85"/>
      <c r="AD303" s="85">
        <f t="shared" si="72"/>
        <v>0</v>
      </c>
      <c r="AE303" s="85">
        <f t="shared" si="73"/>
        <v>0</v>
      </c>
      <c r="AF303" s="85">
        <f t="shared" si="74"/>
        <v>0</v>
      </c>
      <c r="AG303" s="85">
        <f t="shared" si="75"/>
        <v>0</v>
      </c>
      <c r="AH303" s="85">
        <f t="shared" si="76"/>
        <v>0</v>
      </c>
      <c r="AI303" s="85">
        <f t="shared" si="77"/>
        <v>0</v>
      </c>
    </row>
    <row r="304" spans="1:35" ht="28.5" x14ac:dyDescent="0.25">
      <c r="A304" s="153">
        <v>302</v>
      </c>
      <c r="B304" s="141" t="s">
        <v>72</v>
      </c>
      <c r="C304" s="141" t="s">
        <v>166</v>
      </c>
      <c r="D304" s="141">
        <v>2</v>
      </c>
      <c r="E304" s="141" t="s">
        <v>452</v>
      </c>
      <c r="F304" s="141" t="s">
        <v>25</v>
      </c>
      <c r="G304" s="141" t="s">
        <v>25</v>
      </c>
      <c r="H304" s="141">
        <v>140</v>
      </c>
      <c r="I304" s="157" t="s">
        <v>317</v>
      </c>
      <c r="J304" s="151">
        <f t="shared" si="80"/>
        <v>517.17490225074948</v>
      </c>
      <c r="K304" s="96">
        <f t="shared" si="79"/>
        <v>77.7</v>
      </c>
      <c r="L304" s="110" t="s">
        <v>474</v>
      </c>
      <c r="M304" s="110" t="s">
        <v>474</v>
      </c>
      <c r="N304" s="110" t="s">
        <v>474</v>
      </c>
      <c r="O304" s="110" t="s">
        <v>474</v>
      </c>
      <c r="W304" s="177">
        <f t="shared" si="66"/>
        <v>0</v>
      </c>
      <c r="X304" s="177">
        <f t="shared" si="67"/>
        <v>0</v>
      </c>
      <c r="Y304" s="177">
        <f t="shared" si="68"/>
        <v>0</v>
      </c>
      <c r="Z304" s="177">
        <f t="shared" si="69"/>
        <v>0</v>
      </c>
      <c r="AA304" s="177">
        <f t="shared" si="70"/>
        <v>0</v>
      </c>
      <c r="AB304" s="177">
        <f t="shared" si="71"/>
        <v>0</v>
      </c>
      <c r="AC304" s="85"/>
      <c r="AD304" s="85">
        <f t="shared" si="72"/>
        <v>0</v>
      </c>
      <c r="AE304" s="85">
        <f t="shared" si="73"/>
        <v>0</v>
      </c>
      <c r="AF304" s="85">
        <f t="shared" si="74"/>
        <v>0</v>
      </c>
      <c r="AG304" s="85">
        <f t="shared" si="75"/>
        <v>0</v>
      </c>
      <c r="AH304" s="85">
        <f t="shared" si="76"/>
        <v>0</v>
      </c>
      <c r="AI304" s="85">
        <f t="shared" si="77"/>
        <v>0</v>
      </c>
    </row>
    <row r="305" spans="1:35" ht="28.5" x14ac:dyDescent="0.25">
      <c r="A305" s="153">
        <v>303</v>
      </c>
      <c r="B305" s="143" t="s">
        <v>72</v>
      </c>
      <c r="C305" s="143" t="s">
        <v>55</v>
      </c>
      <c r="D305" s="143">
        <v>1</v>
      </c>
      <c r="E305" s="143" t="s">
        <v>452</v>
      </c>
      <c r="F305" s="143" t="s">
        <v>25</v>
      </c>
      <c r="G305" s="143" t="s">
        <v>25</v>
      </c>
      <c r="H305" s="143">
        <v>103</v>
      </c>
      <c r="I305" s="157" t="s">
        <v>317</v>
      </c>
      <c r="J305" s="151">
        <f t="shared" si="80"/>
        <v>517.17490225074948</v>
      </c>
      <c r="K305" s="96">
        <f t="shared" si="79"/>
        <v>57.165000000000006</v>
      </c>
      <c r="L305" s="110" t="s">
        <v>474</v>
      </c>
      <c r="M305" s="110" t="s">
        <v>474</v>
      </c>
      <c r="N305" s="110" t="s">
        <v>474</v>
      </c>
      <c r="O305" s="110" t="s">
        <v>474</v>
      </c>
      <c r="W305" s="177">
        <f t="shared" si="66"/>
        <v>0</v>
      </c>
      <c r="X305" s="177">
        <f t="shared" si="67"/>
        <v>0</v>
      </c>
      <c r="Y305" s="177">
        <f t="shared" si="68"/>
        <v>0</v>
      </c>
      <c r="Z305" s="177">
        <f t="shared" si="69"/>
        <v>0</v>
      </c>
      <c r="AA305" s="177">
        <f t="shared" si="70"/>
        <v>0</v>
      </c>
      <c r="AB305" s="177">
        <f t="shared" si="71"/>
        <v>0</v>
      </c>
      <c r="AC305" s="85"/>
      <c r="AD305" s="85">
        <f t="shared" si="72"/>
        <v>0</v>
      </c>
      <c r="AE305" s="85">
        <f t="shared" si="73"/>
        <v>0</v>
      </c>
      <c r="AF305" s="85">
        <f t="shared" si="74"/>
        <v>0</v>
      </c>
      <c r="AG305" s="85">
        <f t="shared" si="75"/>
        <v>0</v>
      </c>
      <c r="AH305" s="85">
        <f t="shared" si="76"/>
        <v>0</v>
      </c>
      <c r="AI305" s="85">
        <f t="shared" si="77"/>
        <v>0</v>
      </c>
    </row>
    <row r="306" spans="1:35" ht="28.5" x14ac:dyDescent="0.25">
      <c r="A306" s="153">
        <v>304</v>
      </c>
      <c r="B306" s="143" t="s">
        <v>72</v>
      </c>
      <c r="C306" s="143" t="s">
        <v>55</v>
      </c>
      <c r="D306" s="143">
        <v>2</v>
      </c>
      <c r="E306" s="143" t="s">
        <v>452</v>
      </c>
      <c r="F306" s="143" t="s">
        <v>25</v>
      </c>
      <c r="G306" s="143" t="s">
        <v>25</v>
      </c>
      <c r="H306" s="143">
        <v>103</v>
      </c>
      <c r="I306" s="157" t="s">
        <v>317</v>
      </c>
      <c r="J306" s="151">
        <f t="shared" si="80"/>
        <v>517.17490225074948</v>
      </c>
      <c r="K306" s="96">
        <f t="shared" si="79"/>
        <v>57.165000000000006</v>
      </c>
      <c r="L306" s="110" t="s">
        <v>474</v>
      </c>
      <c r="M306" s="110" t="s">
        <v>474</v>
      </c>
      <c r="N306" s="110" t="s">
        <v>474</v>
      </c>
      <c r="O306" s="110" t="s">
        <v>474</v>
      </c>
      <c r="W306" s="177">
        <f t="shared" si="66"/>
        <v>0</v>
      </c>
      <c r="X306" s="177">
        <f t="shared" si="67"/>
        <v>0</v>
      </c>
      <c r="Y306" s="177">
        <f t="shared" si="68"/>
        <v>0</v>
      </c>
      <c r="Z306" s="177">
        <f t="shared" si="69"/>
        <v>0</v>
      </c>
      <c r="AA306" s="177">
        <f t="shared" si="70"/>
        <v>0</v>
      </c>
      <c r="AB306" s="177">
        <f t="shared" si="71"/>
        <v>0</v>
      </c>
      <c r="AC306" s="85"/>
      <c r="AD306" s="85">
        <f t="shared" si="72"/>
        <v>0</v>
      </c>
      <c r="AE306" s="85">
        <f t="shared" si="73"/>
        <v>0</v>
      </c>
      <c r="AF306" s="85">
        <f t="shared" si="74"/>
        <v>0</v>
      </c>
      <c r="AG306" s="85">
        <f t="shared" si="75"/>
        <v>0</v>
      </c>
      <c r="AH306" s="85">
        <f t="shared" si="76"/>
        <v>0</v>
      </c>
      <c r="AI306" s="85">
        <f t="shared" si="77"/>
        <v>0</v>
      </c>
    </row>
    <row r="307" spans="1:35" ht="28.5" x14ac:dyDescent="0.25">
      <c r="A307" s="153">
        <v>305</v>
      </c>
      <c r="B307" s="143" t="s">
        <v>167</v>
      </c>
      <c r="C307" s="143" t="s">
        <v>132</v>
      </c>
      <c r="D307" s="143">
        <v>1</v>
      </c>
      <c r="E307" s="143" t="s">
        <v>52</v>
      </c>
      <c r="F307" s="143" t="s">
        <v>167</v>
      </c>
      <c r="G307" s="143" t="s">
        <v>52</v>
      </c>
      <c r="H307" s="143">
        <v>60</v>
      </c>
      <c r="I307" s="157" t="s">
        <v>317</v>
      </c>
      <c r="J307" s="151">
        <f t="shared" si="80"/>
        <v>517.17490225074948</v>
      </c>
      <c r="K307" s="96">
        <f t="shared" si="79"/>
        <v>33.300000000000004</v>
      </c>
      <c r="L307" s="110" t="s">
        <v>474</v>
      </c>
      <c r="M307" s="110" t="s">
        <v>474</v>
      </c>
      <c r="N307" s="110" t="s">
        <v>474</v>
      </c>
      <c r="O307" s="110" t="s">
        <v>474</v>
      </c>
      <c r="W307" s="177">
        <f t="shared" si="66"/>
        <v>0</v>
      </c>
      <c r="X307" s="177">
        <f t="shared" si="67"/>
        <v>0</v>
      </c>
      <c r="Y307" s="177">
        <f t="shared" si="68"/>
        <v>0</v>
      </c>
      <c r="Z307" s="177">
        <f t="shared" si="69"/>
        <v>0</v>
      </c>
      <c r="AA307" s="177">
        <f t="shared" si="70"/>
        <v>0</v>
      </c>
      <c r="AB307" s="177">
        <f t="shared" si="71"/>
        <v>0</v>
      </c>
      <c r="AC307" s="85"/>
      <c r="AD307" s="85">
        <f t="shared" si="72"/>
        <v>0</v>
      </c>
      <c r="AE307" s="85">
        <f t="shared" si="73"/>
        <v>0</v>
      </c>
      <c r="AF307" s="85">
        <f t="shared" si="74"/>
        <v>0</v>
      </c>
      <c r="AG307" s="85">
        <f t="shared" si="75"/>
        <v>0</v>
      </c>
      <c r="AH307" s="85">
        <f t="shared" si="76"/>
        <v>0</v>
      </c>
      <c r="AI307" s="85">
        <f t="shared" si="77"/>
        <v>0</v>
      </c>
    </row>
    <row r="308" spans="1:35" ht="28.5" x14ac:dyDescent="0.25">
      <c r="A308" s="153">
        <v>306</v>
      </c>
      <c r="B308" s="141" t="s">
        <v>167</v>
      </c>
      <c r="C308" s="141" t="s">
        <v>132</v>
      </c>
      <c r="D308" s="141">
        <v>2</v>
      </c>
      <c r="E308" s="141" t="s">
        <v>52</v>
      </c>
      <c r="F308" s="141" t="s">
        <v>167</v>
      </c>
      <c r="G308" s="141" t="s">
        <v>52</v>
      </c>
      <c r="H308" s="141">
        <v>60</v>
      </c>
      <c r="I308" s="157" t="s">
        <v>317</v>
      </c>
      <c r="J308" s="151">
        <f t="shared" si="80"/>
        <v>517.17490225074948</v>
      </c>
      <c r="K308" s="96">
        <f t="shared" si="79"/>
        <v>33.300000000000004</v>
      </c>
      <c r="L308" s="110" t="s">
        <v>474</v>
      </c>
      <c r="M308" s="110" t="s">
        <v>474</v>
      </c>
      <c r="N308" s="110" t="s">
        <v>474</v>
      </c>
      <c r="O308" s="110" t="s">
        <v>474</v>
      </c>
      <c r="W308" s="177">
        <f t="shared" si="66"/>
        <v>0</v>
      </c>
      <c r="X308" s="177">
        <f t="shared" si="67"/>
        <v>0</v>
      </c>
      <c r="Y308" s="177">
        <f t="shared" si="68"/>
        <v>0</v>
      </c>
      <c r="Z308" s="177">
        <f t="shared" si="69"/>
        <v>0</v>
      </c>
      <c r="AA308" s="177">
        <f t="shared" si="70"/>
        <v>0</v>
      </c>
      <c r="AB308" s="177">
        <f t="shared" si="71"/>
        <v>0</v>
      </c>
      <c r="AC308" s="85"/>
      <c r="AD308" s="85">
        <f t="shared" si="72"/>
        <v>0</v>
      </c>
      <c r="AE308" s="85">
        <f t="shared" si="73"/>
        <v>0</v>
      </c>
      <c r="AF308" s="85">
        <f t="shared" si="74"/>
        <v>0</v>
      </c>
      <c r="AG308" s="85">
        <f t="shared" si="75"/>
        <v>0</v>
      </c>
      <c r="AH308" s="85">
        <f t="shared" si="76"/>
        <v>0</v>
      </c>
      <c r="AI308" s="85">
        <f t="shared" si="77"/>
        <v>0</v>
      </c>
    </row>
    <row r="309" spans="1:35" ht="28.5" x14ac:dyDescent="0.25">
      <c r="A309" s="153">
        <v>307</v>
      </c>
      <c r="B309" s="141" t="s">
        <v>167</v>
      </c>
      <c r="C309" s="141" t="s">
        <v>157</v>
      </c>
      <c r="D309" s="141">
        <v>1</v>
      </c>
      <c r="E309" s="141" t="s">
        <v>52</v>
      </c>
      <c r="F309" s="141" t="s">
        <v>167</v>
      </c>
      <c r="G309" s="141" t="s">
        <v>52</v>
      </c>
      <c r="H309" s="141">
        <v>136</v>
      </c>
      <c r="I309" s="157" t="s">
        <v>317</v>
      </c>
      <c r="J309" s="151">
        <f t="shared" si="80"/>
        <v>517.17490225074948</v>
      </c>
      <c r="K309" s="96">
        <f t="shared" si="79"/>
        <v>75.48</v>
      </c>
      <c r="L309" s="110" t="s">
        <v>474</v>
      </c>
      <c r="M309" s="110" t="s">
        <v>474</v>
      </c>
      <c r="N309" s="110" t="s">
        <v>474</v>
      </c>
      <c r="O309" s="110" t="s">
        <v>474</v>
      </c>
      <c r="W309" s="177">
        <f t="shared" si="66"/>
        <v>0</v>
      </c>
      <c r="X309" s="177">
        <f t="shared" si="67"/>
        <v>0</v>
      </c>
      <c r="Y309" s="177">
        <f t="shared" si="68"/>
        <v>0</v>
      </c>
      <c r="Z309" s="177">
        <f t="shared" si="69"/>
        <v>0</v>
      </c>
      <c r="AA309" s="177">
        <f t="shared" si="70"/>
        <v>0</v>
      </c>
      <c r="AB309" s="177">
        <f t="shared" si="71"/>
        <v>0</v>
      </c>
      <c r="AC309" s="85"/>
      <c r="AD309" s="85">
        <f t="shared" si="72"/>
        <v>0</v>
      </c>
      <c r="AE309" s="85">
        <f t="shared" si="73"/>
        <v>0</v>
      </c>
      <c r="AF309" s="85">
        <f t="shared" si="74"/>
        <v>0</v>
      </c>
      <c r="AG309" s="85">
        <f t="shared" si="75"/>
        <v>0</v>
      </c>
      <c r="AH309" s="85">
        <f t="shared" si="76"/>
        <v>0</v>
      </c>
      <c r="AI309" s="85">
        <f t="shared" si="77"/>
        <v>0</v>
      </c>
    </row>
    <row r="310" spans="1:35" ht="28.5" x14ac:dyDescent="0.25">
      <c r="A310" s="153">
        <v>308</v>
      </c>
      <c r="B310" s="141" t="s">
        <v>167</v>
      </c>
      <c r="C310" s="141" t="s">
        <v>157</v>
      </c>
      <c r="D310" s="141">
        <v>2</v>
      </c>
      <c r="E310" s="141" t="s">
        <v>52</v>
      </c>
      <c r="F310" s="141" t="s">
        <v>167</v>
      </c>
      <c r="G310" s="141" t="s">
        <v>52</v>
      </c>
      <c r="H310" s="141">
        <v>136</v>
      </c>
      <c r="I310" s="157" t="s">
        <v>317</v>
      </c>
      <c r="J310" s="151">
        <f t="shared" si="80"/>
        <v>517.17490225074948</v>
      </c>
      <c r="K310" s="96">
        <f t="shared" si="79"/>
        <v>75.48</v>
      </c>
      <c r="L310" s="110" t="s">
        <v>474</v>
      </c>
      <c r="M310" s="110" t="s">
        <v>474</v>
      </c>
      <c r="N310" s="110" t="s">
        <v>474</v>
      </c>
      <c r="O310" s="110" t="s">
        <v>474</v>
      </c>
      <c r="W310" s="177">
        <f t="shared" si="66"/>
        <v>0</v>
      </c>
      <c r="X310" s="177">
        <f t="shared" si="67"/>
        <v>0</v>
      </c>
      <c r="Y310" s="177">
        <f t="shared" si="68"/>
        <v>0</v>
      </c>
      <c r="Z310" s="177">
        <f t="shared" si="69"/>
        <v>0</v>
      </c>
      <c r="AA310" s="177">
        <f t="shared" si="70"/>
        <v>0</v>
      </c>
      <c r="AB310" s="177">
        <f t="shared" si="71"/>
        <v>0</v>
      </c>
      <c r="AC310" s="85"/>
      <c r="AD310" s="85">
        <f t="shared" si="72"/>
        <v>0</v>
      </c>
      <c r="AE310" s="85">
        <f t="shared" si="73"/>
        <v>0</v>
      </c>
      <c r="AF310" s="85">
        <f t="shared" si="74"/>
        <v>0</v>
      </c>
      <c r="AG310" s="85">
        <f t="shared" si="75"/>
        <v>0</v>
      </c>
      <c r="AH310" s="85">
        <f t="shared" si="76"/>
        <v>0</v>
      </c>
      <c r="AI310" s="85">
        <f t="shared" si="77"/>
        <v>0</v>
      </c>
    </row>
    <row r="311" spans="1:35" ht="28.5" x14ac:dyDescent="0.25">
      <c r="A311" s="153">
        <v>309</v>
      </c>
      <c r="B311" s="110" t="s">
        <v>183</v>
      </c>
      <c r="C311" s="110" t="s">
        <v>160</v>
      </c>
      <c r="D311" s="110">
        <v>1</v>
      </c>
      <c r="E311" s="143" t="s">
        <v>11</v>
      </c>
      <c r="F311" s="110" t="s">
        <v>184</v>
      </c>
      <c r="G311" s="143" t="s">
        <v>11</v>
      </c>
      <c r="H311" s="110">
        <v>6</v>
      </c>
      <c r="I311" s="157" t="s">
        <v>317</v>
      </c>
      <c r="J311" s="151">
        <f t="shared" si="80"/>
        <v>517.17490225074948</v>
      </c>
      <c r="K311" s="96">
        <f t="shared" si="79"/>
        <v>3.33</v>
      </c>
      <c r="L311" s="110" t="s">
        <v>474</v>
      </c>
      <c r="M311" s="110" t="s">
        <v>474</v>
      </c>
      <c r="N311" s="110" t="s">
        <v>474</v>
      </c>
      <c r="O311" s="110" t="s">
        <v>474</v>
      </c>
      <c r="W311" s="177">
        <f t="shared" si="66"/>
        <v>0</v>
      </c>
      <c r="X311" s="177">
        <f t="shared" si="67"/>
        <v>0</v>
      </c>
      <c r="Y311" s="177">
        <f t="shared" si="68"/>
        <v>0</v>
      </c>
      <c r="Z311" s="177">
        <f t="shared" si="69"/>
        <v>0</v>
      </c>
      <c r="AA311" s="177">
        <f t="shared" si="70"/>
        <v>0</v>
      </c>
      <c r="AB311" s="177">
        <f t="shared" si="71"/>
        <v>0</v>
      </c>
      <c r="AC311" s="85"/>
      <c r="AD311" s="85">
        <f t="shared" si="72"/>
        <v>0</v>
      </c>
      <c r="AE311" s="85">
        <f t="shared" si="73"/>
        <v>0</v>
      </c>
      <c r="AF311" s="85">
        <f t="shared" si="74"/>
        <v>0</v>
      </c>
      <c r="AG311" s="85">
        <f t="shared" si="75"/>
        <v>0</v>
      </c>
      <c r="AH311" s="85">
        <f t="shared" si="76"/>
        <v>0</v>
      </c>
      <c r="AI311" s="85">
        <f t="shared" si="77"/>
        <v>0</v>
      </c>
    </row>
    <row r="312" spans="1:35" ht="28.5" x14ac:dyDescent="0.25">
      <c r="A312" s="153">
        <v>310</v>
      </c>
      <c r="B312" s="143" t="s">
        <v>30</v>
      </c>
      <c r="C312" s="143" t="s">
        <v>13</v>
      </c>
      <c r="D312" s="143">
        <v>1</v>
      </c>
      <c r="E312" s="143" t="s">
        <v>15</v>
      </c>
      <c r="F312" s="143" t="s">
        <v>15</v>
      </c>
      <c r="G312" s="143" t="s">
        <v>15</v>
      </c>
      <c r="H312" s="143">
        <v>276</v>
      </c>
      <c r="I312" s="157" t="s">
        <v>317</v>
      </c>
      <c r="J312" s="151">
        <f t="shared" si="80"/>
        <v>517.17490225074948</v>
      </c>
      <c r="K312" s="96">
        <f t="shared" si="79"/>
        <v>153.18</v>
      </c>
      <c r="L312" s="110">
        <v>50</v>
      </c>
      <c r="M312" s="110" t="s">
        <v>474</v>
      </c>
      <c r="N312" s="110">
        <v>50</v>
      </c>
      <c r="O312" s="110" t="s">
        <v>474</v>
      </c>
      <c r="W312" s="177">
        <f t="shared" si="66"/>
        <v>0</v>
      </c>
      <c r="X312" s="177">
        <f t="shared" si="67"/>
        <v>1</v>
      </c>
      <c r="Y312" s="177">
        <f t="shared" si="68"/>
        <v>0</v>
      </c>
      <c r="Z312" s="177">
        <f t="shared" si="69"/>
        <v>0</v>
      </c>
      <c r="AA312" s="177">
        <f t="shared" si="70"/>
        <v>0</v>
      </c>
      <c r="AB312" s="177">
        <f t="shared" si="71"/>
        <v>0</v>
      </c>
      <c r="AC312" s="85"/>
      <c r="AD312" s="85">
        <f t="shared" si="72"/>
        <v>0</v>
      </c>
      <c r="AE312" s="85">
        <f t="shared" si="73"/>
        <v>1</v>
      </c>
      <c r="AF312" s="85">
        <f t="shared" si="74"/>
        <v>0</v>
      </c>
      <c r="AG312" s="85">
        <f t="shared" si="75"/>
        <v>0</v>
      </c>
      <c r="AH312" s="85">
        <f t="shared" si="76"/>
        <v>0</v>
      </c>
      <c r="AI312" s="85">
        <f t="shared" si="77"/>
        <v>0</v>
      </c>
    </row>
    <row r="313" spans="1:35" ht="28.5" x14ac:dyDescent="0.25">
      <c r="A313" s="153">
        <v>311</v>
      </c>
      <c r="B313" s="143" t="s">
        <v>30</v>
      </c>
      <c r="C313" s="143" t="s">
        <v>13</v>
      </c>
      <c r="D313" s="143">
        <v>2</v>
      </c>
      <c r="E313" s="143" t="s">
        <v>15</v>
      </c>
      <c r="F313" s="143" t="s">
        <v>15</v>
      </c>
      <c r="G313" s="143" t="s">
        <v>15</v>
      </c>
      <c r="H313" s="143">
        <v>276</v>
      </c>
      <c r="I313" s="157" t="s">
        <v>317</v>
      </c>
      <c r="J313" s="151">
        <f t="shared" si="80"/>
        <v>517.17490225074948</v>
      </c>
      <c r="K313" s="96">
        <f t="shared" si="79"/>
        <v>153.18</v>
      </c>
      <c r="L313" s="110">
        <v>50</v>
      </c>
      <c r="M313" s="110" t="s">
        <v>474</v>
      </c>
      <c r="N313" s="110">
        <v>50</v>
      </c>
      <c r="O313" s="110" t="s">
        <v>474</v>
      </c>
      <c r="W313" s="177">
        <f t="shared" si="66"/>
        <v>0</v>
      </c>
      <c r="X313" s="177">
        <f t="shared" si="67"/>
        <v>1</v>
      </c>
      <c r="Y313" s="177">
        <f t="shared" si="68"/>
        <v>0</v>
      </c>
      <c r="Z313" s="177">
        <f t="shared" si="69"/>
        <v>0</v>
      </c>
      <c r="AA313" s="177">
        <f t="shared" si="70"/>
        <v>0</v>
      </c>
      <c r="AB313" s="177">
        <f t="shared" si="71"/>
        <v>0</v>
      </c>
      <c r="AC313" s="85"/>
      <c r="AD313" s="85">
        <f t="shared" si="72"/>
        <v>0</v>
      </c>
      <c r="AE313" s="85">
        <f t="shared" si="73"/>
        <v>1</v>
      </c>
      <c r="AF313" s="85">
        <f t="shared" si="74"/>
        <v>0</v>
      </c>
      <c r="AG313" s="85">
        <f t="shared" si="75"/>
        <v>0</v>
      </c>
      <c r="AH313" s="85">
        <f t="shared" si="76"/>
        <v>0</v>
      </c>
      <c r="AI313" s="85">
        <f t="shared" si="77"/>
        <v>0</v>
      </c>
    </row>
    <row r="314" spans="1:35" ht="28.5" x14ac:dyDescent="0.25">
      <c r="A314" s="153">
        <v>312</v>
      </c>
      <c r="B314" s="141" t="s">
        <v>30</v>
      </c>
      <c r="C314" s="143" t="s">
        <v>849</v>
      </c>
      <c r="D314" s="141">
        <v>3</v>
      </c>
      <c r="E314" s="141" t="s">
        <v>15</v>
      </c>
      <c r="F314" s="141" t="s">
        <v>15</v>
      </c>
      <c r="G314" s="141" t="s">
        <v>850</v>
      </c>
      <c r="H314" s="141">
        <v>272</v>
      </c>
      <c r="I314" s="157" t="s">
        <v>317</v>
      </c>
      <c r="J314" s="151">
        <f t="shared" si="80"/>
        <v>517.17490225074948</v>
      </c>
      <c r="K314" s="96">
        <f t="shared" si="79"/>
        <v>150.96</v>
      </c>
      <c r="L314" s="110">
        <v>50</v>
      </c>
      <c r="M314" s="110" t="s">
        <v>474</v>
      </c>
      <c r="N314" s="110" t="s">
        <v>474</v>
      </c>
      <c r="O314" s="110" t="s">
        <v>474</v>
      </c>
      <c r="W314" s="177">
        <f t="shared" si="66"/>
        <v>0</v>
      </c>
      <c r="X314" s="177">
        <f t="shared" si="67"/>
        <v>1</v>
      </c>
      <c r="Y314" s="177">
        <f t="shared" si="68"/>
        <v>0</v>
      </c>
      <c r="Z314" s="177">
        <f t="shared" si="69"/>
        <v>0</v>
      </c>
      <c r="AA314" s="177">
        <f t="shared" si="70"/>
        <v>0</v>
      </c>
      <c r="AB314" s="177">
        <f t="shared" si="71"/>
        <v>0</v>
      </c>
      <c r="AC314" s="85"/>
      <c r="AD314" s="85">
        <f t="shared" si="72"/>
        <v>0</v>
      </c>
      <c r="AE314" s="85">
        <f t="shared" si="73"/>
        <v>0</v>
      </c>
      <c r="AF314" s="85">
        <f t="shared" si="74"/>
        <v>0</v>
      </c>
      <c r="AG314" s="85">
        <f t="shared" si="75"/>
        <v>0</v>
      </c>
      <c r="AH314" s="85">
        <f t="shared" si="76"/>
        <v>0</v>
      </c>
      <c r="AI314" s="85">
        <f t="shared" si="77"/>
        <v>0</v>
      </c>
    </row>
    <row r="315" spans="1:35" ht="28.5" x14ac:dyDescent="0.25">
      <c r="A315" s="153">
        <v>313</v>
      </c>
      <c r="B315" s="141" t="s">
        <v>30</v>
      </c>
      <c r="C315" s="141" t="s">
        <v>13</v>
      </c>
      <c r="D315" s="141">
        <v>4</v>
      </c>
      <c r="E315" s="141" t="s">
        <v>15</v>
      </c>
      <c r="F315" s="141" t="s">
        <v>15</v>
      </c>
      <c r="G315" s="141" t="s">
        <v>15</v>
      </c>
      <c r="H315" s="141">
        <v>273</v>
      </c>
      <c r="I315" s="157" t="s">
        <v>317</v>
      </c>
      <c r="J315" s="151">
        <f t="shared" si="80"/>
        <v>517.17490225074948</v>
      </c>
      <c r="K315" s="96">
        <f t="shared" si="79"/>
        <v>151.51500000000001</v>
      </c>
      <c r="L315" s="110">
        <v>50</v>
      </c>
      <c r="M315" s="110" t="s">
        <v>474</v>
      </c>
      <c r="N315" s="110">
        <v>50</v>
      </c>
      <c r="O315" s="110" t="s">
        <v>474</v>
      </c>
      <c r="W315" s="177">
        <f t="shared" si="66"/>
        <v>0</v>
      </c>
      <c r="X315" s="177">
        <f t="shared" si="67"/>
        <v>1</v>
      </c>
      <c r="Y315" s="177">
        <f t="shared" si="68"/>
        <v>0</v>
      </c>
      <c r="Z315" s="177">
        <f t="shared" si="69"/>
        <v>0</v>
      </c>
      <c r="AA315" s="177">
        <f t="shared" si="70"/>
        <v>0</v>
      </c>
      <c r="AB315" s="177">
        <f t="shared" si="71"/>
        <v>0</v>
      </c>
      <c r="AC315" s="85"/>
      <c r="AD315" s="85">
        <f t="shared" si="72"/>
        <v>0</v>
      </c>
      <c r="AE315" s="85">
        <f t="shared" si="73"/>
        <v>1</v>
      </c>
      <c r="AF315" s="85">
        <f t="shared" si="74"/>
        <v>0</v>
      </c>
      <c r="AG315" s="85">
        <f t="shared" si="75"/>
        <v>0</v>
      </c>
      <c r="AH315" s="85">
        <f t="shared" si="76"/>
        <v>0</v>
      </c>
      <c r="AI315" s="85">
        <f t="shared" si="77"/>
        <v>0</v>
      </c>
    </row>
    <row r="316" spans="1:35" ht="28.5" x14ac:dyDescent="0.25">
      <c r="A316" s="153">
        <v>314</v>
      </c>
      <c r="B316" s="226" t="s">
        <v>30</v>
      </c>
      <c r="C316" s="226" t="s">
        <v>231</v>
      </c>
      <c r="D316" s="226">
        <v>1</v>
      </c>
      <c r="E316" s="226" t="s">
        <v>193</v>
      </c>
      <c r="F316" s="226" t="s">
        <v>15</v>
      </c>
      <c r="G316" s="226" t="s">
        <v>193</v>
      </c>
      <c r="H316" s="226">
        <v>161</v>
      </c>
      <c r="I316" s="157" t="s">
        <v>317</v>
      </c>
      <c r="J316" s="151">
        <f t="shared" si="80"/>
        <v>517.17490225074948</v>
      </c>
      <c r="K316" s="96">
        <f t="shared" si="79"/>
        <v>89.355000000000004</v>
      </c>
      <c r="L316" s="110" t="s">
        <v>474</v>
      </c>
      <c r="M316" s="110" t="s">
        <v>474</v>
      </c>
      <c r="N316" s="110" t="s">
        <v>474</v>
      </c>
      <c r="O316" s="110" t="s">
        <v>474</v>
      </c>
      <c r="W316" s="177">
        <f t="shared" si="66"/>
        <v>0</v>
      </c>
      <c r="X316" s="177">
        <f t="shared" si="67"/>
        <v>0</v>
      </c>
      <c r="Y316" s="177">
        <f t="shared" si="68"/>
        <v>0</v>
      </c>
      <c r="Z316" s="177">
        <f t="shared" si="69"/>
        <v>0</v>
      </c>
      <c r="AA316" s="177">
        <f t="shared" si="70"/>
        <v>0</v>
      </c>
      <c r="AB316" s="177">
        <f t="shared" si="71"/>
        <v>0</v>
      </c>
      <c r="AC316" s="85"/>
      <c r="AD316" s="85">
        <f t="shared" si="72"/>
        <v>0</v>
      </c>
      <c r="AE316" s="85">
        <f t="shared" si="73"/>
        <v>0</v>
      </c>
      <c r="AF316" s="85">
        <f t="shared" si="74"/>
        <v>0</v>
      </c>
      <c r="AG316" s="85">
        <f t="shared" si="75"/>
        <v>0</v>
      </c>
      <c r="AH316" s="85">
        <f t="shared" si="76"/>
        <v>0</v>
      </c>
      <c r="AI316" s="85">
        <f t="shared" si="77"/>
        <v>0</v>
      </c>
    </row>
    <row r="317" spans="1:35" ht="28.5" x14ac:dyDescent="0.25">
      <c r="A317" s="153">
        <v>315</v>
      </c>
      <c r="B317" s="226" t="s">
        <v>30</v>
      </c>
      <c r="C317" s="226" t="s">
        <v>231</v>
      </c>
      <c r="D317" s="226">
        <v>2</v>
      </c>
      <c r="E317" s="226" t="s">
        <v>193</v>
      </c>
      <c r="F317" s="226" t="s">
        <v>15</v>
      </c>
      <c r="G317" s="226" t="s">
        <v>193</v>
      </c>
      <c r="H317" s="226">
        <v>161</v>
      </c>
      <c r="I317" s="157" t="s">
        <v>317</v>
      </c>
      <c r="J317" s="151">
        <f t="shared" si="80"/>
        <v>517.17490225074948</v>
      </c>
      <c r="K317" s="96">
        <f t="shared" si="79"/>
        <v>89.355000000000004</v>
      </c>
      <c r="L317" s="110" t="s">
        <v>474</v>
      </c>
      <c r="M317" s="110" t="s">
        <v>474</v>
      </c>
      <c r="N317" s="110" t="s">
        <v>474</v>
      </c>
      <c r="O317" s="110" t="s">
        <v>474</v>
      </c>
      <c r="W317" s="177">
        <f t="shared" si="66"/>
        <v>0</v>
      </c>
      <c r="X317" s="177">
        <f t="shared" si="67"/>
        <v>0</v>
      </c>
      <c r="Y317" s="177">
        <f t="shared" si="68"/>
        <v>0</v>
      </c>
      <c r="Z317" s="177">
        <f t="shared" si="69"/>
        <v>0</v>
      </c>
      <c r="AA317" s="177">
        <f t="shared" si="70"/>
        <v>0</v>
      </c>
      <c r="AB317" s="177">
        <f t="shared" si="71"/>
        <v>0</v>
      </c>
      <c r="AC317" s="85"/>
      <c r="AD317" s="85">
        <f t="shared" si="72"/>
        <v>0</v>
      </c>
      <c r="AE317" s="85">
        <f t="shared" si="73"/>
        <v>0</v>
      </c>
      <c r="AF317" s="85">
        <f t="shared" si="74"/>
        <v>0</v>
      </c>
      <c r="AG317" s="85">
        <f t="shared" si="75"/>
        <v>0</v>
      </c>
      <c r="AH317" s="85">
        <f t="shared" si="76"/>
        <v>0</v>
      </c>
      <c r="AI317" s="85">
        <f t="shared" si="77"/>
        <v>0</v>
      </c>
    </row>
    <row r="318" spans="1:35" ht="28.5" x14ac:dyDescent="0.25">
      <c r="A318" s="153">
        <v>316</v>
      </c>
      <c r="B318" s="141" t="s">
        <v>138</v>
      </c>
      <c r="C318" s="141" t="s">
        <v>638</v>
      </c>
      <c r="D318" s="141">
        <v>1</v>
      </c>
      <c r="E318" s="141" t="s">
        <v>24</v>
      </c>
      <c r="F318" s="141" t="s">
        <v>24</v>
      </c>
      <c r="G318" s="141" t="s">
        <v>24</v>
      </c>
      <c r="H318" s="141">
        <v>189</v>
      </c>
      <c r="I318" s="157" t="s">
        <v>317</v>
      </c>
      <c r="J318" s="151">
        <f t="shared" si="80"/>
        <v>517.17490225074948</v>
      </c>
      <c r="K318" s="96">
        <f t="shared" si="79"/>
        <v>104.89500000000001</v>
      </c>
      <c r="L318" s="110" t="s">
        <v>474</v>
      </c>
      <c r="M318" s="110" t="s">
        <v>474</v>
      </c>
      <c r="N318" s="110" t="s">
        <v>474</v>
      </c>
      <c r="O318" s="110" t="s">
        <v>474</v>
      </c>
      <c r="W318" s="177">
        <f t="shared" si="66"/>
        <v>0</v>
      </c>
      <c r="X318" s="177">
        <f t="shared" si="67"/>
        <v>0</v>
      </c>
      <c r="Y318" s="177">
        <f t="shared" si="68"/>
        <v>0</v>
      </c>
      <c r="Z318" s="177">
        <f t="shared" si="69"/>
        <v>0</v>
      </c>
      <c r="AA318" s="177">
        <f t="shared" si="70"/>
        <v>0</v>
      </c>
      <c r="AB318" s="177">
        <f t="shared" si="71"/>
        <v>0</v>
      </c>
      <c r="AC318" s="85"/>
      <c r="AD318" s="85">
        <f t="shared" si="72"/>
        <v>0</v>
      </c>
      <c r="AE318" s="85">
        <f t="shared" si="73"/>
        <v>0</v>
      </c>
      <c r="AF318" s="85">
        <f t="shared" si="74"/>
        <v>0</v>
      </c>
      <c r="AG318" s="85">
        <f t="shared" si="75"/>
        <v>0</v>
      </c>
      <c r="AH318" s="85">
        <f t="shared" si="76"/>
        <v>0</v>
      </c>
      <c r="AI318" s="85">
        <f t="shared" si="77"/>
        <v>0</v>
      </c>
    </row>
    <row r="319" spans="1:35" ht="28.5" x14ac:dyDescent="0.25">
      <c r="A319" s="153">
        <v>317</v>
      </c>
      <c r="B319" s="141" t="s">
        <v>138</v>
      </c>
      <c r="C319" s="141" t="s">
        <v>85</v>
      </c>
      <c r="D319" s="141">
        <v>1</v>
      </c>
      <c r="E319" s="141" t="s">
        <v>15</v>
      </c>
      <c r="F319" s="141" t="s">
        <v>24</v>
      </c>
      <c r="G319" s="141" t="s">
        <v>15</v>
      </c>
      <c r="H319" s="141">
        <v>79</v>
      </c>
      <c r="I319" s="157" t="s">
        <v>317</v>
      </c>
      <c r="J319" s="151">
        <f t="shared" si="80"/>
        <v>517.17490225074948</v>
      </c>
      <c r="K319" s="96">
        <f t="shared" si="79"/>
        <v>43.845000000000006</v>
      </c>
      <c r="L319" s="110" t="s">
        <v>474</v>
      </c>
      <c r="M319" s="110" t="s">
        <v>474</v>
      </c>
      <c r="N319" s="110" t="s">
        <v>474</v>
      </c>
      <c r="O319" s="110" t="s">
        <v>474</v>
      </c>
      <c r="W319" s="177">
        <f t="shared" si="66"/>
        <v>0</v>
      </c>
      <c r="X319" s="177">
        <f t="shared" si="67"/>
        <v>0</v>
      </c>
      <c r="Y319" s="177">
        <f t="shared" si="68"/>
        <v>0</v>
      </c>
      <c r="Z319" s="177">
        <f t="shared" si="69"/>
        <v>0</v>
      </c>
      <c r="AA319" s="177">
        <f t="shared" si="70"/>
        <v>0</v>
      </c>
      <c r="AB319" s="177">
        <f t="shared" si="71"/>
        <v>0</v>
      </c>
      <c r="AC319" s="85"/>
      <c r="AD319" s="85">
        <f t="shared" si="72"/>
        <v>0</v>
      </c>
      <c r="AE319" s="85">
        <f t="shared" si="73"/>
        <v>0</v>
      </c>
      <c r="AF319" s="85">
        <f t="shared" si="74"/>
        <v>0</v>
      </c>
      <c r="AG319" s="85">
        <f t="shared" si="75"/>
        <v>0</v>
      </c>
      <c r="AH319" s="85">
        <f t="shared" si="76"/>
        <v>0</v>
      </c>
      <c r="AI319" s="85">
        <f t="shared" si="77"/>
        <v>0</v>
      </c>
    </row>
    <row r="320" spans="1:35" ht="28.5" x14ac:dyDescent="0.25">
      <c r="A320" s="153">
        <v>318</v>
      </c>
      <c r="B320" s="141" t="s">
        <v>138</v>
      </c>
      <c r="C320" s="143" t="s">
        <v>511</v>
      </c>
      <c r="D320" s="141">
        <v>1</v>
      </c>
      <c r="E320" s="141" t="s">
        <v>24</v>
      </c>
      <c r="F320" s="141" t="s">
        <v>24</v>
      </c>
      <c r="G320" s="141" t="s">
        <v>24</v>
      </c>
      <c r="H320" s="141">
        <v>240</v>
      </c>
      <c r="I320" s="157" t="s">
        <v>317</v>
      </c>
      <c r="J320" s="151">
        <f t="shared" si="80"/>
        <v>517.17490225074948</v>
      </c>
      <c r="K320" s="96">
        <f t="shared" si="79"/>
        <v>133.20000000000002</v>
      </c>
      <c r="L320" s="110" t="s">
        <v>474</v>
      </c>
      <c r="M320" s="110" t="s">
        <v>474</v>
      </c>
      <c r="N320" s="110" t="s">
        <v>474</v>
      </c>
      <c r="O320" s="110" t="s">
        <v>474</v>
      </c>
      <c r="W320" s="177">
        <f t="shared" si="66"/>
        <v>0</v>
      </c>
      <c r="X320" s="177">
        <f t="shared" si="67"/>
        <v>0</v>
      </c>
      <c r="Y320" s="177">
        <f t="shared" si="68"/>
        <v>0</v>
      </c>
      <c r="Z320" s="177">
        <f t="shared" si="69"/>
        <v>0</v>
      </c>
      <c r="AA320" s="177">
        <f t="shared" si="70"/>
        <v>0</v>
      </c>
      <c r="AB320" s="177">
        <f t="shared" si="71"/>
        <v>0</v>
      </c>
      <c r="AC320" s="85"/>
      <c r="AD320" s="85">
        <f t="shared" si="72"/>
        <v>0</v>
      </c>
      <c r="AE320" s="85">
        <f t="shared" si="73"/>
        <v>0</v>
      </c>
      <c r="AF320" s="85">
        <f t="shared" si="74"/>
        <v>0</v>
      </c>
      <c r="AG320" s="85">
        <f t="shared" si="75"/>
        <v>0</v>
      </c>
      <c r="AH320" s="85">
        <f t="shared" si="76"/>
        <v>0</v>
      </c>
      <c r="AI320" s="85">
        <f t="shared" si="77"/>
        <v>0</v>
      </c>
    </row>
    <row r="321" spans="1:35" ht="28.5" x14ac:dyDescent="0.25">
      <c r="A321" s="153">
        <v>319</v>
      </c>
      <c r="B321" s="141" t="s">
        <v>138</v>
      </c>
      <c r="C321" s="143" t="s">
        <v>511</v>
      </c>
      <c r="D321" s="141">
        <v>2</v>
      </c>
      <c r="E321" s="141" t="s">
        <v>24</v>
      </c>
      <c r="F321" s="141" t="s">
        <v>24</v>
      </c>
      <c r="G321" s="141" t="s">
        <v>24</v>
      </c>
      <c r="H321" s="141">
        <v>240</v>
      </c>
      <c r="I321" s="157" t="s">
        <v>317</v>
      </c>
      <c r="J321" s="151">
        <f t="shared" si="80"/>
        <v>517.17490225074948</v>
      </c>
      <c r="K321" s="96">
        <f t="shared" si="79"/>
        <v>133.20000000000002</v>
      </c>
      <c r="L321" s="110" t="s">
        <v>474</v>
      </c>
      <c r="M321" s="110" t="s">
        <v>474</v>
      </c>
      <c r="N321" s="110" t="s">
        <v>474</v>
      </c>
      <c r="O321" s="110" t="s">
        <v>474</v>
      </c>
      <c r="W321" s="177">
        <f t="shared" si="66"/>
        <v>0</v>
      </c>
      <c r="X321" s="177">
        <f t="shared" si="67"/>
        <v>0</v>
      </c>
      <c r="Y321" s="177">
        <f t="shared" si="68"/>
        <v>0</v>
      </c>
      <c r="Z321" s="177">
        <f t="shared" si="69"/>
        <v>0</v>
      </c>
      <c r="AA321" s="177">
        <f t="shared" si="70"/>
        <v>0</v>
      </c>
      <c r="AB321" s="177">
        <f t="shared" si="71"/>
        <v>0</v>
      </c>
      <c r="AC321" s="85"/>
      <c r="AD321" s="85">
        <f t="shared" si="72"/>
        <v>0</v>
      </c>
      <c r="AE321" s="85">
        <f t="shared" si="73"/>
        <v>0</v>
      </c>
      <c r="AF321" s="85">
        <f t="shared" si="74"/>
        <v>0</v>
      </c>
      <c r="AG321" s="85">
        <f t="shared" si="75"/>
        <v>0</v>
      </c>
      <c r="AH321" s="85">
        <f t="shared" si="76"/>
        <v>0</v>
      </c>
      <c r="AI321" s="85">
        <f t="shared" si="77"/>
        <v>0</v>
      </c>
    </row>
    <row r="322" spans="1:35" ht="28.5" x14ac:dyDescent="0.25">
      <c r="A322" s="153">
        <v>320</v>
      </c>
      <c r="B322" s="141" t="s">
        <v>10</v>
      </c>
      <c r="C322" s="141" t="s">
        <v>138</v>
      </c>
      <c r="D322" s="141">
        <v>1</v>
      </c>
      <c r="E322" s="141" t="s">
        <v>11</v>
      </c>
      <c r="F322" s="141" t="s">
        <v>11</v>
      </c>
      <c r="G322" s="141" t="s">
        <v>24</v>
      </c>
      <c r="H322" s="141">
        <v>156</v>
      </c>
      <c r="I322" s="157" t="s">
        <v>317</v>
      </c>
      <c r="J322" s="151">
        <f t="shared" si="80"/>
        <v>517.17490225074948</v>
      </c>
      <c r="K322" s="96">
        <f t="shared" si="79"/>
        <v>86.580000000000013</v>
      </c>
      <c r="L322" s="110">
        <v>50</v>
      </c>
      <c r="M322" s="110" t="s">
        <v>474</v>
      </c>
      <c r="N322" s="110" t="s">
        <v>474</v>
      </c>
      <c r="O322" s="110" t="s">
        <v>474</v>
      </c>
      <c r="W322" s="177">
        <f t="shared" si="66"/>
        <v>0</v>
      </c>
      <c r="X322" s="177">
        <f t="shared" si="67"/>
        <v>1</v>
      </c>
      <c r="Y322" s="177">
        <f t="shared" si="68"/>
        <v>0</v>
      </c>
      <c r="Z322" s="177">
        <f t="shared" si="69"/>
        <v>0</v>
      </c>
      <c r="AA322" s="177">
        <f t="shared" si="70"/>
        <v>0</v>
      </c>
      <c r="AB322" s="177">
        <f t="shared" si="71"/>
        <v>0</v>
      </c>
      <c r="AC322" s="85"/>
      <c r="AD322" s="85">
        <f t="shared" si="72"/>
        <v>0</v>
      </c>
      <c r="AE322" s="85">
        <f t="shared" si="73"/>
        <v>0</v>
      </c>
      <c r="AF322" s="85">
        <f t="shared" si="74"/>
        <v>0</v>
      </c>
      <c r="AG322" s="85">
        <f t="shared" si="75"/>
        <v>0</v>
      </c>
      <c r="AH322" s="85">
        <f t="shared" si="76"/>
        <v>0</v>
      </c>
      <c r="AI322" s="85">
        <f t="shared" si="77"/>
        <v>0</v>
      </c>
    </row>
    <row r="323" spans="1:35" ht="28.5" x14ac:dyDescent="0.25">
      <c r="A323" s="153">
        <v>321</v>
      </c>
      <c r="B323" s="141" t="s">
        <v>10</v>
      </c>
      <c r="C323" s="143" t="s">
        <v>117</v>
      </c>
      <c r="D323" s="141">
        <v>1</v>
      </c>
      <c r="E323" s="141" t="s">
        <v>11</v>
      </c>
      <c r="F323" s="141" t="s">
        <v>11</v>
      </c>
      <c r="G323" s="141" t="s">
        <v>15</v>
      </c>
      <c r="H323" s="141">
        <v>352</v>
      </c>
      <c r="I323" s="157" t="s">
        <v>320</v>
      </c>
      <c r="J323" s="151">
        <f t="shared" si="80"/>
        <v>643.02759417734819</v>
      </c>
      <c r="K323" s="96">
        <f t="shared" si="79"/>
        <v>243.93600000000004</v>
      </c>
      <c r="L323" s="110">
        <v>80</v>
      </c>
      <c r="M323" s="110" t="s">
        <v>474</v>
      </c>
      <c r="N323" s="110">
        <v>80</v>
      </c>
      <c r="O323" s="110" t="s">
        <v>568</v>
      </c>
      <c r="W323" s="177">
        <f t="shared" si="66"/>
        <v>0</v>
      </c>
      <c r="X323" s="177">
        <f t="shared" si="67"/>
        <v>0</v>
      </c>
      <c r="Y323" s="177">
        <f t="shared" si="68"/>
        <v>0</v>
      </c>
      <c r="Z323" s="177">
        <f t="shared" si="69"/>
        <v>0</v>
      </c>
      <c r="AA323" s="177">
        <f t="shared" si="70"/>
        <v>0</v>
      </c>
      <c r="AB323" s="177">
        <f t="shared" si="71"/>
        <v>1</v>
      </c>
      <c r="AC323" s="85"/>
      <c r="AD323" s="85">
        <f t="shared" si="72"/>
        <v>0</v>
      </c>
      <c r="AE323" s="85">
        <f t="shared" si="73"/>
        <v>0</v>
      </c>
      <c r="AF323" s="85">
        <f t="shared" si="74"/>
        <v>0</v>
      </c>
      <c r="AG323" s="85">
        <f t="shared" si="75"/>
        <v>0</v>
      </c>
      <c r="AH323" s="85">
        <f t="shared" si="76"/>
        <v>1</v>
      </c>
      <c r="AI323" s="85">
        <f t="shared" si="77"/>
        <v>0</v>
      </c>
    </row>
    <row r="324" spans="1:35" ht="28.5" x14ac:dyDescent="0.25">
      <c r="A324" s="153">
        <v>322</v>
      </c>
      <c r="B324" s="141" t="s">
        <v>10</v>
      </c>
      <c r="C324" s="143" t="s">
        <v>117</v>
      </c>
      <c r="D324" s="141">
        <v>2</v>
      </c>
      <c r="E324" s="141" t="s">
        <v>11</v>
      </c>
      <c r="F324" s="141" t="s">
        <v>11</v>
      </c>
      <c r="G324" s="141" t="s">
        <v>15</v>
      </c>
      <c r="H324" s="141">
        <v>352</v>
      </c>
      <c r="I324" s="157" t="s">
        <v>320</v>
      </c>
      <c r="J324" s="151">
        <f t="shared" si="80"/>
        <v>643.02759417734819</v>
      </c>
      <c r="K324" s="96">
        <f t="shared" si="79"/>
        <v>243.93600000000004</v>
      </c>
      <c r="L324" s="110">
        <v>80</v>
      </c>
      <c r="M324" s="110" t="s">
        <v>474</v>
      </c>
      <c r="N324" s="110">
        <v>80</v>
      </c>
      <c r="O324" s="110" t="s">
        <v>568</v>
      </c>
      <c r="W324" s="177">
        <f t="shared" si="66"/>
        <v>0</v>
      </c>
      <c r="X324" s="177">
        <f t="shared" si="67"/>
        <v>0</v>
      </c>
      <c r="Y324" s="177">
        <f t="shared" si="68"/>
        <v>0</v>
      </c>
      <c r="Z324" s="177">
        <f t="shared" si="69"/>
        <v>0</v>
      </c>
      <c r="AA324" s="177">
        <f t="shared" si="70"/>
        <v>0</v>
      </c>
      <c r="AB324" s="177">
        <f t="shared" si="71"/>
        <v>1</v>
      </c>
      <c r="AC324" s="85"/>
      <c r="AD324" s="85">
        <f t="shared" si="72"/>
        <v>0</v>
      </c>
      <c r="AE324" s="85">
        <f t="shared" si="73"/>
        <v>0</v>
      </c>
      <c r="AF324" s="85">
        <f t="shared" si="74"/>
        <v>0</v>
      </c>
      <c r="AG324" s="85">
        <f t="shared" si="75"/>
        <v>0</v>
      </c>
      <c r="AH324" s="85">
        <f t="shared" si="76"/>
        <v>1</v>
      </c>
      <c r="AI324" s="85">
        <f t="shared" si="77"/>
        <v>0</v>
      </c>
    </row>
    <row r="325" spans="1:35" ht="28.5" x14ac:dyDescent="0.25">
      <c r="A325" s="153">
        <v>323</v>
      </c>
      <c r="B325" s="143" t="s">
        <v>169</v>
      </c>
      <c r="C325" s="110" t="s">
        <v>41</v>
      </c>
      <c r="D325" s="143">
        <v>1</v>
      </c>
      <c r="E325" s="143" t="s">
        <v>52</v>
      </c>
      <c r="F325" s="143" t="s">
        <v>52</v>
      </c>
      <c r="G325" s="143" t="s">
        <v>11</v>
      </c>
      <c r="H325" s="143">
        <v>178</v>
      </c>
      <c r="I325" s="157" t="s">
        <v>317</v>
      </c>
      <c r="J325" s="151">
        <f t="shared" si="80"/>
        <v>517.17490225074948</v>
      </c>
      <c r="K325" s="96">
        <f t="shared" si="79"/>
        <v>98.79</v>
      </c>
      <c r="L325" s="110" t="s">
        <v>474</v>
      </c>
      <c r="M325" s="110" t="s">
        <v>474</v>
      </c>
      <c r="N325" s="110" t="s">
        <v>474</v>
      </c>
      <c r="O325" s="110" t="s">
        <v>474</v>
      </c>
      <c r="W325" s="177">
        <f t="shared" ref="W325:W388" si="81">IF(AND(L325=50,M325="Yes"),1,0)</f>
        <v>0</v>
      </c>
      <c r="X325" s="177">
        <f t="shared" ref="X325:X388" si="82">IF(AND(L325=50,M325="-"),1,0)</f>
        <v>0</v>
      </c>
      <c r="Y325" s="177">
        <f t="shared" ref="Y325:Y388" si="83">IF(AND(L325=63,M325="Yes"),1,0)</f>
        <v>0</v>
      </c>
      <c r="Z325" s="177">
        <f t="shared" ref="Z325:Z388" si="84">IF(AND(L325=63,M325="-"),1,0)</f>
        <v>0</v>
      </c>
      <c r="AA325" s="177">
        <f t="shared" ref="AA325:AA388" si="85">IF(AND(L325=80,M325="Yes"),1,0)</f>
        <v>0</v>
      </c>
      <c r="AB325" s="177">
        <f t="shared" ref="AB325:AB388" si="86">IF(AND(L325=80,M325="-"),1,0)</f>
        <v>0</v>
      </c>
      <c r="AC325" s="85"/>
      <c r="AD325" s="85">
        <f t="shared" ref="AD325:AD388" si="87">IF(AND(N325=50,O325="Yes"),1,0)</f>
        <v>0</v>
      </c>
      <c r="AE325" s="85">
        <f t="shared" ref="AE325:AE388" si="88">IF(AND(N325=50,O325="-"),1,0)</f>
        <v>0</v>
      </c>
      <c r="AF325" s="85">
        <f t="shared" ref="AF325:AF388" si="89">IF(AND(N325=63,O325="Yes"),1,0)</f>
        <v>0</v>
      </c>
      <c r="AG325" s="85">
        <f t="shared" ref="AG325:AG388" si="90">IF(AND(N325=63,O325="-"),1,0)</f>
        <v>0</v>
      </c>
      <c r="AH325" s="85">
        <f t="shared" ref="AH325:AH388" si="91">IF(AND(N325=80,O325="Yes"),1,0)</f>
        <v>0</v>
      </c>
      <c r="AI325" s="85">
        <f t="shared" ref="AI325:AI388" si="92">IF(AND(N325=80,O325="-"),1,0)</f>
        <v>0</v>
      </c>
    </row>
    <row r="326" spans="1:35" ht="28.5" x14ac:dyDescent="0.25">
      <c r="A326" s="153">
        <v>324</v>
      </c>
      <c r="B326" s="143" t="s">
        <v>90</v>
      </c>
      <c r="C326" s="143" t="s">
        <v>825</v>
      </c>
      <c r="D326" s="143">
        <v>1</v>
      </c>
      <c r="E326" s="143" t="s">
        <v>826</v>
      </c>
      <c r="F326" s="143" t="s">
        <v>15</v>
      </c>
      <c r="G326" s="143" t="s">
        <v>268</v>
      </c>
      <c r="H326" s="143">
        <v>201</v>
      </c>
      <c r="I326" s="157" t="s">
        <v>317</v>
      </c>
      <c r="J326" s="151">
        <f t="shared" si="80"/>
        <v>517.17490225074948</v>
      </c>
      <c r="K326" s="96">
        <f t="shared" si="79"/>
        <v>111.55500000000001</v>
      </c>
      <c r="L326" s="110">
        <v>50</v>
      </c>
      <c r="M326" s="110" t="s">
        <v>474</v>
      </c>
      <c r="N326" s="110" t="s">
        <v>474</v>
      </c>
      <c r="O326" s="110" t="s">
        <v>474</v>
      </c>
      <c r="W326" s="177">
        <f t="shared" si="81"/>
        <v>0</v>
      </c>
      <c r="X326" s="177">
        <f t="shared" si="82"/>
        <v>1</v>
      </c>
      <c r="Y326" s="177">
        <f t="shared" si="83"/>
        <v>0</v>
      </c>
      <c r="Z326" s="177">
        <f t="shared" si="84"/>
        <v>0</v>
      </c>
      <c r="AA326" s="177">
        <f t="shared" si="85"/>
        <v>0</v>
      </c>
      <c r="AB326" s="177">
        <f t="shared" si="86"/>
        <v>0</v>
      </c>
      <c r="AC326" s="85"/>
      <c r="AD326" s="85">
        <f t="shared" si="87"/>
        <v>0</v>
      </c>
      <c r="AE326" s="85">
        <f t="shared" si="88"/>
        <v>0</v>
      </c>
      <c r="AF326" s="85">
        <f t="shared" si="89"/>
        <v>0</v>
      </c>
      <c r="AG326" s="85">
        <f t="shared" si="90"/>
        <v>0</v>
      </c>
      <c r="AH326" s="85">
        <f t="shared" si="91"/>
        <v>0</v>
      </c>
      <c r="AI326" s="85">
        <f t="shared" si="92"/>
        <v>0</v>
      </c>
    </row>
    <row r="327" spans="1:35" ht="28.5" x14ac:dyDescent="0.25">
      <c r="A327" s="153">
        <v>325</v>
      </c>
      <c r="B327" s="141" t="s">
        <v>90</v>
      </c>
      <c r="C327" s="143" t="s">
        <v>825</v>
      </c>
      <c r="D327" s="141">
        <v>2</v>
      </c>
      <c r="E327" s="141" t="s">
        <v>826</v>
      </c>
      <c r="F327" s="141" t="s">
        <v>15</v>
      </c>
      <c r="G327" s="141" t="s">
        <v>268</v>
      </c>
      <c r="H327" s="141">
        <v>201</v>
      </c>
      <c r="I327" s="157" t="s">
        <v>317</v>
      </c>
      <c r="J327" s="151">
        <f t="shared" si="80"/>
        <v>517.17490225074948</v>
      </c>
      <c r="K327" s="96">
        <f t="shared" si="79"/>
        <v>111.55500000000001</v>
      </c>
      <c r="L327" s="110">
        <v>50</v>
      </c>
      <c r="M327" s="110" t="s">
        <v>474</v>
      </c>
      <c r="N327" s="110" t="s">
        <v>474</v>
      </c>
      <c r="O327" s="110" t="s">
        <v>474</v>
      </c>
      <c r="W327" s="177">
        <f t="shared" si="81"/>
        <v>0</v>
      </c>
      <c r="X327" s="177">
        <f t="shared" si="82"/>
        <v>1</v>
      </c>
      <c r="Y327" s="177">
        <f t="shared" si="83"/>
        <v>0</v>
      </c>
      <c r="Z327" s="177">
        <f t="shared" si="84"/>
        <v>0</v>
      </c>
      <c r="AA327" s="177">
        <f t="shared" si="85"/>
        <v>0</v>
      </c>
      <c r="AB327" s="177">
        <f t="shared" si="86"/>
        <v>0</v>
      </c>
      <c r="AC327" s="85"/>
      <c r="AD327" s="85">
        <f t="shared" si="87"/>
        <v>0</v>
      </c>
      <c r="AE327" s="85">
        <f t="shared" si="88"/>
        <v>0</v>
      </c>
      <c r="AF327" s="85">
        <f t="shared" si="89"/>
        <v>0</v>
      </c>
      <c r="AG327" s="85">
        <f t="shared" si="90"/>
        <v>0</v>
      </c>
      <c r="AH327" s="85">
        <f t="shared" si="91"/>
        <v>0</v>
      </c>
      <c r="AI327" s="85">
        <f t="shared" si="92"/>
        <v>0</v>
      </c>
    </row>
    <row r="328" spans="1:35" ht="28.5" x14ac:dyDescent="0.25">
      <c r="A328" s="153">
        <v>326</v>
      </c>
      <c r="B328" s="143" t="s">
        <v>33</v>
      </c>
      <c r="C328" s="143" t="s">
        <v>75</v>
      </c>
      <c r="D328" s="143">
        <v>1</v>
      </c>
      <c r="E328" s="143" t="s">
        <v>11</v>
      </c>
      <c r="F328" s="143" t="s">
        <v>34</v>
      </c>
      <c r="G328" s="143" t="s">
        <v>11</v>
      </c>
      <c r="H328" s="143">
        <v>149</v>
      </c>
      <c r="I328" s="157" t="s">
        <v>317</v>
      </c>
      <c r="J328" s="151">
        <f t="shared" si="80"/>
        <v>517.17490225074948</v>
      </c>
      <c r="K328" s="96">
        <f t="shared" si="79"/>
        <v>82.695000000000007</v>
      </c>
      <c r="L328" s="110" t="s">
        <v>474</v>
      </c>
      <c r="M328" s="110" t="s">
        <v>474</v>
      </c>
      <c r="N328" s="110" t="s">
        <v>474</v>
      </c>
      <c r="O328" s="110" t="s">
        <v>474</v>
      </c>
      <c r="W328" s="177">
        <f t="shared" si="81"/>
        <v>0</v>
      </c>
      <c r="X328" s="177">
        <f t="shared" si="82"/>
        <v>0</v>
      </c>
      <c r="Y328" s="177">
        <f t="shared" si="83"/>
        <v>0</v>
      </c>
      <c r="Z328" s="177">
        <f t="shared" si="84"/>
        <v>0</v>
      </c>
      <c r="AA328" s="177">
        <f t="shared" si="85"/>
        <v>0</v>
      </c>
      <c r="AB328" s="177">
        <f t="shared" si="86"/>
        <v>0</v>
      </c>
      <c r="AC328" s="85"/>
      <c r="AD328" s="85">
        <f t="shared" si="87"/>
        <v>0</v>
      </c>
      <c r="AE328" s="85">
        <f t="shared" si="88"/>
        <v>0</v>
      </c>
      <c r="AF328" s="85">
        <f t="shared" si="89"/>
        <v>0</v>
      </c>
      <c r="AG328" s="85">
        <f t="shared" si="90"/>
        <v>0</v>
      </c>
      <c r="AH328" s="85">
        <f t="shared" si="91"/>
        <v>0</v>
      </c>
      <c r="AI328" s="85">
        <f t="shared" si="92"/>
        <v>0</v>
      </c>
    </row>
    <row r="329" spans="1:35" ht="28.5" x14ac:dyDescent="0.25">
      <c r="A329" s="153">
        <v>327</v>
      </c>
      <c r="B329" s="143" t="s">
        <v>33</v>
      </c>
      <c r="C329" s="143" t="s">
        <v>75</v>
      </c>
      <c r="D329" s="143">
        <v>2</v>
      </c>
      <c r="E329" s="143" t="s">
        <v>11</v>
      </c>
      <c r="F329" s="143" t="s">
        <v>34</v>
      </c>
      <c r="G329" s="143" t="s">
        <v>11</v>
      </c>
      <c r="H329" s="143">
        <v>149</v>
      </c>
      <c r="I329" s="157" t="s">
        <v>317</v>
      </c>
      <c r="J329" s="151">
        <f t="shared" si="80"/>
        <v>517.17490225074948</v>
      </c>
      <c r="K329" s="96">
        <f t="shared" si="79"/>
        <v>82.695000000000007</v>
      </c>
      <c r="L329" s="110" t="s">
        <v>474</v>
      </c>
      <c r="M329" s="110" t="s">
        <v>474</v>
      </c>
      <c r="N329" s="110" t="s">
        <v>474</v>
      </c>
      <c r="O329" s="110" t="s">
        <v>474</v>
      </c>
      <c r="W329" s="177">
        <f t="shared" si="81"/>
        <v>0</v>
      </c>
      <c r="X329" s="177">
        <f t="shared" si="82"/>
        <v>0</v>
      </c>
      <c r="Y329" s="177">
        <f t="shared" si="83"/>
        <v>0</v>
      </c>
      <c r="Z329" s="177">
        <f t="shared" si="84"/>
        <v>0</v>
      </c>
      <c r="AA329" s="177">
        <f t="shared" si="85"/>
        <v>0</v>
      </c>
      <c r="AB329" s="177">
        <f t="shared" si="86"/>
        <v>0</v>
      </c>
      <c r="AC329" s="85"/>
      <c r="AD329" s="85">
        <f t="shared" si="87"/>
        <v>0</v>
      </c>
      <c r="AE329" s="85">
        <f t="shared" si="88"/>
        <v>0</v>
      </c>
      <c r="AF329" s="85">
        <f t="shared" si="89"/>
        <v>0</v>
      </c>
      <c r="AG329" s="85">
        <f t="shared" si="90"/>
        <v>0</v>
      </c>
      <c r="AH329" s="85">
        <f t="shared" si="91"/>
        <v>0</v>
      </c>
      <c r="AI329" s="85">
        <f t="shared" si="92"/>
        <v>0</v>
      </c>
    </row>
    <row r="330" spans="1:35" ht="28.5" x14ac:dyDescent="0.25">
      <c r="A330" s="153">
        <v>328</v>
      </c>
      <c r="B330" s="141" t="s">
        <v>33</v>
      </c>
      <c r="C330" s="143" t="s">
        <v>75</v>
      </c>
      <c r="D330" s="141">
        <v>3</v>
      </c>
      <c r="E330" s="141" t="s">
        <v>11</v>
      </c>
      <c r="F330" s="141" t="s">
        <v>34</v>
      </c>
      <c r="G330" s="141" t="s">
        <v>11</v>
      </c>
      <c r="H330" s="141">
        <v>149</v>
      </c>
      <c r="I330" s="157" t="s">
        <v>317</v>
      </c>
      <c r="J330" s="151">
        <f t="shared" si="80"/>
        <v>517.17490225074948</v>
      </c>
      <c r="K330" s="96">
        <f t="shared" si="79"/>
        <v>82.695000000000007</v>
      </c>
      <c r="L330" s="110" t="s">
        <v>474</v>
      </c>
      <c r="M330" s="110" t="s">
        <v>474</v>
      </c>
      <c r="N330" s="110" t="s">
        <v>474</v>
      </c>
      <c r="O330" s="110" t="s">
        <v>474</v>
      </c>
      <c r="W330" s="177">
        <f t="shared" si="81"/>
        <v>0</v>
      </c>
      <c r="X330" s="177">
        <f t="shared" si="82"/>
        <v>0</v>
      </c>
      <c r="Y330" s="177">
        <f t="shared" si="83"/>
        <v>0</v>
      </c>
      <c r="Z330" s="177">
        <f t="shared" si="84"/>
        <v>0</v>
      </c>
      <c r="AA330" s="177">
        <f t="shared" si="85"/>
        <v>0</v>
      </c>
      <c r="AB330" s="177">
        <f t="shared" si="86"/>
        <v>0</v>
      </c>
      <c r="AC330" s="85"/>
      <c r="AD330" s="85">
        <f t="shared" si="87"/>
        <v>0</v>
      </c>
      <c r="AE330" s="85">
        <f t="shared" si="88"/>
        <v>0</v>
      </c>
      <c r="AF330" s="85">
        <f t="shared" si="89"/>
        <v>0</v>
      </c>
      <c r="AG330" s="85">
        <f t="shared" si="90"/>
        <v>0</v>
      </c>
      <c r="AH330" s="85">
        <f t="shared" si="91"/>
        <v>0</v>
      </c>
      <c r="AI330" s="85">
        <f t="shared" si="92"/>
        <v>0</v>
      </c>
    </row>
    <row r="331" spans="1:35" ht="28.5" x14ac:dyDescent="0.25">
      <c r="A331" s="153">
        <v>329</v>
      </c>
      <c r="B331" s="141" t="s">
        <v>33</v>
      </c>
      <c r="C331" s="141" t="s">
        <v>20</v>
      </c>
      <c r="D331" s="141">
        <v>1</v>
      </c>
      <c r="E331" s="141" t="s">
        <v>171</v>
      </c>
      <c r="F331" s="141" t="s">
        <v>34</v>
      </c>
      <c r="G331" s="141" t="s">
        <v>21</v>
      </c>
      <c r="H331" s="141">
        <v>405</v>
      </c>
      <c r="I331" s="157" t="s">
        <v>317</v>
      </c>
      <c r="J331" s="151">
        <f t="shared" ref="J331:J362" si="93">IF(I331="Twin ACSR Moose",(400*400)/($U$4),IF(I331="Quad Bersimis",(400*400)/($U$4),IF(I331="Quad AAAC Moose",(400*400)/($U$5),IF(I331="Quad ACSR Moose",(400*400)/($U$6),IF(I331="Triple ACSR Snowbird",(400*400)/($U$7))))))</f>
        <v>517.17490225074948</v>
      </c>
      <c r="K331" s="96">
        <f t="shared" si="79"/>
        <v>224.77500000000001</v>
      </c>
      <c r="L331" s="110">
        <v>80</v>
      </c>
      <c r="M331" s="110" t="s">
        <v>474</v>
      </c>
      <c r="N331" s="110" t="s">
        <v>474</v>
      </c>
      <c r="O331" s="110" t="s">
        <v>474</v>
      </c>
      <c r="W331" s="177">
        <f t="shared" si="81"/>
        <v>0</v>
      </c>
      <c r="X331" s="177">
        <f t="shared" si="82"/>
        <v>0</v>
      </c>
      <c r="Y331" s="177">
        <f t="shared" si="83"/>
        <v>0</v>
      </c>
      <c r="Z331" s="177">
        <f t="shared" si="84"/>
        <v>0</v>
      </c>
      <c r="AA331" s="177">
        <f t="shared" si="85"/>
        <v>0</v>
      </c>
      <c r="AB331" s="177">
        <f t="shared" si="86"/>
        <v>1</v>
      </c>
      <c r="AC331" s="85"/>
      <c r="AD331" s="85">
        <f t="shared" si="87"/>
        <v>0</v>
      </c>
      <c r="AE331" s="85">
        <f t="shared" si="88"/>
        <v>0</v>
      </c>
      <c r="AF331" s="85">
        <f t="shared" si="89"/>
        <v>0</v>
      </c>
      <c r="AG331" s="85">
        <f t="shared" si="90"/>
        <v>0</v>
      </c>
      <c r="AH331" s="85">
        <f t="shared" si="91"/>
        <v>0</v>
      </c>
      <c r="AI331" s="85">
        <f t="shared" si="92"/>
        <v>0</v>
      </c>
    </row>
    <row r="332" spans="1:35" ht="28.5" x14ac:dyDescent="0.25">
      <c r="A332" s="153">
        <v>330</v>
      </c>
      <c r="B332" s="141" t="s">
        <v>33</v>
      </c>
      <c r="C332" s="141" t="s">
        <v>20</v>
      </c>
      <c r="D332" s="141">
        <v>2</v>
      </c>
      <c r="E332" s="141" t="s">
        <v>171</v>
      </c>
      <c r="F332" s="141" t="s">
        <v>34</v>
      </c>
      <c r="G332" s="141" t="s">
        <v>21</v>
      </c>
      <c r="H332" s="141">
        <v>405</v>
      </c>
      <c r="I332" s="157" t="s">
        <v>317</v>
      </c>
      <c r="J332" s="151">
        <f t="shared" si="93"/>
        <v>517.17490225074948</v>
      </c>
      <c r="K332" s="96">
        <f t="shared" si="79"/>
        <v>224.77500000000001</v>
      </c>
      <c r="L332" s="110">
        <v>80</v>
      </c>
      <c r="M332" s="110" t="s">
        <v>474</v>
      </c>
      <c r="N332" s="110" t="s">
        <v>474</v>
      </c>
      <c r="O332" s="110" t="s">
        <v>474</v>
      </c>
      <c r="W332" s="177">
        <f t="shared" si="81"/>
        <v>0</v>
      </c>
      <c r="X332" s="177">
        <f t="shared" si="82"/>
        <v>0</v>
      </c>
      <c r="Y332" s="177">
        <f t="shared" si="83"/>
        <v>0</v>
      </c>
      <c r="Z332" s="177">
        <f t="shared" si="84"/>
        <v>0</v>
      </c>
      <c r="AA332" s="177">
        <f t="shared" si="85"/>
        <v>0</v>
      </c>
      <c r="AB332" s="177">
        <f t="shared" si="86"/>
        <v>1</v>
      </c>
      <c r="AC332" s="85"/>
      <c r="AD332" s="85">
        <f t="shared" si="87"/>
        <v>0</v>
      </c>
      <c r="AE332" s="85">
        <f t="shared" si="88"/>
        <v>0</v>
      </c>
      <c r="AF332" s="85">
        <f t="shared" si="89"/>
        <v>0</v>
      </c>
      <c r="AG332" s="85">
        <f t="shared" si="90"/>
        <v>0</v>
      </c>
      <c r="AH332" s="85">
        <f t="shared" si="91"/>
        <v>0</v>
      </c>
      <c r="AI332" s="85">
        <f t="shared" si="92"/>
        <v>0</v>
      </c>
    </row>
    <row r="333" spans="1:35" ht="28.5" x14ac:dyDescent="0.25">
      <c r="A333" s="153">
        <v>331</v>
      </c>
      <c r="B333" s="143" t="s">
        <v>606</v>
      </c>
      <c r="C333" s="110" t="s">
        <v>26</v>
      </c>
      <c r="D333" s="143">
        <v>1</v>
      </c>
      <c r="E333" s="143" t="s">
        <v>11</v>
      </c>
      <c r="F333" s="143" t="s">
        <v>606</v>
      </c>
      <c r="G333" s="143" t="s">
        <v>11</v>
      </c>
      <c r="H333" s="143">
        <v>28</v>
      </c>
      <c r="I333" s="157" t="s">
        <v>317</v>
      </c>
      <c r="J333" s="151">
        <f t="shared" si="93"/>
        <v>517.17490225074948</v>
      </c>
      <c r="K333" s="96">
        <f t="shared" si="79"/>
        <v>15.540000000000001</v>
      </c>
      <c r="L333" s="110" t="s">
        <v>474</v>
      </c>
      <c r="M333" s="110" t="s">
        <v>474</v>
      </c>
      <c r="N333" s="110" t="s">
        <v>474</v>
      </c>
      <c r="O333" s="110" t="s">
        <v>474</v>
      </c>
      <c r="W333" s="177">
        <f t="shared" si="81"/>
        <v>0</v>
      </c>
      <c r="X333" s="177">
        <f t="shared" si="82"/>
        <v>0</v>
      </c>
      <c r="Y333" s="177">
        <f t="shared" si="83"/>
        <v>0</v>
      </c>
      <c r="Z333" s="177">
        <f t="shared" si="84"/>
        <v>0</v>
      </c>
      <c r="AA333" s="177">
        <f t="shared" si="85"/>
        <v>0</v>
      </c>
      <c r="AB333" s="177">
        <f t="shared" si="86"/>
        <v>0</v>
      </c>
      <c r="AC333" s="85"/>
      <c r="AD333" s="85">
        <f t="shared" si="87"/>
        <v>0</v>
      </c>
      <c r="AE333" s="85">
        <f t="shared" si="88"/>
        <v>0</v>
      </c>
      <c r="AF333" s="85">
        <f t="shared" si="89"/>
        <v>0</v>
      </c>
      <c r="AG333" s="85">
        <f t="shared" si="90"/>
        <v>0</v>
      </c>
      <c r="AH333" s="85">
        <f t="shared" si="91"/>
        <v>0</v>
      </c>
      <c r="AI333" s="85">
        <f t="shared" si="92"/>
        <v>0</v>
      </c>
    </row>
    <row r="334" spans="1:35" ht="28.5" x14ac:dyDescent="0.25">
      <c r="A334" s="153">
        <v>332</v>
      </c>
      <c r="B334" s="143" t="s">
        <v>606</v>
      </c>
      <c r="C334" s="110" t="s">
        <v>26</v>
      </c>
      <c r="D334" s="143">
        <v>2</v>
      </c>
      <c r="E334" s="143" t="s">
        <v>11</v>
      </c>
      <c r="F334" s="143" t="s">
        <v>606</v>
      </c>
      <c r="G334" s="143" t="s">
        <v>11</v>
      </c>
      <c r="H334" s="143">
        <v>28</v>
      </c>
      <c r="I334" s="157" t="s">
        <v>317</v>
      </c>
      <c r="J334" s="151">
        <f t="shared" si="93"/>
        <v>517.17490225074948</v>
      </c>
      <c r="K334" s="96">
        <f t="shared" si="79"/>
        <v>15.540000000000001</v>
      </c>
      <c r="L334" s="110" t="s">
        <v>474</v>
      </c>
      <c r="M334" s="110" t="s">
        <v>474</v>
      </c>
      <c r="N334" s="110" t="s">
        <v>474</v>
      </c>
      <c r="O334" s="110" t="s">
        <v>474</v>
      </c>
      <c r="W334" s="177">
        <f t="shared" si="81"/>
        <v>0</v>
      </c>
      <c r="X334" s="177">
        <f t="shared" si="82"/>
        <v>0</v>
      </c>
      <c r="Y334" s="177">
        <f t="shared" si="83"/>
        <v>0</v>
      </c>
      <c r="Z334" s="177">
        <f t="shared" si="84"/>
        <v>0</v>
      </c>
      <c r="AA334" s="177">
        <f t="shared" si="85"/>
        <v>0</v>
      </c>
      <c r="AB334" s="177">
        <f t="shared" si="86"/>
        <v>0</v>
      </c>
      <c r="AC334" s="85"/>
      <c r="AD334" s="85">
        <f t="shared" si="87"/>
        <v>0</v>
      </c>
      <c r="AE334" s="85">
        <f t="shared" si="88"/>
        <v>0</v>
      </c>
      <c r="AF334" s="85">
        <f t="shared" si="89"/>
        <v>0</v>
      </c>
      <c r="AG334" s="85">
        <f t="shared" si="90"/>
        <v>0</v>
      </c>
      <c r="AH334" s="85">
        <f t="shared" si="91"/>
        <v>0</v>
      </c>
      <c r="AI334" s="85">
        <f t="shared" si="92"/>
        <v>0</v>
      </c>
    </row>
    <row r="335" spans="1:35" ht="28.5" x14ac:dyDescent="0.25">
      <c r="A335" s="153">
        <v>333</v>
      </c>
      <c r="B335" s="143" t="s">
        <v>172</v>
      </c>
      <c r="C335" s="143" t="s">
        <v>64</v>
      </c>
      <c r="D335" s="143">
        <v>1</v>
      </c>
      <c r="E335" s="143" t="s">
        <v>25</v>
      </c>
      <c r="F335" s="143" t="s">
        <v>25</v>
      </c>
      <c r="G335" s="143" t="s">
        <v>25</v>
      </c>
      <c r="H335" s="143">
        <v>95</v>
      </c>
      <c r="I335" s="157" t="s">
        <v>317</v>
      </c>
      <c r="J335" s="151">
        <f t="shared" si="93"/>
        <v>517.17490225074948</v>
      </c>
      <c r="K335" s="96">
        <f t="shared" si="79"/>
        <v>52.725000000000001</v>
      </c>
      <c r="L335" s="110" t="s">
        <v>474</v>
      </c>
      <c r="M335" s="110" t="s">
        <v>474</v>
      </c>
      <c r="N335" s="110" t="s">
        <v>474</v>
      </c>
      <c r="O335" s="110" t="s">
        <v>474</v>
      </c>
      <c r="W335" s="177">
        <f t="shared" si="81"/>
        <v>0</v>
      </c>
      <c r="X335" s="177">
        <f t="shared" si="82"/>
        <v>0</v>
      </c>
      <c r="Y335" s="177">
        <f t="shared" si="83"/>
        <v>0</v>
      </c>
      <c r="Z335" s="177">
        <f t="shared" si="84"/>
        <v>0</v>
      </c>
      <c r="AA335" s="177">
        <f t="shared" si="85"/>
        <v>0</v>
      </c>
      <c r="AB335" s="177">
        <f t="shared" si="86"/>
        <v>0</v>
      </c>
      <c r="AC335" s="85"/>
      <c r="AD335" s="85">
        <f t="shared" si="87"/>
        <v>0</v>
      </c>
      <c r="AE335" s="85">
        <f t="shared" si="88"/>
        <v>0</v>
      </c>
      <c r="AF335" s="85">
        <f t="shared" si="89"/>
        <v>0</v>
      </c>
      <c r="AG335" s="85">
        <f t="shared" si="90"/>
        <v>0</v>
      </c>
      <c r="AH335" s="85">
        <f t="shared" si="91"/>
        <v>0</v>
      </c>
      <c r="AI335" s="85">
        <f t="shared" si="92"/>
        <v>0</v>
      </c>
    </row>
    <row r="336" spans="1:35" ht="28.5" x14ac:dyDescent="0.25">
      <c r="A336" s="153">
        <v>334</v>
      </c>
      <c r="B336" s="143" t="s">
        <v>172</v>
      </c>
      <c r="C336" s="143" t="s">
        <v>104</v>
      </c>
      <c r="D336" s="143">
        <v>1</v>
      </c>
      <c r="E336" s="143" t="s">
        <v>15</v>
      </c>
      <c r="F336" s="143" t="s">
        <v>25</v>
      </c>
      <c r="G336" s="143" t="s">
        <v>15</v>
      </c>
      <c r="H336" s="143">
        <v>41</v>
      </c>
      <c r="I336" s="157" t="s">
        <v>317</v>
      </c>
      <c r="J336" s="151">
        <f t="shared" si="93"/>
        <v>517.17490225074948</v>
      </c>
      <c r="K336" s="96">
        <f t="shared" si="79"/>
        <v>22.755000000000003</v>
      </c>
      <c r="L336" s="110" t="s">
        <v>474</v>
      </c>
      <c r="M336" s="110" t="s">
        <v>474</v>
      </c>
      <c r="N336" s="110" t="s">
        <v>474</v>
      </c>
      <c r="O336" s="110" t="s">
        <v>474</v>
      </c>
      <c r="W336" s="177">
        <f t="shared" si="81"/>
        <v>0</v>
      </c>
      <c r="X336" s="177">
        <f t="shared" si="82"/>
        <v>0</v>
      </c>
      <c r="Y336" s="177">
        <f t="shared" si="83"/>
        <v>0</v>
      </c>
      <c r="Z336" s="177">
        <f t="shared" si="84"/>
        <v>0</v>
      </c>
      <c r="AA336" s="177">
        <f t="shared" si="85"/>
        <v>0</v>
      </c>
      <c r="AB336" s="177">
        <f t="shared" si="86"/>
        <v>0</v>
      </c>
      <c r="AC336" s="85"/>
      <c r="AD336" s="85">
        <f t="shared" si="87"/>
        <v>0</v>
      </c>
      <c r="AE336" s="85">
        <f t="shared" si="88"/>
        <v>0</v>
      </c>
      <c r="AF336" s="85">
        <f t="shared" si="89"/>
        <v>0</v>
      </c>
      <c r="AG336" s="85">
        <f t="shared" si="90"/>
        <v>0</v>
      </c>
      <c r="AH336" s="85">
        <f t="shared" si="91"/>
        <v>0</v>
      </c>
      <c r="AI336" s="85">
        <f t="shared" si="92"/>
        <v>0</v>
      </c>
    </row>
    <row r="337" spans="1:35" ht="28.5" x14ac:dyDescent="0.25">
      <c r="A337" s="153">
        <v>335</v>
      </c>
      <c r="B337" s="143" t="s">
        <v>172</v>
      </c>
      <c r="C337" s="143" t="s">
        <v>166</v>
      </c>
      <c r="D337" s="143">
        <v>1</v>
      </c>
      <c r="E337" s="143" t="s">
        <v>25</v>
      </c>
      <c r="F337" s="143" t="s">
        <v>25</v>
      </c>
      <c r="G337" s="143" t="s">
        <v>25</v>
      </c>
      <c r="H337" s="143">
        <v>135</v>
      </c>
      <c r="I337" s="157" t="s">
        <v>317</v>
      </c>
      <c r="J337" s="151">
        <f t="shared" si="93"/>
        <v>517.17490225074948</v>
      </c>
      <c r="K337" s="96">
        <f t="shared" si="79"/>
        <v>74.925000000000011</v>
      </c>
      <c r="L337" s="110" t="s">
        <v>474</v>
      </c>
      <c r="M337" s="110" t="s">
        <v>474</v>
      </c>
      <c r="N337" s="110" t="s">
        <v>474</v>
      </c>
      <c r="O337" s="110" t="s">
        <v>474</v>
      </c>
      <c r="W337" s="177">
        <f t="shared" si="81"/>
        <v>0</v>
      </c>
      <c r="X337" s="177">
        <f t="shared" si="82"/>
        <v>0</v>
      </c>
      <c r="Y337" s="177">
        <f t="shared" si="83"/>
        <v>0</v>
      </c>
      <c r="Z337" s="177">
        <f t="shared" si="84"/>
        <v>0</v>
      </c>
      <c r="AA337" s="177">
        <f t="shared" si="85"/>
        <v>0</v>
      </c>
      <c r="AB337" s="177">
        <f t="shared" si="86"/>
        <v>0</v>
      </c>
      <c r="AC337" s="85"/>
      <c r="AD337" s="85">
        <f t="shared" si="87"/>
        <v>0</v>
      </c>
      <c r="AE337" s="85">
        <f t="shared" si="88"/>
        <v>0</v>
      </c>
      <c r="AF337" s="85">
        <f t="shared" si="89"/>
        <v>0</v>
      </c>
      <c r="AG337" s="85">
        <f t="shared" si="90"/>
        <v>0</v>
      </c>
      <c r="AH337" s="85">
        <f t="shared" si="91"/>
        <v>0</v>
      </c>
      <c r="AI337" s="85">
        <f t="shared" si="92"/>
        <v>0</v>
      </c>
    </row>
    <row r="338" spans="1:35" ht="28.5" x14ac:dyDescent="0.25">
      <c r="A338" s="153">
        <v>336</v>
      </c>
      <c r="B338" s="110" t="s">
        <v>41</v>
      </c>
      <c r="C338" s="110" t="s">
        <v>311</v>
      </c>
      <c r="D338" s="110">
        <v>1</v>
      </c>
      <c r="E338" s="110" t="s">
        <v>11</v>
      </c>
      <c r="F338" s="110" t="s">
        <v>34</v>
      </c>
      <c r="G338" s="110" t="s">
        <v>11</v>
      </c>
      <c r="H338" s="110">
        <v>11</v>
      </c>
      <c r="I338" s="157" t="s">
        <v>317</v>
      </c>
      <c r="J338" s="151">
        <f t="shared" si="93"/>
        <v>517.17490225074948</v>
      </c>
      <c r="K338" s="96">
        <f t="shared" si="79"/>
        <v>6.1050000000000004</v>
      </c>
      <c r="L338" s="110" t="s">
        <v>474</v>
      </c>
      <c r="M338" s="110" t="s">
        <v>474</v>
      </c>
      <c r="N338" s="110" t="s">
        <v>474</v>
      </c>
      <c r="O338" s="110" t="s">
        <v>474</v>
      </c>
      <c r="W338" s="177">
        <f t="shared" si="81"/>
        <v>0</v>
      </c>
      <c r="X338" s="177">
        <f t="shared" si="82"/>
        <v>0</v>
      </c>
      <c r="Y338" s="177">
        <f t="shared" si="83"/>
        <v>0</v>
      </c>
      <c r="Z338" s="177">
        <f t="shared" si="84"/>
        <v>0</v>
      </c>
      <c r="AA338" s="177">
        <f t="shared" si="85"/>
        <v>0</v>
      </c>
      <c r="AB338" s="177">
        <f t="shared" si="86"/>
        <v>0</v>
      </c>
      <c r="AC338" s="85"/>
      <c r="AD338" s="85">
        <f t="shared" si="87"/>
        <v>0</v>
      </c>
      <c r="AE338" s="85">
        <f t="shared" si="88"/>
        <v>0</v>
      </c>
      <c r="AF338" s="85">
        <f t="shared" si="89"/>
        <v>0</v>
      </c>
      <c r="AG338" s="85">
        <f t="shared" si="90"/>
        <v>0</v>
      </c>
      <c r="AH338" s="85">
        <f t="shared" si="91"/>
        <v>0</v>
      </c>
      <c r="AI338" s="85">
        <f t="shared" si="92"/>
        <v>0</v>
      </c>
    </row>
    <row r="339" spans="1:35" ht="28.5" x14ac:dyDescent="0.25">
      <c r="A339" s="153">
        <v>337</v>
      </c>
      <c r="B339" s="110" t="s">
        <v>41</v>
      </c>
      <c r="C339" s="110" t="s">
        <v>311</v>
      </c>
      <c r="D339" s="110">
        <v>2</v>
      </c>
      <c r="E339" s="110" t="s">
        <v>11</v>
      </c>
      <c r="F339" s="110" t="s">
        <v>34</v>
      </c>
      <c r="G339" s="110" t="s">
        <v>11</v>
      </c>
      <c r="H339" s="110">
        <v>11</v>
      </c>
      <c r="I339" s="157" t="s">
        <v>317</v>
      </c>
      <c r="J339" s="151">
        <f t="shared" si="93"/>
        <v>517.17490225074948</v>
      </c>
      <c r="K339" s="96">
        <f t="shared" si="79"/>
        <v>6.1050000000000004</v>
      </c>
      <c r="L339" s="110" t="s">
        <v>474</v>
      </c>
      <c r="M339" s="110" t="s">
        <v>474</v>
      </c>
      <c r="N339" s="110" t="s">
        <v>474</v>
      </c>
      <c r="O339" s="110" t="s">
        <v>474</v>
      </c>
      <c r="W339" s="177">
        <f t="shared" si="81"/>
        <v>0</v>
      </c>
      <c r="X339" s="177">
        <f t="shared" si="82"/>
        <v>0</v>
      </c>
      <c r="Y339" s="177">
        <f t="shared" si="83"/>
        <v>0</v>
      </c>
      <c r="Z339" s="177">
        <f t="shared" si="84"/>
        <v>0</v>
      </c>
      <c r="AA339" s="177">
        <f t="shared" si="85"/>
        <v>0</v>
      </c>
      <c r="AB339" s="177">
        <f t="shared" si="86"/>
        <v>0</v>
      </c>
      <c r="AC339" s="85"/>
      <c r="AD339" s="85">
        <f t="shared" si="87"/>
        <v>0</v>
      </c>
      <c r="AE339" s="85">
        <f t="shared" si="88"/>
        <v>0</v>
      </c>
      <c r="AF339" s="85">
        <f t="shared" si="89"/>
        <v>0</v>
      </c>
      <c r="AG339" s="85">
        <f t="shared" si="90"/>
        <v>0</v>
      </c>
      <c r="AH339" s="85">
        <f t="shared" si="91"/>
        <v>0</v>
      </c>
      <c r="AI339" s="85">
        <f t="shared" si="92"/>
        <v>0</v>
      </c>
    </row>
    <row r="340" spans="1:35" ht="28.5" x14ac:dyDescent="0.25">
      <c r="A340" s="153">
        <v>338</v>
      </c>
      <c r="B340" s="143" t="s">
        <v>174</v>
      </c>
      <c r="C340" s="143" t="s">
        <v>186</v>
      </c>
      <c r="D340" s="143">
        <v>1</v>
      </c>
      <c r="E340" s="143" t="s">
        <v>52</v>
      </c>
      <c r="F340" s="143" t="s">
        <v>175</v>
      </c>
      <c r="G340" s="143" t="s">
        <v>52</v>
      </c>
      <c r="H340" s="143">
        <v>236</v>
      </c>
      <c r="I340" s="157" t="s">
        <v>317</v>
      </c>
      <c r="J340" s="151">
        <f t="shared" si="93"/>
        <v>517.17490225074948</v>
      </c>
      <c r="K340" s="96">
        <f t="shared" si="79"/>
        <v>130.98000000000002</v>
      </c>
      <c r="L340" s="110" t="s">
        <v>474</v>
      </c>
      <c r="M340" s="110" t="s">
        <v>474</v>
      </c>
      <c r="N340" s="110">
        <v>50</v>
      </c>
      <c r="O340" s="110" t="s">
        <v>568</v>
      </c>
      <c r="W340" s="177">
        <f t="shared" si="81"/>
        <v>0</v>
      </c>
      <c r="X340" s="177">
        <f t="shared" si="82"/>
        <v>0</v>
      </c>
      <c r="Y340" s="177">
        <f t="shared" si="83"/>
        <v>0</v>
      </c>
      <c r="Z340" s="177">
        <f t="shared" si="84"/>
        <v>0</v>
      </c>
      <c r="AA340" s="177">
        <f t="shared" si="85"/>
        <v>0</v>
      </c>
      <c r="AB340" s="177">
        <f t="shared" si="86"/>
        <v>0</v>
      </c>
      <c r="AC340" s="85"/>
      <c r="AD340" s="85">
        <f t="shared" si="87"/>
        <v>1</v>
      </c>
      <c r="AE340" s="85">
        <f t="shared" si="88"/>
        <v>0</v>
      </c>
      <c r="AF340" s="85">
        <f t="shared" si="89"/>
        <v>0</v>
      </c>
      <c r="AG340" s="85">
        <f t="shared" si="90"/>
        <v>0</v>
      </c>
      <c r="AH340" s="85">
        <f t="shared" si="91"/>
        <v>0</v>
      </c>
      <c r="AI340" s="85">
        <f t="shared" si="92"/>
        <v>0</v>
      </c>
    </row>
    <row r="341" spans="1:35" ht="28.5" x14ac:dyDescent="0.25">
      <c r="A341" s="153">
        <v>339</v>
      </c>
      <c r="B341" s="143" t="s">
        <v>174</v>
      </c>
      <c r="C341" s="143" t="s">
        <v>186</v>
      </c>
      <c r="D341" s="143">
        <v>2</v>
      </c>
      <c r="E341" s="143" t="s">
        <v>52</v>
      </c>
      <c r="F341" s="143" t="s">
        <v>175</v>
      </c>
      <c r="G341" s="143" t="s">
        <v>52</v>
      </c>
      <c r="H341" s="143">
        <v>236</v>
      </c>
      <c r="I341" s="157" t="s">
        <v>317</v>
      </c>
      <c r="J341" s="151">
        <f t="shared" si="93"/>
        <v>517.17490225074948</v>
      </c>
      <c r="K341" s="96">
        <f t="shared" si="79"/>
        <v>130.98000000000002</v>
      </c>
      <c r="L341" s="110" t="s">
        <v>474</v>
      </c>
      <c r="M341" s="110" t="s">
        <v>474</v>
      </c>
      <c r="N341" s="110">
        <v>50</v>
      </c>
      <c r="O341" s="110" t="s">
        <v>568</v>
      </c>
      <c r="W341" s="177">
        <f t="shared" si="81"/>
        <v>0</v>
      </c>
      <c r="X341" s="177">
        <f t="shared" si="82"/>
        <v>0</v>
      </c>
      <c r="Y341" s="177">
        <f t="shared" si="83"/>
        <v>0</v>
      </c>
      <c r="Z341" s="177">
        <f t="shared" si="84"/>
        <v>0</v>
      </c>
      <c r="AA341" s="177">
        <f t="shared" si="85"/>
        <v>0</v>
      </c>
      <c r="AB341" s="177">
        <f t="shared" si="86"/>
        <v>0</v>
      </c>
      <c r="AC341" s="85"/>
      <c r="AD341" s="85">
        <f t="shared" si="87"/>
        <v>1</v>
      </c>
      <c r="AE341" s="85">
        <f t="shared" si="88"/>
        <v>0</v>
      </c>
      <c r="AF341" s="85">
        <f t="shared" si="89"/>
        <v>0</v>
      </c>
      <c r="AG341" s="85">
        <f t="shared" si="90"/>
        <v>0</v>
      </c>
      <c r="AH341" s="85">
        <f t="shared" si="91"/>
        <v>0</v>
      </c>
      <c r="AI341" s="85">
        <f t="shared" si="92"/>
        <v>0</v>
      </c>
    </row>
    <row r="342" spans="1:35" ht="28.5" x14ac:dyDescent="0.25">
      <c r="A342" s="153">
        <v>340</v>
      </c>
      <c r="B342" s="143" t="s">
        <v>174</v>
      </c>
      <c r="C342" s="143" t="s">
        <v>62</v>
      </c>
      <c r="D342" s="143">
        <v>1</v>
      </c>
      <c r="E342" s="143" t="s">
        <v>25</v>
      </c>
      <c r="F342" s="143" t="s">
        <v>175</v>
      </c>
      <c r="G342" s="143" t="s">
        <v>25</v>
      </c>
      <c r="H342" s="143">
        <v>83</v>
      </c>
      <c r="I342" s="157" t="s">
        <v>317</v>
      </c>
      <c r="J342" s="151">
        <f t="shared" si="93"/>
        <v>517.17490225074948</v>
      </c>
      <c r="K342" s="96">
        <f t="shared" si="79"/>
        <v>46.065000000000005</v>
      </c>
      <c r="L342" s="110" t="s">
        <v>474</v>
      </c>
      <c r="M342" s="110" t="s">
        <v>474</v>
      </c>
      <c r="N342" s="110" t="s">
        <v>474</v>
      </c>
      <c r="O342" s="110" t="s">
        <v>474</v>
      </c>
      <c r="W342" s="177">
        <f t="shared" si="81"/>
        <v>0</v>
      </c>
      <c r="X342" s="177">
        <f t="shared" si="82"/>
        <v>0</v>
      </c>
      <c r="Y342" s="177">
        <f t="shared" si="83"/>
        <v>0</v>
      </c>
      <c r="Z342" s="177">
        <f t="shared" si="84"/>
        <v>0</v>
      </c>
      <c r="AA342" s="177">
        <f t="shared" si="85"/>
        <v>0</v>
      </c>
      <c r="AB342" s="177">
        <f t="shared" si="86"/>
        <v>0</v>
      </c>
      <c r="AC342" s="85"/>
      <c r="AD342" s="85">
        <f t="shared" si="87"/>
        <v>0</v>
      </c>
      <c r="AE342" s="85">
        <f t="shared" si="88"/>
        <v>0</v>
      </c>
      <c r="AF342" s="85">
        <f t="shared" si="89"/>
        <v>0</v>
      </c>
      <c r="AG342" s="85">
        <f t="shared" si="90"/>
        <v>0</v>
      </c>
      <c r="AH342" s="85">
        <f t="shared" si="91"/>
        <v>0</v>
      </c>
      <c r="AI342" s="85">
        <f t="shared" si="92"/>
        <v>0</v>
      </c>
    </row>
    <row r="343" spans="1:35" ht="28.5" x14ac:dyDescent="0.25">
      <c r="A343" s="153">
        <v>341</v>
      </c>
      <c r="B343" s="143" t="s">
        <v>174</v>
      </c>
      <c r="C343" s="143" t="s">
        <v>135</v>
      </c>
      <c r="D343" s="143">
        <v>1</v>
      </c>
      <c r="E343" s="143" t="s">
        <v>24</v>
      </c>
      <c r="F343" s="143" t="s">
        <v>175</v>
      </c>
      <c r="G343" s="143" t="s">
        <v>24</v>
      </c>
      <c r="H343" s="143">
        <v>178</v>
      </c>
      <c r="I343" s="157" t="s">
        <v>317</v>
      </c>
      <c r="J343" s="151">
        <f t="shared" si="93"/>
        <v>517.17490225074948</v>
      </c>
      <c r="K343" s="96">
        <f t="shared" si="79"/>
        <v>98.79</v>
      </c>
      <c r="L343" s="110" t="s">
        <v>474</v>
      </c>
      <c r="M343" s="110" t="s">
        <v>474</v>
      </c>
      <c r="N343" s="110" t="s">
        <v>474</v>
      </c>
      <c r="O343" s="110" t="s">
        <v>474</v>
      </c>
      <c r="W343" s="177">
        <f t="shared" si="81"/>
        <v>0</v>
      </c>
      <c r="X343" s="177">
        <f t="shared" si="82"/>
        <v>0</v>
      </c>
      <c r="Y343" s="177">
        <f t="shared" si="83"/>
        <v>0</v>
      </c>
      <c r="Z343" s="177">
        <f t="shared" si="84"/>
        <v>0</v>
      </c>
      <c r="AA343" s="177">
        <f t="shared" si="85"/>
        <v>0</v>
      </c>
      <c r="AB343" s="177">
        <f t="shared" si="86"/>
        <v>0</v>
      </c>
      <c r="AC343" s="85"/>
      <c r="AD343" s="85">
        <f t="shared" si="87"/>
        <v>0</v>
      </c>
      <c r="AE343" s="85">
        <f t="shared" si="88"/>
        <v>0</v>
      </c>
      <c r="AF343" s="85">
        <f t="shared" si="89"/>
        <v>0</v>
      </c>
      <c r="AG343" s="85">
        <f t="shared" si="90"/>
        <v>0</v>
      </c>
      <c r="AH343" s="85">
        <f t="shared" si="91"/>
        <v>0</v>
      </c>
      <c r="AI343" s="85">
        <f t="shared" si="92"/>
        <v>0</v>
      </c>
    </row>
    <row r="344" spans="1:35" ht="28.5" x14ac:dyDescent="0.25">
      <c r="A344" s="153">
        <v>342</v>
      </c>
      <c r="B344" s="143" t="s">
        <v>174</v>
      </c>
      <c r="C344" s="143" t="s">
        <v>135</v>
      </c>
      <c r="D344" s="143">
        <v>2</v>
      </c>
      <c r="E344" s="143" t="s">
        <v>24</v>
      </c>
      <c r="F344" s="143" t="s">
        <v>175</v>
      </c>
      <c r="G344" s="143" t="s">
        <v>24</v>
      </c>
      <c r="H344" s="143">
        <v>178</v>
      </c>
      <c r="I344" s="157" t="s">
        <v>317</v>
      </c>
      <c r="J344" s="151">
        <f t="shared" si="93"/>
        <v>517.17490225074948</v>
      </c>
      <c r="K344" s="96">
        <f t="shared" si="79"/>
        <v>98.79</v>
      </c>
      <c r="L344" s="110" t="s">
        <v>474</v>
      </c>
      <c r="M344" s="110" t="s">
        <v>474</v>
      </c>
      <c r="N344" s="110" t="s">
        <v>474</v>
      </c>
      <c r="O344" s="110" t="s">
        <v>474</v>
      </c>
      <c r="W344" s="177">
        <f t="shared" si="81"/>
        <v>0</v>
      </c>
      <c r="X344" s="177">
        <f t="shared" si="82"/>
        <v>0</v>
      </c>
      <c r="Y344" s="177">
        <f t="shared" si="83"/>
        <v>0</v>
      </c>
      <c r="Z344" s="177">
        <f t="shared" si="84"/>
        <v>0</v>
      </c>
      <c r="AA344" s="177">
        <f t="shared" si="85"/>
        <v>0</v>
      </c>
      <c r="AB344" s="177">
        <f t="shared" si="86"/>
        <v>0</v>
      </c>
      <c r="AC344" s="85"/>
      <c r="AD344" s="85">
        <f t="shared" si="87"/>
        <v>0</v>
      </c>
      <c r="AE344" s="85">
        <f t="shared" si="88"/>
        <v>0</v>
      </c>
      <c r="AF344" s="85">
        <f t="shared" si="89"/>
        <v>0</v>
      </c>
      <c r="AG344" s="85">
        <f t="shared" si="90"/>
        <v>0</v>
      </c>
      <c r="AH344" s="85">
        <f t="shared" si="91"/>
        <v>0</v>
      </c>
      <c r="AI344" s="85">
        <f t="shared" si="92"/>
        <v>0</v>
      </c>
    </row>
    <row r="345" spans="1:35" ht="28.5" x14ac:dyDescent="0.25">
      <c r="A345" s="153">
        <v>343</v>
      </c>
      <c r="B345" s="143" t="s">
        <v>174</v>
      </c>
      <c r="C345" s="143" t="s">
        <v>112</v>
      </c>
      <c r="D345" s="143">
        <v>1</v>
      </c>
      <c r="E345" s="143" t="s">
        <v>25</v>
      </c>
      <c r="F345" s="143" t="s">
        <v>175</v>
      </c>
      <c r="G345" s="143" t="s">
        <v>25</v>
      </c>
      <c r="H345" s="143">
        <v>146</v>
      </c>
      <c r="I345" s="157" t="s">
        <v>317</v>
      </c>
      <c r="J345" s="151">
        <f t="shared" si="93"/>
        <v>517.17490225074948</v>
      </c>
      <c r="K345" s="96">
        <f t="shared" si="79"/>
        <v>81.03</v>
      </c>
      <c r="L345" s="110" t="s">
        <v>474</v>
      </c>
      <c r="M345" s="110" t="s">
        <v>474</v>
      </c>
      <c r="N345" s="110" t="s">
        <v>474</v>
      </c>
      <c r="O345" s="110" t="s">
        <v>474</v>
      </c>
      <c r="W345" s="177">
        <f t="shared" si="81"/>
        <v>0</v>
      </c>
      <c r="X345" s="177">
        <f t="shared" si="82"/>
        <v>0</v>
      </c>
      <c r="Y345" s="177">
        <f t="shared" si="83"/>
        <v>0</v>
      </c>
      <c r="Z345" s="177">
        <f t="shared" si="84"/>
        <v>0</v>
      </c>
      <c r="AA345" s="177">
        <f t="shared" si="85"/>
        <v>0</v>
      </c>
      <c r="AB345" s="177">
        <f t="shared" si="86"/>
        <v>0</v>
      </c>
      <c r="AC345" s="85"/>
      <c r="AD345" s="85">
        <f t="shared" si="87"/>
        <v>0</v>
      </c>
      <c r="AE345" s="85">
        <f t="shared" si="88"/>
        <v>0</v>
      </c>
      <c r="AF345" s="85">
        <f t="shared" si="89"/>
        <v>0</v>
      </c>
      <c r="AG345" s="85">
        <f t="shared" si="90"/>
        <v>0</v>
      </c>
      <c r="AH345" s="85">
        <f t="shared" si="91"/>
        <v>0</v>
      </c>
      <c r="AI345" s="85">
        <f t="shared" si="92"/>
        <v>0</v>
      </c>
    </row>
    <row r="346" spans="1:35" ht="28.5" x14ac:dyDescent="0.25">
      <c r="A346" s="153">
        <v>344</v>
      </c>
      <c r="B346" s="110" t="s">
        <v>224</v>
      </c>
      <c r="C346" s="110" t="s">
        <v>322</v>
      </c>
      <c r="D346" s="110">
        <v>1</v>
      </c>
      <c r="E346" s="110" t="s">
        <v>321</v>
      </c>
      <c r="F346" s="110" t="s">
        <v>321</v>
      </c>
      <c r="G346" s="110" t="s">
        <v>321</v>
      </c>
      <c r="H346" s="110">
        <v>3</v>
      </c>
      <c r="I346" s="157" t="s">
        <v>317</v>
      </c>
      <c r="J346" s="151">
        <f t="shared" si="93"/>
        <v>517.17490225074948</v>
      </c>
      <c r="K346" s="96">
        <f t="shared" si="79"/>
        <v>1.665</v>
      </c>
      <c r="L346" s="110" t="s">
        <v>474</v>
      </c>
      <c r="M346" s="110" t="s">
        <v>474</v>
      </c>
      <c r="N346" s="110" t="s">
        <v>474</v>
      </c>
      <c r="O346" s="110" t="s">
        <v>474</v>
      </c>
      <c r="W346" s="177">
        <f t="shared" si="81"/>
        <v>0</v>
      </c>
      <c r="X346" s="177">
        <f t="shared" si="82"/>
        <v>0</v>
      </c>
      <c r="Y346" s="177">
        <f t="shared" si="83"/>
        <v>0</v>
      </c>
      <c r="Z346" s="177">
        <f t="shared" si="84"/>
        <v>0</v>
      </c>
      <c r="AA346" s="177">
        <f t="shared" si="85"/>
        <v>0</v>
      </c>
      <c r="AB346" s="177">
        <f t="shared" si="86"/>
        <v>0</v>
      </c>
      <c r="AC346" s="85"/>
      <c r="AD346" s="85">
        <f t="shared" si="87"/>
        <v>0</v>
      </c>
      <c r="AE346" s="85">
        <f t="shared" si="88"/>
        <v>0</v>
      </c>
      <c r="AF346" s="85">
        <f t="shared" si="89"/>
        <v>0</v>
      </c>
      <c r="AG346" s="85">
        <f t="shared" si="90"/>
        <v>0</v>
      </c>
      <c r="AH346" s="85">
        <f t="shared" si="91"/>
        <v>0</v>
      </c>
      <c r="AI346" s="85">
        <f t="shared" si="92"/>
        <v>0</v>
      </c>
    </row>
    <row r="347" spans="1:35" ht="28.5" x14ac:dyDescent="0.25">
      <c r="A347" s="153">
        <v>345</v>
      </c>
      <c r="B347" s="110" t="s">
        <v>224</v>
      </c>
      <c r="C347" s="110" t="s">
        <v>323</v>
      </c>
      <c r="D347" s="110">
        <v>1</v>
      </c>
      <c r="E347" s="110" t="s">
        <v>321</v>
      </c>
      <c r="F347" s="110" t="s">
        <v>321</v>
      </c>
      <c r="G347" s="110" t="s">
        <v>321</v>
      </c>
      <c r="H347" s="110">
        <v>212</v>
      </c>
      <c r="I347" s="157" t="s">
        <v>317</v>
      </c>
      <c r="J347" s="151">
        <f t="shared" si="93"/>
        <v>517.17490225074948</v>
      </c>
      <c r="K347" s="96">
        <f t="shared" si="79"/>
        <v>117.66000000000001</v>
      </c>
      <c r="L347" s="110" t="s">
        <v>474</v>
      </c>
      <c r="M347" s="110" t="s">
        <v>474</v>
      </c>
      <c r="N347" s="110">
        <v>50</v>
      </c>
      <c r="O347" s="110" t="s">
        <v>474</v>
      </c>
      <c r="W347" s="177">
        <f t="shared" si="81"/>
        <v>0</v>
      </c>
      <c r="X347" s="177">
        <f t="shared" si="82"/>
        <v>0</v>
      </c>
      <c r="Y347" s="177">
        <f t="shared" si="83"/>
        <v>0</v>
      </c>
      <c r="Z347" s="177">
        <f t="shared" si="84"/>
        <v>0</v>
      </c>
      <c r="AA347" s="177">
        <f t="shared" si="85"/>
        <v>0</v>
      </c>
      <c r="AB347" s="177">
        <f t="shared" si="86"/>
        <v>0</v>
      </c>
      <c r="AC347" s="85"/>
      <c r="AD347" s="85">
        <f t="shared" si="87"/>
        <v>0</v>
      </c>
      <c r="AE347" s="85">
        <f t="shared" si="88"/>
        <v>1</v>
      </c>
      <c r="AF347" s="85">
        <f t="shared" si="89"/>
        <v>0</v>
      </c>
      <c r="AG347" s="85">
        <f t="shared" si="90"/>
        <v>0</v>
      </c>
      <c r="AH347" s="85">
        <f t="shared" si="91"/>
        <v>0</v>
      </c>
      <c r="AI347" s="85">
        <f t="shared" si="92"/>
        <v>0</v>
      </c>
    </row>
    <row r="348" spans="1:35" ht="28.5" x14ac:dyDescent="0.25">
      <c r="A348" s="153">
        <v>346</v>
      </c>
      <c r="B348" s="143" t="s">
        <v>67</v>
      </c>
      <c r="C348" s="141" t="s">
        <v>68</v>
      </c>
      <c r="D348" s="141">
        <v>1</v>
      </c>
      <c r="E348" s="141" t="s">
        <v>52</v>
      </c>
      <c r="F348" s="141" t="s">
        <v>52</v>
      </c>
      <c r="G348" s="141" t="s">
        <v>52</v>
      </c>
      <c r="H348" s="141">
        <v>203</v>
      </c>
      <c r="I348" s="157" t="s">
        <v>317</v>
      </c>
      <c r="J348" s="151">
        <f t="shared" si="93"/>
        <v>517.17490225074948</v>
      </c>
      <c r="K348" s="96">
        <f t="shared" si="79"/>
        <v>112.66500000000001</v>
      </c>
      <c r="L348" s="110" t="s">
        <v>474</v>
      </c>
      <c r="M348" s="110" t="s">
        <v>474</v>
      </c>
      <c r="N348" s="110" t="s">
        <v>474</v>
      </c>
      <c r="O348" s="110" t="s">
        <v>474</v>
      </c>
      <c r="W348" s="177">
        <f t="shared" si="81"/>
        <v>0</v>
      </c>
      <c r="X348" s="177">
        <f t="shared" si="82"/>
        <v>0</v>
      </c>
      <c r="Y348" s="177">
        <f t="shared" si="83"/>
        <v>0</v>
      </c>
      <c r="Z348" s="177">
        <f t="shared" si="84"/>
        <v>0</v>
      </c>
      <c r="AA348" s="177">
        <f t="shared" si="85"/>
        <v>0</v>
      </c>
      <c r="AB348" s="177">
        <f t="shared" si="86"/>
        <v>0</v>
      </c>
      <c r="AC348" s="85"/>
      <c r="AD348" s="85">
        <f t="shared" si="87"/>
        <v>0</v>
      </c>
      <c r="AE348" s="85">
        <f t="shared" si="88"/>
        <v>0</v>
      </c>
      <c r="AF348" s="85">
        <f t="shared" si="89"/>
        <v>0</v>
      </c>
      <c r="AG348" s="85">
        <f t="shared" si="90"/>
        <v>0</v>
      </c>
      <c r="AH348" s="85">
        <f t="shared" si="91"/>
        <v>0</v>
      </c>
      <c r="AI348" s="85">
        <f t="shared" si="92"/>
        <v>0</v>
      </c>
    </row>
    <row r="349" spans="1:35" ht="28.5" x14ac:dyDescent="0.25">
      <c r="A349" s="153">
        <v>347</v>
      </c>
      <c r="B349" s="143" t="s">
        <v>67</v>
      </c>
      <c r="C349" s="143" t="s">
        <v>823</v>
      </c>
      <c r="D349" s="143">
        <v>1</v>
      </c>
      <c r="E349" s="143" t="s">
        <v>52</v>
      </c>
      <c r="F349" s="143" t="s">
        <v>52</v>
      </c>
      <c r="G349" s="143" t="s">
        <v>52</v>
      </c>
      <c r="H349" s="143">
        <v>5.36</v>
      </c>
      <c r="I349" s="157" t="s">
        <v>317</v>
      </c>
      <c r="J349" s="151">
        <f t="shared" si="93"/>
        <v>517.17490225074948</v>
      </c>
      <c r="K349" s="96">
        <f t="shared" si="79"/>
        <v>2.9748000000000006</v>
      </c>
      <c r="L349" s="110" t="s">
        <v>474</v>
      </c>
      <c r="M349" s="110" t="s">
        <v>474</v>
      </c>
      <c r="N349" s="110" t="s">
        <v>474</v>
      </c>
      <c r="O349" s="110" t="s">
        <v>474</v>
      </c>
      <c r="W349" s="177">
        <f t="shared" si="81"/>
        <v>0</v>
      </c>
      <c r="X349" s="177">
        <f t="shared" si="82"/>
        <v>0</v>
      </c>
      <c r="Y349" s="177">
        <f t="shared" si="83"/>
        <v>0</v>
      </c>
      <c r="Z349" s="177">
        <f t="shared" si="84"/>
        <v>0</v>
      </c>
      <c r="AA349" s="177">
        <f t="shared" si="85"/>
        <v>0</v>
      </c>
      <c r="AB349" s="177">
        <f t="shared" si="86"/>
        <v>0</v>
      </c>
      <c r="AC349" s="85"/>
      <c r="AD349" s="85">
        <f t="shared" si="87"/>
        <v>0</v>
      </c>
      <c r="AE349" s="85">
        <f t="shared" si="88"/>
        <v>0</v>
      </c>
      <c r="AF349" s="85">
        <f t="shared" si="89"/>
        <v>0</v>
      </c>
      <c r="AG349" s="85">
        <f t="shared" si="90"/>
        <v>0</v>
      </c>
      <c r="AH349" s="85">
        <f t="shared" si="91"/>
        <v>0</v>
      </c>
      <c r="AI349" s="85">
        <f t="shared" si="92"/>
        <v>0</v>
      </c>
    </row>
    <row r="350" spans="1:35" ht="28.5" x14ac:dyDescent="0.25">
      <c r="A350" s="153">
        <v>348</v>
      </c>
      <c r="B350" s="141" t="s">
        <v>176</v>
      </c>
      <c r="C350" s="141" t="s">
        <v>70</v>
      </c>
      <c r="D350" s="141">
        <v>1</v>
      </c>
      <c r="E350" s="141" t="s">
        <v>11</v>
      </c>
      <c r="F350" s="141" t="s">
        <v>268</v>
      </c>
      <c r="G350" s="141" t="s">
        <v>52</v>
      </c>
      <c r="H350" s="141">
        <v>91</v>
      </c>
      <c r="I350" s="157" t="s">
        <v>317</v>
      </c>
      <c r="J350" s="151">
        <f t="shared" si="93"/>
        <v>517.17490225074948</v>
      </c>
      <c r="K350" s="96">
        <f t="shared" si="79"/>
        <v>50.505000000000003</v>
      </c>
      <c r="L350" s="110" t="s">
        <v>474</v>
      </c>
      <c r="M350" s="110" t="s">
        <v>474</v>
      </c>
      <c r="N350" s="110" t="s">
        <v>474</v>
      </c>
      <c r="O350" s="110" t="s">
        <v>474</v>
      </c>
      <c r="W350" s="177">
        <f t="shared" si="81"/>
        <v>0</v>
      </c>
      <c r="X350" s="177">
        <f t="shared" si="82"/>
        <v>0</v>
      </c>
      <c r="Y350" s="177">
        <f t="shared" si="83"/>
        <v>0</v>
      </c>
      <c r="Z350" s="177">
        <f t="shared" si="84"/>
        <v>0</v>
      </c>
      <c r="AA350" s="177">
        <f t="shared" si="85"/>
        <v>0</v>
      </c>
      <c r="AB350" s="177">
        <f t="shared" si="86"/>
        <v>0</v>
      </c>
      <c r="AC350" s="85"/>
      <c r="AD350" s="85">
        <f t="shared" si="87"/>
        <v>0</v>
      </c>
      <c r="AE350" s="85">
        <f t="shared" si="88"/>
        <v>0</v>
      </c>
      <c r="AF350" s="85">
        <f t="shared" si="89"/>
        <v>0</v>
      </c>
      <c r="AG350" s="85">
        <f t="shared" si="90"/>
        <v>0</v>
      </c>
      <c r="AH350" s="85">
        <f t="shared" si="91"/>
        <v>0</v>
      </c>
      <c r="AI350" s="85">
        <f t="shared" si="92"/>
        <v>0</v>
      </c>
    </row>
    <row r="351" spans="1:35" ht="28.5" x14ac:dyDescent="0.25">
      <c r="A351" s="153">
        <v>349</v>
      </c>
      <c r="B351" s="141" t="s">
        <v>176</v>
      </c>
      <c r="C351" s="141" t="s">
        <v>70</v>
      </c>
      <c r="D351" s="141">
        <v>2</v>
      </c>
      <c r="E351" s="141" t="s">
        <v>11</v>
      </c>
      <c r="F351" s="141" t="s">
        <v>268</v>
      </c>
      <c r="G351" s="141" t="s">
        <v>52</v>
      </c>
      <c r="H351" s="141">
        <v>91</v>
      </c>
      <c r="I351" s="157" t="s">
        <v>317</v>
      </c>
      <c r="J351" s="151">
        <f t="shared" si="93"/>
        <v>517.17490225074948</v>
      </c>
      <c r="K351" s="96">
        <f t="shared" si="79"/>
        <v>50.505000000000003</v>
      </c>
      <c r="L351" s="110" t="s">
        <v>474</v>
      </c>
      <c r="M351" s="110" t="s">
        <v>474</v>
      </c>
      <c r="N351" s="110" t="s">
        <v>474</v>
      </c>
      <c r="O351" s="110" t="s">
        <v>474</v>
      </c>
      <c r="W351" s="177">
        <f t="shared" si="81"/>
        <v>0</v>
      </c>
      <c r="X351" s="177">
        <f t="shared" si="82"/>
        <v>0</v>
      </c>
      <c r="Y351" s="177">
        <f t="shared" si="83"/>
        <v>0</v>
      </c>
      <c r="Z351" s="177">
        <f t="shared" si="84"/>
        <v>0</v>
      </c>
      <c r="AA351" s="177">
        <f t="shared" si="85"/>
        <v>0</v>
      </c>
      <c r="AB351" s="177">
        <f t="shared" si="86"/>
        <v>0</v>
      </c>
      <c r="AC351" s="85"/>
      <c r="AD351" s="85">
        <f t="shared" si="87"/>
        <v>0</v>
      </c>
      <c r="AE351" s="85">
        <f t="shared" si="88"/>
        <v>0</v>
      </c>
      <c r="AF351" s="85">
        <f t="shared" si="89"/>
        <v>0</v>
      </c>
      <c r="AG351" s="85">
        <f t="shared" si="90"/>
        <v>0</v>
      </c>
      <c r="AH351" s="85">
        <f t="shared" si="91"/>
        <v>0</v>
      </c>
      <c r="AI351" s="85">
        <f t="shared" si="92"/>
        <v>0</v>
      </c>
    </row>
    <row r="352" spans="1:35" ht="28.5" x14ac:dyDescent="0.25">
      <c r="A352" s="153">
        <v>350</v>
      </c>
      <c r="B352" s="141" t="s">
        <v>176</v>
      </c>
      <c r="C352" s="141" t="s">
        <v>156</v>
      </c>
      <c r="D352" s="141">
        <v>1</v>
      </c>
      <c r="E352" s="141" t="s">
        <v>15</v>
      </c>
      <c r="F352" s="141" t="s">
        <v>268</v>
      </c>
      <c r="G352" s="141" t="s">
        <v>15</v>
      </c>
      <c r="H352" s="141">
        <v>21</v>
      </c>
      <c r="I352" s="157" t="s">
        <v>317</v>
      </c>
      <c r="J352" s="151">
        <f t="shared" si="93"/>
        <v>517.17490225074948</v>
      </c>
      <c r="K352" s="96">
        <f t="shared" si="79"/>
        <v>11.655000000000001</v>
      </c>
      <c r="L352" s="110" t="s">
        <v>474</v>
      </c>
      <c r="M352" s="110" t="s">
        <v>474</v>
      </c>
      <c r="N352" s="110" t="s">
        <v>474</v>
      </c>
      <c r="O352" s="110" t="s">
        <v>474</v>
      </c>
      <c r="W352" s="177">
        <f t="shared" si="81"/>
        <v>0</v>
      </c>
      <c r="X352" s="177">
        <f t="shared" si="82"/>
        <v>0</v>
      </c>
      <c r="Y352" s="177">
        <f t="shared" si="83"/>
        <v>0</v>
      </c>
      <c r="Z352" s="177">
        <f t="shared" si="84"/>
        <v>0</v>
      </c>
      <c r="AA352" s="177">
        <f t="shared" si="85"/>
        <v>0</v>
      </c>
      <c r="AB352" s="177">
        <f t="shared" si="86"/>
        <v>0</v>
      </c>
      <c r="AC352" s="85"/>
      <c r="AD352" s="85">
        <f t="shared" si="87"/>
        <v>0</v>
      </c>
      <c r="AE352" s="85">
        <f t="shared" si="88"/>
        <v>0</v>
      </c>
      <c r="AF352" s="85">
        <f t="shared" si="89"/>
        <v>0</v>
      </c>
      <c r="AG352" s="85">
        <f t="shared" si="90"/>
        <v>0</v>
      </c>
      <c r="AH352" s="85">
        <f t="shared" si="91"/>
        <v>0</v>
      </c>
      <c r="AI352" s="85">
        <f t="shared" si="92"/>
        <v>0</v>
      </c>
    </row>
    <row r="353" spans="1:35" ht="28.5" x14ac:dyDescent="0.25">
      <c r="A353" s="153">
        <v>351</v>
      </c>
      <c r="B353" s="143" t="s">
        <v>176</v>
      </c>
      <c r="C353" s="143" t="s">
        <v>156</v>
      </c>
      <c r="D353" s="143">
        <v>2</v>
      </c>
      <c r="E353" s="143" t="s">
        <v>15</v>
      </c>
      <c r="F353" s="143" t="s">
        <v>268</v>
      </c>
      <c r="G353" s="143" t="s">
        <v>15</v>
      </c>
      <c r="H353" s="143">
        <v>21</v>
      </c>
      <c r="I353" s="157" t="s">
        <v>317</v>
      </c>
      <c r="J353" s="151">
        <f t="shared" si="93"/>
        <v>517.17490225074948</v>
      </c>
      <c r="K353" s="96">
        <f t="shared" si="79"/>
        <v>11.655000000000001</v>
      </c>
      <c r="L353" s="110" t="s">
        <v>474</v>
      </c>
      <c r="M353" s="110" t="s">
        <v>474</v>
      </c>
      <c r="N353" s="110" t="s">
        <v>474</v>
      </c>
      <c r="O353" s="110" t="s">
        <v>474</v>
      </c>
      <c r="W353" s="177">
        <f t="shared" si="81"/>
        <v>0</v>
      </c>
      <c r="X353" s="177">
        <f t="shared" si="82"/>
        <v>0</v>
      </c>
      <c r="Y353" s="177">
        <f t="shared" si="83"/>
        <v>0</v>
      </c>
      <c r="Z353" s="177">
        <f t="shared" si="84"/>
        <v>0</v>
      </c>
      <c r="AA353" s="177">
        <f t="shared" si="85"/>
        <v>0</v>
      </c>
      <c r="AB353" s="177">
        <f t="shared" si="86"/>
        <v>0</v>
      </c>
      <c r="AC353" s="85"/>
      <c r="AD353" s="85">
        <f t="shared" si="87"/>
        <v>0</v>
      </c>
      <c r="AE353" s="85">
        <f t="shared" si="88"/>
        <v>0</v>
      </c>
      <c r="AF353" s="85">
        <f t="shared" si="89"/>
        <v>0</v>
      </c>
      <c r="AG353" s="85">
        <f t="shared" si="90"/>
        <v>0</v>
      </c>
      <c r="AH353" s="85">
        <f t="shared" si="91"/>
        <v>0</v>
      </c>
      <c r="AI353" s="85">
        <f t="shared" si="92"/>
        <v>0</v>
      </c>
    </row>
    <row r="354" spans="1:35" ht="28.5" x14ac:dyDescent="0.25">
      <c r="A354" s="153">
        <v>352</v>
      </c>
      <c r="B354" s="143" t="s">
        <v>35</v>
      </c>
      <c r="C354" s="143" t="s">
        <v>177</v>
      </c>
      <c r="D354" s="143">
        <v>1</v>
      </c>
      <c r="E354" s="141" t="s">
        <v>234</v>
      </c>
      <c r="F354" s="141" t="s">
        <v>45</v>
      </c>
      <c r="G354" s="141" t="s">
        <v>234</v>
      </c>
      <c r="H354" s="143">
        <v>219</v>
      </c>
      <c r="I354" s="157" t="s">
        <v>317</v>
      </c>
      <c r="J354" s="151">
        <f t="shared" si="93"/>
        <v>517.17490225074948</v>
      </c>
      <c r="K354" s="96">
        <f t="shared" si="79"/>
        <v>121.54500000000002</v>
      </c>
      <c r="L354" s="110" t="s">
        <v>474</v>
      </c>
      <c r="M354" s="110" t="s">
        <v>474</v>
      </c>
      <c r="N354" s="110" t="s">
        <v>474</v>
      </c>
      <c r="O354" s="110" t="s">
        <v>474</v>
      </c>
      <c r="W354" s="177">
        <f t="shared" si="81"/>
        <v>0</v>
      </c>
      <c r="X354" s="177">
        <f t="shared" si="82"/>
        <v>0</v>
      </c>
      <c r="Y354" s="177">
        <f t="shared" si="83"/>
        <v>0</v>
      </c>
      <c r="Z354" s="177">
        <f t="shared" si="84"/>
        <v>0</v>
      </c>
      <c r="AA354" s="177">
        <f t="shared" si="85"/>
        <v>0</v>
      </c>
      <c r="AB354" s="177">
        <f t="shared" si="86"/>
        <v>0</v>
      </c>
      <c r="AC354" s="85"/>
      <c r="AD354" s="85">
        <f t="shared" si="87"/>
        <v>0</v>
      </c>
      <c r="AE354" s="85">
        <f t="shared" si="88"/>
        <v>0</v>
      </c>
      <c r="AF354" s="85">
        <f t="shared" si="89"/>
        <v>0</v>
      </c>
      <c r="AG354" s="85">
        <f t="shared" si="90"/>
        <v>0</v>
      </c>
      <c r="AH354" s="85">
        <f t="shared" si="91"/>
        <v>0</v>
      </c>
      <c r="AI354" s="85">
        <f t="shared" si="92"/>
        <v>0</v>
      </c>
    </row>
    <row r="355" spans="1:35" ht="28.5" x14ac:dyDescent="0.25">
      <c r="A355" s="153">
        <v>353</v>
      </c>
      <c r="B355" s="143" t="s">
        <v>35</v>
      </c>
      <c r="C355" s="143" t="s">
        <v>177</v>
      </c>
      <c r="D355" s="143">
        <v>2</v>
      </c>
      <c r="E355" s="141" t="s">
        <v>234</v>
      </c>
      <c r="F355" s="143" t="s">
        <v>45</v>
      </c>
      <c r="G355" s="143" t="s">
        <v>234</v>
      </c>
      <c r="H355" s="143">
        <v>219</v>
      </c>
      <c r="I355" s="157" t="s">
        <v>317</v>
      </c>
      <c r="J355" s="151">
        <f t="shared" si="93"/>
        <v>517.17490225074948</v>
      </c>
      <c r="K355" s="96">
        <f t="shared" si="79"/>
        <v>121.54500000000002</v>
      </c>
      <c r="L355" s="110" t="s">
        <v>474</v>
      </c>
      <c r="M355" s="110" t="s">
        <v>474</v>
      </c>
      <c r="N355" s="110" t="s">
        <v>474</v>
      </c>
      <c r="O355" s="110" t="s">
        <v>474</v>
      </c>
      <c r="W355" s="177">
        <f t="shared" si="81"/>
        <v>0</v>
      </c>
      <c r="X355" s="177">
        <f t="shared" si="82"/>
        <v>0</v>
      </c>
      <c r="Y355" s="177">
        <f t="shared" si="83"/>
        <v>0</v>
      </c>
      <c r="Z355" s="177">
        <f t="shared" si="84"/>
        <v>0</v>
      </c>
      <c r="AA355" s="177">
        <f t="shared" si="85"/>
        <v>0</v>
      </c>
      <c r="AB355" s="177">
        <f t="shared" si="86"/>
        <v>0</v>
      </c>
      <c r="AC355" s="85"/>
      <c r="AD355" s="85">
        <f t="shared" si="87"/>
        <v>0</v>
      </c>
      <c r="AE355" s="85">
        <f t="shared" si="88"/>
        <v>0</v>
      </c>
      <c r="AF355" s="85">
        <f t="shared" si="89"/>
        <v>0</v>
      </c>
      <c r="AG355" s="85">
        <f t="shared" si="90"/>
        <v>0</v>
      </c>
      <c r="AH355" s="85">
        <f t="shared" si="91"/>
        <v>0</v>
      </c>
      <c r="AI355" s="85">
        <f t="shared" si="92"/>
        <v>0</v>
      </c>
    </row>
    <row r="356" spans="1:35" ht="28.5" x14ac:dyDescent="0.25">
      <c r="A356" s="153">
        <v>354</v>
      </c>
      <c r="B356" s="141" t="s">
        <v>610</v>
      </c>
      <c r="C356" s="141" t="s">
        <v>127</v>
      </c>
      <c r="D356" s="141">
        <v>1</v>
      </c>
      <c r="E356" s="141" t="s">
        <v>11</v>
      </c>
      <c r="F356" s="141" t="s">
        <v>610</v>
      </c>
      <c r="G356" s="141" t="s">
        <v>11</v>
      </c>
      <c r="H356" s="141">
        <v>15</v>
      </c>
      <c r="I356" s="157" t="s">
        <v>317</v>
      </c>
      <c r="J356" s="151">
        <f t="shared" si="93"/>
        <v>517.17490225074948</v>
      </c>
      <c r="K356" s="96">
        <f t="shared" si="79"/>
        <v>8.3250000000000011</v>
      </c>
      <c r="L356" s="110" t="s">
        <v>474</v>
      </c>
      <c r="M356" s="110" t="s">
        <v>474</v>
      </c>
      <c r="N356" s="110" t="s">
        <v>474</v>
      </c>
      <c r="O356" s="110" t="s">
        <v>474</v>
      </c>
      <c r="W356" s="177">
        <f t="shared" si="81"/>
        <v>0</v>
      </c>
      <c r="X356" s="177">
        <f t="shared" si="82"/>
        <v>0</v>
      </c>
      <c r="Y356" s="177">
        <f t="shared" si="83"/>
        <v>0</v>
      </c>
      <c r="Z356" s="177">
        <f t="shared" si="84"/>
        <v>0</v>
      </c>
      <c r="AA356" s="177">
        <f t="shared" si="85"/>
        <v>0</v>
      </c>
      <c r="AB356" s="177">
        <f t="shared" si="86"/>
        <v>0</v>
      </c>
      <c r="AC356" s="85"/>
      <c r="AD356" s="85">
        <f t="shared" si="87"/>
        <v>0</v>
      </c>
      <c r="AE356" s="85">
        <f t="shared" si="88"/>
        <v>0</v>
      </c>
      <c r="AF356" s="85">
        <f t="shared" si="89"/>
        <v>0</v>
      </c>
      <c r="AG356" s="85">
        <f t="shared" si="90"/>
        <v>0</v>
      </c>
      <c r="AH356" s="85">
        <f t="shared" si="91"/>
        <v>0</v>
      </c>
      <c r="AI356" s="85">
        <f t="shared" si="92"/>
        <v>0</v>
      </c>
    </row>
    <row r="357" spans="1:35" ht="28.5" x14ac:dyDescent="0.25">
      <c r="A357" s="153">
        <v>355</v>
      </c>
      <c r="B357" s="141" t="s">
        <v>610</v>
      </c>
      <c r="C357" s="141" t="s">
        <v>127</v>
      </c>
      <c r="D357" s="141">
        <v>2</v>
      </c>
      <c r="E357" s="141" t="s">
        <v>11</v>
      </c>
      <c r="F357" s="141" t="s">
        <v>610</v>
      </c>
      <c r="G357" s="141" t="s">
        <v>11</v>
      </c>
      <c r="H357" s="141">
        <v>15</v>
      </c>
      <c r="I357" s="157" t="s">
        <v>317</v>
      </c>
      <c r="J357" s="151">
        <f t="shared" si="93"/>
        <v>517.17490225074948</v>
      </c>
      <c r="K357" s="96">
        <f t="shared" si="79"/>
        <v>8.3250000000000011</v>
      </c>
      <c r="L357" s="110" t="s">
        <v>474</v>
      </c>
      <c r="M357" s="110" t="s">
        <v>474</v>
      </c>
      <c r="N357" s="110" t="s">
        <v>474</v>
      </c>
      <c r="O357" s="110" t="s">
        <v>474</v>
      </c>
      <c r="W357" s="177">
        <f t="shared" si="81"/>
        <v>0</v>
      </c>
      <c r="X357" s="177">
        <f t="shared" si="82"/>
        <v>0</v>
      </c>
      <c r="Y357" s="177">
        <f t="shared" si="83"/>
        <v>0</v>
      </c>
      <c r="Z357" s="177">
        <f t="shared" si="84"/>
        <v>0</v>
      </c>
      <c r="AA357" s="177">
        <f t="shared" si="85"/>
        <v>0</v>
      </c>
      <c r="AB357" s="177">
        <f t="shared" si="86"/>
        <v>0</v>
      </c>
      <c r="AC357" s="85"/>
      <c r="AD357" s="85">
        <f t="shared" si="87"/>
        <v>0</v>
      </c>
      <c r="AE357" s="85">
        <f t="shared" si="88"/>
        <v>0</v>
      </c>
      <c r="AF357" s="85">
        <f t="shared" si="89"/>
        <v>0</v>
      </c>
      <c r="AG357" s="85">
        <f t="shared" si="90"/>
        <v>0</v>
      </c>
      <c r="AH357" s="85">
        <f t="shared" si="91"/>
        <v>0</v>
      </c>
      <c r="AI357" s="85">
        <f t="shared" si="92"/>
        <v>0</v>
      </c>
    </row>
    <row r="358" spans="1:35" ht="28.5" x14ac:dyDescent="0.25">
      <c r="A358" s="153">
        <v>356</v>
      </c>
      <c r="B358" s="143" t="s">
        <v>178</v>
      </c>
      <c r="C358" s="143" t="s">
        <v>63</v>
      </c>
      <c r="D358" s="143">
        <v>1</v>
      </c>
      <c r="E358" s="143" t="s">
        <v>25</v>
      </c>
      <c r="F358" s="143" t="s">
        <v>25</v>
      </c>
      <c r="G358" s="143" t="s">
        <v>25</v>
      </c>
      <c r="H358" s="143">
        <v>81</v>
      </c>
      <c r="I358" s="157" t="s">
        <v>317</v>
      </c>
      <c r="J358" s="151">
        <f t="shared" si="93"/>
        <v>517.17490225074948</v>
      </c>
      <c r="K358" s="96">
        <f t="shared" si="79"/>
        <v>44.955000000000005</v>
      </c>
      <c r="L358" s="110" t="s">
        <v>474</v>
      </c>
      <c r="M358" s="110" t="s">
        <v>474</v>
      </c>
      <c r="N358" s="110" t="s">
        <v>474</v>
      </c>
      <c r="O358" s="110" t="s">
        <v>474</v>
      </c>
      <c r="W358" s="177">
        <f t="shared" si="81"/>
        <v>0</v>
      </c>
      <c r="X358" s="177">
        <f t="shared" si="82"/>
        <v>0</v>
      </c>
      <c r="Y358" s="177">
        <f t="shared" si="83"/>
        <v>0</v>
      </c>
      <c r="Z358" s="177">
        <f t="shared" si="84"/>
        <v>0</v>
      </c>
      <c r="AA358" s="177">
        <f t="shared" si="85"/>
        <v>0</v>
      </c>
      <c r="AB358" s="177">
        <f t="shared" si="86"/>
        <v>0</v>
      </c>
      <c r="AC358" s="85"/>
      <c r="AD358" s="85">
        <f t="shared" si="87"/>
        <v>0</v>
      </c>
      <c r="AE358" s="85">
        <f t="shared" si="88"/>
        <v>0</v>
      </c>
      <c r="AF358" s="85">
        <f t="shared" si="89"/>
        <v>0</v>
      </c>
      <c r="AG358" s="85">
        <f t="shared" si="90"/>
        <v>0</v>
      </c>
      <c r="AH358" s="85">
        <f t="shared" si="91"/>
        <v>0</v>
      </c>
      <c r="AI358" s="85">
        <f t="shared" si="92"/>
        <v>0</v>
      </c>
    </row>
    <row r="359" spans="1:35" ht="28.5" x14ac:dyDescent="0.25">
      <c r="A359" s="153">
        <v>357</v>
      </c>
      <c r="B359" s="143" t="s">
        <v>178</v>
      </c>
      <c r="C359" s="143" t="s">
        <v>63</v>
      </c>
      <c r="D359" s="143">
        <v>2</v>
      </c>
      <c r="E359" s="143" t="s">
        <v>25</v>
      </c>
      <c r="F359" s="143" t="s">
        <v>25</v>
      </c>
      <c r="G359" s="143" t="s">
        <v>25</v>
      </c>
      <c r="H359" s="143">
        <v>68</v>
      </c>
      <c r="I359" s="157" t="s">
        <v>317</v>
      </c>
      <c r="J359" s="151">
        <f t="shared" si="93"/>
        <v>517.17490225074948</v>
      </c>
      <c r="K359" s="96">
        <f t="shared" si="79"/>
        <v>37.74</v>
      </c>
      <c r="L359" s="110" t="s">
        <v>474</v>
      </c>
      <c r="M359" s="110" t="s">
        <v>474</v>
      </c>
      <c r="N359" s="110" t="s">
        <v>474</v>
      </c>
      <c r="O359" s="110" t="s">
        <v>474</v>
      </c>
      <c r="W359" s="177">
        <f t="shared" si="81"/>
        <v>0</v>
      </c>
      <c r="X359" s="177">
        <f t="shared" si="82"/>
        <v>0</v>
      </c>
      <c r="Y359" s="177">
        <f t="shared" si="83"/>
        <v>0</v>
      </c>
      <c r="Z359" s="177">
        <f t="shared" si="84"/>
        <v>0</v>
      </c>
      <c r="AA359" s="177">
        <f t="shared" si="85"/>
        <v>0</v>
      </c>
      <c r="AB359" s="177">
        <f t="shared" si="86"/>
        <v>0</v>
      </c>
      <c r="AC359" s="85"/>
      <c r="AD359" s="85">
        <f t="shared" si="87"/>
        <v>0</v>
      </c>
      <c r="AE359" s="85">
        <f t="shared" si="88"/>
        <v>0</v>
      </c>
      <c r="AF359" s="85">
        <f t="shared" si="89"/>
        <v>0</v>
      </c>
      <c r="AG359" s="85">
        <f t="shared" si="90"/>
        <v>0</v>
      </c>
      <c r="AH359" s="85">
        <f t="shared" si="91"/>
        <v>0</v>
      </c>
      <c r="AI359" s="85">
        <f t="shared" si="92"/>
        <v>0</v>
      </c>
    </row>
    <row r="360" spans="1:35" ht="28.5" x14ac:dyDescent="0.25">
      <c r="A360" s="153">
        <v>358</v>
      </c>
      <c r="B360" s="143" t="s">
        <v>178</v>
      </c>
      <c r="C360" s="143" t="s">
        <v>108</v>
      </c>
      <c r="D360" s="143">
        <v>1</v>
      </c>
      <c r="E360" s="141" t="s">
        <v>25</v>
      </c>
      <c r="F360" s="141" t="s">
        <v>25</v>
      </c>
      <c r="G360" s="141" t="s">
        <v>15</v>
      </c>
      <c r="H360" s="143">
        <v>83</v>
      </c>
      <c r="I360" s="157" t="s">
        <v>317</v>
      </c>
      <c r="J360" s="151">
        <f t="shared" si="93"/>
        <v>517.17490225074948</v>
      </c>
      <c r="K360" s="96">
        <f t="shared" si="79"/>
        <v>46.065000000000005</v>
      </c>
      <c r="L360" s="110" t="s">
        <v>474</v>
      </c>
      <c r="M360" s="110" t="s">
        <v>474</v>
      </c>
      <c r="N360" s="110" t="s">
        <v>474</v>
      </c>
      <c r="O360" s="110" t="s">
        <v>474</v>
      </c>
      <c r="W360" s="177">
        <f t="shared" si="81"/>
        <v>0</v>
      </c>
      <c r="X360" s="177">
        <f t="shared" si="82"/>
        <v>0</v>
      </c>
      <c r="Y360" s="177">
        <f t="shared" si="83"/>
        <v>0</v>
      </c>
      <c r="Z360" s="177">
        <f t="shared" si="84"/>
        <v>0</v>
      </c>
      <c r="AA360" s="177">
        <f t="shared" si="85"/>
        <v>0</v>
      </c>
      <c r="AB360" s="177">
        <f t="shared" si="86"/>
        <v>0</v>
      </c>
      <c r="AC360" s="85"/>
      <c r="AD360" s="85">
        <f t="shared" si="87"/>
        <v>0</v>
      </c>
      <c r="AE360" s="85">
        <f t="shared" si="88"/>
        <v>0</v>
      </c>
      <c r="AF360" s="85">
        <f t="shared" si="89"/>
        <v>0</v>
      </c>
      <c r="AG360" s="85">
        <f t="shared" si="90"/>
        <v>0</v>
      </c>
      <c r="AH360" s="85">
        <f t="shared" si="91"/>
        <v>0</v>
      </c>
      <c r="AI360" s="85">
        <f t="shared" si="92"/>
        <v>0</v>
      </c>
    </row>
    <row r="361" spans="1:35" ht="28.5" x14ac:dyDescent="0.25">
      <c r="A361" s="153">
        <v>359</v>
      </c>
      <c r="B361" s="110" t="s">
        <v>322</v>
      </c>
      <c r="C361" s="110" t="s">
        <v>323</v>
      </c>
      <c r="D361" s="110">
        <v>1</v>
      </c>
      <c r="E361" s="110" t="s">
        <v>321</v>
      </c>
      <c r="F361" s="110" t="s">
        <v>321</v>
      </c>
      <c r="G361" s="110" t="s">
        <v>321</v>
      </c>
      <c r="H361" s="110">
        <v>209</v>
      </c>
      <c r="I361" s="157" t="s">
        <v>317</v>
      </c>
      <c r="J361" s="151">
        <f t="shared" si="93"/>
        <v>517.17490225074948</v>
      </c>
      <c r="K361" s="96">
        <f t="shared" ref="K361:K401" si="94">IF(I361="Twin ACSR Moose",$S$4*100*H361,IF(I361="Quad Bersimis",$S$8*100*H361,IF(I361="Quad AAAC Moose",$S$5*100*H361,IF(I361="Quad ACSR Moose",$S$6*100*H361,IF(I361="Triple ACSR Snowbird",$S$7*100*H361)))))</f>
        <v>115.995</v>
      </c>
      <c r="L361" s="110" t="s">
        <v>474</v>
      </c>
      <c r="M361" s="110" t="s">
        <v>474</v>
      </c>
      <c r="N361" s="110">
        <v>50</v>
      </c>
      <c r="O361" s="110" t="s">
        <v>474</v>
      </c>
      <c r="W361" s="177">
        <f t="shared" si="81"/>
        <v>0</v>
      </c>
      <c r="X361" s="177">
        <f t="shared" si="82"/>
        <v>0</v>
      </c>
      <c r="Y361" s="177">
        <f t="shared" si="83"/>
        <v>0</v>
      </c>
      <c r="Z361" s="177">
        <f t="shared" si="84"/>
        <v>0</v>
      </c>
      <c r="AA361" s="177">
        <f t="shared" si="85"/>
        <v>0</v>
      </c>
      <c r="AB361" s="177">
        <f t="shared" si="86"/>
        <v>0</v>
      </c>
      <c r="AC361" s="85"/>
      <c r="AD361" s="85">
        <f t="shared" si="87"/>
        <v>0</v>
      </c>
      <c r="AE361" s="85">
        <f t="shared" si="88"/>
        <v>1</v>
      </c>
      <c r="AF361" s="85">
        <f t="shared" si="89"/>
        <v>0</v>
      </c>
      <c r="AG361" s="85">
        <f t="shared" si="90"/>
        <v>0</v>
      </c>
      <c r="AH361" s="85">
        <f t="shared" si="91"/>
        <v>0</v>
      </c>
      <c r="AI361" s="85">
        <f t="shared" si="92"/>
        <v>0</v>
      </c>
    </row>
    <row r="362" spans="1:35" ht="28.5" x14ac:dyDescent="0.25">
      <c r="A362" s="153">
        <v>360</v>
      </c>
      <c r="B362" s="141" t="s">
        <v>113</v>
      </c>
      <c r="C362" s="226" t="s">
        <v>71</v>
      </c>
      <c r="D362" s="141">
        <v>1</v>
      </c>
      <c r="E362" s="141" t="s">
        <v>15</v>
      </c>
      <c r="F362" s="141" t="s">
        <v>143</v>
      </c>
      <c r="G362" s="141" t="s">
        <v>15</v>
      </c>
      <c r="H362" s="141">
        <v>226</v>
      </c>
      <c r="I362" s="157" t="s">
        <v>317</v>
      </c>
      <c r="J362" s="151">
        <f t="shared" si="93"/>
        <v>517.17490225074948</v>
      </c>
      <c r="K362" s="96">
        <f t="shared" si="94"/>
        <v>125.43</v>
      </c>
      <c r="L362" s="110" t="s">
        <v>474</v>
      </c>
      <c r="M362" s="110" t="s">
        <v>474</v>
      </c>
      <c r="N362" s="110">
        <v>63</v>
      </c>
      <c r="O362" s="110" t="s">
        <v>474</v>
      </c>
      <c r="W362" s="177">
        <f t="shared" si="81"/>
        <v>0</v>
      </c>
      <c r="X362" s="177">
        <f t="shared" si="82"/>
        <v>0</v>
      </c>
      <c r="Y362" s="177">
        <f t="shared" si="83"/>
        <v>0</v>
      </c>
      <c r="Z362" s="177">
        <f t="shared" si="84"/>
        <v>0</v>
      </c>
      <c r="AA362" s="177">
        <f t="shared" si="85"/>
        <v>0</v>
      </c>
      <c r="AB362" s="177">
        <f t="shared" si="86"/>
        <v>0</v>
      </c>
      <c r="AC362" s="85"/>
      <c r="AD362" s="85">
        <f t="shared" si="87"/>
        <v>0</v>
      </c>
      <c r="AE362" s="85">
        <f t="shared" si="88"/>
        <v>0</v>
      </c>
      <c r="AF362" s="85">
        <f t="shared" si="89"/>
        <v>0</v>
      </c>
      <c r="AG362" s="85">
        <f t="shared" si="90"/>
        <v>1</v>
      </c>
      <c r="AH362" s="85">
        <f t="shared" si="91"/>
        <v>0</v>
      </c>
      <c r="AI362" s="85">
        <f t="shared" si="92"/>
        <v>0</v>
      </c>
    </row>
    <row r="363" spans="1:35" ht="28.5" x14ac:dyDescent="0.25">
      <c r="A363" s="153">
        <v>361</v>
      </c>
      <c r="B363" s="141" t="s">
        <v>113</v>
      </c>
      <c r="C363" s="226" t="s">
        <v>71</v>
      </c>
      <c r="D363" s="141">
        <v>2</v>
      </c>
      <c r="E363" s="141" t="s">
        <v>15</v>
      </c>
      <c r="F363" s="141" t="s">
        <v>143</v>
      </c>
      <c r="G363" s="141" t="s">
        <v>15</v>
      </c>
      <c r="H363" s="141">
        <v>226</v>
      </c>
      <c r="I363" s="157" t="s">
        <v>317</v>
      </c>
      <c r="J363" s="151">
        <f t="shared" ref="J363:J386" si="95">IF(I363="Twin ACSR Moose",(400*400)/($U$4),IF(I363="Quad Bersimis",(400*400)/($U$4),IF(I363="Quad AAAC Moose",(400*400)/($U$5),IF(I363="Quad ACSR Moose",(400*400)/($U$6),IF(I363="Triple ACSR Snowbird",(400*400)/($U$7))))))</f>
        <v>517.17490225074948</v>
      </c>
      <c r="K363" s="96">
        <f t="shared" si="94"/>
        <v>125.43</v>
      </c>
      <c r="L363" s="110" t="s">
        <v>474</v>
      </c>
      <c r="M363" s="110" t="s">
        <v>474</v>
      </c>
      <c r="N363" s="110">
        <v>63</v>
      </c>
      <c r="O363" s="110" t="s">
        <v>474</v>
      </c>
      <c r="W363" s="177">
        <f t="shared" si="81"/>
        <v>0</v>
      </c>
      <c r="X363" s="177">
        <f t="shared" si="82"/>
        <v>0</v>
      </c>
      <c r="Y363" s="177">
        <f t="shared" si="83"/>
        <v>0</v>
      </c>
      <c r="Z363" s="177">
        <f t="shared" si="84"/>
        <v>0</v>
      </c>
      <c r="AA363" s="177">
        <f t="shared" si="85"/>
        <v>0</v>
      </c>
      <c r="AB363" s="177">
        <f t="shared" si="86"/>
        <v>0</v>
      </c>
      <c r="AC363" s="85"/>
      <c r="AD363" s="85">
        <f t="shared" si="87"/>
        <v>0</v>
      </c>
      <c r="AE363" s="85">
        <f t="shared" si="88"/>
        <v>0</v>
      </c>
      <c r="AF363" s="85">
        <f t="shared" si="89"/>
        <v>0</v>
      </c>
      <c r="AG363" s="85">
        <f t="shared" si="90"/>
        <v>1</v>
      </c>
      <c r="AH363" s="85">
        <f t="shared" si="91"/>
        <v>0</v>
      </c>
      <c r="AI363" s="85">
        <f t="shared" si="92"/>
        <v>0</v>
      </c>
    </row>
    <row r="364" spans="1:35" ht="28.5" x14ac:dyDescent="0.25">
      <c r="A364" s="153">
        <v>362</v>
      </c>
      <c r="B364" s="141" t="s">
        <v>516</v>
      </c>
      <c r="C364" s="143" t="s">
        <v>106</v>
      </c>
      <c r="D364" s="141">
        <v>1</v>
      </c>
      <c r="E364" s="141" t="s">
        <v>15</v>
      </c>
      <c r="F364" s="141" t="s">
        <v>15</v>
      </c>
      <c r="G364" s="141" t="s">
        <v>15</v>
      </c>
      <c r="H364" s="141">
        <v>131</v>
      </c>
      <c r="I364" s="157" t="s">
        <v>318</v>
      </c>
      <c r="J364" s="151">
        <f t="shared" si="95"/>
        <v>680.65493404551648</v>
      </c>
      <c r="K364" s="96">
        <f t="shared" si="94"/>
        <v>95.891999999999996</v>
      </c>
      <c r="L364" s="110" t="s">
        <v>474</v>
      </c>
      <c r="M364" s="110" t="s">
        <v>474</v>
      </c>
      <c r="N364" s="110" t="s">
        <v>474</v>
      </c>
      <c r="O364" s="110" t="s">
        <v>474</v>
      </c>
      <c r="W364" s="177">
        <f t="shared" si="81"/>
        <v>0</v>
      </c>
      <c r="X364" s="177">
        <f t="shared" si="82"/>
        <v>0</v>
      </c>
      <c r="Y364" s="177">
        <f t="shared" si="83"/>
        <v>0</v>
      </c>
      <c r="Z364" s="177">
        <f t="shared" si="84"/>
        <v>0</v>
      </c>
      <c r="AA364" s="177">
        <f t="shared" si="85"/>
        <v>0</v>
      </c>
      <c r="AB364" s="177">
        <f t="shared" si="86"/>
        <v>0</v>
      </c>
      <c r="AC364" s="85"/>
      <c r="AD364" s="85">
        <f t="shared" si="87"/>
        <v>0</v>
      </c>
      <c r="AE364" s="85">
        <f t="shared" si="88"/>
        <v>0</v>
      </c>
      <c r="AF364" s="85">
        <f t="shared" si="89"/>
        <v>0</v>
      </c>
      <c r="AG364" s="85">
        <f t="shared" si="90"/>
        <v>0</v>
      </c>
      <c r="AH364" s="85">
        <f t="shared" si="91"/>
        <v>0</v>
      </c>
      <c r="AI364" s="85">
        <f t="shared" si="92"/>
        <v>0</v>
      </c>
    </row>
    <row r="365" spans="1:35" ht="28.5" x14ac:dyDescent="0.25">
      <c r="A365" s="153">
        <v>363</v>
      </c>
      <c r="B365" s="143" t="s">
        <v>516</v>
      </c>
      <c r="C365" s="143" t="s">
        <v>106</v>
      </c>
      <c r="D365" s="143">
        <v>2</v>
      </c>
      <c r="E365" s="141" t="s">
        <v>15</v>
      </c>
      <c r="F365" s="141" t="s">
        <v>15</v>
      </c>
      <c r="G365" s="141" t="s">
        <v>15</v>
      </c>
      <c r="H365" s="143">
        <v>131</v>
      </c>
      <c r="I365" s="157" t="s">
        <v>318</v>
      </c>
      <c r="J365" s="151">
        <f t="shared" si="95"/>
        <v>680.65493404551648</v>
      </c>
      <c r="K365" s="96">
        <f t="shared" si="94"/>
        <v>95.891999999999996</v>
      </c>
      <c r="L365" s="110" t="s">
        <v>474</v>
      </c>
      <c r="M365" s="110" t="s">
        <v>474</v>
      </c>
      <c r="N365" s="110" t="s">
        <v>474</v>
      </c>
      <c r="O365" s="110" t="s">
        <v>474</v>
      </c>
      <c r="W365" s="177">
        <f t="shared" si="81"/>
        <v>0</v>
      </c>
      <c r="X365" s="177">
        <f t="shared" si="82"/>
        <v>0</v>
      </c>
      <c r="Y365" s="177">
        <f t="shared" si="83"/>
        <v>0</v>
      </c>
      <c r="Z365" s="177">
        <f t="shared" si="84"/>
        <v>0</v>
      </c>
      <c r="AA365" s="177">
        <f t="shared" si="85"/>
        <v>0</v>
      </c>
      <c r="AB365" s="177">
        <f t="shared" si="86"/>
        <v>0</v>
      </c>
      <c r="AC365" s="85"/>
      <c r="AD365" s="85">
        <f t="shared" si="87"/>
        <v>0</v>
      </c>
      <c r="AE365" s="85">
        <f t="shared" si="88"/>
        <v>0</v>
      </c>
      <c r="AF365" s="85">
        <f t="shared" si="89"/>
        <v>0</v>
      </c>
      <c r="AG365" s="85">
        <f t="shared" si="90"/>
        <v>0</v>
      </c>
      <c r="AH365" s="85">
        <f t="shared" si="91"/>
        <v>0</v>
      </c>
      <c r="AI365" s="85">
        <f t="shared" si="92"/>
        <v>0</v>
      </c>
    </row>
    <row r="366" spans="1:35" ht="28.5" x14ac:dyDescent="0.25">
      <c r="A366" s="153">
        <v>364</v>
      </c>
      <c r="B366" s="143" t="s">
        <v>516</v>
      </c>
      <c r="C366" s="143" t="s">
        <v>62</v>
      </c>
      <c r="D366" s="143">
        <v>1</v>
      </c>
      <c r="E366" s="141" t="s">
        <v>15</v>
      </c>
      <c r="F366" s="143" t="s">
        <v>15</v>
      </c>
      <c r="G366" s="143" t="s">
        <v>25</v>
      </c>
      <c r="H366" s="143">
        <v>14</v>
      </c>
      <c r="I366" s="157" t="s">
        <v>318</v>
      </c>
      <c r="J366" s="151">
        <f t="shared" si="95"/>
        <v>680.65493404551648</v>
      </c>
      <c r="K366" s="96">
        <f t="shared" si="94"/>
        <v>10.247999999999999</v>
      </c>
      <c r="L366" s="110" t="s">
        <v>474</v>
      </c>
      <c r="M366" s="110" t="s">
        <v>474</v>
      </c>
      <c r="N366" s="110" t="s">
        <v>474</v>
      </c>
      <c r="O366" s="110" t="s">
        <v>474</v>
      </c>
      <c r="W366" s="177">
        <f t="shared" si="81"/>
        <v>0</v>
      </c>
      <c r="X366" s="177">
        <f t="shared" si="82"/>
        <v>0</v>
      </c>
      <c r="Y366" s="177">
        <f t="shared" si="83"/>
        <v>0</v>
      </c>
      <c r="Z366" s="177">
        <f t="shared" si="84"/>
        <v>0</v>
      </c>
      <c r="AA366" s="177">
        <f t="shared" si="85"/>
        <v>0</v>
      </c>
      <c r="AB366" s="177">
        <f t="shared" si="86"/>
        <v>0</v>
      </c>
      <c r="AC366" s="85"/>
      <c r="AD366" s="85">
        <f t="shared" si="87"/>
        <v>0</v>
      </c>
      <c r="AE366" s="85">
        <f t="shared" si="88"/>
        <v>0</v>
      </c>
      <c r="AF366" s="85">
        <f t="shared" si="89"/>
        <v>0</v>
      </c>
      <c r="AG366" s="85">
        <f t="shared" si="90"/>
        <v>0</v>
      </c>
      <c r="AH366" s="85">
        <f t="shared" si="91"/>
        <v>0</v>
      </c>
      <c r="AI366" s="85">
        <f t="shared" si="92"/>
        <v>0</v>
      </c>
    </row>
    <row r="367" spans="1:35" ht="28.5" x14ac:dyDescent="0.25">
      <c r="A367" s="153">
        <v>365</v>
      </c>
      <c r="B367" s="143" t="s">
        <v>516</v>
      </c>
      <c r="C367" s="143" t="s">
        <v>62</v>
      </c>
      <c r="D367" s="143">
        <v>2</v>
      </c>
      <c r="E367" s="141" t="s">
        <v>15</v>
      </c>
      <c r="F367" s="143" t="s">
        <v>15</v>
      </c>
      <c r="G367" s="143" t="s">
        <v>25</v>
      </c>
      <c r="H367" s="143">
        <v>14</v>
      </c>
      <c r="I367" s="157" t="s">
        <v>318</v>
      </c>
      <c r="J367" s="151">
        <f t="shared" si="95"/>
        <v>680.65493404551648</v>
      </c>
      <c r="K367" s="96">
        <f t="shared" si="94"/>
        <v>10.247999999999999</v>
      </c>
      <c r="L367" s="110" t="s">
        <v>474</v>
      </c>
      <c r="M367" s="110" t="s">
        <v>474</v>
      </c>
      <c r="N367" s="110" t="s">
        <v>474</v>
      </c>
      <c r="O367" s="110" t="s">
        <v>474</v>
      </c>
      <c r="W367" s="177">
        <f t="shared" si="81"/>
        <v>0</v>
      </c>
      <c r="X367" s="177">
        <f t="shared" si="82"/>
        <v>0</v>
      </c>
      <c r="Y367" s="177">
        <f t="shared" si="83"/>
        <v>0</v>
      </c>
      <c r="Z367" s="177">
        <f t="shared" si="84"/>
        <v>0</v>
      </c>
      <c r="AA367" s="177">
        <f t="shared" si="85"/>
        <v>0</v>
      </c>
      <c r="AB367" s="177">
        <f t="shared" si="86"/>
        <v>0</v>
      </c>
      <c r="AC367" s="85"/>
      <c r="AD367" s="85">
        <f t="shared" si="87"/>
        <v>0</v>
      </c>
      <c r="AE367" s="85">
        <f t="shared" si="88"/>
        <v>0</v>
      </c>
      <c r="AF367" s="85">
        <f t="shared" si="89"/>
        <v>0</v>
      </c>
      <c r="AG367" s="85">
        <f t="shared" si="90"/>
        <v>0</v>
      </c>
      <c r="AH367" s="85">
        <f t="shared" si="91"/>
        <v>0</v>
      </c>
      <c r="AI367" s="85">
        <f t="shared" si="92"/>
        <v>0</v>
      </c>
    </row>
    <row r="368" spans="1:35" ht="28.5" x14ac:dyDescent="0.25">
      <c r="A368" s="153">
        <v>366</v>
      </c>
      <c r="B368" s="110" t="s">
        <v>225</v>
      </c>
      <c r="C368" s="110" t="s">
        <v>156</v>
      </c>
      <c r="D368" s="110">
        <v>1</v>
      </c>
      <c r="E368" s="141" t="s">
        <v>15</v>
      </c>
      <c r="F368" s="141" t="s">
        <v>15</v>
      </c>
      <c r="G368" s="141" t="s">
        <v>15</v>
      </c>
      <c r="H368" s="110">
        <v>91</v>
      </c>
      <c r="I368" s="157" t="s">
        <v>317</v>
      </c>
      <c r="J368" s="151">
        <f t="shared" si="95"/>
        <v>517.17490225074948</v>
      </c>
      <c r="K368" s="96">
        <f t="shared" si="94"/>
        <v>50.505000000000003</v>
      </c>
      <c r="L368" s="110" t="s">
        <v>474</v>
      </c>
      <c r="M368" s="110" t="s">
        <v>474</v>
      </c>
      <c r="N368" s="110" t="s">
        <v>474</v>
      </c>
      <c r="O368" s="110" t="s">
        <v>474</v>
      </c>
      <c r="W368" s="177">
        <f t="shared" si="81"/>
        <v>0</v>
      </c>
      <c r="X368" s="177">
        <f t="shared" si="82"/>
        <v>0</v>
      </c>
      <c r="Y368" s="177">
        <f t="shared" si="83"/>
        <v>0</v>
      </c>
      <c r="Z368" s="177">
        <f t="shared" si="84"/>
        <v>0</v>
      </c>
      <c r="AA368" s="177">
        <f t="shared" si="85"/>
        <v>0</v>
      </c>
      <c r="AB368" s="177">
        <f t="shared" si="86"/>
        <v>0</v>
      </c>
      <c r="AC368" s="85"/>
      <c r="AD368" s="85">
        <f t="shared" si="87"/>
        <v>0</v>
      </c>
      <c r="AE368" s="85">
        <f t="shared" si="88"/>
        <v>0</v>
      </c>
      <c r="AF368" s="85">
        <f t="shared" si="89"/>
        <v>0</v>
      </c>
      <c r="AG368" s="85">
        <f t="shared" si="90"/>
        <v>0</v>
      </c>
      <c r="AH368" s="85">
        <f t="shared" si="91"/>
        <v>0</v>
      </c>
      <c r="AI368" s="85">
        <f t="shared" si="92"/>
        <v>0</v>
      </c>
    </row>
    <row r="369" spans="1:35" ht="28.5" x14ac:dyDescent="0.25">
      <c r="A369" s="153">
        <v>367</v>
      </c>
      <c r="B369" s="110" t="s">
        <v>225</v>
      </c>
      <c r="C369" s="110" t="s">
        <v>224</v>
      </c>
      <c r="D369" s="110">
        <v>1</v>
      </c>
      <c r="E369" s="141" t="s">
        <v>15</v>
      </c>
      <c r="F369" s="110" t="s">
        <v>15</v>
      </c>
      <c r="G369" s="110" t="s">
        <v>321</v>
      </c>
      <c r="H369" s="110">
        <v>118</v>
      </c>
      <c r="I369" s="157" t="s">
        <v>317</v>
      </c>
      <c r="J369" s="151">
        <f t="shared" si="95"/>
        <v>517.17490225074948</v>
      </c>
      <c r="K369" s="96">
        <f t="shared" si="94"/>
        <v>65.490000000000009</v>
      </c>
      <c r="L369" s="110" t="s">
        <v>474</v>
      </c>
      <c r="M369" s="110" t="s">
        <v>474</v>
      </c>
      <c r="N369" s="110" t="s">
        <v>474</v>
      </c>
      <c r="O369" s="110" t="s">
        <v>474</v>
      </c>
      <c r="W369" s="177">
        <f t="shared" si="81"/>
        <v>0</v>
      </c>
      <c r="X369" s="177">
        <f t="shared" si="82"/>
        <v>0</v>
      </c>
      <c r="Y369" s="177">
        <f t="shared" si="83"/>
        <v>0</v>
      </c>
      <c r="Z369" s="177">
        <f t="shared" si="84"/>
        <v>0</v>
      </c>
      <c r="AA369" s="177">
        <f t="shared" si="85"/>
        <v>0</v>
      </c>
      <c r="AB369" s="177">
        <f t="shared" si="86"/>
        <v>0</v>
      </c>
      <c r="AC369" s="85"/>
      <c r="AD369" s="85">
        <f t="shared" si="87"/>
        <v>0</v>
      </c>
      <c r="AE369" s="85">
        <f t="shared" si="88"/>
        <v>0</v>
      </c>
      <c r="AF369" s="85">
        <f t="shared" si="89"/>
        <v>0</v>
      </c>
      <c r="AG369" s="85">
        <f t="shared" si="90"/>
        <v>0</v>
      </c>
      <c r="AH369" s="85">
        <f t="shared" si="91"/>
        <v>0</v>
      </c>
      <c r="AI369" s="85">
        <f t="shared" si="92"/>
        <v>0</v>
      </c>
    </row>
    <row r="370" spans="1:35" ht="28.5" x14ac:dyDescent="0.25">
      <c r="A370" s="153">
        <v>368</v>
      </c>
      <c r="B370" s="141" t="s">
        <v>144</v>
      </c>
      <c r="C370" s="143" t="s">
        <v>118</v>
      </c>
      <c r="D370" s="141">
        <v>1</v>
      </c>
      <c r="E370" s="141" t="s">
        <v>15</v>
      </c>
      <c r="F370" s="141" t="s">
        <v>34</v>
      </c>
      <c r="G370" s="141" t="s">
        <v>15</v>
      </c>
      <c r="H370" s="141">
        <v>360</v>
      </c>
      <c r="I370" s="157" t="s">
        <v>317</v>
      </c>
      <c r="J370" s="151">
        <f t="shared" si="95"/>
        <v>517.17490225074948</v>
      </c>
      <c r="K370" s="96">
        <f t="shared" si="94"/>
        <v>199.8</v>
      </c>
      <c r="L370" s="110">
        <v>63</v>
      </c>
      <c r="M370" s="110" t="s">
        <v>474</v>
      </c>
      <c r="N370" s="110">
        <v>63</v>
      </c>
      <c r="O370" s="110" t="s">
        <v>474</v>
      </c>
      <c r="W370" s="177">
        <f t="shared" si="81"/>
        <v>0</v>
      </c>
      <c r="X370" s="177">
        <f t="shared" si="82"/>
        <v>0</v>
      </c>
      <c r="Y370" s="177">
        <f t="shared" si="83"/>
        <v>0</v>
      </c>
      <c r="Z370" s="177">
        <f t="shared" si="84"/>
        <v>1</v>
      </c>
      <c r="AA370" s="177">
        <f t="shared" si="85"/>
        <v>0</v>
      </c>
      <c r="AB370" s="177">
        <f t="shared" si="86"/>
        <v>0</v>
      </c>
      <c r="AC370" s="85"/>
      <c r="AD370" s="85">
        <f t="shared" si="87"/>
        <v>0</v>
      </c>
      <c r="AE370" s="85">
        <f t="shared" si="88"/>
        <v>0</v>
      </c>
      <c r="AF370" s="85">
        <f t="shared" si="89"/>
        <v>0</v>
      </c>
      <c r="AG370" s="85">
        <f t="shared" si="90"/>
        <v>1</v>
      </c>
      <c r="AH370" s="85">
        <f t="shared" si="91"/>
        <v>0</v>
      </c>
      <c r="AI370" s="85">
        <f t="shared" si="92"/>
        <v>0</v>
      </c>
    </row>
    <row r="371" spans="1:35" ht="28.5" x14ac:dyDescent="0.25">
      <c r="A371" s="153">
        <v>369</v>
      </c>
      <c r="B371" s="143" t="s">
        <v>144</v>
      </c>
      <c r="C371" s="141" t="s">
        <v>118</v>
      </c>
      <c r="D371" s="141">
        <v>2</v>
      </c>
      <c r="E371" s="141" t="s">
        <v>15</v>
      </c>
      <c r="F371" s="141" t="s">
        <v>34</v>
      </c>
      <c r="G371" s="141" t="s">
        <v>15</v>
      </c>
      <c r="H371" s="141">
        <v>360</v>
      </c>
      <c r="I371" s="157" t="s">
        <v>317</v>
      </c>
      <c r="J371" s="151">
        <f t="shared" si="95"/>
        <v>517.17490225074948</v>
      </c>
      <c r="K371" s="96">
        <f t="shared" si="94"/>
        <v>199.8</v>
      </c>
      <c r="L371" s="110">
        <v>63</v>
      </c>
      <c r="M371" s="110" t="s">
        <v>474</v>
      </c>
      <c r="N371" s="110">
        <v>63</v>
      </c>
      <c r="O371" s="110" t="s">
        <v>474</v>
      </c>
      <c r="W371" s="177">
        <f t="shared" si="81"/>
        <v>0</v>
      </c>
      <c r="X371" s="177">
        <f t="shared" si="82"/>
        <v>0</v>
      </c>
      <c r="Y371" s="177">
        <f t="shared" si="83"/>
        <v>0</v>
      </c>
      <c r="Z371" s="177">
        <f t="shared" si="84"/>
        <v>1</v>
      </c>
      <c r="AA371" s="177">
        <f t="shared" si="85"/>
        <v>0</v>
      </c>
      <c r="AB371" s="177">
        <f t="shared" si="86"/>
        <v>0</v>
      </c>
      <c r="AC371" s="85"/>
      <c r="AD371" s="85">
        <f t="shared" si="87"/>
        <v>0</v>
      </c>
      <c r="AE371" s="85">
        <f t="shared" si="88"/>
        <v>0</v>
      </c>
      <c r="AF371" s="85">
        <f t="shared" si="89"/>
        <v>0</v>
      </c>
      <c r="AG371" s="85">
        <f t="shared" si="90"/>
        <v>1</v>
      </c>
      <c r="AH371" s="85">
        <f t="shared" si="91"/>
        <v>0</v>
      </c>
      <c r="AI371" s="85">
        <f t="shared" si="92"/>
        <v>0</v>
      </c>
    </row>
    <row r="372" spans="1:35" ht="28.5" x14ac:dyDescent="0.25">
      <c r="A372" s="153">
        <v>370</v>
      </c>
      <c r="B372" s="143" t="s">
        <v>144</v>
      </c>
      <c r="C372" s="143" t="s">
        <v>118</v>
      </c>
      <c r="D372" s="143">
        <v>4</v>
      </c>
      <c r="E372" s="141" t="s">
        <v>15</v>
      </c>
      <c r="F372" s="141" t="s">
        <v>34</v>
      </c>
      <c r="G372" s="143" t="s">
        <v>15</v>
      </c>
      <c r="H372" s="143">
        <v>389</v>
      </c>
      <c r="I372" s="157" t="s">
        <v>317</v>
      </c>
      <c r="J372" s="151">
        <f t="shared" si="95"/>
        <v>517.17490225074948</v>
      </c>
      <c r="K372" s="96">
        <f t="shared" si="94"/>
        <v>215.89500000000001</v>
      </c>
      <c r="L372" s="110">
        <v>63</v>
      </c>
      <c r="M372" s="110" t="s">
        <v>474</v>
      </c>
      <c r="N372" s="110">
        <v>63</v>
      </c>
      <c r="O372" s="110" t="s">
        <v>474</v>
      </c>
      <c r="W372" s="177">
        <f t="shared" si="81"/>
        <v>0</v>
      </c>
      <c r="X372" s="177">
        <f t="shared" si="82"/>
        <v>0</v>
      </c>
      <c r="Y372" s="177">
        <f t="shared" si="83"/>
        <v>0</v>
      </c>
      <c r="Z372" s="177">
        <f t="shared" si="84"/>
        <v>1</v>
      </c>
      <c r="AA372" s="177">
        <f t="shared" si="85"/>
        <v>0</v>
      </c>
      <c r="AB372" s="177">
        <f t="shared" si="86"/>
        <v>0</v>
      </c>
      <c r="AC372" s="85"/>
      <c r="AD372" s="85">
        <f t="shared" si="87"/>
        <v>0</v>
      </c>
      <c r="AE372" s="85">
        <f t="shared" si="88"/>
        <v>0</v>
      </c>
      <c r="AF372" s="85">
        <f t="shared" si="89"/>
        <v>0</v>
      </c>
      <c r="AG372" s="85">
        <f t="shared" si="90"/>
        <v>1</v>
      </c>
      <c r="AH372" s="85">
        <f t="shared" si="91"/>
        <v>0</v>
      </c>
      <c r="AI372" s="85">
        <f t="shared" si="92"/>
        <v>0</v>
      </c>
    </row>
    <row r="373" spans="1:35" ht="28.5" x14ac:dyDescent="0.25">
      <c r="A373" s="153">
        <v>371</v>
      </c>
      <c r="B373" s="143" t="s">
        <v>144</v>
      </c>
      <c r="C373" s="143" t="s">
        <v>30</v>
      </c>
      <c r="D373" s="143">
        <v>1</v>
      </c>
      <c r="E373" s="141" t="s">
        <v>15</v>
      </c>
      <c r="F373" s="141" t="s">
        <v>34</v>
      </c>
      <c r="G373" s="143" t="s">
        <v>15</v>
      </c>
      <c r="H373" s="143">
        <v>267</v>
      </c>
      <c r="I373" s="157" t="s">
        <v>317</v>
      </c>
      <c r="J373" s="151">
        <f t="shared" si="95"/>
        <v>517.17490225074948</v>
      </c>
      <c r="K373" s="96">
        <f t="shared" si="94"/>
        <v>148.185</v>
      </c>
      <c r="L373" s="110">
        <v>50</v>
      </c>
      <c r="M373" s="110" t="s">
        <v>474</v>
      </c>
      <c r="N373" s="110">
        <v>50</v>
      </c>
      <c r="O373" s="110" t="s">
        <v>474</v>
      </c>
      <c r="W373" s="177">
        <f t="shared" si="81"/>
        <v>0</v>
      </c>
      <c r="X373" s="177">
        <f t="shared" si="82"/>
        <v>1</v>
      </c>
      <c r="Y373" s="177">
        <f t="shared" si="83"/>
        <v>0</v>
      </c>
      <c r="Z373" s="177">
        <f t="shared" si="84"/>
        <v>0</v>
      </c>
      <c r="AA373" s="177">
        <f t="shared" si="85"/>
        <v>0</v>
      </c>
      <c r="AB373" s="177">
        <f t="shared" si="86"/>
        <v>0</v>
      </c>
      <c r="AC373" s="85"/>
      <c r="AD373" s="85">
        <f t="shared" si="87"/>
        <v>0</v>
      </c>
      <c r="AE373" s="85">
        <f t="shared" si="88"/>
        <v>1</v>
      </c>
      <c r="AF373" s="85">
        <f t="shared" si="89"/>
        <v>0</v>
      </c>
      <c r="AG373" s="85">
        <f t="shared" si="90"/>
        <v>0</v>
      </c>
      <c r="AH373" s="85">
        <f t="shared" si="91"/>
        <v>0</v>
      </c>
      <c r="AI373" s="85">
        <f t="shared" si="92"/>
        <v>0</v>
      </c>
    </row>
    <row r="374" spans="1:35" ht="28.5" x14ac:dyDescent="0.25">
      <c r="A374" s="153">
        <v>372</v>
      </c>
      <c r="B374" s="143" t="s">
        <v>144</v>
      </c>
      <c r="C374" s="143" t="s">
        <v>30</v>
      </c>
      <c r="D374" s="143">
        <v>2</v>
      </c>
      <c r="E374" s="141" t="s">
        <v>15</v>
      </c>
      <c r="F374" s="141" t="s">
        <v>34</v>
      </c>
      <c r="G374" s="143" t="s">
        <v>15</v>
      </c>
      <c r="H374" s="143">
        <v>267</v>
      </c>
      <c r="I374" s="157" t="s">
        <v>317</v>
      </c>
      <c r="J374" s="151">
        <f t="shared" si="95"/>
        <v>517.17490225074948</v>
      </c>
      <c r="K374" s="96">
        <f t="shared" si="94"/>
        <v>148.185</v>
      </c>
      <c r="L374" s="110">
        <v>50</v>
      </c>
      <c r="M374" s="110" t="s">
        <v>474</v>
      </c>
      <c r="N374" s="110">
        <v>50</v>
      </c>
      <c r="O374" s="110" t="s">
        <v>474</v>
      </c>
      <c r="W374" s="177">
        <f t="shared" si="81"/>
        <v>0</v>
      </c>
      <c r="X374" s="177">
        <f t="shared" si="82"/>
        <v>1</v>
      </c>
      <c r="Y374" s="177">
        <f t="shared" si="83"/>
        <v>0</v>
      </c>
      <c r="Z374" s="177">
        <f t="shared" si="84"/>
        <v>0</v>
      </c>
      <c r="AA374" s="177">
        <f t="shared" si="85"/>
        <v>0</v>
      </c>
      <c r="AB374" s="177">
        <f t="shared" si="86"/>
        <v>0</v>
      </c>
      <c r="AC374" s="85"/>
      <c r="AD374" s="85">
        <f t="shared" si="87"/>
        <v>0</v>
      </c>
      <c r="AE374" s="85">
        <f t="shared" si="88"/>
        <v>1</v>
      </c>
      <c r="AF374" s="85">
        <f t="shared" si="89"/>
        <v>0</v>
      </c>
      <c r="AG374" s="85">
        <f t="shared" si="90"/>
        <v>0</v>
      </c>
      <c r="AH374" s="85">
        <f t="shared" si="91"/>
        <v>0</v>
      </c>
      <c r="AI374" s="85">
        <f t="shared" si="92"/>
        <v>0</v>
      </c>
    </row>
    <row r="375" spans="1:35" ht="28.5" x14ac:dyDescent="0.25">
      <c r="A375" s="153">
        <v>373</v>
      </c>
      <c r="B375" s="141" t="s">
        <v>144</v>
      </c>
      <c r="C375" s="143" t="s">
        <v>30</v>
      </c>
      <c r="D375" s="141">
        <v>3</v>
      </c>
      <c r="E375" s="141" t="s">
        <v>15</v>
      </c>
      <c r="F375" s="141" t="s">
        <v>34</v>
      </c>
      <c r="G375" s="141" t="s">
        <v>15</v>
      </c>
      <c r="H375" s="141">
        <v>258</v>
      </c>
      <c r="I375" s="157" t="s">
        <v>317</v>
      </c>
      <c r="J375" s="151">
        <f t="shared" si="95"/>
        <v>517.17490225074948</v>
      </c>
      <c r="K375" s="96">
        <f t="shared" si="94"/>
        <v>143.19000000000003</v>
      </c>
      <c r="L375" s="110">
        <v>50</v>
      </c>
      <c r="M375" s="110" t="s">
        <v>474</v>
      </c>
      <c r="N375" s="110">
        <v>50</v>
      </c>
      <c r="O375" s="110" t="s">
        <v>474</v>
      </c>
      <c r="W375" s="177">
        <f t="shared" si="81"/>
        <v>0</v>
      </c>
      <c r="X375" s="177">
        <f t="shared" si="82"/>
        <v>1</v>
      </c>
      <c r="Y375" s="177">
        <f t="shared" si="83"/>
        <v>0</v>
      </c>
      <c r="Z375" s="177">
        <f t="shared" si="84"/>
        <v>0</v>
      </c>
      <c r="AA375" s="177">
        <f t="shared" si="85"/>
        <v>0</v>
      </c>
      <c r="AB375" s="177">
        <f t="shared" si="86"/>
        <v>0</v>
      </c>
      <c r="AC375" s="85"/>
      <c r="AD375" s="85">
        <f t="shared" si="87"/>
        <v>0</v>
      </c>
      <c r="AE375" s="85">
        <f t="shared" si="88"/>
        <v>1</v>
      </c>
      <c r="AF375" s="85">
        <f t="shared" si="89"/>
        <v>0</v>
      </c>
      <c r="AG375" s="85">
        <f t="shared" si="90"/>
        <v>0</v>
      </c>
      <c r="AH375" s="85">
        <f t="shared" si="91"/>
        <v>0</v>
      </c>
      <c r="AI375" s="85">
        <f t="shared" si="92"/>
        <v>0</v>
      </c>
    </row>
    <row r="376" spans="1:35" ht="28.5" x14ac:dyDescent="0.25">
      <c r="A376" s="153">
        <v>374</v>
      </c>
      <c r="B376" s="141" t="s">
        <v>144</v>
      </c>
      <c r="C376" s="143" t="s">
        <v>30</v>
      </c>
      <c r="D376" s="141">
        <v>4</v>
      </c>
      <c r="E376" s="141" t="s">
        <v>15</v>
      </c>
      <c r="F376" s="141" t="s">
        <v>34</v>
      </c>
      <c r="G376" s="141" t="s">
        <v>15</v>
      </c>
      <c r="H376" s="141">
        <v>258</v>
      </c>
      <c r="I376" s="157" t="s">
        <v>317</v>
      </c>
      <c r="J376" s="151">
        <f t="shared" si="95"/>
        <v>517.17490225074948</v>
      </c>
      <c r="K376" s="96">
        <f t="shared" si="94"/>
        <v>143.19000000000003</v>
      </c>
      <c r="L376" s="110">
        <v>50</v>
      </c>
      <c r="M376" s="110" t="s">
        <v>474</v>
      </c>
      <c r="N376" s="110">
        <v>50</v>
      </c>
      <c r="O376" s="110" t="s">
        <v>474</v>
      </c>
      <c r="W376" s="177">
        <f t="shared" si="81"/>
        <v>0</v>
      </c>
      <c r="X376" s="177">
        <f t="shared" si="82"/>
        <v>1</v>
      </c>
      <c r="Y376" s="177">
        <f t="shared" si="83"/>
        <v>0</v>
      </c>
      <c r="Z376" s="177">
        <f t="shared" si="84"/>
        <v>0</v>
      </c>
      <c r="AA376" s="177">
        <f t="shared" si="85"/>
        <v>0</v>
      </c>
      <c r="AB376" s="177">
        <f t="shared" si="86"/>
        <v>0</v>
      </c>
      <c r="AC376" s="85"/>
      <c r="AD376" s="85">
        <f t="shared" si="87"/>
        <v>0</v>
      </c>
      <c r="AE376" s="85">
        <f t="shared" si="88"/>
        <v>1</v>
      </c>
      <c r="AF376" s="85">
        <f t="shared" si="89"/>
        <v>0</v>
      </c>
      <c r="AG376" s="85">
        <f t="shared" si="90"/>
        <v>0</v>
      </c>
      <c r="AH376" s="85">
        <f t="shared" si="91"/>
        <v>0</v>
      </c>
      <c r="AI376" s="85">
        <f t="shared" si="92"/>
        <v>0</v>
      </c>
    </row>
    <row r="377" spans="1:35" ht="28.5" x14ac:dyDescent="0.25">
      <c r="A377" s="153">
        <v>375</v>
      </c>
      <c r="B377" s="143" t="s">
        <v>144</v>
      </c>
      <c r="C377" s="141" t="s">
        <v>29</v>
      </c>
      <c r="D377" s="141">
        <v>3</v>
      </c>
      <c r="E377" s="141" t="s">
        <v>15</v>
      </c>
      <c r="F377" s="141" t="s">
        <v>34</v>
      </c>
      <c r="G377" s="141" t="s">
        <v>232</v>
      </c>
      <c r="H377" s="141">
        <v>20</v>
      </c>
      <c r="I377" s="157" t="s">
        <v>317</v>
      </c>
      <c r="J377" s="151">
        <f t="shared" si="95"/>
        <v>517.17490225074948</v>
      </c>
      <c r="K377" s="96">
        <f t="shared" si="94"/>
        <v>11.100000000000001</v>
      </c>
      <c r="L377" s="110">
        <v>63</v>
      </c>
      <c r="M377" s="110" t="s">
        <v>568</v>
      </c>
      <c r="N377" s="110" t="s">
        <v>474</v>
      </c>
      <c r="O377" s="110" t="s">
        <v>474</v>
      </c>
      <c r="W377" s="177">
        <f t="shared" si="81"/>
        <v>0</v>
      </c>
      <c r="X377" s="177">
        <f t="shared" si="82"/>
        <v>0</v>
      </c>
      <c r="Y377" s="177">
        <f t="shared" si="83"/>
        <v>1</v>
      </c>
      <c r="Z377" s="177">
        <f t="shared" si="84"/>
        <v>0</v>
      </c>
      <c r="AA377" s="177">
        <f t="shared" si="85"/>
        <v>0</v>
      </c>
      <c r="AB377" s="177">
        <f t="shared" si="86"/>
        <v>0</v>
      </c>
      <c r="AC377" s="85"/>
      <c r="AD377" s="85">
        <f t="shared" si="87"/>
        <v>0</v>
      </c>
      <c r="AE377" s="85">
        <f t="shared" si="88"/>
        <v>0</v>
      </c>
      <c r="AF377" s="85">
        <f t="shared" si="89"/>
        <v>0</v>
      </c>
      <c r="AG377" s="85">
        <f t="shared" si="90"/>
        <v>0</v>
      </c>
      <c r="AH377" s="85">
        <f t="shared" si="91"/>
        <v>0</v>
      </c>
      <c r="AI377" s="85">
        <f t="shared" si="92"/>
        <v>0</v>
      </c>
    </row>
    <row r="378" spans="1:35" ht="28.5" x14ac:dyDescent="0.25">
      <c r="A378" s="153">
        <v>376</v>
      </c>
      <c r="B378" s="143" t="s">
        <v>144</v>
      </c>
      <c r="C378" s="143" t="s">
        <v>142</v>
      </c>
      <c r="D378" s="143">
        <v>1</v>
      </c>
      <c r="E378" s="141" t="s">
        <v>15</v>
      </c>
      <c r="F378" s="141" t="s">
        <v>34</v>
      </c>
      <c r="G378" s="143" t="s">
        <v>180</v>
      </c>
      <c r="H378" s="143">
        <v>41</v>
      </c>
      <c r="I378" s="157" t="s">
        <v>317</v>
      </c>
      <c r="J378" s="151">
        <f t="shared" si="95"/>
        <v>517.17490225074948</v>
      </c>
      <c r="K378" s="96">
        <f t="shared" si="94"/>
        <v>22.755000000000003</v>
      </c>
      <c r="L378" s="110">
        <v>50</v>
      </c>
      <c r="M378" s="110" t="s">
        <v>474</v>
      </c>
      <c r="N378" s="110" t="s">
        <v>474</v>
      </c>
      <c r="O378" s="110" t="s">
        <v>474</v>
      </c>
      <c r="W378" s="177">
        <f t="shared" si="81"/>
        <v>0</v>
      </c>
      <c r="X378" s="177">
        <f t="shared" si="82"/>
        <v>1</v>
      </c>
      <c r="Y378" s="177">
        <f t="shared" si="83"/>
        <v>0</v>
      </c>
      <c r="Z378" s="177">
        <f t="shared" si="84"/>
        <v>0</v>
      </c>
      <c r="AA378" s="177">
        <f t="shared" si="85"/>
        <v>0</v>
      </c>
      <c r="AB378" s="177">
        <f t="shared" si="86"/>
        <v>0</v>
      </c>
      <c r="AC378" s="85"/>
      <c r="AD378" s="85">
        <f t="shared" si="87"/>
        <v>0</v>
      </c>
      <c r="AE378" s="85">
        <f t="shared" si="88"/>
        <v>0</v>
      </c>
      <c r="AF378" s="85">
        <f t="shared" si="89"/>
        <v>0</v>
      </c>
      <c r="AG378" s="85">
        <f t="shared" si="90"/>
        <v>0</v>
      </c>
      <c r="AH378" s="85">
        <f t="shared" si="91"/>
        <v>0</v>
      </c>
      <c r="AI378" s="85">
        <f t="shared" si="92"/>
        <v>0</v>
      </c>
    </row>
    <row r="379" spans="1:35" ht="28.5" x14ac:dyDescent="0.25">
      <c r="A379" s="153">
        <v>377</v>
      </c>
      <c r="B379" s="143" t="s">
        <v>463</v>
      </c>
      <c r="C379" s="143" t="s">
        <v>464</v>
      </c>
      <c r="D379" s="143">
        <v>1</v>
      </c>
      <c r="E379" s="141" t="s">
        <v>34</v>
      </c>
      <c r="F379" s="141" t="s">
        <v>34</v>
      </c>
      <c r="G379" s="143" t="s">
        <v>34</v>
      </c>
      <c r="H379" s="143">
        <v>4</v>
      </c>
      <c r="I379" s="158" t="s">
        <v>318</v>
      </c>
      <c r="J379" s="151">
        <f t="shared" si="95"/>
        <v>680.65493404551648</v>
      </c>
      <c r="K379" s="96">
        <f t="shared" si="94"/>
        <v>2.9279999999999999</v>
      </c>
      <c r="L379" s="110" t="s">
        <v>474</v>
      </c>
      <c r="M379" s="110" t="s">
        <v>474</v>
      </c>
      <c r="N379" s="110" t="s">
        <v>474</v>
      </c>
      <c r="O379" s="110" t="s">
        <v>474</v>
      </c>
      <c r="W379" s="177">
        <f t="shared" si="81"/>
        <v>0</v>
      </c>
      <c r="X379" s="177">
        <f t="shared" si="82"/>
        <v>0</v>
      </c>
      <c r="Y379" s="177">
        <f t="shared" si="83"/>
        <v>0</v>
      </c>
      <c r="Z379" s="177">
        <f t="shared" si="84"/>
        <v>0</v>
      </c>
      <c r="AA379" s="177">
        <f t="shared" si="85"/>
        <v>0</v>
      </c>
      <c r="AB379" s="177">
        <f t="shared" si="86"/>
        <v>0</v>
      </c>
      <c r="AC379" s="85"/>
      <c r="AD379" s="85">
        <f t="shared" si="87"/>
        <v>0</v>
      </c>
      <c r="AE379" s="85">
        <f t="shared" si="88"/>
        <v>0</v>
      </c>
      <c r="AF379" s="85">
        <f t="shared" si="89"/>
        <v>0</v>
      </c>
      <c r="AG379" s="85">
        <f t="shared" si="90"/>
        <v>0</v>
      </c>
      <c r="AH379" s="85">
        <f t="shared" si="91"/>
        <v>0</v>
      </c>
      <c r="AI379" s="85">
        <f t="shared" si="92"/>
        <v>0</v>
      </c>
    </row>
    <row r="380" spans="1:35" ht="28.5" x14ac:dyDescent="0.25">
      <c r="A380" s="153">
        <v>378</v>
      </c>
      <c r="B380" s="143" t="s">
        <v>463</v>
      </c>
      <c r="C380" s="143" t="s">
        <v>464</v>
      </c>
      <c r="D380" s="143">
        <v>2</v>
      </c>
      <c r="E380" s="141" t="s">
        <v>34</v>
      </c>
      <c r="F380" s="141" t="s">
        <v>34</v>
      </c>
      <c r="G380" s="143" t="s">
        <v>34</v>
      </c>
      <c r="H380" s="143">
        <v>4</v>
      </c>
      <c r="I380" s="158" t="s">
        <v>318</v>
      </c>
      <c r="J380" s="151">
        <f t="shared" si="95"/>
        <v>680.65493404551648</v>
      </c>
      <c r="K380" s="96">
        <f t="shared" si="94"/>
        <v>2.9279999999999999</v>
      </c>
      <c r="L380" s="110" t="s">
        <v>474</v>
      </c>
      <c r="M380" s="110" t="s">
        <v>474</v>
      </c>
      <c r="N380" s="110" t="s">
        <v>474</v>
      </c>
      <c r="O380" s="110" t="s">
        <v>474</v>
      </c>
      <c r="W380" s="177">
        <f t="shared" si="81"/>
        <v>0</v>
      </c>
      <c r="X380" s="177">
        <f t="shared" si="82"/>
        <v>0</v>
      </c>
      <c r="Y380" s="177">
        <f t="shared" si="83"/>
        <v>0</v>
      </c>
      <c r="Z380" s="177">
        <f t="shared" si="84"/>
        <v>0</v>
      </c>
      <c r="AA380" s="177">
        <f t="shared" si="85"/>
        <v>0</v>
      </c>
      <c r="AB380" s="177">
        <f t="shared" si="86"/>
        <v>0</v>
      </c>
      <c r="AC380" s="85"/>
      <c r="AD380" s="85">
        <f t="shared" si="87"/>
        <v>0</v>
      </c>
      <c r="AE380" s="85">
        <f t="shared" si="88"/>
        <v>0</v>
      </c>
      <c r="AF380" s="85">
        <f t="shared" si="89"/>
        <v>0</v>
      </c>
      <c r="AG380" s="85">
        <f t="shared" si="90"/>
        <v>0</v>
      </c>
      <c r="AH380" s="85">
        <f t="shared" si="91"/>
        <v>0</v>
      </c>
      <c r="AI380" s="85">
        <f t="shared" si="92"/>
        <v>0</v>
      </c>
    </row>
    <row r="381" spans="1:35" ht="28.5" x14ac:dyDescent="0.25">
      <c r="A381" s="153">
        <v>379</v>
      </c>
      <c r="B381" s="141" t="s">
        <v>179</v>
      </c>
      <c r="C381" s="143" t="s">
        <v>464</v>
      </c>
      <c r="D381" s="141">
        <v>1</v>
      </c>
      <c r="E381" s="141" t="s">
        <v>34</v>
      </c>
      <c r="F381" s="141" t="s">
        <v>34</v>
      </c>
      <c r="G381" s="141" t="s">
        <v>34</v>
      </c>
      <c r="H381" s="141">
        <v>4</v>
      </c>
      <c r="I381" s="158" t="s">
        <v>318</v>
      </c>
      <c r="J381" s="151">
        <f t="shared" si="95"/>
        <v>680.65493404551648</v>
      </c>
      <c r="K381" s="96">
        <f t="shared" si="94"/>
        <v>2.9279999999999999</v>
      </c>
      <c r="L381" s="110" t="s">
        <v>474</v>
      </c>
      <c r="M381" s="110" t="s">
        <v>474</v>
      </c>
      <c r="N381" s="110" t="s">
        <v>474</v>
      </c>
      <c r="O381" s="110" t="s">
        <v>474</v>
      </c>
      <c r="W381" s="177">
        <f t="shared" si="81"/>
        <v>0</v>
      </c>
      <c r="X381" s="177">
        <f t="shared" si="82"/>
        <v>0</v>
      </c>
      <c r="Y381" s="177">
        <f t="shared" si="83"/>
        <v>0</v>
      </c>
      <c r="Z381" s="177">
        <f t="shared" si="84"/>
        <v>0</v>
      </c>
      <c r="AA381" s="177">
        <f t="shared" si="85"/>
        <v>0</v>
      </c>
      <c r="AB381" s="177">
        <f t="shared" si="86"/>
        <v>0</v>
      </c>
      <c r="AC381" s="85"/>
      <c r="AD381" s="85">
        <f t="shared" si="87"/>
        <v>0</v>
      </c>
      <c r="AE381" s="85">
        <f t="shared" si="88"/>
        <v>0</v>
      </c>
      <c r="AF381" s="85">
        <f t="shared" si="89"/>
        <v>0</v>
      </c>
      <c r="AG381" s="85">
        <f t="shared" si="90"/>
        <v>0</v>
      </c>
      <c r="AH381" s="85">
        <f t="shared" si="91"/>
        <v>0</v>
      </c>
      <c r="AI381" s="85">
        <f t="shared" si="92"/>
        <v>0</v>
      </c>
    </row>
    <row r="382" spans="1:35" ht="28.5" x14ac:dyDescent="0.25">
      <c r="A382" s="153">
        <v>380</v>
      </c>
      <c r="B382" s="143" t="s">
        <v>179</v>
      </c>
      <c r="C382" s="143" t="s">
        <v>464</v>
      </c>
      <c r="D382" s="141">
        <v>2</v>
      </c>
      <c r="E382" s="141" t="s">
        <v>34</v>
      </c>
      <c r="F382" s="141" t="s">
        <v>34</v>
      </c>
      <c r="G382" s="141" t="s">
        <v>34</v>
      </c>
      <c r="H382" s="141">
        <v>4</v>
      </c>
      <c r="I382" s="158" t="s">
        <v>318</v>
      </c>
      <c r="J382" s="151">
        <f t="shared" si="95"/>
        <v>680.65493404551648</v>
      </c>
      <c r="K382" s="96">
        <f t="shared" si="94"/>
        <v>2.9279999999999999</v>
      </c>
      <c r="L382" s="110" t="s">
        <v>474</v>
      </c>
      <c r="M382" s="110" t="s">
        <v>474</v>
      </c>
      <c r="N382" s="110" t="s">
        <v>474</v>
      </c>
      <c r="O382" s="110" t="s">
        <v>474</v>
      </c>
      <c r="W382" s="177">
        <f t="shared" si="81"/>
        <v>0</v>
      </c>
      <c r="X382" s="177">
        <f t="shared" si="82"/>
        <v>0</v>
      </c>
      <c r="Y382" s="177">
        <f t="shared" si="83"/>
        <v>0</v>
      </c>
      <c r="Z382" s="177">
        <f t="shared" si="84"/>
        <v>0</v>
      </c>
      <c r="AA382" s="177">
        <f t="shared" si="85"/>
        <v>0</v>
      </c>
      <c r="AB382" s="177">
        <f t="shared" si="86"/>
        <v>0</v>
      </c>
      <c r="AC382" s="85"/>
      <c r="AD382" s="85">
        <f t="shared" si="87"/>
        <v>0</v>
      </c>
      <c r="AE382" s="85">
        <f t="shared" si="88"/>
        <v>0</v>
      </c>
      <c r="AF382" s="85">
        <f t="shared" si="89"/>
        <v>0</v>
      </c>
      <c r="AG382" s="85">
        <f t="shared" si="90"/>
        <v>0</v>
      </c>
      <c r="AH382" s="85">
        <f t="shared" si="91"/>
        <v>0</v>
      </c>
      <c r="AI382" s="85">
        <f t="shared" si="92"/>
        <v>0</v>
      </c>
    </row>
    <row r="383" spans="1:35" ht="28.5" x14ac:dyDescent="0.25">
      <c r="A383" s="153">
        <v>381</v>
      </c>
      <c r="B383" s="143" t="s">
        <v>179</v>
      </c>
      <c r="C383" s="110" t="s">
        <v>47</v>
      </c>
      <c r="D383" s="143">
        <v>1</v>
      </c>
      <c r="E383" s="141" t="s">
        <v>15</v>
      </c>
      <c r="F383" s="141" t="s">
        <v>34</v>
      </c>
      <c r="G383" s="143" t="s">
        <v>15</v>
      </c>
      <c r="H383" s="143">
        <v>31</v>
      </c>
      <c r="I383" s="157" t="s">
        <v>317</v>
      </c>
      <c r="J383" s="151">
        <f t="shared" si="95"/>
        <v>517.17490225074948</v>
      </c>
      <c r="K383" s="96">
        <f t="shared" si="94"/>
        <v>17.205000000000002</v>
      </c>
      <c r="L383" s="110" t="s">
        <v>474</v>
      </c>
      <c r="M383" s="110" t="s">
        <v>474</v>
      </c>
      <c r="N383" s="110" t="s">
        <v>474</v>
      </c>
      <c r="O383" s="110" t="s">
        <v>474</v>
      </c>
      <c r="W383" s="177">
        <f t="shared" si="81"/>
        <v>0</v>
      </c>
      <c r="X383" s="177">
        <f t="shared" si="82"/>
        <v>0</v>
      </c>
      <c r="Y383" s="177">
        <f t="shared" si="83"/>
        <v>0</v>
      </c>
      <c r="Z383" s="177">
        <f t="shared" si="84"/>
        <v>0</v>
      </c>
      <c r="AA383" s="177">
        <f t="shared" si="85"/>
        <v>0</v>
      </c>
      <c r="AB383" s="177">
        <f t="shared" si="86"/>
        <v>0</v>
      </c>
      <c r="AC383" s="85"/>
      <c r="AD383" s="85">
        <f t="shared" si="87"/>
        <v>0</v>
      </c>
      <c r="AE383" s="85">
        <f t="shared" si="88"/>
        <v>0</v>
      </c>
      <c r="AF383" s="85">
        <f t="shared" si="89"/>
        <v>0</v>
      </c>
      <c r="AG383" s="85">
        <f t="shared" si="90"/>
        <v>0</v>
      </c>
      <c r="AH383" s="85">
        <f t="shared" si="91"/>
        <v>0</v>
      </c>
      <c r="AI383" s="85">
        <f t="shared" si="92"/>
        <v>0</v>
      </c>
    </row>
    <row r="384" spans="1:35" ht="28.5" x14ac:dyDescent="0.25">
      <c r="A384" s="153">
        <v>382</v>
      </c>
      <c r="B384" s="143" t="s">
        <v>179</v>
      </c>
      <c r="C384" s="110" t="s">
        <v>47</v>
      </c>
      <c r="D384" s="143">
        <v>2</v>
      </c>
      <c r="E384" s="141" t="s">
        <v>15</v>
      </c>
      <c r="F384" s="141" t="s">
        <v>34</v>
      </c>
      <c r="G384" s="143" t="s">
        <v>15</v>
      </c>
      <c r="H384" s="143">
        <v>31</v>
      </c>
      <c r="I384" s="157" t="s">
        <v>317</v>
      </c>
      <c r="J384" s="151">
        <f t="shared" si="95"/>
        <v>517.17490225074948</v>
      </c>
      <c r="K384" s="96">
        <f t="shared" si="94"/>
        <v>17.205000000000002</v>
      </c>
      <c r="L384" s="110" t="s">
        <v>474</v>
      </c>
      <c r="M384" s="110" t="s">
        <v>474</v>
      </c>
      <c r="N384" s="110" t="s">
        <v>474</v>
      </c>
      <c r="O384" s="110" t="s">
        <v>474</v>
      </c>
      <c r="W384" s="177">
        <f t="shared" si="81"/>
        <v>0</v>
      </c>
      <c r="X384" s="177">
        <f t="shared" si="82"/>
        <v>0</v>
      </c>
      <c r="Y384" s="177">
        <f t="shared" si="83"/>
        <v>0</v>
      </c>
      <c r="Z384" s="177">
        <f t="shared" si="84"/>
        <v>0</v>
      </c>
      <c r="AA384" s="177">
        <f t="shared" si="85"/>
        <v>0</v>
      </c>
      <c r="AB384" s="177">
        <f t="shared" si="86"/>
        <v>0</v>
      </c>
      <c r="AC384" s="85"/>
      <c r="AD384" s="85">
        <f t="shared" si="87"/>
        <v>0</v>
      </c>
      <c r="AE384" s="85">
        <f t="shared" si="88"/>
        <v>0</v>
      </c>
      <c r="AF384" s="85">
        <f t="shared" si="89"/>
        <v>0</v>
      </c>
      <c r="AG384" s="85">
        <f t="shared" si="90"/>
        <v>0</v>
      </c>
      <c r="AH384" s="85">
        <f t="shared" si="91"/>
        <v>0</v>
      </c>
      <c r="AI384" s="85">
        <f t="shared" si="92"/>
        <v>0</v>
      </c>
    </row>
    <row r="385" spans="1:35" ht="28.5" x14ac:dyDescent="0.25">
      <c r="A385" s="153">
        <v>383</v>
      </c>
      <c r="B385" s="110" t="s">
        <v>47</v>
      </c>
      <c r="C385" s="143" t="s">
        <v>29</v>
      </c>
      <c r="D385" s="143">
        <v>1</v>
      </c>
      <c r="E385" s="141" t="s">
        <v>15</v>
      </c>
      <c r="F385" s="141" t="s">
        <v>34</v>
      </c>
      <c r="G385" s="143" t="s">
        <v>232</v>
      </c>
      <c r="H385" s="143">
        <v>8</v>
      </c>
      <c r="I385" s="157" t="s">
        <v>317</v>
      </c>
      <c r="J385" s="151">
        <f t="shared" si="95"/>
        <v>517.17490225074948</v>
      </c>
      <c r="K385" s="96">
        <f t="shared" si="94"/>
        <v>4.4400000000000004</v>
      </c>
      <c r="L385" s="110" t="s">
        <v>474</v>
      </c>
      <c r="M385" s="110" t="s">
        <v>474</v>
      </c>
      <c r="N385" s="110" t="s">
        <v>474</v>
      </c>
      <c r="O385" s="110" t="s">
        <v>474</v>
      </c>
      <c r="W385" s="177">
        <f t="shared" si="81"/>
        <v>0</v>
      </c>
      <c r="X385" s="177">
        <f t="shared" si="82"/>
        <v>0</v>
      </c>
      <c r="Y385" s="177">
        <f t="shared" si="83"/>
        <v>0</v>
      </c>
      <c r="Z385" s="177">
        <f t="shared" si="84"/>
        <v>0</v>
      </c>
      <c r="AA385" s="177">
        <f t="shared" si="85"/>
        <v>0</v>
      </c>
      <c r="AB385" s="177">
        <f t="shared" si="86"/>
        <v>0</v>
      </c>
      <c r="AC385" s="85"/>
      <c r="AD385" s="85">
        <f t="shared" si="87"/>
        <v>0</v>
      </c>
      <c r="AE385" s="85">
        <f t="shared" si="88"/>
        <v>0</v>
      </c>
      <c r="AF385" s="85">
        <f t="shared" si="89"/>
        <v>0</v>
      </c>
      <c r="AG385" s="85">
        <f t="shared" si="90"/>
        <v>0</v>
      </c>
      <c r="AH385" s="85">
        <f t="shared" si="91"/>
        <v>0</v>
      </c>
      <c r="AI385" s="85">
        <f t="shared" si="92"/>
        <v>0</v>
      </c>
    </row>
    <row r="386" spans="1:35" ht="28.5" x14ac:dyDescent="0.25">
      <c r="A386" s="153">
        <v>384</v>
      </c>
      <c r="B386" s="110" t="s">
        <v>47</v>
      </c>
      <c r="C386" s="110" t="s">
        <v>29</v>
      </c>
      <c r="D386" s="110">
        <v>2</v>
      </c>
      <c r="E386" s="141" t="s">
        <v>15</v>
      </c>
      <c r="F386" s="141" t="s">
        <v>15</v>
      </c>
      <c r="G386" s="110" t="s">
        <v>232</v>
      </c>
      <c r="H386" s="110">
        <v>8</v>
      </c>
      <c r="I386" s="157" t="s">
        <v>317</v>
      </c>
      <c r="J386" s="151">
        <f t="shared" si="95"/>
        <v>517.17490225074948</v>
      </c>
      <c r="K386" s="96">
        <f t="shared" si="94"/>
        <v>4.4400000000000004</v>
      </c>
      <c r="L386" s="110" t="s">
        <v>474</v>
      </c>
      <c r="M386" s="110" t="s">
        <v>474</v>
      </c>
      <c r="N386" s="110" t="s">
        <v>474</v>
      </c>
      <c r="O386" s="110" t="s">
        <v>474</v>
      </c>
      <c r="W386" s="177">
        <f t="shared" si="81"/>
        <v>0</v>
      </c>
      <c r="X386" s="177">
        <f t="shared" si="82"/>
        <v>0</v>
      </c>
      <c r="Y386" s="177">
        <f t="shared" si="83"/>
        <v>0</v>
      </c>
      <c r="Z386" s="177">
        <f t="shared" si="84"/>
        <v>0</v>
      </c>
      <c r="AA386" s="177">
        <f t="shared" si="85"/>
        <v>0</v>
      </c>
      <c r="AB386" s="177">
        <f t="shared" si="86"/>
        <v>0</v>
      </c>
      <c r="AC386" s="85"/>
      <c r="AD386" s="85">
        <f t="shared" si="87"/>
        <v>0</v>
      </c>
      <c r="AE386" s="85">
        <f t="shared" si="88"/>
        <v>0</v>
      </c>
      <c r="AF386" s="85">
        <f t="shared" si="89"/>
        <v>0</v>
      </c>
      <c r="AG386" s="85">
        <f t="shared" si="90"/>
        <v>0</v>
      </c>
      <c r="AH386" s="85">
        <f t="shared" si="91"/>
        <v>0</v>
      </c>
      <c r="AI386" s="85">
        <f t="shared" si="92"/>
        <v>0</v>
      </c>
    </row>
    <row r="387" spans="1:35" ht="28.5" x14ac:dyDescent="0.25">
      <c r="A387" s="153">
        <v>385</v>
      </c>
      <c r="B387" s="110" t="s">
        <v>47</v>
      </c>
      <c r="C387" s="110" t="s">
        <v>612</v>
      </c>
      <c r="D387" s="110">
        <v>1</v>
      </c>
      <c r="E387" s="143" t="s">
        <v>431</v>
      </c>
      <c r="F387" s="143" t="s">
        <v>15</v>
      </c>
      <c r="G387" s="110" t="s">
        <v>23</v>
      </c>
      <c r="H387" s="110">
        <v>35</v>
      </c>
      <c r="I387" s="157" t="s">
        <v>313</v>
      </c>
      <c r="J387" s="151">
        <f t="shared" ref="J387:J401" si="96">IF(I387="Twin ACSR Moose",(400*400)/($U$4),IF(I387="Quad Bersimis",(400*400)/($U$8),IF(I387="Quad AAAC Moose",(400*400)/($U$5),IF(I387="Quad ACSR Moose",(400*400)/($U$6),IF(I387="Triple ACSR Snowbird",(400*400)/($U$7))))))</f>
        <v>691.52377269702606</v>
      </c>
      <c r="K387" s="96">
        <f t="shared" si="94"/>
        <v>26.11</v>
      </c>
      <c r="L387" s="110" t="s">
        <v>474</v>
      </c>
      <c r="M387" s="110" t="s">
        <v>474</v>
      </c>
      <c r="N387" s="110" t="s">
        <v>474</v>
      </c>
      <c r="O387" s="110" t="s">
        <v>474</v>
      </c>
      <c r="W387" s="177">
        <f t="shared" si="81"/>
        <v>0</v>
      </c>
      <c r="X387" s="177">
        <f t="shared" si="82"/>
        <v>0</v>
      </c>
      <c r="Y387" s="177">
        <f t="shared" si="83"/>
        <v>0</v>
      </c>
      <c r="Z387" s="177">
        <f t="shared" si="84"/>
        <v>0</v>
      </c>
      <c r="AA387" s="177">
        <f t="shared" si="85"/>
        <v>0</v>
      </c>
      <c r="AB387" s="177">
        <f t="shared" si="86"/>
        <v>0</v>
      </c>
      <c r="AC387" s="85"/>
      <c r="AD387" s="85">
        <f t="shared" si="87"/>
        <v>0</v>
      </c>
      <c r="AE387" s="85">
        <f t="shared" si="88"/>
        <v>0</v>
      </c>
      <c r="AF387" s="85">
        <f t="shared" si="89"/>
        <v>0</v>
      </c>
      <c r="AG387" s="85">
        <f t="shared" si="90"/>
        <v>0</v>
      </c>
      <c r="AH387" s="85">
        <f t="shared" si="91"/>
        <v>0</v>
      </c>
      <c r="AI387" s="85">
        <f t="shared" si="92"/>
        <v>0</v>
      </c>
    </row>
    <row r="388" spans="1:35" ht="28.5" x14ac:dyDescent="0.25">
      <c r="A388" s="153">
        <v>386</v>
      </c>
      <c r="B388" s="110" t="s">
        <v>47</v>
      </c>
      <c r="C388" s="110" t="s">
        <v>612</v>
      </c>
      <c r="D388" s="110">
        <v>2</v>
      </c>
      <c r="E388" s="143" t="s">
        <v>431</v>
      </c>
      <c r="F388" s="143" t="s">
        <v>15</v>
      </c>
      <c r="G388" s="110" t="s">
        <v>23</v>
      </c>
      <c r="H388" s="110">
        <v>28</v>
      </c>
      <c r="I388" s="157" t="s">
        <v>313</v>
      </c>
      <c r="J388" s="151">
        <f t="shared" si="96"/>
        <v>691.52377269702606</v>
      </c>
      <c r="K388" s="96">
        <f t="shared" si="94"/>
        <v>20.887999999999998</v>
      </c>
      <c r="L388" s="110" t="s">
        <v>474</v>
      </c>
      <c r="M388" s="110" t="s">
        <v>474</v>
      </c>
      <c r="N388" s="110" t="s">
        <v>474</v>
      </c>
      <c r="O388" s="110" t="s">
        <v>474</v>
      </c>
      <c r="W388" s="177">
        <f t="shared" si="81"/>
        <v>0</v>
      </c>
      <c r="X388" s="177">
        <f t="shared" si="82"/>
        <v>0</v>
      </c>
      <c r="Y388" s="177">
        <f t="shared" si="83"/>
        <v>0</v>
      </c>
      <c r="Z388" s="177">
        <f t="shared" si="84"/>
        <v>0</v>
      </c>
      <c r="AA388" s="177">
        <f t="shared" si="85"/>
        <v>0</v>
      </c>
      <c r="AB388" s="177">
        <f t="shared" si="86"/>
        <v>0</v>
      </c>
      <c r="AC388" s="85"/>
      <c r="AD388" s="85">
        <f t="shared" si="87"/>
        <v>0</v>
      </c>
      <c r="AE388" s="85">
        <f t="shared" si="88"/>
        <v>0</v>
      </c>
      <c r="AF388" s="85">
        <f t="shared" si="89"/>
        <v>0</v>
      </c>
      <c r="AG388" s="85">
        <f t="shared" si="90"/>
        <v>0</v>
      </c>
      <c r="AH388" s="85">
        <f t="shared" si="91"/>
        <v>0</v>
      </c>
      <c r="AI388" s="85">
        <f t="shared" si="92"/>
        <v>0</v>
      </c>
    </row>
    <row r="389" spans="1:35" ht="28.5" x14ac:dyDescent="0.25">
      <c r="A389" s="153">
        <v>387</v>
      </c>
      <c r="B389" s="143" t="s">
        <v>31</v>
      </c>
      <c r="C389" s="143" t="s">
        <v>78</v>
      </c>
      <c r="D389" s="143">
        <v>1</v>
      </c>
      <c r="E389" s="143" t="s">
        <v>11</v>
      </c>
      <c r="F389" s="143" t="s">
        <v>11</v>
      </c>
      <c r="G389" s="143" t="s">
        <v>11</v>
      </c>
      <c r="H389" s="143">
        <v>337</v>
      </c>
      <c r="I389" s="157" t="s">
        <v>318</v>
      </c>
      <c r="J389" s="151">
        <f t="shared" si="96"/>
        <v>680.65493404551648</v>
      </c>
      <c r="K389" s="96">
        <f t="shared" si="94"/>
        <v>246.684</v>
      </c>
      <c r="L389" s="110">
        <v>63</v>
      </c>
      <c r="M389" s="110" t="s">
        <v>474</v>
      </c>
      <c r="N389" s="110">
        <v>63</v>
      </c>
      <c r="O389" s="110" t="s">
        <v>474</v>
      </c>
      <c r="W389" s="177">
        <f t="shared" ref="W389:W402" si="97">IF(AND(L389=50,M389="Yes"),1,0)</f>
        <v>0</v>
      </c>
      <c r="X389" s="177">
        <f t="shared" ref="X389:X402" si="98">IF(AND(L389=50,M389="-"),1,0)</f>
        <v>0</v>
      </c>
      <c r="Y389" s="177">
        <f t="shared" ref="Y389:Y402" si="99">IF(AND(L389=63,M389="Yes"),1,0)</f>
        <v>0</v>
      </c>
      <c r="Z389" s="177">
        <f t="shared" ref="Z389:Z402" si="100">IF(AND(L389=63,M389="-"),1,0)</f>
        <v>1</v>
      </c>
      <c r="AA389" s="177">
        <f t="shared" ref="AA389:AA402" si="101">IF(AND(L389=80,M389="Yes"),1,0)</f>
        <v>0</v>
      </c>
      <c r="AB389" s="177">
        <f t="shared" ref="AB389:AB402" si="102">IF(AND(L389=80,M389="-"),1,0)</f>
        <v>0</v>
      </c>
      <c r="AC389" s="85"/>
      <c r="AD389" s="85">
        <f t="shared" ref="AD389:AD402" si="103">IF(AND(N389=50,O389="Yes"),1,0)</f>
        <v>0</v>
      </c>
      <c r="AE389" s="85">
        <f t="shared" ref="AE389:AE402" si="104">IF(AND(N389=50,O389="-"),1,0)</f>
        <v>0</v>
      </c>
      <c r="AF389" s="85">
        <f t="shared" ref="AF389:AF402" si="105">IF(AND(N389=63,O389="Yes"),1,0)</f>
        <v>0</v>
      </c>
      <c r="AG389" s="85">
        <f t="shared" ref="AG389:AG402" si="106">IF(AND(N389=63,O389="-"),1,0)</f>
        <v>1</v>
      </c>
      <c r="AH389" s="85">
        <f t="shared" ref="AH389:AH402" si="107">IF(AND(N389=80,O389="Yes"),1,0)</f>
        <v>0</v>
      </c>
      <c r="AI389" s="85">
        <f t="shared" ref="AI389:AI402" si="108">IF(AND(N389=80,O389="-"),1,0)</f>
        <v>0</v>
      </c>
    </row>
    <row r="390" spans="1:35" ht="28.5" x14ac:dyDescent="0.25">
      <c r="A390" s="153">
        <v>388</v>
      </c>
      <c r="B390" s="143" t="s">
        <v>31</v>
      </c>
      <c r="C390" s="143" t="s">
        <v>78</v>
      </c>
      <c r="D390" s="143">
        <v>2</v>
      </c>
      <c r="E390" s="143" t="s">
        <v>11</v>
      </c>
      <c r="F390" s="143" t="s">
        <v>11</v>
      </c>
      <c r="G390" s="143" t="s">
        <v>11</v>
      </c>
      <c r="H390" s="143">
        <v>337</v>
      </c>
      <c r="I390" s="157" t="s">
        <v>318</v>
      </c>
      <c r="J390" s="151">
        <f t="shared" si="96"/>
        <v>680.65493404551648</v>
      </c>
      <c r="K390" s="96">
        <f t="shared" si="94"/>
        <v>246.684</v>
      </c>
      <c r="L390" s="110">
        <v>63</v>
      </c>
      <c r="M390" s="110" t="s">
        <v>474</v>
      </c>
      <c r="N390" s="110">
        <v>63</v>
      </c>
      <c r="O390" s="110" t="s">
        <v>474</v>
      </c>
      <c r="W390" s="177">
        <f t="shared" si="97"/>
        <v>0</v>
      </c>
      <c r="X390" s="177">
        <f t="shared" si="98"/>
        <v>0</v>
      </c>
      <c r="Y390" s="177">
        <f t="shared" si="99"/>
        <v>0</v>
      </c>
      <c r="Z390" s="177">
        <f t="shared" si="100"/>
        <v>1</v>
      </c>
      <c r="AA390" s="177">
        <f t="shared" si="101"/>
        <v>0</v>
      </c>
      <c r="AB390" s="177">
        <f t="shared" si="102"/>
        <v>0</v>
      </c>
      <c r="AC390" s="85"/>
      <c r="AD390" s="85">
        <f t="shared" si="103"/>
        <v>0</v>
      </c>
      <c r="AE390" s="85">
        <f t="shared" si="104"/>
        <v>0</v>
      </c>
      <c r="AF390" s="85">
        <f t="shared" si="105"/>
        <v>0</v>
      </c>
      <c r="AG390" s="85">
        <f t="shared" si="106"/>
        <v>1</v>
      </c>
      <c r="AH390" s="85">
        <f t="shared" si="107"/>
        <v>0</v>
      </c>
      <c r="AI390" s="85">
        <f t="shared" si="108"/>
        <v>0</v>
      </c>
    </row>
    <row r="391" spans="1:35" ht="28.5" x14ac:dyDescent="0.25">
      <c r="A391" s="153">
        <v>389</v>
      </c>
      <c r="B391" s="143" t="s">
        <v>31</v>
      </c>
      <c r="C391" s="143" t="s">
        <v>51</v>
      </c>
      <c r="D391" s="143">
        <v>1</v>
      </c>
      <c r="E391" s="143" t="s">
        <v>11</v>
      </c>
      <c r="F391" s="143" t="s">
        <v>11</v>
      </c>
      <c r="G391" s="143" t="s">
        <v>52</v>
      </c>
      <c r="H391" s="143">
        <v>162</v>
      </c>
      <c r="I391" s="157" t="s">
        <v>317</v>
      </c>
      <c r="J391" s="151">
        <f t="shared" si="96"/>
        <v>517.17490225074948</v>
      </c>
      <c r="K391" s="96">
        <f t="shared" si="94"/>
        <v>89.910000000000011</v>
      </c>
      <c r="L391" s="110" t="s">
        <v>474</v>
      </c>
      <c r="M391" s="110" t="s">
        <v>474</v>
      </c>
      <c r="N391" s="110" t="s">
        <v>474</v>
      </c>
      <c r="O391" s="110" t="s">
        <v>474</v>
      </c>
      <c r="W391" s="177">
        <f t="shared" si="97"/>
        <v>0</v>
      </c>
      <c r="X391" s="177">
        <f t="shared" si="98"/>
        <v>0</v>
      </c>
      <c r="Y391" s="177">
        <f t="shared" si="99"/>
        <v>0</v>
      </c>
      <c r="Z391" s="177">
        <f t="shared" si="100"/>
        <v>0</v>
      </c>
      <c r="AA391" s="177">
        <f t="shared" si="101"/>
        <v>0</v>
      </c>
      <c r="AB391" s="177">
        <f t="shared" si="102"/>
        <v>0</v>
      </c>
      <c r="AC391" s="85"/>
      <c r="AD391" s="85">
        <f t="shared" si="103"/>
        <v>0</v>
      </c>
      <c r="AE391" s="85">
        <f t="shared" si="104"/>
        <v>0</v>
      </c>
      <c r="AF391" s="85">
        <f t="shared" si="105"/>
        <v>0</v>
      </c>
      <c r="AG391" s="85">
        <f t="shared" si="106"/>
        <v>0</v>
      </c>
      <c r="AH391" s="85">
        <f t="shared" si="107"/>
        <v>0</v>
      </c>
      <c r="AI391" s="85">
        <f t="shared" si="108"/>
        <v>0</v>
      </c>
    </row>
    <row r="392" spans="1:35" ht="28.5" x14ac:dyDescent="0.25">
      <c r="A392" s="153">
        <v>390</v>
      </c>
      <c r="B392" s="143" t="s">
        <v>31</v>
      </c>
      <c r="C392" s="143" t="s">
        <v>51</v>
      </c>
      <c r="D392" s="143">
        <v>2</v>
      </c>
      <c r="E392" s="143" t="s">
        <v>11</v>
      </c>
      <c r="F392" s="143" t="s">
        <v>11</v>
      </c>
      <c r="G392" s="143" t="s">
        <v>52</v>
      </c>
      <c r="H392" s="143">
        <v>162</v>
      </c>
      <c r="I392" s="157" t="s">
        <v>317</v>
      </c>
      <c r="J392" s="151">
        <f t="shared" si="96"/>
        <v>517.17490225074948</v>
      </c>
      <c r="K392" s="96">
        <f t="shared" si="94"/>
        <v>89.910000000000011</v>
      </c>
      <c r="L392" s="110" t="s">
        <v>474</v>
      </c>
      <c r="M392" s="110" t="s">
        <v>474</v>
      </c>
      <c r="N392" s="110" t="s">
        <v>474</v>
      </c>
      <c r="O392" s="110" t="s">
        <v>474</v>
      </c>
      <c r="W392" s="177">
        <f t="shared" si="97"/>
        <v>0</v>
      </c>
      <c r="X392" s="177">
        <f t="shared" si="98"/>
        <v>0</v>
      </c>
      <c r="Y392" s="177">
        <f t="shared" si="99"/>
        <v>0</v>
      </c>
      <c r="Z392" s="177">
        <f t="shared" si="100"/>
        <v>0</v>
      </c>
      <c r="AA392" s="177">
        <f t="shared" si="101"/>
        <v>0</v>
      </c>
      <c r="AB392" s="177">
        <f t="shared" si="102"/>
        <v>0</v>
      </c>
      <c r="AC392" s="85"/>
      <c r="AD392" s="85">
        <f t="shared" si="103"/>
        <v>0</v>
      </c>
      <c r="AE392" s="85">
        <f t="shared" si="104"/>
        <v>0</v>
      </c>
      <c r="AF392" s="85">
        <f t="shared" si="105"/>
        <v>0</v>
      </c>
      <c r="AG392" s="85">
        <f t="shared" si="106"/>
        <v>0</v>
      </c>
      <c r="AH392" s="85">
        <f t="shared" si="107"/>
        <v>0</v>
      </c>
      <c r="AI392" s="85">
        <f t="shared" si="108"/>
        <v>0</v>
      </c>
    </row>
    <row r="393" spans="1:35" ht="28.5" x14ac:dyDescent="0.25">
      <c r="A393" s="153">
        <v>391</v>
      </c>
      <c r="B393" s="143" t="s">
        <v>31</v>
      </c>
      <c r="C393" s="143" t="s">
        <v>152</v>
      </c>
      <c r="D393" s="143">
        <v>1</v>
      </c>
      <c r="E393" s="143" t="s">
        <v>11</v>
      </c>
      <c r="F393" s="143" t="s">
        <v>11</v>
      </c>
      <c r="G393" s="143" t="s">
        <v>34</v>
      </c>
      <c r="H393" s="143">
        <v>124</v>
      </c>
      <c r="I393" s="157" t="s">
        <v>318</v>
      </c>
      <c r="J393" s="151">
        <f t="shared" si="96"/>
        <v>680.65493404551648</v>
      </c>
      <c r="K393" s="96">
        <f t="shared" si="94"/>
        <v>90.768000000000001</v>
      </c>
      <c r="L393" s="110" t="s">
        <v>474</v>
      </c>
      <c r="M393" s="110" t="s">
        <v>474</v>
      </c>
      <c r="N393" s="110" t="s">
        <v>474</v>
      </c>
      <c r="O393" s="110" t="s">
        <v>474</v>
      </c>
      <c r="W393" s="177">
        <f t="shared" si="97"/>
        <v>0</v>
      </c>
      <c r="X393" s="177">
        <f t="shared" si="98"/>
        <v>0</v>
      </c>
      <c r="Y393" s="177">
        <f t="shared" si="99"/>
        <v>0</v>
      </c>
      <c r="Z393" s="177">
        <f t="shared" si="100"/>
        <v>0</v>
      </c>
      <c r="AA393" s="177">
        <f t="shared" si="101"/>
        <v>0</v>
      </c>
      <c r="AB393" s="177">
        <f t="shared" si="102"/>
        <v>0</v>
      </c>
      <c r="AC393" s="85"/>
      <c r="AD393" s="85">
        <f t="shared" si="103"/>
        <v>0</v>
      </c>
      <c r="AE393" s="85">
        <f t="shared" si="104"/>
        <v>0</v>
      </c>
      <c r="AF393" s="85">
        <f t="shared" si="105"/>
        <v>0</v>
      </c>
      <c r="AG393" s="85">
        <f t="shared" si="106"/>
        <v>0</v>
      </c>
      <c r="AH393" s="85">
        <f t="shared" si="107"/>
        <v>0</v>
      </c>
      <c r="AI393" s="85">
        <f t="shared" si="108"/>
        <v>0</v>
      </c>
    </row>
    <row r="394" spans="1:35" ht="28.5" x14ac:dyDescent="0.25">
      <c r="A394" s="153">
        <v>392</v>
      </c>
      <c r="B394" s="143" t="s">
        <v>31</v>
      </c>
      <c r="C394" s="143" t="s">
        <v>152</v>
      </c>
      <c r="D394" s="143">
        <v>2</v>
      </c>
      <c r="E394" s="143" t="s">
        <v>11</v>
      </c>
      <c r="F394" s="143" t="s">
        <v>11</v>
      </c>
      <c r="G394" s="143" t="s">
        <v>34</v>
      </c>
      <c r="H394" s="143">
        <v>124</v>
      </c>
      <c r="I394" s="157" t="s">
        <v>318</v>
      </c>
      <c r="J394" s="151">
        <f t="shared" si="96"/>
        <v>680.65493404551648</v>
      </c>
      <c r="K394" s="96">
        <f t="shared" si="94"/>
        <v>90.768000000000001</v>
      </c>
      <c r="L394" s="110" t="s">
        <v>474</v>
      </c>
      <c r="M394" s="110" t="s">
        <v>474</v>
      </c>
      <c r="N394" s="110" t="s">
        <v>474</v>
      </c>
      <c r="O394" s="110" t="s">
        <v>474</v>
      </c>
      <c r="W394" s="177">
        <f t="shared" si="97"/>
        <v>0</v>
      </c>
      <c r="X394" s="177">
        <f t="shared" si="98"/>
        <v>0</v>
      </c>
      <c r="Y394" s="177">
        <f t="shared" si="99"/>
        <v>0</v>
      </c>
      <c r="Z394" s="177">
        <f t="shared" si="100"/>
        <v>0</v>
      </c>
      <c r="AA394" s="177">
        <f t="shared" si="101"/>
        <v>0</v>
      </c>
      <c r="AB394" s="177">
        <f t="shared" si="102"/>
        <v>0</v>
      </c>
      <c r="AC394" s="85"/>
      <c r="AD394" s="85">
        <f t="shared" si="103"/>
        <v>0</v>
      </c>
      <c r="AE394" s="85">
        <f t="shared" si="104"/>
        <v>0</v>
      </c>
      <c r="AF394" s="85">
        <f t="shared" si="105"/>
        <v>0</v>
      </c>
      <c r="AG394" s="85">
        <f t="shared" si="106"/>
        <v>0</v>
      </c>
      <c r="AH394" s="85">
        <f t="shared" si="107"/>
        <v>0</v>
      </c>
      <c r="AI394" s="85">
        <f t="shared" si="108"/>
        <v>0</v>
      </c>
    </row>
    <row r="395" spans="1:35" ht="28.5" x14ac:dyDescent="0.25">
      <c r="A395" s="153">
        <v>393</v>
      </c>
      <c r="B395" s="143" t="s">
        <v>31</v>
      </c>
      <c r="C395" s="143" t="s">
        <v>177</v>
      </c>
      <c r="D395" s="143">
        <v>1</v>
      </c>
      <c r="E395" s="143" t="s">
        <v>11</v>
      </c>
      <c r="F395" s="143" t="s">
        <v>11</v>
      </c>
      <c r="G395" s="143" t="s">
        <v>234</v>
      </c>
      <c r="H395" s="143">
        <v>76</v>
      </c>
      <c r="I395" s="157" t="s">
        <v>317</v>
      </c>
      <c r="J395" s="151">
        <f t="shared" si="96"/>
        <v>517.17490225074948</v>
      </c>
      <c r="K395" s="96">
        <f t="shared" si="94"/>
        <v>42.180000000000007</v>
      </c>
      <c r="L395" s="110" t="s">
        <v>474</v>
      </c>
      <c r="M395" s="110" t="s">
        <v>474</v>
      </c>
      <c r="N395" s="110" t="s">
        <v>474</v>
      </c>
      <c r="O395" s="110" t="s">
        <v>474</v>
      </c>
      <c r="W395" s="177">
        <f t="shared" si="97"/>
        <v>0</v>
      </c>
      <c r="X395" s="177">
        <f t="shared" si="98"/>
        <v>0</v>
      </c>
      <c r="Y395" s="177">
        <f t="shared" si="99"/>
        <v>0</v>
      </c>
      <c r="Z395" s="177">
        <f t="shared" si="100"/>
        <v>0</v>
      </c>
      <c r="AA395" s="177">
        <f t="shared" si="101"/>
        <v>0</v>
      </c>
      <c r="AB395" s="177">
        <f t="shared" si="102"/>
        <v>0</v>
      </c>
      <c r="AC395" s="85"/>
      <c r="AD395" s="85">
        <f t="shared" si="103"/>
        <v>0</v>
      </c>
      <c r="AE395" s="85">
        <f t="shared" si="104"/>
        <v>0</v>
      </c>
      <c r="AF395" s="85">
        <f t="shared" si="105"/>
        <v>0</v>
      </c>
      <c r="AG395" s="85">
        <f t="shared" si="106"/>
        <v>0</v>
      </c>
      <c r="AH395" s="85">
        <f t="shared" si="107"/>
        <v>0</v>
      </c>
      <c r="AI395" s="85">
        <f t="shared" si="108"/>
        <v>0</v>
      </c>
    </row>
    <row r="396" spans="1:35" ht="28.5" x14ac:dyDescent="0.25">
      <c r="A396" s="153">
        <v>394</v>
      </c>
      <c r="B396" s="143" t="s">
        <v>31</v>
      </c>
      <c r="C396" s="143" t="s">
        <v>139</v>
      </c>
      <c r="D396" s="143">
        <v>1</v>
      </c>
      <c r="E396" s="143" t="s">
        <v>11</v>
      </c>
      <c r="F396" s="143" t="s">
        <v>11</v>
      </c>
      <c r="G396" s="143" t="s">
        <v>153</v>
      </c>
      <c r="H396" s="143">
        <v>67</v>
      </c>
      <c r="I396" s="157" t="s">
        <v>318</v>
      </c>
      <c r="J396" s="151">
        <f t="shared" si="96"/>
        <v>680.65493404551648</v>
      </c>
      <c r="K396" s="96">
        <f t="shared" si="94"/>
        <v>49.043999999999997</v>
      </c>
      <c r="L396" s="110" t="s">
        <v>474</v>
      </c>
      <c r="M396" s="110" t="s">
        <v>474</v>
      </c>
      <c r="N396" s="110" t="s">
        <v>474</v>
      </c>
      <c r="O396" s="110" t="s">
        <v>474</v>
      </c>
      <c r="W396" s="177">
        <f t="shared" si="97"/>
        <v>0</v>
      </c>
      <c r="X396" s="177">
        <f t="shared" si="98"/>
        <v>0</v>
      </c>
      <c r="Y396" s="177">
        <f t="shared" si="99"/>
        <v>0</v>
      </c>
      <c r="Z396" s="177">
        <f t="shared" si="100"/>
        <v>0</v>
      </c>
      <c r="AA396" s="177">
        <f t="shared" si="101"/>
        <v>0</v>
      </c>
      <c r="AB396" s="177">
        <f t="shared" si="102"/>
        <v>0</v>
      </c>
      <c r="AC396" s="85"/>
      <c r="AD396" s="85">
        <f t="shared" si="103"/>
        <v>0</v>
      </c>
      <c r="AE396" s="85">
        <f t="shared" si="104"/>
        <v>0</v>
      </c>
      <c r="AF396" s="85">
        <f t="shared" si="105"/>
        <v>0</v>
      </c>
      <c r="AG396" s="85">
        <f t="shared" si="106"/>
        <v>0</v>
      </c>
      <c r="AH396" s="85">
        <f t="shared" si="107"/>
        <v>0</v>
      </c>
      <c r="AI396" s="85">
        <f t="shared" si="108"/>
        <v>0</v>
      </c>
    </row>
    <row r="397" spans="1:35" ht="28.5" x14ac:dyDescent="0.25">
      <c r="A397" s="153">
        <v>395</v>
      </c>
      <c r="B397" s="143" t="s">
        <v>177</v>
      </c>
      <c r="C397" s="143" t="s">
        <v>101</v>
      </c>
      <c r="D397" s="143">
        <v>1</v>
      </c>
      <c r="E397" s="143" t="s">
        <v>234</v>
      </c>
      <c r="F397" s="143" t="s">
        <v>234</v>
      </c>
      <c r="G397" s="143" t="s">
        <v>52</v>
      </c>
      <c r="H397" s="143">
        <v>45</v>
      </c>
      <c r="I397" s="157" t="s">
        <v>317</v>
      </c>
      <c r="J397" s="151">
        <f t="shared" si="96"/>
        <v>517.17490225074948</v>
      </c>
      <c r="K397" s="96">
        <f t="shared" si="94"/>
        <v>24.975000000000001</v>
      </c>
      <c r="L397" s="110" t="s">
        <v>474</v>
      </c>
      <c r="M397" s="110" t="s">
        <v>474</v>
      </c>
      <c r="N397" s="110" t="s">
        <v>474</v>
      </c>
      <c r="O397" s="110" t="s">
        <v>474</v>
      </c>
      <c r="W397" s="177">
        <f t="shared" si="97"/>
        <v>0</v>
      </c>
      <c r="X397" s="177">
        <f t="shared" si="98"/>
        <v>0</v>
      </c>
      <c r="Y397" s="177">
        <f t="shared" si="99"/>
        <v>0</v>
      </c>
      <c r="Z397" s="177">
        <f t="shared" si="100"/>
        <v>0</v>
      </c>
      <c r="AA397" s="177">
        <f t="shared" si="101"/>
        <v>0</v>
      </c>
      <c r="AB397" s="177">
        <f t="shared" si="102"/>
        <v>0</v>
      </c>
      <c r="AC397" s="85"/>
      <c r="AD397" s="85">
        <f t="shared" si="103"/>
        <v>0</v>
      </c>
      <c r="AE397" s="85">
        <f t="shared" si="104"/>
        <v>0</v>
      </c>
      <c r="AF397" s="85">
        <f t="shared" si="105"/>
        <v>0</v>
      </c>
      <c r="AG397" s="85">
        <f t="shared" si="106"/>
        <v>0</v>
      </c>
      <c r="AH397" s="85">
        <f t="shared" si="107"/>
        <v>0</v>
      </c>
      <c r="AI397" s="85">
        <f t="shared" si="108"/>
        <v>0</v>
      </c>
    </row>
    <row r="398" spans="1:35" ht="28.5" x14ac:dyDescent="0.25">
      <c r="A398" s="153">
        <v>396</v>
      </c>
      <c r="B398" s="143" t="s">
        <v>177</v>
      </c>
      <c r="C398" s="143" t="s">
        <v>101</v>
      </c>
      <c r="D398" s="143">
        <v>2</v>
      </c>
      <c r="E398" s="143" t="s">
        <v>234</v>
      </c>
      <c r="F398" s="143" t="s">
        <v>234</v>
      </c>
      <c r="G398" s="143" t="s">
        <v>52</v>
      </c>
      <c r="H398" s="143">
        <v>45</v>
      </c>
      <c r="I398" s="157" t="s">
        <v>317</v>
      </c>
      <c r="J398" s="151">
        <f t="shared" si="96"/>
        <v>517.17490225074948</v>
      </c>
      <c r="K398" s="96">
        <f t="shared" si="94"/>
        <v>24.975000000000001</v>
      </c>
      <c r="L398" s="110" t="s">
        <v>474</v>
      </c>
      <c r="M398" s="110" t="s">
        <v>474</v>
      </c>
      <c r="N398" s="110" t="s">
        <v>474</v>
      </c>
      <c r="O398" s="110" t="s">
        <v>474</v>
      </c>
      <c r="W398" s="177">
        <f t="shared" si="97"/>
        <v>0</v>
      </c>
      <c r="X398" s="177">
        <f t="shared" si="98"/>
        <v>0</v>
      </c>
      <c r="Y398" s="177">
        <f t="shared" si="99"/>
        <v>0</v>
      </c>
      <c r="Z398" s="177">
        <f t="shared" si="100"/>
        <v>0</v>
      </c>
      <c r="AA398" s="177">
        <f t="shared" si="101"/>
        <v>0</v>
      </c>
      <c r="AB398" s="177">
        <f t="shared" si="102"/>
        <v>0</v>
      </c>
      <c r="AC398" s="85"/>
      <c r="AD398" s="85">
        <f t="shared" si="103"/>
        <v>0</v>
      </c>
      <c r="AE398" s="85">
        <f t="shared" si="104"/>
        <v>0</v>
      </c>
      <c r="AF398" s="85">
        <f t="shared" si="105"/>
        <v>0</v>
      </c>
      <c r="AG398" s="85">
        <f t="shared" si="106"/>
        <v>0</v>
      </c>
      <c r="AH398" s="85">
        <f t="shared" si="107"/>
        <v>0</v>
      </c>
      <c r="AI398" s="85">
        <f t="shared" si="108"/>
        <v>0</v>
      </c>
    </row>
    <row r="399" spans="1:35" ht="28.5" x14ac:dyDescent="0.25">
      <c r="A399" s="153">
        <v>397</v>
      </c>
      <c r="B399" s="143" t="s">
        <v>166</v>
      </c>
      <c r="C399" s="143" t="s">
        <v>181</v>
      </c>
      <c r="D399" s="143">
        <v>1</v>
      </c>
      <c r="E399" s="143" t="s">
        <v>431</v>
      </c>
      <c r="F399" s="143" t="s">
        <v>25</v>
      </c>
      <c r="G399" s="143" t="s">
        <v>23</v>
      </c>
      <c r="H399" s="143">
        <v>143</v>
      </c>
      <c r="I399" s="157" t="s">
        <v>317</v>
      </c>
      <c r="J399" s="151">
        <f t="shared" si="96"/>
        <v>517.17490225074948</v>
      </c>
      <c r="K399" s="96">
        <f t="shared" si="94"/>
        <v>79.365000000000009</v>
      </c>
      <c r="L399" s="110">
        <v>50</v>
      </c>
      <c r="M399" s="110" t="s">
        <v>474</v>
      </c>
      <c r="N399" s="110">
        <v>50</v>
      </c>
      <c r="O399" s="110" t="s">
        <v>474</v>
      </c>
      <c r="W399" s="177">
        <f t="shared" si="97"/>
        <v>0</v>
      </c>
      <c r="X399" s="177">
        <f t="shared" si="98"/>
        <v>1</v>
      </c>
      <c r="Y399" s="177">
        <f t="shared" si="99"/>
        <v>0</v>
      </c>
      <c r="Z399" s="177">
        <f t="shared" si="100"/>
        <v>0</v>
      </c>
      <c r="AA399" s="177">
        <f t="shared" si="101"/>
        <v>0</v>
      </c>
      <c r="AB399" s="177">
        <f t="shared" si="102"/>
        <v>0</v>
      </c>
      <c r="AC399" s="85"/>
      <c r="AD399" s="85">
        <f t="shared" si="103"/>
        <v>0</v>
      </c>
      <c r="AE399" s="85">
        <f t="shared" si="104"/>
        <v>1</v>
      </c>
      <c r="AF399" s="85">
        <f t="shared" si="105"/>
        <v>0</v>
      </c>
      <c r="AG399" s="85">
        <f t="shared" si="106"/>
        <v>0</v>
      </c>
      <c r="AH399" s="85">
        <f t="shared" si="107"/>
        <v>0</v>
      </c>
      <c r="AI399" s="85">
        <f t="shared" si="108"/>
        <v>0</v>
      </c>
    </row>
    <row r="400" spans="1:35" ht="28.5" x14ac:dyDescent="0.25">
      <c r="A400" s="153">
        <v>398</v>
      </c>
      <c r="B400" s="143" t="s">
        <v>166</v>
      </c>
      <c r="C400" s="143" t="s">
        <v>182</v>
      </c>
      <c r="D400" s="143">
        <v>1</v>
      </c>
      <c r="E400" s="143" t="s">
        <v>431</v>
      </c>
      <c r="F400" s="143" t="s">
        <v>25</v>
      </c>
      <c r="G400" s="143" t="s">
        <v>23</v>
      </c>
      <c r="H400" s="143">
        <v>234</v>
      </c>
      <c r="I400" s="157" t="s">
        <v>317</v>
      </c>
      <c r="J400" s="151">
        <f t="shared" si="96"/>
        <v>517.17490225074948</v>
      </c>
      <c r="K400" s="96">
        <f t="shared" si="94"/>
        <v>129.87</v>
      </c>
      <c r="L400" s="110">
        <v>50</v>
      </c>
      <c r="M400" s="110" t="s">
        <v>474</v>
      </c>
      <c r="N400" s="110" t="s">
        <v>474</v>
      </c>
      <c r="O400" s="110" t="s">
        <v>474</v>
      </c>
      <c r="W400" s="177">
        <f t="shared" si="97"/>
        <v>0</v>
      </c>
      <c r="X400" s="177">
        <f t="shared" si="98"/>
        <v>1</v>
      </c>
      <c r="Y400" s="177">
        <f t="shared" si="99"/>
        <v>0</v>
      </c>
      <c r="Z400" s="177">
        <f t="shared" si="100"/>
        <v>0</v>
      </c>
      <c r="AA400" s="177">
        <f t="shared" si="101"/>
        <v>0</v>
      </c>
      <c r="AB400" s="177">
        <f t="shared" si="102"/>
        <v>0</v>
      </c>
      <c r="AC400" s="85"/>
      <c r="AD400" s="85">
        <f t="shared" si="103"/>
        <v>0</v>
      </c>
      <c r="AE400" s="85">
        <f t="shared" si="104"/>
        <v>0</v>
      </c>
      <c r="AF400" s="85">
        <f t="shared" si="105"/>
        <v>0</v>
      </c>
      <c r="AG400" s="85">
        <f t="shared" si="106"/>
        <v>0</v>
      </c>
      <c r="AH400" s="85">
        <f t="shared" si="107"/>
        <v>0</v>
      </c>
      <c r="AI400" s="85">
        <f t="shared" si="108"/>
        <v>0</v>
      </c>
    </row>
    <row r="401" spans="1:35" ht="28.5" x14ac:dyDescent="0.25">
      <c r="A401" s="153">
        <v>399</v>
      </c>
      <c r="B401" s="143" t="s">
        <v>166</v>
      </c>
      <c r="C401" s="143" t="s">
        <v>185</v>
      </c>
      <c r="D401" s="143">
        <v>1</v>
      </c>
      <c r="E401" s="143" t="s">
        <v>25</v>
      </c>
      <c r="F401" s="143" t="s">
        <v>25</v>
      </c>
      <c r="G401" s="143" t="s">
        <v>25</v>
      </c>
      <c r="H401" s="143">
        <v>258</v>
      </c>
      <c r="I401" s="157" t="s">
        <v>317</v>
      </c>
      <c r="J401" s="151">
        <f t="shared" si="96"/>
        <v>517.17490225074948</v>
      </c>
      <c r="K401" s="96">
        <f t="shared" si="94"/>
        <v>143.19000000000003</v>
      </c>
      <c r="L401" s="110">
        <v>63</v>
      </c>
      <c r="M401" s="110" t="s">
        <v>474</v>
      </c>
      <c r="N401" s="110" t="s">
        <v>474</v>
      </c>
      <c r="O401" s="110" t="s">
        <v>474</v>
      </c>
      <c r="W401" s="177">
        <f t="shared" si="97"/>
        <v>0</v>
      </c>
      <c r="X401" s="177">
        <f t="shared" si="98"/>
        <v>0</v>
      </c>
      <c r="Y401" s="177">
        <f t="shared" si="99"/>
        <v>0</v>
      </c>
      <c r="Z401" s="177">
        <f t="shared" si="100"/>
        <v>1</v>
      </c>
      <c r="AA401" s="177">
        <f t="shared" si="101"/>
        <v>0</v>
      </c>
      <c r="AB401" s="177">
        <f t="shared" si="102"/>
        <v>0</v>
      </c>
      <c r="AC401" s="85"/>
      <c r="AD401" s="85">
        <f t="shared" si="103"/>
        <v>0</v>
      </c>
      <c r="AE401" s="85">
        <f t="shared" si="104"/>
        <v>0</v>
      </c>
      <c r="AF401" s="85">
        <f t="shared" si="105"/>
        <v>0</v>
      </c>
      <c r="AG401" s="85">
        <f t="shared" si="106"/>
        <v>0</v>
      </c>
      <c r="AH401" s="85">
        <f t="shared" si="107"/>
        <v>0</v>
      </c>
      <c r="AI401" s="85">
        <f t="shared" si="108"/>
        <v>0</v>
      </c>
    </row>
    <row r="402" spans="1:35" x14ac:dyDescent="0.25">
      <c r="A402" s="153"/>
      <c r="B402" s="156"/>
      <c r="C402" s="156"/>
      <c r="D402" s="156"/>
      <c r="E402" s="156"/>
      <c r="F402" s="156"/>
      <c r="G402" s="110" t="s">
        <v>524</v>
      </c>
      <c r="H402" s="110">
        <f>SUM(H3:H401)</f>
        <v>52887.16</v>
      </c>
      <c r="I402" s="159"/>
      <c r="J402" s="96"/>
      <c r="K402" s="96"/>
      <c r="L402" s="96">
        <f>SUM(L3:L401)</f>
        <v>5233</v>
      </c>
      <c r="M402" s="110" t="s">
        <v>524</v>
      </c>
      <c r="N402" s="96">
        <f>SUM(N3:N399)</f>
        <v>5648</v>
      </c>
      <c r="O402" s="96"/>
      <c r="W402" s="177">
        <f t="shared" si="97"/>
        <v>0</v>
      </c>
      <c r="X402" s="177">
        <f t="shared" si="98"/>
        <v>0</v>
      </c>
      <c r="Y402" s="177">
        <f t="shared" si="99"/>
        <v>0</v>
      </c>
      <c r="Z402" s="177">
        <f t="shared" si="100"/>
        <v>0</v>
      </c>
      <c r="AA402" s="177">
        <f t="shared" si="101"/>
        <v>0</v>
      </c>
      <c r="AB402" s="177">
        <f t="shared" si="102"/>
        <v>0</v>
      </c>
      <c r="AC402" s="85"/>
      <c r="AD402" s="85">
        <f t="shared" si="103"/>
        <v>0</v>
      </c>
      <c r="AE402" s="85">
        <f t="shared" si="104"/>
        <v>0</v>
      </c>
      <c r="AF402" s="85">
        <f t="shared" si="105"/>
        <v>0</v>
      </c>
      <c r="AG402" s="85">
        <f t="shared" si="106"/>
        <v>0</v>
      </c>
      <c r="AH402" s="85">
        <f t="shared" si="107"/>
        <v>0</v>
      </c>
      <c r="AI402" s="85">
        <f t="shared" si="108"/>
        <v>0</v>
      </c>
    </row>
    <row r="403" spans="1:35" x14ac:dyDescent="0.25">
      <c r="K403" s="86">
        <f>SUBTOTAL(9,K3:K402)</f>
        <v>30087.811800000032</v>
      </c>
      <c r="N403">
        <v>2</v>
      </c>
      <c r="W403" s="177">
        <f t="shared" ref="W403:AB403" si="109">SUM(W3:W402)</f>
        <v>3</v>
      </c>
      <c r="X403" s="177">
        <f t="shared" si="109"/>
        <v>64</v>
      </c>
      <c r="Y403" s="177">
        <f t="shared" si="109"/>
        <v>7</v>
      </c>
      <c r="Z403" s="177">
        <f t="shared" si="109"/>
        <v>14</v>
      </c>
      <c r="AA403" s="177">
        <f t="shared" si="109"/>
        <v>2</v>
      </c>
      <c r="AB403" s="177">
        <f t="shared" si="109"/>
        <v>5</v>
      </c>
      <c r="AC403" s="85"/>
      <c r="AD403" s="85">
        <f>SUM(AD2:AD402)</f>
        <v>9</v>
      </c>
      <c r="AE403" s="85">
        <f>SUM(AE2:AE402)</f>
        <v>60</v>
      </c>
      <c r="AF403" s="85">
        <f>SUM(AF2:AF402)</f>
        <v>2</v>
      </c>
      <c r="AG403" s="85">
        <f>SUM(AG2:AG402)</f>
        <v>24</v>
      </c>
      <c r="AH403" s="85">
        <f>SUM(AH2:AH402)</f>
        <v>3</v>
      </c>
      <c r="AI403" s="181">
        <f>SUM(AI3:AI402)</f>
        <v>4</v>
      </c>
    </row>
    <row r="404" spans="1:35" ht="15.75" thickBot="1" x14ac:dyDescent="0.3">
      <c r="W404" s="178">
        <f>W403*50</f>
        <v>150</v>
      </c>
      <c r="X404" s="178">
        <f>X403*50</f>
        <v>3200</v>
      </c>
      <c r="Y404" s="178">
        <f>Y403*63</f>
        <v>441</v>
      </c>
      <c r="Z404" s="178">
        <f>Z403*63</f>
        <v>882</v>
      </c>
      <c r="AA404" s="178">
        <f>AA403*80</f>
        <v>160</v>
      </c>
      <c r="AB404" s="178">
        <f>AB403*80</f>
        <v>400</v>
      </c>
      <c r="AC404" s="181"/>
      <c r="AD404" s="180">
        <f>AD403*50</f>
        <v>450</v>
      </c>
      <c r="AE404" s="178">
        <f>AE403*50</f>
        <v>3000</v>
      </c>
      <c r="AF404" s="178">
        <f>AF403*63</f>
        <v>126</v>
      </c>
      <c r="AG404" s="178">
        <f>AG403*63</f>
        <v>1512</v>
      </c>
      <c r="AH404" s="178">
        <f>AH403*80</f>
        <v>240</v>
      </c>
      <c r="AI404" s="178">
        <f>AI403*80</f>
        <v>320</v>
      </c>
    </row>
    <row r="405" spans="1:35" x14ac:dyDescent="0.25">
      <c r="C405" s="110"/>
      <c r="Y405">
        <f>SUM(W404:AB404)</f>
        <v>5233</v>
      </c>
      <c r="AF405">
        <f>SUM(AD404:AI404)</f>
        <v>5648</v>
      </c>
    </row>
    <row r="406" spans="1:35" x14ac:dyDescent="0.25">
      <c r="AF406">
        <f>AF405+Y405</f>
        <v>10881</v>
      </c>
    </row>
  </sheetData>
  <sortState ref="B3:O399">
    <sortCondition ref="B3:B399"/>
  </sortState>
  <mergeCells count="13">
    <mergeCell ref="W1:AB1"/>
    <mergeCell ref="AD1:AI1"/>
    <mergeCell ref="L1:M1"/>
    <mergeCell ref="N1:O1"/>
    <mergeCell ref="A1:A2"/>
    <mergeCell ref="B1:B2"/>
    <mergeCell ref="C1:C2"/>
    <mergeCell ref="D1:D2"/>
    <mergeCell ref="H1:H2"/>
    <mergeCell ref="I1:I2"/>
    <mergeCell ref="J1:J2"/>
    <mergeCell ref="F1:F2"/>
    <mergeCell ref="G1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</vt:i4>
      </vt:variant>
    </vt:vector>
  </HeadingPairs>
  <TitlesOfParts>
    <vt:vector size="31" baseType="lpstr">
      <vt:lpstr>Summary</vt:lpstr>
      <vt:lpstr>Summary 400 kV SS</vt:lpstr>
      <vt:lpstr>Summary 765 kV SS</vt:lpstr>
      <vt:lpstr>765kV Lines</vt:lpstr>
      <vt:lpstr>765kV BRs</vt:lpstr>
      <vt:lpstr>765 kV SS Res</vt:lpstr>
      <vt:lpstr>400 kV BRs</vt:lpstr>
      <vt:lpstr>400kV SS and BRs</vt:lpstr>
      <vt:lpstr>400kV Lines</vt:lpstr>
      <vt:lpstr>400 kV SS Res</vt:lpstr>
      <vt:lpstr>1200kV Lines</vt:lpstr>
      <vt:lpstr>1200kV ICTs</vt:lpstr>
      <vt:lpstr>765 ICTs</vt:lpstr>
      <vt:lpstr>400 ICTs</vt:lpstr>
      <vt:lpstr>765 SC MVA</vt:lpstr>
      <vt:lpstr>DD DNH ICTS</vt:lpstr>
      <vt:lpstr>220kV Lines</vt:lpstr>
      <vt:lpstr>RGMO FGMO_States</vt:lpstr>
      <vt:lpstr>RGMO FGMO_CS</vt:lpstr>
      <vt:lpstr>IR</vt:lpstr>
      <vt:lpstr>RGMO FGMO</vt:lpstr>
      <vt:lpstr>400 SC MVA</vt:lpstr>
      <vt:lpstr>500MVA ICTs</vt:lpstr>
      <vt:lpstr>New Elements</vt:lpstr>
      <vt:lpstr>1500MVA ICTs</vt:lpstr>
      <vt:lpstr>1000MVA ICTs</vt:lpstr>
      <vt:lpstr>MP</vt:lpstr>
      <vt:lpstr>315MVA ICTs</vt:lpstr>
      <vt:lpstr>FSC</vt:lpstr>
      <vt:lpstr>FSC!_Toc436314276</vt:lpstr>
      <vt:lpstr>FSC!_Toc436314277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PSSE</dc:creator>
  <cp:lastModifiedBy>PSSE</cp:lastModifiedBy>
  <cp:lastPrinted>2015-05-27T12:18:50Z</cp:lastPrinted>
  <dcterms:created xsi:type="dcterms:W3CDTF">2015-03-31T06:31:28Z</dcterms:created>
  <dcterms:modified xsi:type="dcterms:W3CDTF">2016-06-02T08:34:45Z</dcterms:modified>
</cp:coreProperties>
</file>