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02_KPI\03_REACTIVE POWER DOCUMENT\2017-18\"/>
    </mc:Choice>
  </mc:AlternateContent>
  <bookViews>
    <workbookView xWindow="0" yWindow="0" windowWidth="20490" windowHeight="7455" tabRatio="887"/>
  </bookViews>
  <sheets>
    <sheet name="Summary" sheetId="31" r:id="rId1"/>
    <sheet name="400kV Lines" sheetId="2" r:id="rId2"/>
    <sheet name="Summary 400 kV SS" sheetId="33" r:id="rId3"/>
    <sheet name="400 kV BRs" sheetId="20" r:id="rId4"/>
    <sheet name="Summary 765 kV SS" sheetId="32" r:id="rId5"/>
    <sheet name="765kV Lines" sheetId="1" r:id="rId6"/>
    <sheet name="765 kV SS Res" sheetId="26" r:id="rId7"/>
    <sheet name="765kV BRs" sheetId="14" r:id="rId8"/>
    <sheet name="765 LR as BR" sheetId="38" r:id="rId9"/>
    <sheet name="1200 kV SS Res" sheetId="39" r:id="rId10"/>
    <sheet name="400kV SS and BRs" sheetId="16" r:id="rId11"/>
    <sheet name="400 kV SS Res" sheetId="29" r:id="rId12"/>
    <sheet name="1200kV Lines" sheetId="37" r:id="rId13"/>
    <sheet name="1200kV ICTs" sheetId="36" r:id="rId14"/>
    <sheet name="765 ICTs" sheetId="21" r:id="rId15"/>
    <sheet name="400 ICTs" sheetId="22" r:id="rId16"/>
    <sheet name="765 SC MVA" sheetId="24" r:id="rId17"/>
    <sheet name="DD DNH ICTS" sheetId="23" r:id="rId18"/>
    <sheet name="220kV Lines" sheetId="7" r:id="rId19"/>
    <sheet name="132 kV lines" sheetId="40" r:id="rId20"/>
    <sheet name="RGMO FGMO_States" sheetId="8" r:id="rId21"/>
    <sheet name="RGMO FGMO_CS" sheetId="35" r:id="rId22"/>
    <sheet name="IR" sheetId="12" r:id="rId23"/>
    <sheet name="RGMO FGMO" sheetId="11" r:id="rId24"/>
    <sheet name="400 SC MVA" sheetId="25" r:id="rId25"/>
    <sheet name="500MVA ICTs" sheetId="5" r:id="rId26"/>
    <sheet name="New Elements" sheetId="34" r:id="rId27"/>
    <sheet name="1500MVA ICTs" sheetId="3" r:id="rId28"/>
    <sheet name="1000MVA ICTs" sheetId="4" r:id="rId29"/>
    <sheet name="MP" sheetId="13" r:id="rId30"/>
    <sheet name="315MVA ICTs" sheetId="6" r:id="rId31"/>
    <sheet name="FSC" sheetId="30" r:id="rId32"/>
  </sheets>
  <definedNames>
    <definedName name="_xlnm._FilterDatabase" localSheetId="27" hidden="1">'1500MVA ICTs'!$A$1:$F$50</definedName>
    <definedName name="_xlnm._FilterDatabase" localSheetId="18" hidden="1">'220kV Lines'!$A$1:$I$154</definedName>
    <definedName name="_xlnm._FilterDatabase" localSheetId="30" hidden="1">'315MVA ICTs'!$A$1:$G$163</definedName>
    <definedName name="_xlnm._FilterDatabase" localSheetId="15" hidden="1">'400 ICTs'!$A$1:$K$247</definedName>
    <definedName name="_xlnm._FilterDatabase" localSheetId="3" hidden="1">'400 kV BRs'!$A$1:$N$95</definedName>
    <definedName name="_xlnm._FilterDatabase" localSheetId="11" hidden="1">'400 kV SS Res'!$A$1:$AA$997</definedName>
    <definedName name="_xlnm._FilterDatabase" localSheetId="24" hidden="1">'400 SC MVA'!$A$2:$E$150</definedName>
    <definedName name="_xlnm._FilterDatabase" localSheetId="1" hidden="1">'400kV Lines'!$A$2:$AI$2</definedName>
    <definedName name="_xlnm._FilterDatabase" localSheetId="10" hidden="1">'400kV SS and BRs'!$A$2:$J$161</definedName>
    <definedName name="_xlnm._FilterDatabase" localSheetId="25" hidden="1">'500MVA ICTs'!$A$1:$G$50</definedName>
    <definedName name="_xlnm._FilterDatabase" localSheetId="14" hidden="1">'765 ICTs'!$A$1:$K$64</definedName>
    <definedName name="_xlnm._FilterDatabase" localSheetId="6" hidden="1">'765 kV SS Res'!$A$1:$T$169</definedName>
    <definedName name="_xlnm._FilterDatabase" localSheetId="5" hidden="1">'765kV Lines'!$A$2:$AJ$82</definedName>
    <definedName name="_xlnm._FilterDatabase" localSheetId="21" hidden="1">'RGMO FGMO_CS'!$A$2:$F$64</definedName>
    <definedName name="_xlnm._FilterDatabase" localSheetId="2" hidden="1">'Summary 400 kV SS'!$A$3:$Q$168</definedName>
    <definedName name="_xlnm._FilterDatabase" localSheetId="4" hidden="1">'Summary 765 kV SS'!$A$3:$O$33</definedName>
    <definedName name="_Toc436314276" localSheetId="31">FSC!$A$1</definedName>
    <definedName name="_Toc436314277" localSheetId="31">FSC!$A$14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2" i="38" l="1"/>
  <c r="L82" i="38"/>
  <c r="H82" i="38"/>
  <c r="L167" i="33" l="1"/>
  <c r="K167" i="33"/>
  <c r="J167" i="33"/>
  <c r="I167" i="33"/>
  <c r="L166" i="33"/>
  <c r="K166" i="33"/>
  <c r="J166" i="33"/>
  <c r="I166" i="33"/>
  <c r="L165" i="33"/>
  <c r="K165" i="33"/>
  <c r="J165" i="33"/>
  <c r="I165" i="33"/>
  <c r="L164" i="33"/>
  <c r="K164" i="33"/>
  <c r="J164" i="33"/>
  <c r="I164" i="33"/>
  <c r="L163" i="33"/>
  <c r="K163" i="33"/>
  <c r="J163" i="33"/>
  <c r="I163" i="33"/>
  <c r="L162" i="33"/>
  <c r="K162" i="33"/>
  <c r="J162" i="33"/>
  <c r="I162" i="33"/>
  <c r="L161" i="33"/>
  <c r="K161" i="33"/>
  <c r="J161" i="33"/>
  <c r="I161" i="33"/>
  <c r="L160" i="33"/>
  <c r="K160" i="33"/>
  <c r="J160" i="33"/>
  <c r="I160" i="33"/>
  <c r="L159" i="33"/>
  <c r="K159" i="33"/>
  <c r="J159" i="33"/>
  <c r="I159" i="33"/>
  <c r="L158" i="33"/>
  <c r="K158" i="33"/>
  <c r="J158" i="33"/>
  <c r="I158" i="33"/>
  <c r="L157" i="33"/>
  <c r="K157" i="33"/>
  <c r="J157" i="33"/>
  <c r="I157" i="33"/>
  <c r="L156" i="33"/>
  <c r="K156" i="33"/>
  <c r="J156" i="33"/>
  <c r="I156" i="33"/>
  <c r="L155" i="33"/>
  <c r="K155" i="33"/>
  <c r="J155" i="33"/>
  <c r="I155" i="33"/>
  <c r="L154" i="33"/>
  <c r="K154" i="33"/>
  <c r="J154" i="33"/>
  <c r="I154" i="33"/>
  <c r="L153" i="33"/>
  <c r="K153" i="33"/>
  <c r="J153" i="33"/>
  <c r="I153" i="33"/>
  <c r="L152" i="33"/>
  <c r="K152" i="33"/>
  <c r="J152" i="33"/>
  <c r="I152" i="33"/>
  <c r="L151" i="33"/>
  <c r="K151" i="33"/>
  <c r="J151" i="33"/>
  <c r="I151" i="33"/>
  <c r="L150" i="33"/>
  <c r="K150" i="33"/>
  <c r="J150" i="33"/>
  <c r="I150" i="33"/>
  <c r="L149" i="33"/>
  <c r="K149" i="33"/>
  <c r="J149" i="33"/>
  <c r="I149" i="33"/>
  <c r="L148" i="33"/>
  <c r="K148" i="33"/>
  <c r="J148" i="33"/>
  <c r="I148" i="33"/>
  <c r="L147" i="33"/>
  <c r="K147" i="33"/>
  <c r="J147" i="33"/>
  <c r="I147" i="33"/>
  <c r="L146" i="33"/>
  <c r="K146" i="33"/>
  <c r="J146" i="33"/>
  <c r="I146" i="33"/>
  <c r="L145" i="33"/>
  <c r="K145" i="33"/>
  <c r="J145" i="33"/>
  <c r="I145" i="33"/>
  <c r="L144" i="33"/>
  <c r="K144" i="33"/>
  <c r="J144" i="33"/>
  <c r="I144" i="33"/>
  <c r="L143" i="33"/>
  <c r="K143" i="33"/>
  <c r="J143" i="33"/>
  <c r="I143" i="33"/>
  <c r="L142" i="33"/>
  <c r="K142" i="33"/>
  <c r="J142" i="33"/>
  <c r="I142" i="33"/>
  <c r="L141" i="33"/>
  <c r="K141" i="33"/>
  <c r="J141" i="33"/>
  <c r="I141" i="33"/>
  <c r="L140" i="33"/>
  <c r="K140" i="33"/>
  <c r="J140" i="33"/>
  <c r="I140" i="33"/>
  <c r="L139" i="33"/>
  <c r="K139" i="33"/>
  <c r="J139" i="33"/>
  <c r="I139" i="33"/>
  <c r="L138" i="33"/>
  <c r="K138" i="33"/>
  <c r="J138" i="33"/>
  <c r="I138" i="33"/>
  <c r="L137" i="33"/>
  <c r="K137" i="33"/>
  <c r="J137" i="33"/>
  <c r="I137" i="33"/>
  <c r="L136" i="33"/>
  <c r="K136" i="33"/>
  <c r="J136" i="33"/>
  <c r="I136" i="33"/>
  <c r="L135" i="33"/>
  <c r="K135" i="33"/>
  <c r="J135" i="33"/>
  <c r="I135" i="33"/>
  <c r="L134" i="33"/>
  <c r="K134" i="33"/>
  <c r="J134" i="33"/>
  <c r="I134" i="33"/>
  <c r="L133" i="33"/>
  <c r="K133" i="33"/>
  <c r="J133" i="33"/>
  <c r="I133" i="33"/>
  <c r="L132" i="33"/>
  <c r="K132" i="33"/>
  <c r="J132" i="33"/>
  <c r="I132" i="33"/>
  <c r="L131" i="33"/>
  <c r="K131" i="33"/>
  <c r="J131" i="33"/>
  <c r="I131" i="33"/>
  <c r="L130" i="33"/>
  <c r="K130" i="33"/>
  <c r="J130" i="33"/>
  <c r="I130" i="33"/>
  <c r="L129" i="33"/>
  <c r="K129" i="33"/>
  <c r="J129" i="33"/>
  <c r="I129" i="33"/>
  <c r="L128" i="33"/>
  <c r="K128" i="33"/>
  <c r="J128" i="33"/>
  <c r="I128" i="33"/>
  <c r="L127" i="33"/>
  <c r="K127" i="33"/>
  <c r="J127" i="33"/>
  <c r="I127" i="33"/>
  <c r="L126" i="33"/>
  <c r="K126" i="33"/>
  <c r="J126" i="33"/>
  <c r="I126" i="33"/>
  <c r="L125" i="33"/>
  <c r="K125" i="33"/>
  <c r="J125" i="33"/>
  <c r="I125" i="33"/>
  <c r="L124" i="33"/>
  <c r="K124" i="33"/>
  <c r="J124" i="33"/>
  <c r="I124" i="33"/>
  <c r="L123" i="33"/>
  <c r="K123" i="33"/>
  <c r="J123" i="33"/>
  <c r="I123" i="33"/>
  <c r="L122" i="33"/>
  <c r="K122" i="33"/>
  <c r="J122" i="33"/>
  <c r="I122" i="33"/>
  <c r="L121" i="33"/>
  <c r="K121" i="33"/>
  <c r="J121" i="33"/>
  <c r="I121" i="33"/>
  <c r="L120" i="33"/>
  <c r="K120" i="33"/>
  <c r="J120" i="33"/>
  <c r="I120" i="33"/>
  <c r="L119" i="33"/>
  <c r="K119" i="33"/>
  <c r="J119" i="33"/>
  <c r="I119" i="33"/>
  <c r="L118" i="33"/>
  <c r="K118" i="33"/>
  <c r="J118" i="33"/>
  <c r="I118" i="33"/>
  <c r="L117" i="33"/>
  <c r="K117" i="33"/>
  <c r="J117" i="33"/>
  <c r="I117" i="33"/>
  <c r="L116" i="33"/>
  <c r="K116" i="33"/>
  <c r="J116" i="33"/>
  <c r="I116" i="33"/>
  <c r="L115" i="33"/>
  <c r="K115" i="33"/>
  <c r="J115" i="33"/>
  <c r="I115" i="33"/>
  <c r="L114" i="33"/>
  <c r="K114" i="33"/>
  <c r="J114" i="33"/>
  <c r="I114" i="33"/>
  <c r="L113" i="33"/>
  <c r="K113" i="33"/>
  <c r="J113" i="33"/>
  <c r="I113" i="33"/>
  <c r="L112" i="33"/>
  <c r="K112" i="33"/>
  <c r="J112" i="33"/>
  <c r="I112" i="33"/>
  <c r="L111" i="33"/>
  <c r="K111" i="33"/>
  <c r="J111" i="33"/>
  <c r="I111" i="33"/>
  <c r="L110" i="33"/>
  <c r="K110" i="33"/>
  <c r="J110" i="33"/>
  <c r="I110" i="33"/>
  <c r="L109" i="33"/>
  <c r="K109" i="33"/>
  <c r="J109" i="33"/>
  <c r="I109" i="33"/>
  <c r="L108" i="33"/>
  <c r="K108" i="33"/>
  <c r="J108" i="33"/>
  <c r="I108" i="33"/>
  <c r="L107" i="33"/>
  <c r="K107" i="33"/>
  <c r="J107" i="33"/>
  <c r="I107" i="33"/>
  <c r="L106" i="33"/>
  <c r="K106" i="33"/>
  <c r="J106" i="33"/>
  <c r="I106" i="33"/>
  <c r="L105" i="33"/>
  <c r="K105" i="33"/>
  <c r="J105" i="33"/>
  <c r="I105" i="33"/>
  <c r="L104" i="33"/>
  <c r="K104" i="33"/>
  <c r="J104" i="33"/>
  <c r="I104" i="33"/>
  <c r="L103" i="33"/>
  <c r="K103" i="33"/>
  <c r="J103" i="33"/>
  <c r="I103" i="33"/>
  <c r="L102" i="33"/>
  <c r="K102" i="33"/>
  <c r="J102" i="33"/>
  <c r="I102" i="33"/>
  <c r="L101" i="33"/>
  <c r="K101" i="33"/>
  <c r="J101" i="33"/>
  <c r="I101" i="33"/>
  <c r="L100" i="33"/>
  <c r="K100" i="33"/>
  <c r="J100" i="33"/>
  <c r="I100" i="33"/>
  <c r="L99" i="33"/>
  <c r="K99" i="33"/>
  <c r="J99" i="33"/>
  <c r="I99" i="33"/>
  <c r="L98" i="33"/>
  <c r="K98" i="33"/>
  <c r="J98" i="33"/>
  <c r="I98" i="33"/>
  <c r="L97" i="33"/>
  <c r="K97" i="33"/>
  <c r="J97" i="33"/>
  <c r="I97" i="33"/>
  <c r="L96" i="33"/>
  <c r="K96" i="33"/>
  <c r="J96" i="33"/>
  <c r="I96" i="33"/>
  <c r="L95" i="33"/>
  <c r="K95" i="33"/>
  <c r="J95" i="33"/>
  <c r="I95" i="33"/>
  <c r="L94" i="33"/>
  <c r="K94" i="33"/>
  <c r="J94" i="33"/>
  <c r="I94" i="33"/>
  <c r="L93" i="33"/>
  <c r="K93" i="33"/>
  <c r="J93" i="33"/>
  <c r="I93" i="33"/>
  <c r="L92" i="33"/>
  <c r="K92" i="33"/>
  <c r="J92" i="33"/>
  <c r="I92" i="33"/>
  <c r="L91" i="33"/>
  <c r="K91" i="33"/>
  <c r="J91" i="33"/>
  <c r="I91" i="33"/>
  <c r="L90" i="33"/>
  <c r="K90" i="33"/>
  <c r="J90" i="33"/>
  <c r="I90" i="33"/>
  <c r="L89" i="33"/>
  <c r="K89" i="33"/>
  <c r="J89" i="33"/>
  <c r="I89" i="33"/>
  <c r="L88" i="33"/>
  <c r="K88" i="33"/>
  <c r="J88" i="33"/>
  <c r="I88" i="33"/>
  <c r="L87" i="33"/>
  <c r="K87" i="33"/>
  <c r="J87" i="33"/>
  <c r="I87" i="33"/>
  <c r="L86" i="33"/>
  <c r="K86" i="33"/>
  <c r="J86" i="33"/>
  <c r="I86" i="33"/>
  <c r="L85" i="33"/>
  <c r="K85" i="33"/>
  <c r="J85" i="33"/>
  <c r="I85" i="33"/>
  <c r="L84" i="33"/>
  <c r="K84" i="33"/>
  <c r="J84" i="33"/>
  <c r="I84" i="33"/>
  <c r="L83" i="33"/>
  <c r="K83" i="33"/>
  <c r="J83" i="33"/>
  <c r="I83" i="33"/>
  <c r="L82" i="33"/>
  <c r="K82" i="33"/>
  <c r="J82" i="33"/>
  <c r="I82" i="33"/>
  <c r="L81" i="33"/>
  <c r="K81" i="33"/>
  <c r="J81" i="33"/>
  <c r="I81" i="33"/>
  <c r="L80" i="33"/>
  <c r="K80" i="33"/>
  <c r="J80" i="33"/>
  <c r="I80" i="33"/>
  <c r="L79" i="33"/>
  <c r="K79" i="33"/>
  <c r="J79" i="33"/>
  <c r="I79" i="33"/>
  <c r="L78" i="33"/>
  <c r="K78" i="33"/>
  <c r="J78" i="33"/>
  <c r="I78" i="33"/>
  <c r="L77" i="33"/>
  <c r="K77" i="33"/>
  <c r="J77" i="33"/>
  <c r="I77" i="33"/>
  <c r="L76" i="33"/>
  <c r="K76" i="33"/>
  <c r="J76" i="33"/>
  <c r="I76" i="33"/>
  <c r="L75" i="33"/>
  <c r="K75" i="33"/>
  <c r="J75" i="33"/>
  <c r="I75" i="33"/>
  <c r="L74" i="33"/>
  <c r="K74" i="33"/>
  <c r="J74" i="33"/>
  <c r="I74" i="33"/>
  <c r="L73" i="33"/>
  <c r="K73" i="33"/>
  <c r="J73" i="33"/>
  <c r="I73" i="33"/>
  <c r="L72" i="33"/>
  <c r="K72" i="33"/>
  <c r="J72" i="33"/>
  <c r="I72" i="33"/>
  <c r="L71" i="33"/>
  <c r="K71" i="33"/>
  <c r="J71" i="33"/>
  <c r="I71" i="33"/>
  <c r="L70" i="33"/>
  <c r="K70" i="33"/>
  <c r="J70" i="33"/>
  <c r="I70" i="33"/>
  <c r="L69" i="33"/>
  <c r="K69" i="33"/>
  <c r="J69" i="33"/>
  <c r="I69" i="33"/>
  <c r="L68" i="33"/>
  <c r="K68" i="33"/>
  <c r="J68" i="33"/>
  <c r="I68" i="33"/>
  <c r="L67" i="33"/>
  <c r="K67" i="33"/>
  <c r="J67" i="33"/>
  <c r="I67" i="33"/>
  <c r="L66" i="33"/>
  <c r="K66" i="33"/>
  <c r="J66" i="33"/>
  <c r="I66" i="33"/>
  <c r="L65" i="33"/>
  <c r="K65" i="33"/>
  <c r="J65" i="33"/>
  <c r="I65" i="33"/>
  <c r="L64" i="33"/>
  <c r="K64" i="33"/>
  <c r="J64" i="33"/>
  <c r="I64" i="33"/>
  <c r="L63" i="33"/>
  <c r="K63" i="33"/>
  <c r="J63" i="33"/>
  <c r="I63" i="33"/>
  <c r="L62" i="33"/>
  <c r="K62" i="33"/>
  <c r="J62" i="33"/>
  <c r="I62" i="33"/>
  <c r="L61" i="33"/>
  <c r="K61" i="33"/>
  <c r="J61" i="33"/>
  <c r="I61" i="33"/>
  <c r="L60" i="33"/>
  <c r="K60" i="33"/>
  <c r="J60" i="33"/>
  <c r="I60" i="33"/>
  <c r="L59" i="33"/>
  <c r="K59" i="33"/>
  <c r="J59" i="33"/>
  <c r="I59" i="33"/>
  <c r="L58" i="33"/>
  <c r="K58" i="33"/>
  <c r="J58" i="33"/>
  <c r="I58" i="33"/>
  <c r="L57" i="33"/>
  <c r="K57" i="33"/>
  <c r="J57" i="33"/>
  <c r="I57" i="33"/>
  <c r="L56" i="33"/>
  <c r="K56" i="33"/>
  <c r="J56" i="33"/>
  <c r="I56" i="33"/>
  <c r="L55" i="33"/>
  <c r="K55" i="33"/>
  <c r="J55" i="33"/>
  <c r="I55" i="33"/>
  <c r="L54" i="33"/>
  <c r="K54" i="33"/>
  <c r="J54" i="33"/>
  <c r="I54" i="33"/>
  <c r="L53" i="33"/>
  <c r="K53" i="33"/>
  <c r="J53" i="33"/>
  <c r="I53" i="33"/>
  <c r="L52" i="33"/>
  <c r="K52" i="33"/>
  <c r="J52" i="33"/>
  <c r="I52" i="33"/>
  <c r="L51" i="33"/>
  <c r="K51" i="33"/>
  <c r="J51" i="33"/>
  <c r="I51" i="33"/>
  <c r="L50" i="33"/>
  <c r="K50" i="33"/>
  <c r="J50" i="33"/>
  <c r="I50" i="33"/>
  <c r="L49" i="33"/>
  <c r="K49" i="33"/>
  <c r="J49" i="33"/>
  <c r="I49" i="33"/>
  <c r="L48" i="33"/>
  <c r="K48" i="33"/>
  <c r="J48" i="33"/>
  <c r="I48" i="33"/>
  <c r="L47" i="33"/>
  <c r="K47" i="33"/>
  <c r="J47" i="33"/>
  <c r="I47" i="33"/>
  <c r="L46" i="33"/>
  <c r="K46" i="33"/>
  <c r="J46" i="33"/>
  <c r="I46" i="33"/>
  <c r="L45" i="33"/>
  <c r="K45" i="33"/>
  <c r="J45" i="33"/>
  <c r="I45" i="33"/>
  <c r="L44" i="33"/>
  <c r="K44" i="33"/>
  <c r="J44" i="33"/>
  <c r="I44" i="33"/>
  <c r="L43" i="33"/>
  <c r="K43" i="33"/>
  <c r="J43" i="33"/>
  <c r="I43" i="33"/>
  <c r="L42" i="33"/>
  <c r="K42" i="33"/>
  <c r="J42" i="33"/>
  <c r="I42" i="33"/>
  <c r="L41" i="33"/>
  <c r="K41" i="33"/>
  <c r="J41" i="33"/>
  <c r="I41" i="33"/>
  <c r="L40" i="33"/>
  <c r="K40" i="33"/>
  <c r="J40" i="33"/>
  <c r="I40" i="33"/>
  <c r="L39" i="33"/>
  <c r="K39" i="33"/>
  <c r="J39" i="33"/>
  <c r="I39" i="33"/>
  <c r="L38" i="33"/>
  <c r="K38" i="33"/>
  <c r="J38" i="33"/>
  <c r="I38" i="33"/>
  <c r="L37" i="33"/>
  <c r="K37" i="33"/>
  <c r="J37" i="33"/>
  <c r="I37" i="33"/>
  <c r="L36" i="33"/>
  <c r="K36" i="33"/>
  <c r="J36" i="33"/>
  <c r="I36" i="33"/>
  <c r="L35" i="33"/>
  <c r="K35" i="33"/>
  <c r="J35" i="33"/>
  <c r="I35" i="33"/>
  <c r="L34" i="33"/>
  <c r="K34" i="33"/>
  <c r="J34" i="33"/>
  <c r="I34" i="33"/>
  <c r="L33" i="33"/>
  <c r="K33" i="33"/>
  <c r="J33" i="33"/>
  <c r="I33" i="33"/>
  <c r="L32" i="33"/>
  <c r="K32" i="33"/>
  <c r="J32" i="33"/>
  <c r="I32" i="33"/>
  <c r="L31" i="33"/>
  <c r="K31" i="33"/>
  <c r="J31" i="33"/>
  <c r="I31" i="33"/>
  <c r="L30" i="33"/>
  <c r="K30" i="33"/>
  <c r="J30" i="33"/>
  <c r="I30" i="33"/>
  <c r="L29" i="33"/>
  <c r="K29" i="33"/>
  <c r="J29" i="33"/>
  <c r="I29" i="33"/>
  <c r="L28" i="33"/>
  <c r="K28" i="33"/>
  <c r="J28" i="33"/>
  <c r="I28" i="33"/>
  <c r="L27" i="33"/>
  <c r="K27" i="33"/>
  <c r="J27" i="33"/>
  <c r="I27" i="33"/>
  <c r="L26" i="33"/>
  <c r="K26" i="33"/>
  <c r="J26" i="33"/>
  <c r="I26" i="33"/>
  <c r="L25" i="33"/>
  <c r="K25" i="33"/>
  <c r="J25" i="33"/>
  <c r="I25" i="33"/>
  <c r="L24" i="33"/>
  <c r="K24" i="33"/>
  <c r="J24" i="33"/>
  <c r="I24" i="33"/>
  <c r="L23" i="33"/>
  <c r="K23" i="33"/>
  <c r="J23" i="33"/>
  <c r="I23" i="33"/>
  <c r="L22" i="33"/>
  <c r="K22" i="33"/>
  <c r="J22" i="33"/>
  <c r="I22" i="33"/>
  <c r="L21" i="33"/>
  <c r="K21" i="33"/>
  <c r="J21" i="33"/>
  <c r="I21" i="33"/>
  <c r="L20" i="33"/>
  <c r="K20" i="33"/>
  <c r="J20" i="33"/>
  <c r="I20" i="33"/>
  <c r="L19" i="33"/>
  <c r="K19" i="33"/>
  <c r="J19" i="33"/>
  <c r="I19" i="33"/>
  <c r="L18" i="33"/>
  <c r="K18" i="33"/>
  <c r="J18" i="33"/>
  <c r="I18" i="33"/>
  <c r="L17" i="33"/>
  <c r="K17" i="33"/>
  <c r="J17" i="33"/>
  <c r="I17" i="33"/>
  <c r="L16" i="33"/>
  <c r="K16" i="33"/>
  <c r="J16" i="33"/>
  <c r="I16" i="33"/>
  <c r="L15" i="33"/>
  <c r="K15" i="33"/>
  <c r="J15" i="33"/>
  <c r="I15" i="33"/>
  <c r="L14" i="33"/>
  <c r="K14" i="33"/>
  <c r="J14" i="33"/>
  <c r="I14" i="33"/>
  <c r="L13" i="33"/>
  <c r="K13" i="33"/>
  <c r="J13" i="33"/>
  <c r="I13" i="33"/>
  <c r="L12" i="33"/>
  <c r="K12" i="33"/>
  <c r="J12" i="33"/>
  <c r="I12" i="33"/>
  <c r="L11" i="33"/>
  <c r="K11" i="33"/>
  <c r="J11" i="33"/>
  <c r="I11" i="33"/>
  <c r="L10" i="33"/>
  <c r="K10" i="33"/>
  <c r="J10" i="33"/>
  <c r="I10" i="33"/>
  <c r="L9" i="33"/>
  <c r="K9" i="33"/>
  <c r="J9" i="33"/>
  <c r="I9" i="33"/>
  <c r="L8" i="33"/>
  <c r="K8" i="33"/>
  <c r="J8" i="33"/>
  <c r="I8" i="33"/>
  <c r="L7" i="33"/>
  <c r="K7" i="33"/>
  <c r="J7" i="33"/>
  <c r="I7" i="33"/>
  <c r="L6" i="33"/>
  <c r="K6" i="33"/>
  <c r="J6" i="33"/>
  <c r="I6" i="33"/>
  <c r="L5" i="33"/>
  <c r="K5" i="33"/>
  <c r="J5" i="33"/>
  <c r="I5" i="33"/>
  <c r="L4" i="33"/>
  <c r="K4" i="33"/>
  <c r="J4" i="33"/>
  <c r="I4" i="33"/>
  <c r="L168" i="33" l="1"/>
  <c r="K168" i="33"/>
  <c r="J168" i="33"/>
  <c r="W194" i="29"/>
  <c r="X194" i="29" s="1"/>
  <c r="X195" i="29" s="1"/>
  <c r="X196" i="29" s="1"/>
  <c r="X197" i="29" s="1"/>
  <c r="X198" i="29" s="1"/>
  <c r="X199" i="29" s="1"/>
  <c r="X200" i="29" s="1"/>
  <c r="O195" i="29"/>
  <c r="P195" i="29"/>
  <c r="Q195" i="29"/>
  <c r="R195" i="29"/>
  <c r="S195" i="29"/>
  <c r="T195" i="29"/>
  <c r="O196" i="29"/>
  <c r="P196" i="29"/>
  <c r="Q196" i="29"/>
  <c r="R196" i="29"/>
  <c r="S196" i="29"/>
  <c r="T196" i="29"/>
  <c r="O197" i="29"/>
  <c r="P197" i="29"/>
  <c r="Q197" i="29"/>
  <c r="R197" i="29"/>
  <c r="S197" i="29"/>
  <c r="T197" i="29"/>
  <c r="O198" i="29"/>
  <c r="P198" i="29"/>
  <c r="Q198" i="29"/>
  <c r="R198" i="29"/>
  <c r="S198" i="29"/>
  <c r="T198" i="29"/>
  <c r="O199" i="29"/>
  <c r="P199" i="29"/>
  <c r="Q199" i="29"/>
  <c r="R199" i="29"/>
  <c r="S199" i="29"/>
  <c r="T199" i="29"/>
  <c r="O200" i="29"/>
  <c r="P200" i="29"/>
  <c r="Q200" i="29"/>
  <c r="R200" i="29"/>
  <c r="S200" i="29"/>
  <c r="T200" i="29"/>
  <c r="W201" i="29"/>
  <c r="X201" i="29" s="1"/>
  <c r="X202" i="29" s="1"/>
  <c r="O202" i="29"/>
  <c r="P202" i="29"/>
  <c r="Q202" i="29"/>
  <c r="R202" i="29"/>
  <c r="S202" i="29"/>
  <c r="T202" i="29"/>
  <c r="M167" i="33"/>
  <c r="N167" i="33"/>
  <c r="O167" i="33"/>
  <c r="M5" i="33"/>
  <c r="N5" i="33"/>
  <c r="O5" i="33"/>
  <c r="M6" i="33"/>
  <c r="N6" i="33"/>
  <c r="P6" i="33" s="1"/>
  <c r="O6" i="33"/>
  <c r="M7" i="33"/>
  <c r="N7" i="33"/>
  <c r="O7" i="33"/>
  <c r="M8" i="33"/>
  <c r="N8" i="33"/>
  <c r="O8" i="33"/>
  <c r="M9" i="33"/>
  <c r="N9" i="33"/>
  <c r="O9" i="33"/>
  <c r="M10" i="33"/>
  <c r="N10" i="33"/>
  <c r="P10" i="33" s="1"/>
  <c r="O10" i="33"/>
  <c r="M11" i="33"/>
  <c r="N11" i="33"/>
  <c r="O11" i="33"/>
  <c r="M12" i="33"/>
  <c r="N12" i="33"/>
  <c r="O12" i="33"/>
  <c r="M13" i="33"/>
  <c r="N13" i="33"/>
  <c r="O13" i="33"/>
  <c r="M14" i="33"/>
  <c r="N14" i="33"/>
  <c r="O14" i="33"/>
  <c r="M15" i="33"/>
  <c r="N15" i="33"/>
  <c r="O15" i="33"/>
  <c r="M16" i="33"/>
  <c r="N16" i="33"/>
  <c r="O16" i="33"/>
  <c r="M17" i="33"/>
  <c r="N17" i="33"/>
  <c r="O17" i="33"/>
  <c r="M18" i="33"/>
  <c r="N18" i="33"/>
  <c r="O18" i="33"/>
  <c r="M19" i="33"/>
  <c r="N19" i="33"/>
  <c r="O19" i="33"/>
  <c r="M20" i="33"/>
  <c r="N20" i="33"/>
  <c r="O20" i="33"/>
  <c r="M21" i="33"/>
  <c r="N21" i="33"/>
  <c r="O21" i="33"/>
  <c r="M22" i="33"/>
  <c r="N22" i="33"/>
  <c r="P22" i="33" s="1"/>
  <c r="O22" i="33"/>
  <c r="M23" i="33"/>
  <c r="N23" i="33"/>
  <c r="O23" i="33"/>
  <c r="M24" i="33"/>
  <c r="N24" i="33"/>
  <c r="P24" i="33" s="1"/>
  <c r="O24" i="33"/>
  <c r="M25" i="33"/>
  <c r="N25" i="33"/>
  <c r="O25" i="33"/>
  <c r="M26" i="33"/>
  <c r="N26" i="33"/>
  <c r="O26" i="33"/>
  <c r="M27" i="33"/>
  <c r="N27" i="33"/>
  <c r="O27" i="33"/>
  <c r="M28" i="33"/>
  <c r="N28" i="33"/>
  <c r="O28" i="33"/>
  <c r="M29" i="33"/>
  <c r="N29" i="33"/>
  <c r="O29" i="33"/>
  <c r="M30" i="33"/>
  <c r="N30" i="33"/>
  <c r="O30" i="33"/>
  <c r="M31" i="33"/>
  <c r="N31" i="33"/>
  <c r="O31" i="33"/>
  <c r="M32" i="33"/>
  <c r="N32" i="33"/>
  <c r="O32" i="33"/>
  <c r="M33" i="33"/>
  <c r="N33" i="33"/>
  <c r="O33" i="33"/>
  <c r="M34" i="33"/>
  <c r="N34" i="33"/>
  <c r="O34" i="33"/>
  <c r="M35" i="33"/>
  <c r="N35" i="33"/>
  <c r="O35" i="33"/>
  <c r="M36" i="33"/>
  <c r="N36" i="33"/>
  <c r="O36" i="33"/>
  <c r="M37" i="33"/>
  <c r="N37" i="33"/>
  <c r="O37" i="33"/>
  <c r="M38" i="33"/>
  <c r="N38" i="33"/>
  <c r="P38" i="33" s="1"/>
  <c r="O38" i="33"/>
  <c r="M39" i="33"/>
  <c r="N39" i="33"/>
  <c r="O39" i="33"/>
  <c r="M40" i="33"/>
  <c r="N40" i="33"/>
  <c r="O40" i="33"/>
  <c r="M41" i="33"/>
  <c r="N41" i="33"/>
  <c r="O41" i="33"/>
  <c r="M42" i="33"/>
  <c r="N42" i="33"/>
  <c r="O42" i="33"/>
  <c r="M43" i="33"/>
  <c r="N43" i="33"/>
  <c r="O43" i="33"/>
  <c r="M44" i="33"/>
  <c r="N44" i="33"/>
  <c r="O44" i="33"/>
  <c r="M45" i="33"/>
  <c r="N45" i="33"/>
  <c r="O45" i="33"/>
  <c r="M46" i="33"/>
  <c r="N46" i="33"/>
  <c r="O46" i="33"/>
  <c r="M47" i="33"/>
  <c r="N47" i="33"/>
  <c r="O47" i="33"/>
  <c r="M48" i="33"/>
  <c r="N48" i="33"/>
  <c r="O48" i="33"/>
  <c r="M49" i="33"/>
  <c r="N49" i="33"/>
  <c r="O49" i="33"/>
  <c r="M50" i="33"/>
  <c r="N50" i="33"/>
  <c r="O50" i="33"/>
  <c r="M51" i="33"/>
  <c r="N51" i="33"/>
  <c r="O51" i="33"/>
  <c r="M52" i="33"/>
  <c r="N52" i="33"/>
  <c r="O52" i="33"/>
  <c r="M53" i="33"/>
  <c r="N53" i="33"/>
  <c r="O53" i="33"/>
  <c r="M54" i="33"/>
  <c r="N54" i="33"/>
  <c r="P54" i="33" s="1"/>
  <c r="O54" i="33"/>
  <c r="M55" i="33"/>
  <c r="N55" i="33"/>
  <c r="O55" i="33"/>
  <c r="M56" i="33"/>
  <c r="N56" i="33"/>
  <c r="O56" i="33"/>
  <c r="M57" i="33"/>
  <c r="N57" i="33"/>
  <c r="O57" i="33"/>
  <c r="M58" i="33"/>
  <c r="N58" i="33"/>
  <c r="P58" i="33" s="1"/>
  <c r="O58" i="33"/>
  <c r="M59" i="33"/>
  <c r="N59" i="33"/>
  <c r="O59" i="33"/>
  <c r="M60" i="33"/>
  <c r="N60" i="33"/>
  <c r="O60" i="33"/>
  <c r="M61" i="33"/>
  <c r="N61" i="33"/>
  <c r="O61" i="33"/>
  <c r="M62" i="33"/>
  <c r="N62" i="33"/>
  <c r="O62" i="33"/>
  <c r="M63" i="33"/>
  <c r="N63" i="33"/>
  <c r="O63" i="33"/>
  <c r="M64" i="33"/>
  <c r="N64" i="33"/>
  <c r="O64" i="33"/>
  <c r="M65" i="33"/>
  <c r="N65" i="33"/>
  <c r="O65" i="33"/>
  <c r="M66" i="33"/>
  <c r="N66" i="33"/>
  <c r="O66" i="33"/>
  <c r="M67" i="33"/>
  <c r="N67" i="33"/>
  <c r="O67" i="33"/>
  <c r="M68" i="33"/>
  <c r="N68" i="33"/>
  <c r="O68" i="33"/>
  <c r="M69" i="33"/>
  <c r="N69" i="33"/>
  <c r="O69" i="33"/>
  <c r="M70" i="33"/>
  <c r="N70" i="33"/>
  <c r="P70" i="33" s="1"/>
  <c r="O70" i="33"/>
  <c r="M71" i="33"/>
  <c r="N71" i="33"/>
  <c r="O71" i="33"/>
  <c r="M72" i="33"/>
  <c r="N72" i="33"/>
  <c r="O72" i="33"/>
  <c r="M73" i="33"/>
  <c r="N73" i="33"/>
  <c r="O73" i="33"/>
  <c r="M74" i="33"/>
  <c r="N74" i="33"/>
  <c r="P74" i="33" s="1"/>
  <c r="O74" i="33"/>
  <c r="M75" i="33"/>
  <c r="N75" i="33"/>
  <c r="O75" i="33"/>
  <c r="M76" i="33"/>
  <c r="N76" i="33"/>
  <c r="O76" i="33"/>
  <c r="M77" i="33"/>
  <c r="N77" i="33"/>
  <c r="O77" i="33"/>
  <c r="M78" i="33"/>
  <c r="N78" i="33"/>
  <c r="O78" i="33"/>
  <c r="M79" i="33"/>
  <c r="N79" i="33"/>
  <c r="O79" i="33"/>
  <c r="M80" i="33"/>
  <c r="N80" i="33"/>
  <c r="O80" i="33"/>
  <c r="M81" i="33"/>
  <c r="N81" i="33"/>
  <c r="O81" i="33"/>
  <c r="M82" i="33"/>
  <c r="N82" i="33"/>
  <c r="O82" i="33"/>
  <c r="M83" i="33"/>
  <c r="N83" i="33"/>
  <c r="O83" i="33"/>
  <c r="M84" i="33"/>
  <c r="N84" i="33"/>
  <c r="O84" i="33"/>
  <c r="M85" i="33"/>
  <c r="N85" i="33"/>
  <c r="O85" i="33"/>
  <c r="M86" i="33"/>
  <c r="N86" i="33"/>
  <c r="O86" i="33"/>
  <c r="M87" i="33"/>
  <c r="N87" i="33"/>
  <c r="O87" i="33"/>
  <c r="M88" i="33"/>
  <c r="N88" i="33"/>
  <c r="O88" i="33"/>
  <c r="M89" i="33"/>
  <c r="N89" i="33"/>
  <c r="O89" i="33"/>
  <c r="M90" i="33"/>
  <c r="N90" i="33"/>
  <c r="P90" i="33" s="1"/>
  <c r="O90" i="33"/>
  <c r="M91" i="33"/>
  <c r="N91" i="33"/>
  <c r="O91" i="33"/>
  <c r="M92" i="33"/>
  <c r="N92" i="33"/>
  <c r="O92" i="33"/>
  <c r="M93" i="33"/>
  <c r="N93" i="33"/>
  <c r="O93" i="33"/>
  <c r="M94" i="33"/>
  <c r="N94" i="33"/>
  <c r="O94" i="33"/>
  <c r="M95" i="33"/>
  <c r="N95" i="33"/>
  <c r="O95" i="33"/>
  <c r="M96" i="33"/>
  <c r="N96" i="33"/>
  <c r="O96" i="33"/>
  <c r="M97" i="33"/>
  <c r="N97" i="33"/>
  <c r="O97" i="33"/>
  <c r="M98" i="33"/>
  <c r="N98" i="33"/>
  <c r="O98" i="33"/>
  <c r="M99" i="33"/>
  <c r="N99" i="33"/>
  <c r="O99" i="33"/>
  <c r="M100" i="33"/>
  <c r="N100" i="33"/>
  <c r="O100" i="33"/>
  <c r="M101" i="33"/>
  <c r="N101" i="33"/>
  <c r="O101" i="33"/>
  <c r="M102" i="33"/>
  <c r="N102" i="33"/>
  <c r="O102" i="33"/>
  <c r="M103" i="33"/>
  <c r="N103" i="33"/>
  <c r="O103" i="33"/>
  <c r="M104" i="33"/>
  <c r="N104" i="33"/>
  <c r="O104" i="33"/>
  <c r="M105" i="33"/>
  <c r="N105" i="33"/>
  <c r="O105" i="33"/>
  <c r="M106" i="33"/>
  <c r="N106" i="33"/>
  <c r="P106" i="33" s="1"/>
  <c r="O106" i="33"/>
  <c r="M107" i="33"/>
  <c r="N107" i="33"/>
  <c r="O107" i="33"/>
  <c r="M108" i="33"/>
  <c r="N108" i="33"/>
  <c r="O108" i="33"/>
  <c r="M109" i="33"/>
  <c r="N109" i="33"/>
  <c r="O109" i="33"/>
  <c r="M110" i="33"/>
  <c r="N110" i="33"/>
  <c r="O110" i="33"/>
  <c r="M111" i="33"/>
  <c r="N111" i="33"/>
  <c r="O111" i="33"/>
  <c r="M112" i="33"/>
  <c r="N112" i="33"/>
  <c r="O112" i="33"/>
  <c r="M113" i="33"/>
  <c r="N113" i="33"/>
  <c r="O113" i="33"/>
  <c r="M114" i="33"/>
  <c r="N114" i="33"/>
  <c r="O114" i="33"/>
  <c r="M115" i="33"/>
  <c r="N115" i="33"/>
  <c r="O115" i="33"/>
  <c r="M116" i="33"/>
  <c r="N116" i="33"/>
  <c r="O116" i="33"/>
  <c r="M117" i="33"/>
  <c r="N117" i="33"/>
  <c r="O117" i="33"/>
  <c r="M118" i="33"/>
  <c r="N118" i="33"/>
  <c r="O118" i="33"/>
  <c r="M119" i="33"/>
  <c r="N119" i="33"/>
  <c r="O119" i="33"/>
  <c r="M120" i="33"/>
  <c r="N120" i="33"/>
  <c r="O120" i="33"/>
  <c r="M121" i="33"/>
  <c r="N121" i="33"/>
  <c r="O121" i="33"/>
  <c r="M122" i="33"/>
  <c r="N122" i="33"/>
  <c r="P122" i="33" s="1"/>
  <c r="O122" i="33"/>
  <c r="M123" i="33"/>
  <c r="N123" i="33"/>
  <c r="O123" i="33"/>
  <c r="M124" i="33"/>
  <c r="N124" i="33"/>
  <c r="O124" i="33"/>
  <c r="M125" i="33"/>
  <c r="N125" i="33"/>
  <c r="O125" i="33"/>
  <c r="M126" i="33"/>
  <c r="N126" i="33"/>
  <c r="O126" i="33"/>
  <c r="M127" i="33"/>
  <c r="N127" i="33"/>
  <c r="O127" i="33"/>
  <c r="M128" i="33"/>
  <c r="N128" i="33"/>
  <c r="O128" i="33"/>
  <c r="M129" i="33"/>
  <c r="N129" i="33"/>
  <c r="O129" i="33"/>
  <c r="M130" i="33"/>
  <c r="N130" i="33"/>
  <c r="O130" i="33"/>
  <c r="M131" i="33"/>
  <c r="N131" i="33"/>
  <c r="O131" i="33"/>
  <c r="M132" i="33"/>
  <c r="N132" i="33"/>
  <c r="O132" i="33"/>
  <c r="M133" i="33"/>
  <c r="N133" i="33"/>
  <c r="O133" i="33"/>
  <c r="M134" i="33"/>
  <c r="N134" i="33"/>
  <c r="P134" i="33" s="1"/>
  <c r="O134" i="33"/>
  <c r="M135" i="33"/>
  <c r="N135" i="33"/>
  <c r="O135" i="33"/>
  <c r="M136" i="33"/>
  <c r="N136" i="33"/>
  <c r="O136" i="33"/>
  <c r="M137" i="33"/>
  <c r="N137" i="33"/>
  <c r="O137" i="33"/>
  <c r="M138" i="33"/>
  <c r="N138" i="33"/>
  <c r="O138" i="33"/>
  <c r="M139" i="33"/>
  <c r="N139" i="33"/>
  <c r="O139" i="33"/>
  <c r="M140" i="33"/>
  <c r="N140" i="33"/>
  <c r="P140" i="33" s="1"/>
  <c r="O140" i="33"/>
  <c r="M141" i="33"/>
  <c r="N141" i="33"/>
  <c r="O141" i="33"/>
  <c r="M142" i="33"/>
  <c r="N142" i="33"/>
  <c r="O142" i="33"/>
  <c r="M143" i="33"/>
  <c r="N143" i="33"/>
  <c r="O143" i="33"/>
  <c r="M144" i="33"/>
  <c r="N144" i="33"/>
  <c r="O144" i="33"/>
  <c r="M145" i="33"/>
  <c r="N145" i="33"/>
  <c r="O145" i="33"/>
  <c r="M146" i="33"/>
  <c r="N146" i="33"/>
  <c r="O146" i="33"/>
  <c r="M147" i="33"/>
  <c r="N147" i="33"/>
  <c r="O147" i="33"/>
  <c r="M148" i="33"/>
  <c r="N148" i="33"/>
  <c r="O148" i="33"/>
  <c r="M149" i="33"/>
  <c r="N149" i="33"/>
  <c r="O149" i="33"/>
  <c r="M150" i="33"/>
  <c r="N150" i="33"/>
  <c r="O150" i="33"/>
  <c r="M151" i="33"/>
  <c r="N151" i="33"/>
  <c r="O151" i="33"/>
  <c r="M152" i="33"/>
  <c r="N152" i="33"/>
  <c r="O152" i="33"/>
  <c r="M153" i="33"/>
  <c r="N153" i="33"/>
  <c r="O153" i="33"/>
  <c r="M154" i="33"/>
  <c r="N154" i="33"/>
  <c r="P154" i="33" s="1"/>
  <c r="O154" i="33"/>
  <c r="M155" i="33"/>
  <c r="N155" i="33"/>
  <c r="O155" i="33"/>
  <c r="M156" i="33"/>
  <c r="N156" i="33"/>
  <c r="O156" i="33"/>
  <c r="M157" i="33"/>
  <c r="N157" i="33"/>
  <c r="O157" i="33"/>
  <c r="M158" i="33"/>
  <c r="N158" i="33"/>
  <c r="O158" i="33"/>
  <c r="M159" i="33"/>
  <c r="N159" i="33"/>
  <c r="O159" i="33"/>
  <c r="M160" i="33"/>
  <c r="N160" i="33"/>
  <c r="O160" i="33"/>
  <c r="M161" i="33"/>
  <c r="N161" i="33"/>
  <c r="O161" i="33"/>
  <c r="M162" i="33"/>
  <c r="N162" i="33"/>
  <c r="O162" i="33"/>
  <c r="M163" i="33"/>
  <c r="N163" i="33"/>
  <c r="O163" i="33"/>
  <c r="M164" i="33"/>
  <c r="N164" i="33"/>
  <c r="O164" i="33"/>
  <c r="M165" i="33"/>
  <c r="N165" i="33"/>
  <c r="O165" i="33"/>
  <c r="M166" i="33"/>
  <c r="N166" i="33"/>
  <c r="P166" i="33" s="1"/>
  <c r="O166" i="33"/>
  <c r="W997" i="29"/>
  <c r="L5" i="31"/>
  <c r="P5" i="31"/>
  <c r="P57" i="33" l="1"/>
  <c r="P33" i="33"/>
  <c r="P149" i="33"/>
  <c r="P141" i="33"/>
  <c r="P25" i="33"/>
  <c r="P116" i="33"/>
  <c r="P108" i="33"/>
  <c r="P158" i="33"/>
  <c r="P8" i="33"/>
  <c r="P53" i="33"/>
  <c r="P45" i="33"/>
  <c r="P37" i="33"/>
  <c r="P21" i="33"/>
  <c r="P13" i="33"/>
  <c r="P5" i="33"/>
  <c r="P103" i="33"/>
  <c r="P95" i="33"/>
  <c r="P71" i="33"/>
  <c r="P50" i="33"/>
  <c r="P42" i="33"/>
  <c r="P114" i="33"/>
  <c r="P153" i="33"/>
  <c r="P145" i="33"/>
  <c r="P167" i="33"/>
  <c r="P14" i="33"/>
  <c r="P128" i="33"/>
  <c r="P120" i="33"/>
  <c r="P88" i="33"/>
  <c r="P80" i="33"/>
  <c r="P64" i="33"/>
  <c r="P27" i="33"/>
  <c r="P31" i="33"/>
  <c r="P147" i="33"/>
  <c r="P97" i="33"/>
  <c r="P89" i="33"/>
  <c r="P81" i="33"/>
  <c r="P73" i="33"/>
  <c r="P52" i="33"/>
  <c r="P44" i="33"/>
  <c r="P15" i="33"/>
  <c r="P60" i="33"/>
  <c r="P136" i="33"/>
  <c r="P115" i="33"/>
  <c r="P107" i="33"/>
  <c r="P102" i="33"/>
  <c r="P94" i="33"/>
  <c r="P86" i="33"/>
  <c r="P78" i="33"/>
  <c r="P62" i="33"/>
  <c r="P76" i="33"/>
  <c r="P112" i="33"/>
  <c r="P99" i="33"/>
  <c r="P91" i="33"/>
  <c r="P46" i="33"/>
  <c r="P9" i="33"/>
  <c r="P129" i="33"/>
  <c r="P84" i="33"/>
  <c r="P159" i="33"/>
  <c r="P146" i="33"/>
  <c r="P138" i="33"/>
  <c r="P133" i="33"/>
  <c r="P125" i="33"/>
  <c r="P164" i="33"/>
  <c r="P156" i="33"/>
  <c r="P151" i="33"/>
  <c r="P143" i="33"/>
  <c r="P101" i="33"/>
  <c r="P93" i="33"/>
  <c r="P48" i="33"/>
  <c r="P40" i="33"/>
  <c r="P32" i="33"/>
  <c r="P19" i="33"/>
  <c r="P11" i="33"/>
  <c r="P68" i="33"/>
  <c r="P55" i="33"/>
  <c r="P127" i="33"/>
  <c r="P82" i="33"/>
  <c r="P29" i="33"/>
  <c r="P160" i="33"/>
  <c r="P157" i="33"/>
  <c r="P152" i="33"/>
  <c r="P144" i="33"/>
  <c r="P139" i="33"/>
  <c r="P126" i="33"/>
  <c r="P121" i="33"/>
  <c r="P113" i="33"/>
  <c r="P100" i="33"/>
  <c r="P92" i="33"/>
  <c r="P87" i="33"/>
  <c r="P79" i="33"/>
  <c r="P69" i="33"/>
  <c r="P61" i="33"/>
  <c r="P56" i="33"/>
  <c r="P51" i="33"/>
  <c r="P43" i="33"/>
  <c r="P30" i="33"/>
  <c r="P20" i="33"/>
  <c r="P12" i="33"/>
  <c r="P7" i="33"/>
  <c r="P162" i="33"/>
  <c r="P131" i="33"/>
  <c r="P123" i="33"/>
  <c r="P118" i="33"/>
  <c r="P110" i="33"/>
  <c r="P105" i="33"/>
  <c r="P66" i="33"/>
  <c r="P35" i="33"/>
  <c r="P17" i="33"/>
  <c r="P165" i="33"/>
  <c r="P63" i="33"/>
  <c r="P161" i="33"/>
  <c r="P148" i="33"/>
  <c r="P135" i="33"/>
  <c r="P130" i="33"/>
  <c r="P117" i="33"/>
  <c r="P109" i="33"/>
  <c r="P104" i="33"/>
  <c r="P96" i="33"/>
  <c r="P83" i="33"/>
  <c r="P75" i="33"/>
  <c r="P65" i="33"/>
  <c r="P47" i="33"/>
  <c r="P39" i="33"/>
  <c r="P34" i="33"/>
  <c r="P26" i="33"/>
  <c r="P16" i="33"/>
  <c r="P163" i="33"/>
  <c r="P155" i="33"/>
  <c r="P150" i="33"/>
  <c r="P142" i="33"/>
  <c r="P137" i="33"/>
  <c r="P132" i="33"/>
  <c r="P124" i="33"/>
  <c r="P119" i="33"/>
  <c r="P111" i="33"/>
  <c r="P98" i="33"/>
  <c r="P85" i="33"/>
  <c r="P77" i="33"/>
  <c r="P72" i="33"/>
  <c r="P67" i="33"/>
  <c r="P59" i="33"/>
  <c r="P49" i="33"/>
  <c r="P41" i="33"/>
  <c r="P36" i="33"/>
  <c r="P28" i="33"/>
  <c r="P23" i="33"/>
  <c r="P18" i="33"/>
  <c r="W195" i="29"/>
  <c r="W196" i="29" s="1"/>
  <c r="W197" i="29" s="1"/>
  <c r="W198" i="29" s="1"/>
  <c r="W199" i="29" s="1"/>
  <c r="W200" i="29" s="1"/>
  <c r="W202" i="29"/>
  <c r="X997" i="29"/>
  <c r="S201" i="29"/>
  <c r="Q201" i="29"/>
  <c r="R201" i="29"/>
  <c r="O201" i="29"/>
  <c r="T201" i="29"/>
  <c r="P201" i="29"/>
  <c r="W4" i="2" l="1"/>
  <c r="X4" i="2"/>
  <c r="Y4" i="2"/>
  <c r="Z4" i="2"/>
  <c r="AA4" i="2"/>
  <c r="AB4" i="2"/>
  <c r="W5" i="2"/>
  <c r="X5" i="2"/>
  <c r="Y5" i="2"/>
  <c r="Z5" i="2"/>
  <c r="AA5" i="2"/>
  <c r="AB5" i="2"/>
  <c r="W6" i="2"/>
  <c r="X6" i="2"/>
  <c r="Y6" i="2"/>
  <c r="Z6" i="2"/>
  <c r="AA6" i="2"/>
  <c r="AB6" i="2"/>
  <c r="W7" i="2"/>
  <c r="X7" i="2"/>
  <c r="Y7" i="2"/>
  <c r="Z7" i="2"/>
  <c r="AA7" i="2"/>
  <c r="AB7" i="2"/>
  <c r="W8" i="2"/>
  <c r="X8" i="2"/>
  <c r="Y8" i="2"/>
  <c r="Z8" i="2"/>
  <c r="AA8" i="2"/>
  <c r="AB8" i="2"/>
  <c r="W9" i="2"/>
  <c r="X9" i="2"/>
  <c r="Y9" i="2"/>
  <c r="Z9" i="2"/>
  <c r="AA9" i="2"/>
  <c r="AB9" i="2"/>
  <c r="W10" i="2"/>
  <c r="X10" i="2"/>
  <c r="Y10" i="2"/>
  <c r="Z10" i="2"/>
  <c r="AA10" i="2"/>
  <c r="AB10" i="2"/>
  <c r="W11" i="2"/>
  <c r="X11" i="2"/>
  <c r="Y11" i="2"/>
  <c r="Z11" i="2"/>
  <c r="AA11" i="2"/>
  <c r="AB11" i="2"/>
  <c r="W12" i="2"/>
  <c r="X12" i="2"/>
  <c r="Y12" i="2"/>
  <c r="Z12" i="2"/>
  <c r="AA12" i="2"/>
  <c r="AB12" i="2"/>
  <c r="W13" i="2"/>
  <c r="X13" i="2"/>
  <c r="Y13" i="2"/>
  <c r="Z13" i="2"/>
  <c r="AA13" i="2"/>
  <c r="AB13" i="2"/>
  <c r="W14" i="2"/>
  <c r="X14" i="2"/>
  <c r="Y14" i="2"/>
  <c r="Z14" i="2"/>
  <c r="AA14" i="2"/>
  <c r="AB14" i="2"/>
  <c r="W15" i="2"/>
  <c r="X15" i="2"/>
  <c r="Y15" i="2"/>
  <c r="Z15" i="2"/>
  <c r="AA15" i="2"/>
  <c r="AB15" i="2"/>
  <c r="W16" i="2"/>
  <c r="X16" i="2"/>
  <c r="Y16" i="2"/>
  <c r="Z16" i="2"/>
  <c r="AA16" i="2"/>
  <c r="AB16" i="2"/>
  <c r="W17" i="2"/>
  <c r="X17" i="2"/>
  <c r="Y17" i="2"/>
  <c r="Z17" i="2"/>
  <c r="AA17" i="2"/>
  <c r="AB17" i="2"/>
  <c r="W18" i="2"/>
  <c r="X18" i="2"/>
  <c r="Y18" i="2"/>
  <c r="Z18" i="2"/>
  <c r="AA18" i="2"/>
  <c r="AB18" i="2"/>
  <c r="W19" i="2"/>
  <c r="X19" i="2"/>
  <c r="Y19" i="2"/>
  <c r="Z19" i="2"/>
  <c r="AA19" i="2"/>
  <c r="AB19" i="2"/>
  <c r="W20" i="2"/>
  <c r="X20" i="2"/>
  <c r="Y20" i="2"/>
  <c r="Z20" i="2"/>
  <c r="AA20" i="2"/>
  <c r="AB20" i="2"/>
  <c r="W21" i="2"/>
  <c r="X21" i="2"/>
  <c r="Y21" i="2"/>
  <c r="Z21" i="2"/>
  <c r="AA21" i="2"/>
  <c r="AB21" i="2"/>
  <c r="W22" i="2"/>
  <c r="X22" i="2"/>
  <c r="Y22" i="2"/>
  <c r="Z22" i="2"/>
  <c r="AA22" i="2"/>
  <c r="AB22" i="2"/>
  <c r="W23" i="2"/>
  <c r="X23" i="2"/>
  <c r="Y23" i="2"/>
  <c r="Z23" i="2"/>
  <c r="AA23" i="2"/>
  <c r="AB23" i="2"/>
  <c r="W24" i="2"/>
  <c r="X24" i="2"/>
  <c r="Y24" i="2"/>
  <c r="Z24" i="2"/>
  <c r="AA24" i="2"/>
  <c r="AB24" i="2"/>
  <c r="W25" i="2"/>
  <c r="X25" i="2"/>
  <c r="Y25" i="2"/>
  <c r="Z25" i="2"/>
  <c r="AA25" i="2"/>
  <c r="AB25" i="2"/>
  <c r="W26" i="2"/>
  <c r="X26" i="2"/>
  <c r="Y26" i="2"/>
  <c r="Z26" i="2"/>
  <c r="AA26" i="2"/>
  <c r="AB26" i="2"/>
  <c r="W27" i="2"/>
  <c r="X27" i="2"/>
  <c r="Y27" i="2"/>
  <c r="Z27" i="2"/>
  <c r="AA27" i="2"/>
  <c r="AB27" i="2"/>
  <c r="W28" i="2"/>
  <c r="X28" i="2"/>
  <c r="Y28" i="2"/>
  <c r="Z28" i="2"/>
  <c r="AA28" i="2"/>
  <c r="AB28" i="2"/>
  <c r="W29" i="2"/>
  <c r="X29" i="2"/>
  <c r="Y29" i="2"/>
  <c r="Z29" i="2"/>
  <c r="AA29" i="2"/>
  <c r="AB29" i="2"/>
  <c r="W30" i="2"/>
  <c r="X30" i="2"/>
  <c r="Y30" i="2"/>
  <c r="Z30" i="2"/>
  <c r="AA30" i="2"/>
  <c r="AB30" i="2"/>
  <c r="W31" i="2"/>
  <c r="X31" i="2"/>
  <c r="Y31" i="2"/>
  <c r="Z31" i="2"/>
  <c r="AA31" i="2"/>
  <c r="AB31" i="2"/>
  <c r="W32" i="2"/>
  <c r="X32" i="2"/>
  <c r="Y32" i="2"/>
  <c r="Z32" i="2"/>
  <c r="AA32" i="2"/>
  <c r="AB32" i="2"/>
  <c r="W33" i="2"/>
  <c r="X33" i="2"/>
  <c r="Y33" i="2"/>
  <c r="Z33" i="2"/>
  <c r="AA33" i="2"/>
  <c r="AB33" i="2"/>
  <c r="W34" i="2"/>
  <c r="X34" i="2"/>
  <c r="Y34" i="2"/>
  <c r="Z34" i="2"/>
  <c r="AA34" i="2"/>
  <c r="AB34" i="2"/>
  <c r="W35" i="2"/>
  <c r="X35" i="2"/>
  <c r="Y35" i="2"/>
  <c r="Z35" i="2"/>
  <c r="AA35" i="2"/>
  <c r="AB35" i="2"/>
  <c r="W36" i="2"/>
  <c r="X36" i="2"/>
  <c r="Y36" i="2"/>
  <c r="Z36" i="2"/>
  <c r="AA36" i="2"/>
  <c r="AB36" i="2"/>
  <c r="W37" i="2"/>
  <c r="X37" i="2"/>
  <c r="Y37" i="2"/>
  <c r="Z37" i="2"/>
  <c r="AA37" i="2"/>
  <c r="AB37" i="2"/>
  <c r="W38" i="2"/>
  <c r="X38" i="2"/>
  <c r="Y38" i="2"/>
  <c r="Z38" i="2"/>
  <c r="AA38" i="2"/>
  <c r="AB38" i="2"/>
  <c r="W39" i="2"/>
  <c r="X39" i="2"/>
  <c r="Y39" i="2"/>
  <c r="Z39" i="2"/>
  <c r="AA39" i="2"/>
  <c r="AB39" i="2"/>
  <c r="W40" i="2"/>
  <c r="X40" i="2"/>
  <c r="Y40" i="2"/>
  <c r="Z40" i="2"/>
  <c r="AA40" i="2"/>
  <c r="AB40" i="2"/>
  <c r="W41" i="2"/>
  <c r="X41" i="2"/>
  <c r="Y41" i="2"/>
  <c r="Z41" i="2"/>
  <c r="AA41" i="2"/>
  <c r="AB41" i="2"/>
  <c r="W42" i="2"/>
  <c r="X42" i="2"/>
  <c r="Y42" i="2"/>
  <c r="Z42" i="2"/>
  <c r="AA42" i="2"/>
  <c r="AB42" i="2"/>
  <c r="W43" i="2"/>
  <c r="X43" i="2"/>
  <c r="Y43" i="2"/>
  <c r="Z43" i="2"/>
  <c r="AA43" i="2"/>
  <c r="AB43" i="2"/>
  <c r="W44" i="2"/>
  <c r="X44" i="2"/>
  <c r="Y44" i="2"/>
  <c r="Z44" i="2"/>
  <c r="AA44" i="2"/>
  <c r="AB44" i="2"/>
  <c r="W45" i="2"/>
  <c r="X45" i="2"/>
  <c r="Y45" i="2"/>
  <c r="Z45" i="2"/>
  <c r="AA45" i="2"/>
  <c r="AB45" i="2"/>
  <c r="W46" i="2"/>
  <c r="X46" i="2"/>
  <c r="Y46" i="2"/>
  <c r="Z46" i="2"/>
  <c r="AA46" i="2"/>
  <c r="AB46" i="2"/>
  <c r="W47" i="2"/>
  <c r="X47" i="2"/>
  <c r="Y47" i="2"/>
  <c r="Z47" i="2"/>
  <c r="AA47" i="2"/>
  <c r="AB47" i="2"/>
  <c r="W48" i="2"/>
  <c r="X48" i="2"/>
  <c r="Y48" i="2"/>
  <c r="Z48" i="2"/>
  <c r="AA48" i="2"/>
  <c r="AB48" i="2"/>
  <c r="W49" i="2"/>
  <c r="X49" i="2"/>
  <c r="Y49" i="2"/>
  <c r="Z49" i="2"/>
  <c r="AA49" i="2"/>
  <c r="AB49" i="2"/>
  <c r="W50" i="2"/>
  <c r="X50" i="2"/>
  <c r="Y50" i="2"/>
  <c r="Z50" i="2"/>
  <c r="AA50" i="2"/>
  <c r="AB50" i="2"/>
  <c r="W51" i="2"/>
  <c r="X51" i="2"/>
  <c r="Y51" i="2"/>
  <c r="Z51" i="2"/>
  <c r="AA51" i="2"/>
  <c r="AB51" i="2"/>
  <c r="W52" i="2"/>
  <c r="X52" i="2"/>
  <c r="Y52" i="2"/>
  <c r="Z52" i="2"/>
  <c r="AA52" i="2"/>
  <c r="AB52" i="2"/>
  <c r="W53" i="2"/>
  <c r="X53" i="2"/>
  <c r="Y53" i="2"/>
  <c r="Z53" i="2"/>
  <c r="AA53" i="2"/>
  <c r="AB53" i="2"/>
  <c r="W54" i="2"/>
  <c r="X54" i="2"/>
  <c r="Y54" i="2"/>
  <c r="Z54" i="2"/>
  <c r="AA54" i="2"/>
  <c r="AB54" i="2"/>
  <c r="W55" i="2"/>
  <c r="X55" i="2"/>
  <c r="Y55" i="2"/>
  <c r="Z55" i="2"/>
  <c r="AA55" i="2"/>
  <c r="AB55" i="2"/>
  <c r="W56" i="2"/>
  <c r="X56" i="2"/>
  <c r="Y56" i="2"/>
  <c r="Z56" i="2"/>
  <c r="AA56" i="2"/>
  <c r="AB56" i="2"/>
  <c r="W57" i="2"/>
  <c r="X57" i="2"/>
  <c r="Y57" i="2"/>
  <c r="Z57" i="2"/>
  <c r="AA57" i="2"/>
  <c r="AB57" i="2"/>
  <c r="W58" i="2"/>
  <c r="X58" i="2"/>
  <c r="Y58" i="2"/>
  <c r="Z58" i="2"/>
  <c r="AA58" i="2"/>
  <c r="AB58" i="2"/>
  <c r="W59" i="2"/>
  <c r="X59" i="2"/>
  <c r="Y59" i="2"/>
  <c r="Z59" i="2"/>
  <c r="AA59" i="2"/>
  <c r="AB59" i="2"/>
  <c r="W60" i="2"/>
  <c r="X60" i="2"/>
  <c r="Y60" i="2"/>
  <c r="Z60" i="2"/>
  <c r="AA60" i="2"/>
  <c r="AB60" i="2"/>
  <c r="W61" i="2"/>
  <c r="X61" i="2"/>
  <c r="Y61" i="2"/>
  <c r="Z61" i="2"/>
  <c r="AA61" i="2"/>
  <c r="AB61" i="2"/>
  <c r="W62" i="2"/>
  <c r="X62" i="2"/>
  <c r="Y62" i="2"/>
  <c r="Z62" i="2"/>
  <c r="AA62" i="2"/>
  <c r="AB62" i="2"/>
  <c r="W63" i="2"/>
  <c r="X63" i="2"/>
  <c r="Y63" i="2"/>
  <c r="Z63" i="2"/>
  <c r="AA63" i="2"/>
  <c r="AB63" i="2"/>
  <c r="W64" i="2"/>
  <c r="X64" i="2"/>
  <c r="Y64" i="2"/>
  <c r="Z64" i="2"/>
  <c r="AA64" i="2"/>
  <c r="AB64" i="2"/>
  <c r="W65" i="2"/>
  <c r="X65" i="2"/>
  <c r="Y65" i="2"/>
  <c r="Z65" i="2"/>
  <c r="AA65" i="2"/>
  <c r="AB65" i="2"/>
  <c r="W66" i="2"/>
  <c r="X66" i="2"/>
  <c r="Y66" i="2"/>
  <c r="Z66" i="2"/>
  <c r="AA66" i="2"/>
  <c r="AB66" i="2"/>
  <c r="W67" i="2"/>
  <c r="X67" i="2"/>
  <c r="Y67" i="2"/>
  <c r="Z67" i="2"/>
  <c r="AA67" i="2"/>
  <c r="AB67" i="2"/>
  <c r="W68" i="2"/>
  <c r="X68" i="2"/>
  <c r="Y68" i="2"/>
  <c r="Z68" i="2"/>
  <c r="AA68" i="2"/>
  <c r="AB68" i="2"/>
  <c r="W69" i="2"/>
  <c r="X69" i="2"/>
  <c r="Y69" i="2"/>
  <c r="Z69" i="2"/>
  <c r="AA69" i="2"/>
  <c r="AB69" i="2"/>
  <c r="W70" i="2"/>
  <c r="X70" i="2"/>
  <c r="Y70" i="2"/>
  <c r="Z70" i="2"/>
  <c r="AA70" i="2"/>
  <c r="AB70" i="2"/>
  <c r="W71" i="2"/>
  <c r="X71" i="2"/>
  <c r="Y71" i="2"/>
  <c r="Z71" i="2"/>
  <c r="AA71" i="2"/>
  <c r="AB71" i="2"/>
  <c r="W72" i="2"/>
  <c r="X72" i="2"/>
  <c r="Y72" i="2"/>
  <c r="Z72" i="2"/>
  <c r="AA72" i="2"/>
  <c r="AB72" i="2"/>
  <c r="W73" i="2"/>
  <c r="X73" i="2"/>
  <c r="Y73" i="2"/>
  <c r="Z73" i="2"/>
  <c r="AA73" i="2"/>
  <c r="AB73" i="2"/>
  <c r="W74" i="2"/>
  <c r="X74" i="2"/>
  <c r="Y74" i="2"/>
  <c r="Z74" i="2"/>
  <c r="AA74" i="2"/>
  <c r="AB74" i="2"/>
  <c r="W75" i="2"/>
  <c r="X75" i="2"/>
  <c r="Y75" i="2"/>
  <c r="Z75" i="2"/>
  <c r="AA75" i="2"/>
  <c r="AB75" i="2"/>
  <c r="W76" i="2"/>
  <c r="X76" i="2"/>
  <c r="Y76" i="2"/>
  <c r="Z76" i="2"/>
  <c r="AA76" i="2"/>
  <c r="AB76" i="2"/>
  <c r="W77" i="2"/>
  <c r="X77" i="2"/>
  <c r="Y77" i="2"/>
  <c r="Z77" i="2"/>
  <c r="AA77" i="2"/>
  <c r="AB77" i="2"/>
  <c r="W78" i="2"/>
  <c r="X78" i="2"/>
  <c r="Y78" i="2"/>
  <c r="Z78" i="2"/>
  <c r="AA78" i="2"/>
  <c r="AB78" i="2"/>
  <c r="W79" i="2"/>
  <c r="X79" i="2"/>
  <c r="Y79" i="2"/>
  <c r="Z79" i="2"/>
  <c r="AA79" i="2"/>
  <c r="AB79" i="2"/>
  <c r="W80" i="2"/>
  <c r="X80" i="2"/>
  <c r="Y80" i="2"/>
  <c r="Z80" i="2"/>
  <c r="AA80" i="2"/>
  <c r="AB80" i="2"/>
  <c r="W81" i="2"/>
  <c r="X81" i="2"/>
  <c r="Y81" i="2"/>
  <c r="Z81" i="2"/>
  <c r="AA81" i="2"/>
  <c r="AB81" i="2"/>
  <c r="W82" i="2"/>
  <c r="X82" i="2"/>
  <c r="Y82" i="2"/>
  <c r="Z82" i="2"/>
  <c r="AA82" i="2"/>
  <c r="AB82" i="2"/>
  <c r="W83" i="2"/>
  <c r="X83" i="2"/>
  <c r="Y83" i="2"/>
  <c r="Z83" i="2"/>
  <c r="AA83" i="2"/>
  <c r="AB83" i="2"/>
  <c r="W84" i="2"/>
  <c r="X84" i="2"/>
  <c r="Y84" i="2"/>
  <c r="Z84" i="2"/>
  <c r="AA84" i="2"/>
  <c r="AB84" i="2"/>
  <c r="W85" i="2"/>
  <c r="X85" i="2"/>
  <c r="Y85" i="2"/>
  <c r="Z85" i="2"/>
  <c r="AA85" i="2"/>
  <c r="AB85" i="2"/>
  <c r="W86" i="2"/>
  <c r="X86" i="2"/>
  <c r="Y86" i="2"/>
  <c r="Z86" i="2"/>
  <c r="AA86" i="2"/>
  <c r="AB86" i="2"/>
  <c r="W87" i="2"/>
  <c r="X87" i="2"/>
  <c r="Y87" i="2"/>
  <c r="Z87" i="2"/>
  <c r="AA87" i="2"/>
  <c r="AB87" i="2"/>
  <c r="W88" i="2"/>
  <c r="X88" i="2"/>
  <c r="Y88" i="2"/>
  <c r="Z88" i="2"/>
  <c r="AA88" i="2"/>
  <c r="AB88" i="2"/>
  <c r="W89" i="2"/>
  <c r="X89" i="2"/>
  <c r="Y89" i="2"/>
  <c r="Z89" i="2"/>
  <c r="AA89" i="2"/>
  <c r="AB89" i="2"/>
  <c r="W90" i="2"/>
  <c r="X90" i="2"/>
  <c r="Y90" i="2"/>
  <c r="Z90" i="2"/>
  <c r="AA90" i="2"/>
  <c r="AB90" i="2"/>
  <c r="W91" i="2"/>
  <c r="X91" i="2"/>
  <c r="Y91" i="2"/>
  <c r="Z91" i="2"/>
  <c r="AA91" i="2"/>
  <c r="AB91" i="2"/>
  <c r="W92" i="2"/>
  <c r="X92" i="2"/>
  <c r="Y92" i="2"/>
  <c r="Z92" i="2"/>
  <c r="AA92" i="2"/>
  <c r="AB92" i="2"/>
  <c r="W93" i="2"/>
  <c r="X93" i="2"/>
  <c r="Y93" i="2"/>
  <c r="Z93" i="2"/>
  <c r="AA93" i="2"/>
  <c r="AB93" i="2"/>
  <c r="W94" i="2"/>
  <c r="X94" i="2"/>
  <c r="Y94" i="2"/>
  <c r="Z94" i="2"/>
  <c r="AA94" i="2"/>
  <c r="AB94" i="2"/>
  <c r="W95" i="2"/>
  <c r="X95" i="2"/>
  <c r="Y95" i="2"/>
  <c r="Z95" i="2"/>
  <c r="AA95" i="2"/>
  <c r="AB95" i="2"/>
  <c r="W96" i="2"/>
  <c r="X96" i="2"/>
  <c r="Y96" i="2"/>
  <c r="Z96" i="2"/>
  <c r="AA96" i="2"/>
  <c r="AB96" i="2"/>
  <c r="W97" i="2"/>
  <c r="X97" i="2"/>
  <c r="Y97" i="2"/>
  <c r="Z97" i="2"/>
  <c r="AA97" i="2"/>
  <c r="AB97" i="2"/>
  <c r="W98" i="2"/>
  <c r="X98" i="2"/>
  <c r="Y98" i="2"/>
  <c r="Z98" i="2"/>
  <c r="AA98" i="2"/>
  <c r="AB98" i="2"/>
  <c r="W99" i="2"/>
  <c r="X99" i="2"/>
  <c r="Y99" i="2"/>
  <c r="Z99" i="2"/>
  <c r="AA99" i="2"/>
  <c r="AB99" i="2"/>
  <c r="W100" i="2"/>
  <c r="X100" i="2"/>
  <c r="Y100" i="2"/>
  <c r="Z100" i="2"/>
  <c r="AA100" i="2"/>
  <c r="AB100" i="2"/>
  <c r="W101" i="2"/>
  <c r="X101" i="2"/>
  <c r="Y101" i="2"/>
  <c r="Z101" i="2"/>
  <c r="AA101" i="2"/>
  <c r="AB101" i="2"/>
  <c r="W102" i="2"/>
  <c r="X102" i="2"/>
  <c r="Y102" i="2"/>
  <c r="Z102" i="2"/>
  <c r="AA102" i="2"/>
  <c r="AB102" i="2"/>
  <c r="W103" i="2"/>
  <c r="X103" i="2"/>
  <c r="Y103" i="2"/>
  <c r="Z103" i="2"/>
  <c r="AA103" i="2"/>
  <c r="AB103" i="2"/>
  <c r="W104" i="2"/>
  <c r="X104" i="2"/>
  <c r="Y104" i="2"/>
  <c r="Z104" i="2"/>
  <c r="AA104" i="2"/>
  <c r="AB104" i="2"/>
  <c r="W105" i="2"/>
  <c r="X105" i="2"/>
  <c r="Y105" i="2"/>
  <c r="Z105" i="2"/>
  <c r="AA105" i="2"/>
  <c r="AB105" i="2"/>
  <c r="W106" i="2"/>
  <c r="X106" i="2"/>
  <c r="Y106" i="2"/>
  <c r="Z106" i="2"/>
  <c r="AA106" i="2"/>
  <c r="AB106" i="2"/>
  <c r="W107" i="2"/>
  <c r="X107" i="2"/>
  <c r="Y107" i="2"/>
  <c r="Z107" i="2"/>
  <c r="AA107" i="2"/>
  <c r="AB107" i="2"/>
  <c r="W108" i="2"/>
  <c r="X108" i="2"/>
  <c r="Y108" i="2"/>
  <c r="Z108" i="2"/>
  <c r="AA108" i="2"/>
  <c r="AB108" i="2"/>
  <c r="W109" i="2"/>
  <c r="X109" i="2"/>
  <c r="Y109" i="2"/>
  <c r="Z109" i="2"/>
  <c r="AA109" i="2"/>
  <c r="AB109" i="2"/>
  <c r="W110" i="2"/>
  <c r="X110" i="2"/>
  <c r="Y110" i="2"/>
  <c r="Z110" i="2"/>
  <c r="AA110" i="2"/>
  <c r="AB110" i="2"/>
  <c r="W111" i="2"/>
  <c r="X111" i="2"/>
  <c r="Y111" i="2"/>
  <c r="Z111" i="2"/>
  <c r="AA111" i="2"/>
  <c r="AB111" i="2"/>
  <c r="W112" i="2"/>
  <c r="X112" i="2"/>
  <c r="Y112" i="2"/>
  <c r="Z112" i="2"/>
  <c r="AA112" i="2"/>
  <c r="AB112" i="2"/>
  <c r="W113" i="2"/>
  <c r="X113" i="2"/>
  <c r="Y113" i="2"/>
  <c r="Z113" i="2"/>
  <c r="AA113" i="2"/>
  <c r="AB113" i="2"/>
  <c r="W114" i="2"/>
  <c r="X114" i="2"/>
  <c r="Y114" i="2"/>
  <c r="Z114" i="2"/>
  <c r="AA114" i="2"/>
  <c r="AB114" i="2"/>
  <c r="W115" i="2"/>
  <c r="X115" i="2"/>
  <c r="Y115" i="2"/>
  <c r="Z115" i="2"/>
  <c r="AA115" i="2"/>
  <c r="AB115" i="2"/>
  <c r="W116" i="2"/>
  <c r="X116" i="2"/>
  <c r="Y116" i="2"/>
  <c r="Z116" i="2"/>
  <c r="AA116" i="2"/>
  <c r="AB116" i="2"/>
  <c r="W117" i="2"/>
  <c r="X117" i="2"/>
  <c r="Y117" i="2"/>
  <c r="Z117" i="2"/>
  <c r="AA117" i="2"/>
  <c r="AB117" i="2"/>
  <c r="W118" i="2"/>
  <c r="X118" i="2"/>
  <c r="Y118" i="2"/>
  <c r="Z118" i="2"/>
  <c r="AA118" i="2"/>
  <c r="AB118" i="2"/>
  <c r="W119" i="2"/>
  <c r="X119" i="2"/>
  <c r="Y119" i="2"/>
  <c r="Z119" i="2"/>
  <c r="AA119" i="2"/>
  <c r="AB119" i="2"/>
  <c r="W120" i="2"/>
  <c r="X120" i="2"/>
  <c r="Y120" i="2"/>
  <c r="Z120" i="2"/>
  <c r="AA120" i="2"/>
  <c r="AB120" i="2"/>
  <c r="W121" i="2"/>
  <c r="X121" i="2"/>
  <c r="Y121" i="2"/>
  <c r="Z121" i="2"/>
  <c r="AA121" i="2"/>
  <c r="AB121" i="2"/>
  <c r="W122" i="2"/>
  <c r="X122" i="2"/>
  <c r="Y122" i="2"/>
  <c r="Z122" i="2"/>
  <c r="AA122" i="2"/>
  <c r="AB122" i="2"/>
  <c r="W123" i="2"/>
  <c r="X123" i="2"/>
  <c r="Y123" i="2"/>
  <c r="Z123" i="2"/>
  <c r="AA123" i="2"/>
  <c r="AB123" i="2"/>
  <c r="W124" i="2"/>
  <c r="X124" i="2"/>
  <c r="Y124" i="2"/>
  <c r="Z124" i="2"/>
  <c r="AA124" i="2"/>
  <c r="AB124" i="2"/>
  <c r="W125" i="2"/>
  <c r="X125" i="2"/>
  <c r="Y125" i="2"/>
  <c r="Z125" i="2"/>
  <c r="AA125" i="2"/>
  <c r="AB125" i="2"/>
  <c r="W126" i="2"/>
  <c r="X126" i="2"/>
  <c r="Y126" i="2"/>
  <c r="Z126" i="2"/>
  <c r="AA126" i="2"/>
  <c r="AB126" i="2"/>
  <c r="W127" i="2"/>
  <c r="X127" i="2"/>
  <c r="Y127" i="2"/>
  <c r="Z127" i="2"/>
  <c r="AA127" i="2"/>
  <c r="AB127" i="2"/>
  <c r="W128" i="2"/>
  <c r="X128" i="2"/>
  <c r="Y128" i="2"/>
  <c r="Z128" i="2"/>
  <c r="AA128" i="2"/>
  <c r="AB128" i="2"/>
  <c r="W129" i="2"/>
  <c r="X129" i="2"/>
  <c r="Y129" i="2"/>
  <c r="Z129" i="2"/>
  <c r="AA129" i="2"/>
  <c r="AB129" i="2"/>
  <c r="W130" i="2"/>
  <c r="X130" i="2"/>
  <c r="Y130" i="2"/>
  <c r="Z130" i="2"/>
  <c r="AA130" i="2"/>
  <c r="AB130" i="2"/>
  <c r="W131" i="2"/>
  <c r="X131" i="2"/>
  <c r="Y131" i="2"/>
  <c r="Z131" i="2"/>
  <c r="AA131" i="2"/>
  <c r="AB131" i="2"/>
  <c r="W132" i="2"/>
  <c r="X132" i="2"/>
  <c r="Y132" i="2"/>
  <c r="Z132" i="2"/>
  <c r="AA132" i="2"/>
  <c r="AB132" i="2"/>
  <c r="W133" i="2"/>
  <c r="X133" i="2"/>
  <c r="Y133" i="2"/>
  <c r="Z133" i="2"/>
  <c r="AA133" i="2"/>
  <c r="AB133" i="2"/>
  <c r="W134" i="2"/>
  <c r="X134" i="2"/>
  <c r="Y134" i="2"/>
  <c r="Z134" i="2"/>
  <c r="AA134" i="2"/>
  <c r="AB134" i="2"/>
  <c r="W135" i="2"/>
  <c r="X135" i="2"/>
  <c r="Y135" i="2"/>
  <c r="Z135" i="2"/>
  <c r="AA135" i="2"/>
  <c r="AB135" i="2"/>
  <c r="W136" i="2"/>
  <c r="X136" i="2"/>
  <c r="Y136" i="2"/>
  <c r="Z136" i="2"/>
  <c r="AA136" i="2"/>
  <c r="AB136" i="2"/>
  <c r="W137" i="2"/>
  <c r="X137" i="2"/>
  <c r="Y137" i="2"/>
  <c r="Z137" i="2"/>
  <c r="AA137" i="2"/>
  <c r="AB137" i="2"/>
  <c r="W138" i="2"/>
  <c r="X138" i="2"/>
  <c r="Y138" i="2"/>
  <c r="Z138" i="2"/>
  <c r="AA138" i="2"/>
  <c r="AB138" i="2"/>
  <c r="W139" i="2"/>
  <c r="X139" i="2"/>
  <c r="Y139" i="2"/>
  <c r="Z139" i="2"/>
  <c r="AA139" i="2"/>
  <c r="AB139" i="2"/>
  <c r="W140" i="2"/>
  <c r="X140" i="2"/>
  <c r="Y140" i="2"/>
  <c r="Z140" i="2"/>
  <c r="AA140" i="2"/>
  <c r="AB140" i="2"/>
  <c r="W141" i="2"/>
  <c r="X141" i="2"/>
  <c r="Y141" i="2"/>
  <c r="Z141" i="2"/>
  <c r="AA141" i="2"/>
  <c r="AB141" i="2"/>
  <c r="W142" i="2"/>
  <c r="X142" i="2"/>
  <c r="Y142" i="2"/>
  <c r="Z142" i="2"/>
  <c r="AA142" i="2"/>
  <c r="AB142" i="2"/>
  <c r="W143" i="2"/>
  <c r="X143" i="2"/>
  <c r="Y143" i="2"/>
  <c r="Z143" i="2"/>
  <c r="AA143" i="2"/>
  <c r="AB143" i="2"/>
  <c r="W144" i="2"/>
  <c r="X144" i="2"/>
  <c r="Y144" i="2"/>
  <c r="Z144" i="2"/>
  <c r="AA144" i="2"/>
  <c r="AB144" i="2"/>
  <c r="W145" i="2"/>
  <c r="X145" i="2"/>
  <c r="Y145" i="2"/>
  <c r="Z145" i="2"/>
  <c r="AA145" i="2"/>
  <c r="AB145" i="2"/>
  <c r="W146" i="2"/>
  <c r="X146" i="2"/>
  <c r="Y146" i="2"/>
  <c r="Z146" i="2"/>
  <c r="AA146" i="2"/>
  <c r="AB146" i="2"/>
  <c r="W147" i="2"/>
  <c r="X147" i="2"/>
  <c r="Y147" i="2"/>
  <c r="Z147" i="2"/>
  <c r="AA147" i="2"/>
  <c r="AB147" i="2"/>
  <c r="W148" i="2"/>
  <c r="X148" i="2"/>
  <c r="Y148" i="2"/>
  <c r="Z148" i="2"/>
  <c r="AA148" i="2"/>
  <c r="AB148" i="2"/>
  <c r="W149" i="2"/>
  <c r="X149" i="2"/>
  <c r="Y149" i="2"/>
  <c r="Z149" i="2"/>
  <c r="AA149" i="2"/>
  <c r="AB149" i="2"/>
  <c r="W150" i="2"/>
  <c r="X150" i="2"/>
  <c r="Y150" i="2"/>
  <c r="Z150" i="2"/>
  <c r="AA150" i="2"/>
  <c r="AB150" i="2"/>
  <c r="W151" i="2"/>
  <c r="X151" i="2"/>
  <c r="Y151" i="2"/>
  <c r="Z151" i="2"/>
  <c r="AA151" i="2"/>
  <c r="AB151" i="2"/>
  <c r="W152" i="2"/>
  <c r="X152" i="2"/>
  <c r="Y152" i="2"/>
  <c r="Z152" i="2"/>
  <c r="AA152" i="2"/>
  <c r="AB152" i="2"/>
  <c r="W153" i="2"/>
  <c r="X153" i="2"/>
  <c r="Y153" i="2"/>
  <c r="Z153" i="2"/>
  <c r="AA153" i="2"/>
  <c r="AB153" i="2"/>
  <c r="W154" i="2"/>
  <c r="X154" i="2"/>
  <c r="Y154" i="2"/>
  <c r="Z154" i="2"/>
  <c r="AA154" i="2"/>
  <c r="AB154" i="2"/>
  <c r="W155" i="2"/>
  <c r="X155" i="2"/>
  <c r="Y155" i="2"/>
  <c r="Z155" i="2"/>
  <c r="AA155" i="2"/>
  <c r="AB155" i="2"/>
  <c r="W156" i="2"/>
  <c r="X156" i="2"/>
  <c r="Y156" i="2"/>
  <c r="Z156" i="2"/>
  <c r="AA156" i="2"/>
  <c r="AB156" i="2"/>
  <c r="W157" i="2"/>
  <c r="X157" i="2"/>
  <c r="Y157" i="2"/>
  <c r="Z157" i="2"/>
  <c r="AA157" i="2"/>
  <c r="AB157" i="2"/>
  <c r="W158" i="2"/>
  <c r="X158" i="2"/>
  <c r="Y158" i="2"/>
  <c r="Z158" i="2"/>
  <c r="AA158" i="2"/>
  <c r="AB158" i="2"/>
  <c r="W159" i="2"/>
  <c r="X159" i="2"/>
  <c r="Y159" i="2"/>
  <c r="Z159" i="2"/>
  <c r="AA159" i="2"/>
  <c r="AB159" i="2"/>
  <c r="W160" i="2"/>
  <c r="X160" i="2"/>
  <c r="Y160" i="2"/>
  <c r="Z160" i="2"/>
  <c r="AA160" i="2"/>
  <c r="AB160" i="2"/>
  <c r="W161" i="2"/>
  <c r="X161" i="2"/>
  <c r="Y161" i="2"/>
  <c r="Z161" i="2"/>
  <c r="AA161" i="2"/>
  <c r="AB161" i="2"/>
  <c r="W162" i="2"/>
  <c r="X162" i="2"/>
  <c r="Y162" i="2"/>
  <c r="Z162" i="2"/>
  <c r="AA162" i="2"/>
  <c r="AB162" i="2"/>
  <c r="W163" i="2"/>
  <c r="X163" i="2"/>
  <c r="Y163" i="2"/>
  <c r="Z163" i="2"/>
  <c r="AA163" i="2"/>
  <c r="AB163" i="2"/>
  <c r="W164" i="2"/>
  <c r="X164" i="2"/>
  <c r="Y164" i="2"/>
  <c r="Z164" i="2"/>
  <c r="AA164" i="2"/>
  <c r="AB164" i="2"/>
  <c r="W165" i="2"/>
  <c r="X165" i="2"/>
  <c r="Y165" i="2"/>
  <c r="Z165" i="2"/>
  <c r="AA165" i="2"/>
  <c r="AB165" i="2"/>
  <c r="W166" i="2"/>
  <c r="X166" i="2"/>
  <c r="Y166" i="2"/>
  <c r="Z166" i="2"/>
  <c r="AA166" i="2"/>
  <c r="AB166" i="2"/>
  <c r="W167" i="2"/>
  <c r="X167" i="2"/>
  <c r="Y167" i="2"/>
  <c r="Z167" i="2"/>
  <c r="AA167" i="2"/>
  <c r="AB167" i="2"/>
  <c r="W168" i="2"/>
  <c r="X168" i="2"/>
  <c r="Y168" i="2"/>
  <c r="Z168" i="2"/>
  <c r="AA168" i="2"/>
  <c r="AB168" i="2"/>
  <c r="W169" i="2"/>
  <c r="X169" i="2"/>
  <c r="Y169" i="2"/>
  <c r="Z169" i="2"/>
  <c r="AA169" i="2"/>
  <c r="AB169" i="2"/>
  <c r="W170" i="2"/>
  <c r="X170" i="2"/>
  <c r="Y170" i="2"/>
  <c r="Z170" i="2"/>
  <c r="AA170" i="2"/>
  <c r="AB170" i="2"/>
  <c r="W171" i="2"/>
  <c r="X171" i="2"/>
  <c r="Y171" i="2"/>
  <c r="Z171" i="2"/>
  <c r="AA171" i="2"/>
  <c r="AB171" i="2"/>
  <c r="W172" i="2"/>
  <c r="X172" i="2"/>
  <c r="Y172" i="2"/>
  <c r="Z172" i="2"/>
  <c r="AA172" i="2"/>
  <c r="AB172" i="2"/>
  <c r="W173" i="2"/>
  <c r="X173" i="2"/>
  <c r="Y173" i="2"/>
  <c r="Z173" i="2"/>
  <c r="AA173" i="2"/>
  <c r="AB173" i="2"/>
  <c r="W174" i="2"/>
  <c r="X174" i="2"/>
  <c r="Y174" i="2"/>
  <c r="Z174" i="2"/>
  <c r="AA174" i="2"/>
  <c r="AB174" i="2"/>
  <c r="W175" i="2"/>
  <c r="X175" i="2"/>
  <c r="Y175" i="2"/>
  <c r="Z175" i="2"/>
  <c r="AA175" i="2"/>
  <c r="AB175" i="2"/>
  <c r="W176" i="2"/>
  <c r="X176" i="2"/>
  <c r="Y176" i="2"/>
  <c r="Z176" i="2"/>
  <c r="AA176" i="2"/>
  <c r="AB176" i="2"/>
  <c r="W177" i="2"/>
  <c r="X177" i="2"/>
  <c r="Y177" i="2"/>
  <c r="Z177" i="2"/>
  <c r="AA177" i="2"/>
  <c r="AB177" i="2"/>
  <c r="W178" i="2"/>
  <c r="X178" i="2"/>
  <c r="Y178" i="2"/>
  <c r="Z178" i="2"/>
  <c r="AA178" i="2"/>
  <c r="AB178" i="2"/>
  <c r="W179" i="2"/>
  <c r="X179" i="2"/>
  <c r="Y179" i="2"/>
  <c r="Z179" i="2"/>
  <c r="AA179" i="2"/>
  <c r="AB179" i="2"/>
  <c r="W180" i="2"/>
  <c r="X180" i="2"/>
  <c r="Y180" i="2"/>
  <c r="Z180" i="2"/>
  <c r="AA180" i="2"/>
  <c r="AB180" i="2"/>
  <c r="W181" i="2"/>
  <c r="X181" i="2"/>
  <c r="Y181" i="2"/>
  <c r="Z181" i="2"/>
  <c r="AA181" i="2"/>
  <c r="AB181" i="2"/>
  <c r="W182" i="2"/>
  <c r="X182" i="2"/>
  <c r="Y182" i="2"/>
  <c r="Z182" i="2"/>
  <c r="AA182" i="2"/>
  <c r="AB182" i="2"/>
  <c r="W183" i="2"/>
  <c r="X183" i="2"/>
  <c r="Y183" i="2"/>
  <c r="Z183" i="2"/>
  <c r="AA183" i="2"/>
  <c r="AB183" i="2"/>
  <c r="W184" i="2"/>
  <c r="X184" i="2"/>
  <c r="Y184" i="2"/>
  <c r="Z184" i="2"/>
  <c r="AA184" i="2"/>
  <c r="AB184" i="2"/>
  <c r="W185" i="2"/>
  <c r="X185" i="2"/>
  <c r="Y185" i="2"/>
  <c r="Z185" i="2"/>
  <c r="AA185" i="2"/>
  <c r="AB185" i="2"/>
  <c r="W186" i="2"/>
  <c r="X186" i="2"/>
  <c r="Y186" i="2"/>
  <c r="Z186" i="2"/>
  <c r="AA186" i="2"/>
  <c r="AB186" i="2"/>
  <c r="W187" i="2"/>
  <c r="X187" i="2"/>
  <c r="Y187" i="2"/>
  <c r="Z187" i="2"/>
  <c r="AA187" i="2"/>
  <c r="AB187" i="2"/>
  <c r="W188" i="2"/>
  <c r="X188" i="2"/>
  <c r="Y188" i="2"/>
  <c r="Z188" i="2"/>
  <c r="AA188" i="2"/>
  <c r="AB188" i="2"/>
  <c r="W189" i="2"/>
  <c r="X189" i="2"/>
  <c r="Y189" i="2"/>
  <c r="Z189" i="2"/>
  <c r="AA189" i="2"/>
  <c r="AB189" i="2"/>
  <c r="W190" i="2"/>
  <c r="X190" i="2"/>
  <c r="Y190" i="2"/>
  <c r="Z190" i="2"/>
  <c r="AA190" i="2"/>
  <c r="AB190" i="2"/>
  <c r="W191" i="2"/>
  <c r="X191" i="2"/>
  <c r="Y191" i="2"/>
  <c r="Z191" i="2"/>
  <c r="AA191" i="2"/>
  <c r="AB191" i="2"/>
  <c r="W192" i="2"/>
  <c r="X192" i="2"/>
  <c r="Y192" i="2"/>
  <c r="Z192" i="2"/>
  <c r="AA192" i="2"/>
  <c r="AB192" i="2"/>
  <c r="W193" i="2"/>
  <c r="X193" i="2"/>
  <c r="Y193" i="2"/>
  <c r="Z193" i="2"/>
  <c r="AA193" i="2"/>
  <c r="AB193" i="2"/>
  <c r="W194" i="2"/>
  <c r="X194" i="2"/>
  <c r="Y194" i="2"/>
  <c r="Z194" i="2"/>
  <c r="AA194" i="2"/>
  <c r="AB194" i="2"/>
  <c r="W195" i="2"/>
  <c r="X195" i="2"/>
  <c r="Y195" i="2"/>
  <c r="Z195" i="2"/>
  <c r="AA195" i="2"/>
  <c r="AB195" i="2"/>
  <c r="W196" i="2"/>
  <c r="X196" i="2"/>
  <c r="Y196" i="2"/>
  <c r="Z196" i="2"/>
  <c r="AA196" i="2"/>
  <c r="AB196" i="2"/>
  <c r="W197" i="2"/>
  <c r="X197" i="2"/>
  <c r="Y197" i="2"/>
  <c r="Z197" i="2"/>
  <c r="AA197" i="2"/>
  <c r="AB197" i="2"/>
  <c r="W198" i="2"/>
  <c r="X198" i="2"/>
  <c r="Y198" i="2"/>
  <c r="Z198" i="2"/>
  <c r="AA198" i="2"/>
  <c r="AB198" i="2"/>
  <c r="W199" i="2"/>
  <c r="X199" i="2"/>
  <c r="Y199" i="2"/>
  <c r="Z199" i="2"/>
  <c r="AA199" i="2"/>
  <c r="AB199" i="2"/>
  <c r="W200" i="2"/>
  <c r="X200" i="2"/>
  <c r="Y200" i="2"/>
  <c r="Z200" i="2"/>
  <c r="AA200" i="2"/>
  <c r="AB200" i="2"/>
  <c r="W201" i="2"/>
  <c r="X201" i="2"/>
  <c r="Y201" i="2"/>
  <c r="Z201" i="2"/>
  <c r="AA201" i="2"/>
  <c r="AB201" i="2"/>
  <c r="W202" i="2"/>
  <c r="X202" i="2"/>
  <c r="Y202" i="2"/>
  <c r="Z202" i="2"/>
  <c r="AA202" i="2"/>
  <c r="AB202" i="2"/>
  <c r="W203" i="2"/>
  <c r="X203" i="2"/>
  <c r="Y203" i="2"/>
  <c r="Z203" i="2"/>
  <c r="AA203" i="2"/>
  <c r="AB203" i="2"/>
  <c r="W204" i="2"/>
  <c r="X204" i="2"/>
  <c r="Y204" i="2"/>
  <c r="Z204" i="2"/>
  <c r="AA204" i="2"/>
  <c r="AB204" i="2"/>
  <c r="W205" i="2"/>
  <c r="X205" i="2"/>
  <c r="Y205" i="2"/>
  <c r="Z205" i="2"/>
  <c r="AA205" i="2"/>
  <c r="AB205" i="2"/>
  <c r="W206" i="2"/>
  <c r="X206" i="2"/>
  <c r="Y206" i="2"/>
  <c r="Z206" i="2"/>
  <c r="AA206" i="2"/>
  <c r="AB206" i="2"/>
  <c r="W207" i="2"/>
  <c r="X207" i="2"/>
  <c r="Y207" i="2"/>
  <c r="Z207" i="2"/>
  <c r="AA207" i="2"/>
  <c r="AB207" i="2"/>
  <c r="W208" i="2"/>
  <c r="X208" i="2"/>
  <c r="Y208" i="2"/>
  <c r="Z208" i="2"/>
  <c r="AA208" i="2"/>
  <c r="AB208" i="2"/>
  <c r="W209" i="2"/>
  <c r="X209" i="2"/>
  <c r="Y209" i="2"/>
  <c r="Z209" i="2"/>
  <c r="AA209" i="2"/>
  <c r="AB209" i="2"/>
  <c r="W210" i="2"/>
  <c r="X210" i="2"/>
  <c r="Y210" i="2"/>
  <c r="Z210" i="2"/>
  <c r="AA210" i="2"/>
  <c r="AB210" i="2"/>
  <c r="W211" i="2"/>
  <c r="X211" i="2"/>
  <c r="Y211" i="2"/>
  <c r="Z211" i="2"/>
  <c r="AA211" i="2"/>
  <c r="AB211" i="2"/>
  <c r="W212" i="2"/>
  <c r="X212" i="2"/>
  <c r="Y212" i="2"/>
  <c r="Z212" i="2"/>
  <c r="AA212" i="2"/>
  <c r="AB212" i="2"/>
  <c r="W213" i="2"/>
  <c r="X213" i="2"/>
  <c r="Y213" i="2"/>
  <c r="Z213" i="2"/>
  <c r="AA213" i="2"/>
  <c r="AB213" i="2"/>
  <c r="W214" i="2"/>
  <c r="X214" i="2"/>
  <c r="Y214" i="2"/>
  <c r="Z214" i="2"/>
  <c r="AA214" i="2"/>
  <c r="AB214" i="2"/>
  <c r="W215" i="2"/>
  <c r="X215" i="2"/>
  <c r="Y215" i="2"/>
  <c r="Z215" i="2"/>
  <c r="AA215" i="2"/>
  <c r="AB215" i="2"/>
  <c r="W216" i="2"/>
  <c r="X216" i="2"/>
  <c r="Y216" i="2"/>
  <c r="Z216" i="2"/>
  <c r="AA216" i="2"/>
  <c r="AB216" i="2"/>
  <c r="W217" i="2"/>
  <c r="X217" i="2"/>
  <c r="Y217" i="2"/>
  <c r="Z217" i="2"/>
  <c r="AA217" i="2"/>
  <c r="AB217" i="2"/>
  <c r="W218" i="2"/>
  <c r="X218" i="2"/>
  <c r="Y218" i="2"/>
  <c r="Z218" i="2"/>
  <c r="AA218" i="2"/>
  <c r="AB218" i="2"/>
  <c r="W219" i="2"/>
  <c r="X219" i="2"/>
  <c r="Y219" i="2"/>
  <c r="Z219" i="2"/>
  <c r="AA219" i="2"/>
  <c r="AB219" i="2"/>
  <c r="W220" i="2"/>
  <c r="X220" i="2"/>
  <c r="Y220" i="2"/>
  <c r="Z220" i="2"/>
  <c r="AA220" i="2"/>
  <c r="AB220" i="2"/>
  <c r="W221" i="2"/>
  <c r="X221" i="2"/>
  <c r="Y221" i="2"/>
  <c r="Z221" i="2"/>
  <c r="AA221" i="2"/>
  <c r="AB221" i="2"/>
  <c r="W222" i="2"/>
  <c r="X222" i="2"/>
  <c r="Y222" i="2"/>
  <c r="Z222" i="2"/>
  <c r="AA222" i="2"/>
  <c r="AB222" i="2"/>
  <c r="W223" i="2"/>
  <c r="X223" i="2"/>
  <c r="Y223" i="2"/>
  <c r="Z223" i="2"/>
  <c r="AA223" i="2"/>
  <c r="AB223" i="2"/>
  <c r="W224" i="2"/>
  <c r="X224" i="2"/>
  <c r="Y224" i="2"/>
  <c r="Z224" i="2"/>
  <c r="AA224" i="2"/>
  <c r="AB224" i="2"/>
  <c r="W225" i="2"/>
  <c r="X225" i="2"/>
  <c r="Y225" i="2"/>
  <c r="Z225" i="2"/>
  <c r="AA225" i="2"/>
  <c r="AB225" i="2"/>
  <c r="W226" i="2"/>
  <c r="X226" i="2"/>
  <c r="Y226" i="2"/>
  <c r="Z226" i="2"/>
  <c r="AA226" i="2"/>
  <c r="AB226" i="2"/>
  <c r="W227" i="2"/>
  <c r="X227" i="2"/>
  <c r="Y227" i="2"/>
  <c r="Z227" i="2"/>
  <c r="AA227" i="2"/>
  <c r="AB227" i="2"/>
  <c r="W228" i="2"/>
  <c r="X228" i="2"/>
  <c r="Y228" i="2"/>
  <c r="Z228" i="2"/>
  <c r="AA228" i="2"/>
  <c r="AB228" i="2"/>
  <c r="W229" i="2"/>
  <c r="X229" i="2"/>
  <c r="Y229" i="2"/>
  <c r="Z229" i="2"/>
  <c r="AA229" i="2"/>
  <c r="AB229" i="2"/>
  <c r="W230" i="2"/>
  <c r="X230" i="2"/>
  <c r="Y230" i="2"/>
  <c r="Z230" i="2"/>
  <c r="AA230" i="2"/>
  <c r="AB230" i="2"/>
  <c r="W231" i="2"/>
  <c r="X231" i="2"/>
  <c r="Y231" i="2"/>
  <c r="Z231" i="2"/>
  <c r="AA231" i="2"/>
  <c r="AB231" i="2"/>
  <c r="W232" i="2"/>
  <c r="X232" i="2"/>
  <c r="Y232" i="2"/>
  <c r="Z232" i="2"/>
  <c r="AA232" i="2"/>
  <c r="AB232" i="2"/>
  <c r="W233" i="2"/>
  <c r="X233" i="2"/>
  <c r="Y233" i="2"/>
  <c r="Z233" i="2"/>
  <c r="AA233" i="2"/>
  <c r="AB233" i="2"/>
  <c r="W234" i="2"/>
  <c r="X234" i="2"/>
  <c r="Y234" i="2"/>
  <c r="Z234" i="2"/>
  <c r="AA234" i="2"/>
  <c r="AB234" i="2"/>
  <c r="W235" i="2"/>
  <c r="X235" i="2"/>
  <c r="Y235" i="2"/>
  <c r="Z235" i="2"/>
  <c r="AA235" i="2"/>
  <c r="AB235" i="2"/>
  <c r="W236" i="2"/>
  <c r="X236" i="2"/>
  <c r="Y236" i="2"/>
  <c r="Z236" i="2"/>
  <c r="AA236" i="2"/>
  <c r="AB236" i="2"/>
  <c r="W237" i="2"/>
  <c r="X237" i="2"/>
  <c r="Y237" i="2"/>
  <c r="Z237" i="2"/>
  <c r="AA237" i="2"/>
  <c r="AB237" i="2"/>
  <c r="W238" i="2"/>
  <c r="X238" i="2"/>
  <c r="Y238" i="2"/>
  <c r="Z238" i="2"/>
  <c r="AA238" i="2"/>
  <c r="AB238" i="2"/>
  <c r="W239" i="2"/>
  <c r="X239" i="2"/>
  <c r="Y239" i="2"/>
  <c r="Z239" i="2"/>
  <c r="AA239" i="2"/>
  <c r="AB239" i="2"/>
  <c r="W240" i="2"/>
  <c r="X240" i="2"/>
  <c r="Y240" i="2"/>
  <c r="Z240" i="2"/>
  <c r="AA240" i="2"/>
  <c r="AB240" i="2"/>
  <c r="W241" i="2"/>
  <c r="X241" i="2"/>
  <c r="Y241" i="2"/>
  <c r="Z241" i="2"/>
  <c r="AA241" i="2"/>
  <c r="AB241" i="2"/>
  <c r="W242" i="2"/>
  <c r="X242" i="2"/>
  <c r="Y242" i="2"/>
  <c r="Z242" i="2"/>
  <c r="AA242" i="2"/>
  <c r="AB242" i="2"/>
  <c r="W243" i="2"/>
  <c r="X243" i="2"/>
  <c r="Y243" i="2"/>
  <c r="Z243" i="2"/>
  <c r="AA243" i="2"/>
  <c r="AB243" i="2"/>
  <c r="W244" i="2"/>
  <c r="X244" i="2"/>
  <c r="Y244" i="2"/>
  <c r="Z244" i="2"/>
  <c r="AA244" i="2"/>
  <c r="AB244" i="2"/>
  <c r="W245" i="2"/>
  <c r="X245" i="2"/>
  <c r="Y245" i="2"/>
  <c r="Z245" i="2"/>
  <c r="AA245" i="2"/>
  <c r="AB245" i="2"/>
  <c r="W246" i="2"/>
  <c r="X246" i="2"/>
  <c r="Y246" i="2"/>
  <c r="Z246" i="2"/>
  <c r="AA246" i="2"/>
  <c r="AB246" i="2"/>
  <c r="W247" i="2"/>
  <c r="X247" i="2"/>
  <c r="Y247" i="2"/>
  <c r="Z247" i="2"/>
  <c r="AA247" i="2"/>
  <c r="AB247" i="2"/>
  <c r="W248" i="2"/>
  <c r="X248" i="2"/>
  <c r="Y248" i="2"/>
  <c r="Z248" i="2"/>
  <c r="AA248" i="2"/>
  <c r="AB248" i="2"/>
  <c r="W249" i="2"/>
  <c r="X249" i="2"/>
  <c r="Y249" i="2"/>
  <c r="Z249" i="2"/>
  <c r="AA249" i="2"/>
  <c r="AB249" i="2"/>
  <c r="W250" i="2"/>
  <c r="X250" i="2"/>
  <c r="Y250" i="2"/>
  <c r="Z250" i="2"/>
  <c r="AA250" i="2"/>
  <c r="AB250" i="2"/>
  <c r="W251" i="2"/>
  <c r="X251" i="2"/>
  <c r="Y251" i="2"/>
  <c r="Z251" i="2"/>
  <c r="AA251" i="2"/>
  <c r="AB251" i="2"/>
  <c r="W252" i="2"/>
  <c r="X252" i="2"/>
  <c r="Y252" i="2"/>
  <c r="Z252" i="2"/>
  <c r="AA252" i="2"/>
  <c r="AB252" i="2"/>
  <c r="W253" i="2"/>
  <c r="X253" i="2"/>
  <c r="Y253" i="2"/>
  <c r="Z253" i="2"/>
  <c r="AA253" i="2"/>
  <c r="AB253" i="2"/>
  <c r="W254" i="2"/>
  <c r="X254" i="2"/>
  <c r="Y254" i="2"/>
  <c r="Z254" i="2"/>
  <c r="AA254" i="2"/>
  <c r="AB254" i="2"/>
  <c r="W255" i="2"/>
  <c r="X255" i="2"/>
  <c r="Y255" i="2"/>
  <c r="Z255" i="2"/>
  <c r="AA255" i="2"/>
  <c r="AB255" i="2"/>
  <c r="W256" i="2"/>
  <c r="X256" i="2"/>
  <c r="Y256" i="2"/>
  <c r="Z256" i="2"/>
  <c r="AA256" i="2"/>
  <c r="AB256" i="2"/>
  <c r="W257" i="2"/>
  <c r="X257" i="2"/>
  <c r="Y257" i="2"/>
  <c r="Z257" i="2"/>
  <c r="AA257" i="2"/>
  <c r="AB257" i="2"/>
  <c r="W258" i="2"/>
  <c r="X258" i="2"/>
  <c r="Y258" i="2"/>
  <c r="Z258" i="2"/>
  <c r="AA258" i="2"/>
  <c r="AB258" i="2"/>
  <c r="W259" i="2"/>
  <c r="X259" i="2"/>
  <c r="Y259" i="2"/>
  <c r="Z259" i="2"/>
  <c r="AA259" i="2"/>
  <c r="AB259" i="2"/>
  <c r="W260" i="2"/>
  <c r="X260" i="2"/>
  <c r="Y260" i="2"/>
  <c r="Z260" i="2"/>
  <c r="AA260" i="2"/>
  <c r="AB260" i="2"/>
  <c r="W261" i="2"/>
  <c r="X261" i="2"/>
  <c r="Y261" i="2"/>
  <c r="Z261" i="2"/>
  <c r="AA261" i="2"/>
  <c r="AB261" i="2"/>
  <c r="W262" i="2"/>
  <c r="X262" i="2"/>
  <c r="Y262" i="2"/>
  <c r="Z262" i="2"/>
  <c r="AA262" i="2"/>
  <c r="AB262" i="2"/>
  <c r="W263" i="2"/>
  <c r="X263" i="2"/>
  <c r="Y263" i="2"/>
  <c r="Z263" i="2"/>
  <c r="AA263" i="2"/>
  <c r="AB263" i="2"/>
  <c r="W264" i="2"/>
  <c r="X264" i="2"/>
  <c r="Y264" i="2"/>
  <c r="Z264" i="2"/>
  <c r="AA264" i="2"/>
  <c r="AB264" i="2"/>
  <c r="W265" i="2"/>
  <c r="X265" i="2"/>
  <c r="Y265" i="2"/>
  <c r="Z265" i="2"/>
  <c r="AA265" i="2"/>
  <c r="AB265" i="2"/>
  <c r="W266" i="2"/>
  <c r="X266" i="2"/>
  <c r="Y266" i="2"/>
  <c r="Z266" i="2"/>
  <c r="AA266" i="2"/>
  <c r="AB266" i="2"/>
  <c r="W267" i="2"/>
  <c r="X267" i="2"/>
  <c r="Y267" i="2"/>
  <c r="Z267" i="2"/>
  <c r="AA267" i="2"/>
  <c r="AB267" i="2"/>
  <c r="W268" i="2"/>
  <c r="X268" i="2"/>
  <c r="Y268" i="2"/>
  <c r="Z268" i="2"/>
  <c r="AA268" i="2"/>
  <c r="AB268" i="2"/>
  <c r="W269" i="2"/>
  <c r="X269" i="2"/>
  <c r="Y269" i="2"/>
  <c r="Z269" i="2"/>
  <c r="AA269" i="2"/>
  <c r="AB269" i="2"/>
  <c r="W270" i="2"/>
  <c r="X270" i="2"/>
  <c r="Y270" i="2"/>
  <c r="Z270" i="2"/>
  <c r="AA270" i="2"/>
  <c r="AB270" i="2"/>
  <c r="W271" i="2"/>
  <c r="X271" i="2"/>
  <c r="Y271" i="2"/>
  <c r="Z271" i="2"/>
  <c r="AA271" i="2"/>
  <c r="AB271" i="2"/>
  <c r="W272" i="2"/>
  <c r="X272" i="2"/>
  <c r="Y272" i="2"/>
  <c r="Z272" i="2"/>
  <c r="AA272" i="2"/>
  <c r="AB272" i="2"/>
  <c r="W273" i="2"/>
  <c r="X273" i="2"/>
  <c r="Y273" i="2"/>
  <c r="Z273" i="2"/>
  <c r="AA273" i="2"/>
  <c r="AB273" i="2"/>
  <c r="W274" i="2"/>
  <c r="X274" i="2"/>
  <c r="Y274" i="2"/>
  <c r="Z274" i="2"/>
  <c r="AA274" i="2"/>
  <c r="AB274" i="2"/>
  <c r="W275" i="2"/>
  <c r="X275" i="2"/>
  <c r="Y275" i="2"/>
  <c r="Z275" i="2"/>
  <c r="AA275" i="2"/>
  <c r="AB275" i="2"/>
  <c r="W276" i="2"/>
  <c r="X276" i="2"/>
  <c r="Y276" i="2"/>
  <c r="Z276" i="2"/>
  <c r="AA276" i="2"/>
  <c r="AB276" i="2"/>
  <c r="W277" i="2"/>
  <c r="X277" i="2"/>
  <c r="Y277" i="2"/>
  <c r="Z277" i="2"/>
  <c r="AA277" i="2"/>
  <c r="AB277" i="2"/>
  <c r="W278" i="2"/>
  <c r="X278" i="2"/>
  <c r="Y278" i="2"/>
  <c r="Z278" i="2"/>
  <c r="AA278" i="2"/>
  <c r="AB278" i="2"/>
  <c r="W279" i="2"/>
  <c r="X279" i="2"/>
  <c r="Y279" i="2"/>
  <c r="Z279" i="2"/>
  <c r="AA279" i="2"/>
  <c r="AB279" i="2"/>
  <c r="W280" i="2"/>
  <c r="X280" i="2"/>
  <c r="Y280" i="2"/>
  <c r="Z280" i="2"/>
  <c r="AA280" i="2"/>
  <c r="AB280" i="2"/>
  <c r="W281" i="2"/>
  <c r="X281" i="2"/>
  <c r="Y281" i="2"/>
  <c r="Z281" i="2"/>
  <c r="AA281" i="2"/>
  <c r="AB281" i="2"/>
  <c r="W282" i="2"/>
  <c r="X282" i="2"/>
  <c r="Y282" i="2"/>
  <c r="Z282" i="2"/>
  <c r="AA282" i="2"/>
  <c r="AB282" i="2"/>
  <c r="W283" i="2"/>
  <c r="X283" i="2"/>
  <c r="Y283" i="2"/>
  <c r="Z283" i="2"/>
  <c r="AA283" i="2"/>
  <c r="AB283" i="2"/>
  <c r="W284" i="2"/>
  <c r="X284" i="2"/>
  <c r="Y284" i="2"/>
  <c r="Z284" i="2"/>
  <c r="AA284" i="2"/>
  <c r="AB284" i="2"/>
  <c r="W285" i="2"/>
  <c r="X285" i="2"/>
  <c r="Y285" i="2"/>
  <c r="Z285" i="2"/>
  <c r="AA285" i="2"/>
  <c r="AB285" i="2"/>
  <c r="W286" i="2"/>
  <c r="X286" i="2"/>
  <c r="Y286" i="2"/>
  <c r="Z286" i="2"/>
  <c r="AA286" i="2"/>
  <c r="AB286" i="2"/>
  <c r="W287" i="2"/>
  <c r="X287" i="2"/>
  <c r="Y287" i="2"/>
  <c r="Z287" i="2"/>
  <c r="AA287" i="2"/>
  <c r="AB287" i="2"/>
  <c r="W288" i="2"/>
  <c r="X288" i="2"/>
  <c r="Y288" i="2"/>
  <c r="Z288" i="2"/>
  <c r="AA288" i="2"/>
  <c r="AB288" i="2"/>
  <c r="W289" i="2"/>
  <c r="X289" i="2"/>
  <c r="Y289" i="2"/>
  <c r="Z289" i="2"/>
  <c r="AA289" i="2"/>
  <c r="AB289" i="2"/>
  <c r="W290" i="2"/>
  <c r="X290" i="2"/>
  <c r="Y290" i="2"/>
  <c r="Z290" i="2"/>
  <c r="AA290" i="2"/>
  <c r="AB290" i="2"/>
  <c r="W291" i="2"/>
  <c r="X291" i="2"/>
  <c r="Y291" i="2"/>
  <c r="Z291" i="2"/>
  <c r="AA291" i="2"/>
  <c r="AB291" i="2"/>
  <c r="W292" i="2"/>
  <c r="X292" i="2"/>
  <c r="Y292" i="2"/>
  <c r="Z292" i="2"/>
  <c r="AA292" i="2"/>
  <c r="AB292" i="2"/>
  <c r="W293" i="2"/>
  <c r="X293" i="2"/>
  <c r="Y293" i="2"/>
  <c r="Z293" i="2"/>
  <c r="AA293" i="2"/>
  <c r="AB293" i="2"/>
  <c r="W294" i="2"/>
  <c r="X294" i="2"/>
  <c r="Y294" i="2"/>
  <c r="Z294" i="2"/>
  <c r="AA294" i="2"/>
  <c r="AB294" i="2"/>
  <c r="W295" i="2"/>
  <c r="X295" i="2"/>
  <c r="Y295" i="2"/>
  <c r="Z295" i="2"/>
  <c r="AA295" i="2"/>
  <c r="AB295" i="2"/>
  <c r="W296" i="2"/>
  <c r="X296" i="2"/>
  <c r="Y296" i="2"/>
  <c r="Z296" i="2"/>
  <c r="AA296" i="2"/>
  <c r="AB296" i="2"/>
  <c r="W297" i="2"/>
  <c r="X297" i="2"/>
  <c r="Y297" i="2"/>
  <c r="Z297" i="2"/>
  <c r="AA297" i="2"/>
  <c r="AB297" i="2"/>
  <c r="W298" i="2"/>
  <c r="X298" i="2"/>
  <c r="Y298" i="2"/>
  <c r="Z298" i="2"/>
  <c r="AA298" i="2"/>
  <c r="AB298" i="2"/>
  <c r="W299" i="2"/>
  <c r="X299" i="2"/>
  <c r="Y299" i="2"/>
  <c r="Z299" i="2"/>
  <c r="AA299" i="2"/>
  <c r="AB299" i="2"/>
  <c r="W300" i="2"/>
  <c r="X300" i="2"/>
  <c r="Y300" i="2"/>
  <c r="Z300" i="2"/>
  <c r="AA300" i="2"/>
  <c r="AB300" i="2"/>
  <c r="W301" i="2"/>
  <c r="X301" i="2"/>
  <c r="Y301" i="2"/>
  <c r="Z301" i="2"/>
  <c r="AA301" i="2"/>
  <c r="AB301" i="2"/>
  <c r="W302" i="2"/>
  <c r="X302" i="2"/>
  <c r="Y302" i="2"/>
  <c r="Z302" i="2"/>
  <c r="AA302" i="2"/>
  <c r="AB302" i="2"/>
  <c r="W303" i="2"/>
  <c r="X303" i="2"/>
  <c r="Y303" i="2"/>
  <c r="Z303" i="2"/>
  <c r="AA303" i="2"/>
  <c r="AB303" i="2"/>
  <c r="W304" i="2"/>
  <c r="X304" i="2"/>
  <c r="Y304" i="2"/>
  <c r="Z304" i="2"/>
  <c r="AA304" i="2"/>
  <c r="AB304" i="2"/>
  <c r="W305" i="2"/>
  <c r="X305" i="2"/>
  <c r="Y305" i="2"/>
  <c r="Z305" i="2"/>
  <c r="AA305" i="2"/>
  <c r="AB305" i="2"/>
  <c r="W306" i="2"/>
  <c r="X306" i="2"/>
  <c r="Y306" i="2"/>
  <c r="Z306" i="2"/>
  <c r="AA306" i="2"/>
  <c r="AB306" i="2"/>
  <c r="W307" i="2"/>
  <c r="X307" i="2"/>
  <c r="Y307" i="2"/>
  <c r="Z307" i="2"/>
  <c r="AA307" i="2"/>
  <c r="AB307" i="2"/>
  <c r="W308" i="2"/>
  <c r="X308" i="2"/>
  <c r="Y308" i="2"/>
  <c r="Z308" i="2"/>
  <c r="AA308" i="2"/>
  <c r="AB308" i="2"/>
  <c r="W309" i="2"/>
  <c r="X309" i="2"/>
  <c r="Y309" i="2"/>
  <c r="Z309" i="2"/>
  <c r="AA309" i="2"/>
  <c r="AB309" i="2"/>
  <c r="W310" i="2"/>
  <c r="X310" i="2"/>
  <c r="Y310" i="2"/>
  <c r="Z310" i="2"/>
  <c r="AA310" i="2"/>
  <c r="AB310" i="2"/>
  <c r="W311" i="2"/>
  <c r="X311" i="2"/>
  <c r="Y311" i="2"/>
  <c r="Z311" i="2"/>
  <c r="AA311" i="2"/>
  <c r="AB311" i="2"/>
  <c r="W312" i="2"/>
  <c r="X312" i="2"/>
  <c r="Y312" i="2"/>
  <c r="Z312" i="2"/>
  <c r="AA312" i="2"/>
  <c r="AB312" i="2"/>
  <c r="W313" i="2"/>
  <c r="X313" i="2"/>
  <c r="Y313" i="2"/>
  <c r="Z313" i="2"/>
  <c r="AA313" i="2"/>
  <c r="AB313" i="2"/>
  <c r="W314" i="2"/>
  <c r="X314" i="2"/>
  <c r="Y314" i="2"/>
  <c r="Z314" i="2"/>
  <c r="AA314" i="2"/>
  <c r="AB314" i="2"/>
  <c r="W315" i="2"/>
  <c r="X315" i="2"/>
  <c r="Y315" i="2"/>
  <c r="Z315" i="2"/>
  <c r="AA315" i="2"/>
  <c r="AB315" i="2"/>
  <c r="W316" i="2"/>
  <c r="X316" i="2"/>
  <c r="Y316" i="2"/>
  <c r="Z316" i="2"/>
  <c r="AA316" i="2"/>
  <c r="AB316" i="2"/>
  <c r="W317" i="2"/>
  <c r="X317" i="2"/>
  <c r="Y317" i="2"/>
  <c r="Z317" i="2"/>
  <c r="AA317" i="2"/>
  <c r="AB317" i="2"/>
  <c r="W318" i="2"/>
  <c r="X318" i="2"/>
  <c r="Y318" i="2"/>
  <c r="Z318" i="2"/>
  <c r="AA318" i="2"/>
  <c r="AB318" i="2"/>
  <c r="W319" i="2"/>
  <c r="X319" i="2"/>
  <c r="Y319" i="2"/>
  <c r="Z319" i="2"/>
  <c r="AA319" i="2"/>
  <c r="AB319" i="2"/>
  <c r="W320" i="2"/>
  <c r="X320" i="2"/>
  <c r="Y320" i="2"/>
  <c r="Z320" i="2"/>
  <c r="AA320" i="2"/>
  <c r="AB320" i="2"/>
  <c r="W321" i="2"/>
  <c r="X321" i="2"/>
  <c r="Y321" i="2"/>
  <c r="Z321" i="2"/>
  <c r="AA321" i="2"/>
  <c r="AB321" i="2"/>
  <c r="W322" i="2"/>
  <c r="X322" i="2"/>
  <c r="Y322" i="2"/>
  <c r="Z322" i="2"/>
  <c r="AA322" i="2"/>
  <c r="AB322" i="2"/>
  <c r="W323" i="2"/>
  <c r="X323" i="2"/>
  <c r="Y323" i="2"/>
  <c r="Z323" i="2"/>
  <c r="AA323" i="2"/>
  <c r="AB323" i="2"/>
  <c r="W324" i="2"/>
  <c r="X324" i="2"/>
  <c r="Y324" i="2"/>
  <c r="Z324" i="2"/>
  <c r="AA324" i="2"/>
  <c r="AB324" i="2"/>
  <c r="W325" i="2"/>
  <c r="X325" i="2"/>
  <c r="Y325" i="2"/>
  <c r="Z325" i="2"/>
  <c r="AA325" i="2"/>
  <c r="AB325" i="2"/>
  <c r="W326" i="2"/>
  <c r="X326" i="2"/>
  <c r="Y326" i="2"/>
  <c r="Z326" i="2"/>
  <c r="AA326" i="2"/>
  <c r="AB326" i="2"/>
  <c r="W327" i="2"/>
  <c r="X327" i="2"/>
  <c r="Y327" i="2"/>
  <c r="Z327" i="2"/>
  <c r="AA327" i="2"/>
  <c r="AB327" i="2"/>
  <c r="W328" i="2"/>
  <c r="X328" i="2"/>
  <c r="Y328" i="2"/>
  <c r="Z328" i="2"/>
  <c r="AA328" i="2"/>
  <c r="AB328" i="2"/>
  <c r="W329" i="2"/>
  <c r="X329" i="2"/>
  <c r="Y329" i="2"/>
  <c r="Z329" i="2"/>
  <c r="AA329" i="2"/>
  <c r="AB329" i="2"/>
  <c r="W330" i="2"/>
  <c r="X330" i="2"/>
  <c r="Y330" i="2"/>
  <c r="Z330" i="2"/>
  <c r="AA330" i="2"/>
  <c r="AB330" i="2"/>
  <c r="W331" i="2"/>
  <c r="X331" i="2"/>
  <c r="Y331" i="2"/>
  <c r="Z331" i="2"/>
  <c r="AA331" i="2"/>
  <c r="AB331" i="2"/>
  <c r="W332" i="2"/>
  <c r="X332" i="2"/>
  <c r="Y332" i="2"/>
  <c r="Z332" i="2"/>
  <c r="AA332" i="2"/>
  <c r="AB332" i="2"/>
  <c r="W333" i="2"/>
  <c r="X333" i="2"/>
  <c r="Y333" i="2"/>
  <c r="Z333" i="2"/>
  <c r="AA333" i="2"/>
  <c r="AB333" i="2"/>
  <c r="W334" i="2"/>
  <c r="X334" i="2"/>
  <c r="Y334" i="2"/>
  <c r="Z334" i="2"/>
  <c r="AA334" i="2"/>
  <c r="AB334" i="2"/>
  <c r="W335" i="2"/>
  <c r="X335" i="2"/>
  <c r="Y335" i="2"/>
  <c r="Z335" i="2"/>
  <c r="AA335" i="2"/>
  <c r="AB335" i="2"/>
  <c r="W336" i="2"/>
  <c r="X336" i="2"/>
  <c r="Y336" i="2"/>
  <c r="Z336" i="2"/>
  <c r="AA336" i="2"/>
  <c r="AB336" i="2"/>
  <c r="W337" i="2"/>
  <c r="X337" i="2"/>
  <c r="Y337" i="2"/>
  <c r="Z337" i="2"/>
  <c r="AA337" i="2"/>
  <c r="AB337" i="2"/>
  <c r="W338" i="2"/>
  <c r="X338" i="2"/>
  <c r="Y338" i="2"/>
  <c r="Z338" i="2"/>
  <c r="AA338" i="2"/>
  <c r="AB338" i="2"/>
  <c r="W339" i="2"/>
  <c r="X339" i="2"/>
  <c r="Y339" i="2"/>
  <c r="Z339" i="2"/>
  <c r="AA339" i="2"/>
  <c r="AB339" i="2"/>
  <c r="W340" i="2"/>
  <c r="X340" i="2"/>
  <c r="Y340" i="2"/>
  <c r="Z340" i="2"/>
  <c r="AA340" i="2"/>
  <c r="AB340" i="2"/>
  <c r="W341" i="2"/>
  <c r="X341" i="2"/>
  <c r="Y341" i="2"/>
  <c r="Z341" i="2"/>
  <c r="AA341" i="2"/>
  <c r="AB341" i="2"/>
  <c r="W342" i="2"/>
  <c r="X342" i="2"/>
  <c r="Y342" i="2"/>
  <c r="Z342" i="2"/>
  <c r="AA342" i="2"/>
  <c r="AB342" i="2"/>
  <c r="W343" i="2"/>
  <c r="X343" i="2"/>
  <c r="Y343" i="2"/>
  <c r="Z343" i="2"/>
  <c r="AA343" i="2"/>
  <c r="AB343" i="2"/>
  <c r="W344" i="2"/>
  <c r="X344" i="2"/>
  <c r="Y344" i="2"/>
  <c r="Z344" i="2"/>
  <c r="AA344" i="2"/>
  <c r="AB344" i="2"/>
  <c r="W345" i="2"/>
  <c r="X345" i="2"/>
  <c r="Y345" i="2"/>
  <c r="Z345" i="2"/>
  <c r="AA345" i="2"/>
  <c r="AB345" i="2"/>
  <c r="W346" i="2"/>
  <c r="X346" i="2"/>
  <c r="Y346" i="2"/>
  <c r="Z346" i="2"/>
  <c r="AA346" i="2"/>
  <c r="AB346" i="2"/>
  <c r="W347" i="2"/>
  <c r="X347" i="2"/>
  <c r="Y347" i="2"/>
  <c r="Z347" i="2"/>
  <c r="AA347" i="2"/>
  <c r="AB347" i="2"/>
  <c r="W348" i="2"/>
  <c r="X348" i="2"/>
  <c r="Y348" i="2"/>
  <c r="Z348" i="2"/>
  <c r="AA348" i="2"/>
  <c r="AB348" i="2"/>
  <c r="W349" i="2"/>
  <c r="X349" i="2"/>
  <c r="Y349" i="2"/>
  <c r="Z349" i="2"/>
  <c r="AA349" i="2"/>
  <c r="AB349" i="2"/>
  <c r="W350" i="2"/>
  <c r="X350" i="2"/>
  <c r="Y350" i="2"/>
  <c r="Z350" i="2"/>
  <c r="AA350" i="2"/>
  <c r="AB350" i="2"/>
  <c r="W351" i="2"/>
  <c r="X351" i="2"/>
  <c r="Y351" i="2"/>
  <c r="Z351" i="2"/>
  <c r="AA351" i="2"/>
  <c r="AB351" i="2"/>
  <c r="W352" i="2"/>
  <c r="X352" i="2"/>
  <c r="Y352" i="2"/>
  <c r="Z352" i="2"/>
  <c r="AA352" i="2"/>
  <c r="AB352" i="2"/>
  <c r="W353" i="2"/>
  <c r="X353" i="2"/>
  <c r="Y353" i="2"/>
  <c r="Z353" i="2"/>
  <c r="AA353" i="2"/>
  <c r="AB353" i="2"/>
  <c r="W354" i="2"/>
  <c r="X354" i="2"/>
  <c r="Y354" i="2"/>
  <c r="Z354" i="2"/>
  <c r="AA354" i="2"/>
  <c r="AB354" i="2"/>
  <c r="W355" i="2"/>
  <c r="X355" i="2"/>
  <c r="Y355" i="2"/>
  <c r="Z355" i="2"/>
  <c r="AA355" i="2"/>
  <c r="AB355" i="2"/>
  <c r="W356" i="2"/>
  <c r="X356" i="2"/>
  <c r="Y356" i="2"/>
  <c r="Z356" i="2"/>
  <c r="AA356" i="2"/>
  <c r="AB356" i="2"/>
  <c r="W357" i="2"/>
  <c r="X357" i="2"/>
  <c r="Y357" i="2"/>
  <c r="Z357" i="2"/>
  <c r="AA357" i="2"/>
  <c r="AB357" i="2"/>
  <c r="W358" i="2"/>
  <c r="X358" i="2"/>
  <c r="Y358" i="2"/>
  <c r="Z358" i="2"/>
  <c r="AA358" i="2"/>
  <c r="AB358" i="2"/>
  <c r="W359" i="2"/>
  <c r="X359" i="2"/>
  <c r="Y359" i="2"/>
  <c r="Z359" i="2"/>
  <c r="AA359" i="2"/>
  <c r="AB359" i="2"/>
  <c r="W360" i="2"/>
  <c r="X360" i="2"/>
  <c r="Y360" i="2"/>
  <c r="Z360" i="2"/>
  <c r="AA360" i="2"/>
  <c r="AB360" i="2"/>
  <c r="W361" i="2"/>
  <c r="X361" i="2"/>
  <c r="Y361" i="2"/>
  <c r="Z361" i="2"/>
  <c r="AA361" i="2"/>
  <c r="AB361" i="2"/>
  <c r="W362" i="2"/>
  <c r="X362" i="2"/>
  <c r="Y362" i="2"/>
  <c r="Z362" i="2"/>
  <c r="AA362" i="2"/>
  <c r="AB362" i="2"/>
  <c r="W363" i="2"/>
  <c r="X363" i="2"/>
  <c r="Y363" i="2"/>
  <c r="Z363" i="2"/>
  <c r="AA363" i="2"/>
  <c r="AB363" i="2"/>
  <c r="W364" i="2"/>
  <c r="X364" i="2"/>
  <c r="Y364" i="2"/>
  <c r="Z364" i="2"/>
  <c r="AA364" i="2"/>
  <c r="AB364" i="2"/>
  <c r="W365" i="2"/>
  <c r="X365" i="2"/>
  <c r="Y365" i="2"/>
  <c r="Z365" i="2"/>
  <c r="AA365" i="2"/>
  <c r="AB365" i="2"/>
  <c r="W366" i="2"/>
  <c r="X366" i="2"/>
  <c r="Y366" i="2"/>
  <c r="Z366" i="2"/>
  <c r="AA366" i="2"/>
  <c r="AB366" i="2"/>
  <c r="W367" i="2"/>
  <c r="X367" i="2"/>
  <c r="Y367" i="2"/>
  <c r="Z367" i="2"/>
  <c r="AA367" i="2"/>
  <c r="AB367" i="2"/>
  <c r="W368" i="2"/>
  <c r="X368" i="2"/>
  <c r="Y368" i="2"/>
  <c r="Z368" i="2"/>
  <c r="AA368" i="2"/>
  <c r="AB368" i="2"/>
  <c r="W369" i="2"/>
  <c r="X369" i="2"/>
  <c r="Y369" i="2"/>
  <c r="Z369" i="2"/>
  <c r="AA369" i="2"/>
  <c r="AB369" i="2"/>
  <c r="W370" i="2"/>
  <c r="X370" i="2"/>
  <c r="Y370" i="2"/>
  <c r="Z370" i="2"/>
  <c r="AA370" i="2"/>
  <c r="AB370" i="2"/>
  <c r="W371" i="2"/>
  <c r="X371" i="2"/>
  <c r="Y371" i="2"/>
  <c r="Z371" i="2"/>
  <c r="AA371" i="2"/>
  <c r="AB371" i="2"/>
  <c r="W372" i="2"/>
  <c r="X372" i="2"/>
  <c r="Y372" i="2"/>
  <c r="Z372" i="2"/>
  <c r="AA372" i="2"/>
  <c r="AB372" i="2"/>
  <c r="W373" i="2"/>
  <c r="X373" i="2"/>
  <c r="Y373" i="2"/>
  <c r="Z373" i="2"/>
  <c r="AA373" i="2"/>
  <c r="AB373" i="2"/>
  <c r="W374" i="2"/>
  <c r="X374" i="2"/>
  <c r="Y374" i="2"/>
  <c r="Z374" i="2"/>
  <c r="AA374" i="2"/>
  <c r="AB374" i="2"/>
  <c r="W375" i="2"/>
  <c r="X375" i="2"/>
  <c r="Y375" i="2"/>
  <c r="Z375" i="2"/>
  <c r="AA375" i="2"/>
  <c r="AB375" i="2"/>
  <c r="W376" i="2"/>
  <c r="X376" i="2"/>
  <c r="Y376" i="2"/>
  <c r="Z376" i="2"/>
  <c r="AA376" i="2"/>
  <c r="AB376" i="2"/>
  <c r="W377" i="2"/>
  <c r="X377" i="2"/>
  <c r="Y377" i="2"/>
  <c r="Z377" i="2"/>
  <c r="AA377" i="2"/>
  <c r="AB377" i="2"/>
  <c r="W378" i="2"/>
  <c r="X378" i="2"/>
  <c r="Y378" i="2"/>
  <c r="Z378" i="2"/>
  <c r="AA378" i="2"/>
  <c r="AB378" i="2"/>
  <c r="W379" i="2"/>
  <c r="X379" i="2"/>
  <c r="Y379" i="2"/>
  <c r="Z379" i="2"/>
  <c r="AA379" i="2"/>
  <c r="AB379" i="2"/>
  <c r="W380" i="2"/>
  <c r="X380" i="2"/>
  <c r="Y380" i="2"/>
  <c r="Z380" i="2"/>
  <c r="AA380" i="2"/>
  <c r="AB380" i="2"/>
  <c r="W381" i="2"/>
  <c r="X381" i="2"/>
  <c r="Y381" i="2"/>
  <c r="Z381" i="2"/>
  <c r="AA381" i="2"/>
  <c r="AB381" i="2"/>
  <c r="W382" i="2"/>
  <c r="X382" i="2"/>
  <c r="Y382" i="2"/>
  <c r="Z382" i="2"/>
  <c r="AA382" i="2"/>
  <c r="AB382" i="2"/>
  <c r="W383" i="2"/>
  <c r="X383" i="2"/>
  <c r="Y383" i="2"/>
  <c r="Z383" i="2"/>
  <c r="AA383" i="2"/>
  <c r="AB383" i="2"/>
  <c r="W384" i="2"/>
  <c r="X384" i="2"/>
  <c r="Y384" i="2"/>
  <c r="Z384" i="2"/>
  <c r="AA384" i="2"/>
  <c r="AB384" i="2"/>
  <c r="W385" i="2"/>
  <c r="X385" i="2"/>
  <c r="Y385" i="2"/>
  <c r="Z385" i="2"/>
  <c r="AA385" i="2"/>
  <c r="AB385" i="2"/>
  <c r="W386" i="2"/>
  <c r="X386" i="2"/>
  <c r="Y386" i="2"/>
  <c r="Z386" i="2"/>
  <c r="AA386" i="2"/>
  <c r="AB386" i="2"/>
  <c r="W387" i="2"/>
  <c r="X387" i="2"/>
  <c r="Y387" i="2"/>
  <c r="Z387" i="2"/>
  <c r="AA387" i="2"/>
  <c r="AB387" i="2"/>
  <c r="W388" i="2"/>
  <c r="X388" i="2"/>
  <c r="Y388" i="2"/>
  <c r="Z388" i="2"/>
  <c r="AA388" i="2"/>
  <c r="AB388" i="2"/>
  <c r="W389" i="2"/>
  <c r="X389" i="2"/>
  <c r="Y389" i="2"/>
  <c r="Z389" i="2"/>
  <c r="AA389" i="2"/>
  <c r="AB389" i="2"/>
  <c r="W390" i="2"/>
  <c r="X390" i="2"/>
  <c r="Y390" i="2"/>
  <c r="Z390" i="2"/>
  <c r="AA390" i="2"/>
  <c r="AB390" i="2"/>
  <c r="W391" i="2"/>
  <c r="X391" i="2"/>
  <c r="Y391" i="2"/>
  <c r="Z391" i="2"/>
  <c r="AA391" i="2"/>
  <c r="AB391" i="2"/>
  <c r="W392" i="2"/>
  <c r="X392" i="2"/>
  <c r="Y392" i="2"/>
  <c r="Z392" i="2"/>
  <c r="AA392" i="2"/>
  <c r="AB392" i="2"/>
  <c r="W393" i="2"/>
  <c r="X393" i="2"/>
  <c r="Y393" i="2"/>
  <c r="Z393" i="2"/>
  <c r="AA393" i="2"/>
  <c r="AB393" i="2"/>
  <c r="W394" i="2"/>
  <c r="X394" i="2"/>
  <c r="Y394" i="2"/>
  <c r="Z394" i="2"/>
  <c r="AA394" i="2"/>
  <c r="AB394" i="2"/>
  <c r="W395" i="2"/>
  <c r="X395" i="2"/>
  <c r="Y395" i="2"/>
  <c r="Z395" i="2"/>
  <c r="AA395" i="2"/>
  <c r="AB395" i="2"/>
  <c r="W396" i="2"/>
  <c r="X396" i="2"/>
  <c r="Y396" i="2"/>
  <c r="Z396" i="2"/>
  <c r="AA396" i="2"/>
  <c r="AB396" i="2"/>
  <c r="W397" i="2"/>
  <c r="X397" i="2"/>
  <c r="Y397" i="2"/>
  <c r="Z397" i="2"/>
  <c r="AA397" i="2"/>
  <c r="AB397" i="2"/>
  <c r="W398" i="2"/>
  <c r="X398" i="2"/>
  <c r="Y398" i="2"/>
  <c r="Z398" i="2"/>
  <c r="AA398" i="2"/>
  <c r="AB398" i="2"/>
  <c r="W399" i="2"/>
  <c r="X399" i="2"/>
  <c r="Y399" i="2"/>
  <c r="Z399" i="2"/>
  <c r="AA399" i="2"/>
  <c r="AB399" i="2"/>
  <c r="W400" i="2"/>
  <c r="X400" i="2"/>
  <c r="Y400" i="2"/>
  <c r="Z400" i="2"/>
  <c r="AA400" i="2"/>
  <c r="AB400" i="2"/>
  <c r="W401" i="2"/>
  <c r="X401" i="2"/>
  <c r="Y401" i="2"/>
  <c r="Z401" i="2"/>
  <c r="AA401" i="2"/>
  <c r="AB401" i="2"/>
  <c r="W402" i="2"/>
  <c r="X402" i="2"/>
  <c r="Y402" i="2"/>
  <c r="Z402" i="2"/>
  <c r="AA402" i="2"/>
  <c r="AB402" i="2"/>
  <c r="W403" i="2"/>
  <c r="X403" i="2"/>
  <c r="Y403" i="2"/>
  <c r="Z403" i="2"/>
  <c r="AA403" i="2"/>
  <c r="AB403" i="2"/>
  <c r="W404" i="2"/>
  <c r="X404" i="2"/>
  <c r="Y404" i="2"/>
  <c r="Z404" i="2"/>
  <c r="AA404" i="2"/>
  <c r="AB404" i="2"/>
  <c r="W405" i="2"/>
  <c r="X405" i="2"/>
  <c r="Y405" i="2"/>
  <c r="Z405" i="2"/>
  <c r="AA405" i="2"/>
  <c r="AB405" i="2"/>
  <c r="W406" i="2"/>
  <c r="X406" i="2"/>
  <c r="Y406" i="2"/>
  <c r="Z406" i="2"/>
  <c r="AA406" i="2"/>
  <c r="AB406" i="2"/>
  <c r="W407" i="2"/>
  <c r="X407" i="2"/>
  <c r="Y407" i="2"/>
  <c r="Z407" i="2"/>
  <c r="AA407" i="2"/>
  <c r="AB407" i="2"/>
  <c r="W408" i="2"/>
  <c r="X408" i="2"/>
  <c r="Y408" i="2"/>
  <c r="Z408" i="2"/>
  <c r="AA408" i="2"/>
  <c r="AB408" i="2"/>
  <c r="W409" i="2"/>
  <c r="X409" i="2"/>
  <c r="Y409" i="2"/>
  <c r="Z409" i="2"/>
  <c r="AA409" i="2"/>
  <c r="AB409" i="2"/>
  <c r="W410" i="2"/>
  <c r="X410" i="2"/>
  <c r="Y410" i="2"/>
  <c r="Z410" i="2"/>
  <c r="AA410" i="2"/>
  <c r="AB410" i="2"/>
  <c r="W411" i="2"/>
  <c r="X411" i="2"/>
  <c r="Y411" i="2"/>
  <c r="Z411" i="2"/>
  <c r="AA411" i="2"/>
  <c r="AB411" i="2"/>
  <c r="W412" i="2"/>
  <c r="X412" i="2"/>
  <c r="Y412" i="2"/>
  <c r="Z412" i="2"/>
  <c r="AA412" i="2"/>
  <c r="AB412" i="2"/>
  <c r="W413" i="2"/>
  <c r="X413" i="2"/>
  <c r="Y413" i="2"/>
  <c r="Z413" i="2"/>
  <c r="AA413" i="2"/>
  <c r="AB413" i="2"/>
  <c r="W414" i="2"/>
  <c r="X414" i="2"/>
  <c r="Y414" i="2"/>
  <c r="Z414" i="2"/>
  <c r="AA414" i="2"/>
  <c r="AB414" i="2"/>
  <c r="W415" i="2"/>
  <c r="X415" i="2"/>
  <c r="Y415" i="2"/>
  <c r="Z415" i="2"/>
  <c r="AA415" i="2"/>
  <c r="AB415" i="2"/>
  <c r="W416" i="2"/>
  <c r="X416" i="2"/>
  <c r="Y416" i="2"/>
  <c r="Z416" i="2"/>
  <c r="AA416" i="2"/>
  <c r="AB416" i="2"/>
  <c r="W417" i="2"/>
  <c r="X417" i="2"/>
  <c r="Y417" i="2"/>
  <c r="Z417" i="2"/>
  <c r="AA417" i="2"/>
  <c r="AB417" i="2"/>
  <c r="W418" i="2"/>
  <c r="X418" i="2"/>
  <c r="Y418" i="2"/>
  <c r="Z418" i="2"/>
  <c r="AA418" i="2"/>
  <c r="AB418" i="2"/>
  <c r="W419" i="2"/>
  <c r="X419" i="2"/>
  <c r="Y419" i="2"/>
  <c r="Z419" i="2"/>
  <c r="AA419" i="2"/>
  <c r="AB419" i="2"/>
  <c r="W420" i="2"/>
  <c r="X420" i="2"/>
  <c r="Y420" i="2"/>
  <c r="Z420" i="2"/>
  <c r="AA420" i="2"/>
  <c r="AB420" i="2"/>
  <c r="W421" i="2"/>
  <c r="X421" i="2"/>
  <c r="Y421" i="2"/>
  <c r="Z421" i="2"/>
  <c r="AA421" i="2"/>
  <c r="AB421" i="2"/>
  <c r="W422" i="2"/>
  <c r="X422" i="2"/>
  <c r="Y422" i="2"/>
  <c r="Z422" i="2"/>
  <c r="AA422" i="2"/>
  <c r="AB422" i="2"/>
  <c r="W423" i="2"/>
  <c r="X423" i="2"/>
  <c r="Y423" i="2"/>
  <c r="Z423" i="2"/>
  <c r="AA423" i="2"/>
  <c r="AB423" i="2"/>
  <c r="W424" i="2"/>
  <c r="X424" i="2"/>
  <c r="Y424" i="2"/>
  <c r="Z424" i="2"/>
  <c r="AA424" i="2"/>
  <c r="AB424" i="2"/>
  <c r="W425" i="2"/>
  <c r="X425" i="2"/>
  <c r="Y425" i="2"/>
  <c r="Z425" i="2"/>
  <c r="AA425" i="2"/>
  <c r="AB425" i="2"/>
  <c r="W426" i="2"/>
  <c r="X426" i="2"/>
  <c r="Y426" i="2"/>
  <c r="Z426" i="2"/>
  <c r="AA426" i="2"/>
  <c r="AB426" i="2"/>
  <c r="W427" i="2"/>
  <c r="X427" i="2"/>
  <c r="Y427" i="2"/>
  <c r="Z427" i="2"/>
  <c r="AA427" i="2"/>
  <c r="AB427" i="2"/>
  <c r="AF80" i="1"/>
  <c r="AG80" i="1"/>
  <c r="AH80" i="1"/>
  <c r="AI80" i="1"/>
  <c r="AF81" i="1"/>
  <c r="AG81" i="1"/>
  <c r="AH81" i="1"/>
  <c r="AI81" i="1"/>
  <c r="AB4" i="1"/>
  <c r="AC4" i="1"/>
  <c r="AD4" i="1"/>
  <c r="AE4" i="1"/>
  <c r="AB5" i="1"/>
  <c r="AC5" i="1"/>
  <c r="AD5" i="1"/>
  <c r="AE5" i="1"/>
  <c r="AB6" i="1"/>
  <c r="AC6" i="1"/>
  <c r="AD6" i="1"/>
  <c r="AE6" i="1"/>
  <c r="AB7" i="1"/>
  <c r="AC7" i="1"/>
  <c r="AD7" i="1"/>
  <c r="AE7" i="1"/>
  <c r="AB8" i="1"/>
  <c r="AC8" i="1"/>
  <c r="AD8" i="1"/>
  <c r="AE8" i="1"/>
  <c r="AB9" i="1"/>
  <c r="AC9" i="1"/>
  <c r="AD9" i="1"/>
  <c r="AE9" i="1"/>
  <c r="AB10" i="1"/>
  <c r="AC10" i="1"/>
  <c r="AD10" i="1"/>
  <c r="AE10" i="1"/>
  <c r="AB11" i="1"/>
  <c r="AC11" i="1"/>
  <c r="AD11" i="1"/>
  <c r="AE11" i="1"/>
  <c r="AB12" i="1"/>
  <c r="AC12" i="1"/>
  <c r="AD12" i="1"/>
  <c r="AE12" i="1"/>
  <c r="AB13" i="1"/>
  <c r="AC13" i="1"/>
  <c r="AD13" i="1"/>
  <c r="AE13" i="1"/>
  <c r="AB14" i="1"/>
  <c r="AC14" i="1"/>
  <c r="AD14" i="1"/>
  <c r="AE14" i="1"/>
  <c r="AB15" i="1"/>
  <c r="AC15" i="1"/>
  <c r="AD15" i="1"/>
  <c r="AE15" i="1"/>
  <c r="AB16" i="1"/>
  <c r="AC16" i="1"/>
  <c r="AD16" i="1"/>
  <c r="AE16" i="1"/>
  <c r="AB17" i="1"/>
  <c r="AC17" i="1"/>
  <c r="AD17" i="1"/>
  <c r="AE17" i="1"/>
  <c r="AB18" i="1"/>
  <c r="AC18" i="1"/>
  <c r="AD18" i="1"/>
  <c r="AE18" i="1"/>
  <c r="AB19" i="1"/>
  <c r="AC19" i="1"/>
  <c r="AD19" i="1"/>
  <c r="AE19" i="1"/>
  <c r="AB20" i="1"/>
  <c r="AC20" i="1"/>
  <c r="AD20" i="1"/>
  <c r="AE20" i="1"/>
  <c r="AB21" i="1"/>
  <c r="AC21" i="1"/>
  <c r="AD21" i="1"/>
  <c r="AE21" i="1"/>
  <c r="AB22" i="1"/>
  <c r="AC22" i="1"/>
  <c r="AD22" i="1"/>
  <c r="AE22" i="1"/>
  <c r="AB23" i="1"/>
  <c r="AC23" i="1"/>
  <c r="AD23" i="1"/>
  <c r="AE23" i="1"/>
  <c r="AB24" i="1"/>
  <c r="AC24" i="1"/>
  <c r="AD24" i="1"/>
  <c r="AE24" i="1"/>
  <c r="AB25" i="1"/>
  <c r="AC25" i="1"/>
  <c r="AD25" i="1"/>
  <c r="AE25" i="1"/>
  <c r="AB26" i="1"/>
  <c r="AC26" i="1"/>
  <c r="AD26" i="1"/>
  <c r="AE26" i="1"/>
  <c r="AB27" i="1"/>
  <c r="AC27" i="1"/>
  <c r="AD27" i="1"/>
  <c r="AE27" i="1"/>
  <c r="AB28" i="1"/>
  <c r="AC28" i="1"/>
  <c r="AD28" i="1"/>
  <c r="AE28" i="1"/>
  <c r="AB29" i="1"/>
  <c r="AC29" i="1"/>
  <c r="AD29" i="1"/>
  <c r="AE29" i="1"/>
  <c r="AB30" i="1"/>
  <c r="AC30" i="1"/>
  <c r="AD30" i="1"/>
  <c r="AE30" i="1"/>
  <c r="AB31" i="1"/>
  <c r="AC31" i="1"/>
  <c r="AD31" i="1"/>
  <c r="AE31" i="1"/>
  <c r="AB32" i="1"/>
  <c r="AC32" i="1"/>
  <c r="AD32" i="1"/>
  <c r="AE32" i="1"/>
  <c r="AB33" i="1"/>
  <c r="AC33" i="1"/>
  <c r="AD33" i="1"/>
  <c r="AE33" i="1"/>
  <c r="AB34" i="1"/>
  <c r="AC34" i="1"/>
  <c r="AD34" i="1"/>
  <c r="AE34" i="1"/>
  <c r="AB35" i="1"/>
  <c r="AC35" i="1"/>
  <c r="AD35" i="1"/>
  <c r="AE35" i="1"/>
  <c r="AB36" i="1"/>
  <c r="AC36" i="1"/>
  <c r="AD36" i="1"/>
  <c r="AE36" i="1"/>
  <c r="AB37" i="1"/>
  <c r="AC37" i="1"/>
  <c r="AD37" i="1"/>
  <c r="AE37" i="1"/>
  <c r="AB38" i="1"/>
  <c r="AC38" i="1"/>
  <c r="AD38" i="1"/>
  <c r="AE38" i="1"/>
  <c r="AB39" i="1"/>
  <c r="AC39" i="1"/>
  <c r="AD39" i="1"/>
  <c r="AE39" i="1"/>
  <c r="AB40" i="1"/>
  <c r="AC40" i="1"/>
  <c r="AD40" i="1"/>
  <c r="AE40" i="1"/>
  <c r="AB41" i="1"/>
  <c r="AC41" i="1"/>
  <c r="AD41" i="1"/>
  <c r="AE41" i="1"/>
  <c r="AB42" i="1"/>
  <c r="AC42" i="1"/>
  <c r="AD42" i="1"/>
  <c r="AE42" i="1"/>
  <c r="AB43" i="1"/>
  <c r="AC43" i="1"/>
  <c r="AD43" i="1"/>
  <c r="AE43" i="1"/>
  <c r="AB44" i="1"/>
  <c r="AC44" i="1"/>
  <c r="AD44" i="1"/>
  <c r="AE44" i="1"/>
  <c r="AB45" i="1"/>
  <c r="AC45" i="1"/>
  <c r="AD45" i="1"/>
  <c r="AE45" i="1"/>
  <c r="AB46" i="1"/>
  <c r="AC46" i="1"/>
  <c r="AD46" i="1"/>
  <c r="AE46" i="1"/>
  <c r="AB47" i="1"/>
  <c r="AC47" i="1"/>
  <c r="AD47" i="1"/>
  <c r="AE47" i="1"/>
  <c r="AB48" i="1"/>
  <c r="AC48" i="1"/>
  <c r="AD48" i="1"/>
  <c r="AE48" i="1"/>
  <c r="AB49" i="1"/>
  <c r="AC49" i="1"/>
  <c r="AD49" i="1"/>
  <c r="AE49" i="1"/>
  <c r="AB50" i="1"/>
  <c r="AC50" i="1"/>
  <c r="AD50" i="1"/>
  <c r="AE50" i="1"/>
  <c r="AB51" i="1"/>
  <c r="AC51" i="1"/>
  <c r="AD51" i="1"/>
  <c r="AE51" i="1"/>
  <c r="AB52" i="1"/>
  <c r="AC52" i="1"/>
  <c r="AD52" i="1"/>
  <c r="AE52" i="1"/>
  <c r="AB53" i="1"/>
  <c r="AC53" i="1"/>
  <c r="AD53" i="1"/>
  <c r="AE53" i="1"/>
  <c r="AB54" i="1"/>
  <c r="AC54" i="1"/>
  <c r="AD54" i="1"/>
  <c r="AE54" i="1"/>
  <c r="AB55" i="1"/>
  <c r="AC55" i="1"/>
  <c r="AD55" i="1"/>
  <c r="AE55" i="1"/>
  <c r="AB56" i="1"/>
  <c r="AC56" i="1"/>
  <c r="AD56" i="1"/>
  <c r="AE56" i="1"/>
  <c r="AB57" i="1"/>
  <c r="AC57" i="1"/>
  <c r="AD57" i="1"/>
  <c r="AE57" i="1"/>
  <c r="AB58" i="1"/>
  <c r="AC58" i="1"/>
  <c r="AD58" i="1"/>
  <c r="AE58" i="1"/>
  <c r="AB59" i="1"/>
  <c r="AC59" i="1"/>
  <c r="AD59" i="1"/>
  <c r="AE59" i="1"/>
  <c r="AB60" i="1"/>
  <c r="AC60" i="1"/>
  <c r="AD60" i="1"/>
  <c r="AE60" i="1"/>
  <c r="AB61" i="1"/>
  <c r="AC61" i="1"/>
  <c r="AD61" i="1"/>
  <c r="AE61" i="1"/>
  <c r="AB62" i="1"/>
  <c r="AC62" i="1"/>
  <c r="AD62" i="1"/>
  <c r="AE62" i="1"/>
  <c r="AB63" i="1"/>
  <c r="AC63" i="1"/>
  <c r="AD63" i="1"/>
  <c r="AE63" i="1"/>
  <c r="AB64" i="1"/>
  <c r="AC64" i="1"/>
  <c r="AD64" i="1"/>
  <c r="AE64" i="1"/>
  <c r="AB65" i="1"/>
  <c r="AC65" i="1"/>
  <c r="AD65" i="1"/>
  <c r="AE65" i="1"/>
  <c r="AB66" i="1"/>
  <c r="AC66" i="1"/>
  <c r="AD66" i="1"/>
  <c r="AE66" i="1"/>
  <c r="AB67" i="1"/>
  <c r="AC67" i="1"/>
  <c r="AD67" i="1"/>
  <c r="AE67" i="1"/>
  <c r="AB68" i="1"/>
  <c r="AC68" i="1"/>
  <c r="AD68" i="1"/>
  <c r="AE68" i="1"/>
  <c r="AB69" i="1"/>
  <c r="AC69" i="1"/>
  <c r="AD69" i="1"/>
  <c r="AE69" i="1"/>
  <c r="AB70" i="1"/>
  <c r="AC70" i="1"/>
  <c r="AD70" i="1"/>
  <c r="AE70" i="1"/>
  <c r="AB71" i="1"/>
  <c r="AC71" i="1"/>
  <c r="AD71" i="1"/>
  <c r="AE71" i="1"/>
  <c r="AB72" i="1"/>
  <c r="AC72" i="1"/>
  <c r="AD72" i="1"/>
  <c r="AE72" i="1"/>
  <c r="AB73" i="1"/>
  <c r="AC73" i="1"/>
  <c r="AD73" i="1"/>
  <c r="AE73" i="1"/>
  <c r="AB74" i="1"/>
  <c r="AC74" i="1"/>
  <c r="AD74" i="1"/>
  <c r="AE74" i="1"/>
  <c r="AB75" i="1"/>
  <c r="AC75" i="1"/>
  <c r="AD75" i="1"/>
  <c r="AE75" i="1"/>
  <c r="AB76" i="1"/>
  <c r="AC76" i="1"/>
  <c r="AD76" i="1"/>
  <c r="AE76" i="1"/>
  <c r="AB77" i="1"/>
  <c r="AC77" i="1"/>
  <c r="AD77" i="1"/>
  <c r="AE77" i="1"/>
  <c r="AB78" i="1"/>
  <c r="AC78" i="1"/>
  <c r="AD78" i="1"/>
  <c r="AE78" i="1"/>
  <c r="AB79" i="1"/>
  <c r="AC79" i="1"/>
  <c r="AD79" i="1"/>
  <c r="AE79" i="1"/>
  <c r="AB80" i="1"/>
  <c r="AC80" i="1"/>
  <c r="AD80" i="1"/>
  <c r="AE80" i="1"/>
  <c r="AB81" i="1"/>
  <c r="AC81" i="1"/>
  <c r="AD81" i="1"/>
  <c r="AE81" i="1"/>
  <c r="I5" i="32" l="1"/>
  <c r="J5" i="32"/>
  <c r="K5" i="32"/>
  <c r="I6" i="32"/>
  <c r="J6" i="32"/>
  <c r="L6" i="32" s="1"/>
  <c r="K6" i="32"/>
  <c r="I7" i="32"/>
  <c r="J7" i="32"/>
  <c r="L7" i="32" s="1"/>
  <c r="K7" i="32"/>
  <c r="I8" i="32"/>
  <c r="J8" i="32"/>
  <c r="K8" i="32"/>
  <c r="I9" i="32"/>
  <c r="J9" i="32"/>
  <c r="K9" i="32"/>
  <c r="I10" i="32"/>
  <c r="J10" i="32"/>
  <c r="K10" i="32"/>
  <c r="I11" i="32"/>
  <c r="J11" i="32"/>
  <c r="L11" i="32" s="1"/>
  <c r="K11" i="32"/>
  <c r="I12" i="32"/>
  <c r="J12" i="32"/>
  <c r="K12" i="32"/>
  <c r="I13" i="32"/>
  <c r="J13" i="32"/>
  <c r="K13" i="32"/>
  <c r="I14" i="32"/>
  <c r="J14" i="32"/>
  <c r="L14" i="32" s="1"/>
  <c r="K14" i="32"/>
  <c r="I15" i="32"/>
  <c r="J15" i="32"/>
  <c r="L15" i="32" s="1"/>
  <c r="K15" i="32"/>
  <c r="I16" i="32"/>
  <c r="J16" i="32"/>
  <c r="K16" i="32"/>
  <c r="I17" i="32"/>
  <c r="J17" i="32"/>
  <c r="K17" i="32"/>
  <c r="I18" i="32"/>
  <c r="J18" i="32"/>
  <c r="K18" i="32"/>
  <c r="I19" i="32"/>
  <c r="J19" i="32"/>
  <c r="L19" i="32" s="1"/>
  <c r="K19" i="32"/>
  <c r="I20" i="32"/>
  <c r="J20" i="32"/>
  <c r="K20" i="32"/>
  <c r="I21" i="32"/>
  <c r="J21" i="32"/>
  <c r="K21" i="32"/>
  <c r="I22" i="32"/>
  <c r="J22" i="32"/>
  <c r="L22" i="32" s="1"/>
  <c r="K22" i="32"/>
  <c r="I23" i="32"/>
  <c r="J23" i="32"/>
  <c r="L23" i="32" s="1"/>
  <c r="K23" i="32"/>
  <c r="I24" i="32"/>
  <c r="J24" i="32"/>
  <c r="L24" i="32" s="1"/>
  <c r="K24" i="32"/>
  <c r="I25" i="32"/>
  <c r="J25" i="32"/>
  <c r="K25" i="32"/>
  <c r="I26" i="32"/>
  <c r="L26" i="32" s="1"/>
  <c r="J26" i="32"/>
  <c r="K26" i="32"/>
  <c r="I27" i="32"/>
  <c r="J27" i="32"/>
  <c r="L27" i="32" s="1"/>
  <c r="K27" i="32"/>
  <c r="I28" i="32"/>
  <c r="L28" i="32" s="1"/>
  <c r="J28" i="32"/>
  <c r="K28" i="32"/>
  <c r="I29" i="32"/>
  <c r="J29" i="32"/>
  <c r="K29" i="32"/>
  <c r="I30" i="32"/>
  <c r="J30" i="32"/>
  <c r="L30" i="32" s="1"/>
  <c r="K30" i="32"/>
  <c r="I31" i="32"/>
  <c r="J31" i="32"/>
  <c r="L31" i="32" s="1"/>
  <c r="K31" i="32"/>
  <c r="I32" i="32"/>
  <c r="J32" i="32"/>
  <c r="K32" i="32"/>
  <c r="J4" i="32"/>
  <c r="L32" i="32"/>
  <c r="L29" i="32"/>
  <c r="L25" i="32"/>
  <c r="L21" i="32"/>
  <c r="L20" i="32"/>
  <c r="L18" i="32"/>
  <c r="L17" i="32"/>
  <c r="L16" i="32"/>
  <c r="L13" i="32"/>
  <c r="L12" i="32"/>
  <c r="L10" i="32"/>
  <c r="L9" i="32"/>
  <c r="L8" i="32"/>
  <c r="L5" i="32"/>
  <c r="N7" i="26"/>
  <c r="O7" i="26"/>
  <c r="N8" i="26"/>
  <c r="O8" i="26"/>
  <c r="N9" i="26"/>
  <c r="O9" i="26"/>
  <c r="N10" i="26"/>
  <c r="O10" i="26"/>
  <c r="N11" i="26"/>
  <c r="O11" i="26"/>
  <c r="N12" i="26"/>
  <c r="O12" i="26"/>
  <c r="N13" i="26"/>
  <c r="O13" i="26"/>
  <c r="N15" i="26"/>
  <c r="O15" i="26"/>
  <c r="O17" i="26" s="1"/>
  <c r="N16" i="26"/>
  <c r="O16" i="26"/>
  <c r="N17" i="26"/>
  <c r="N18" i="26"/>
  <c r="O18" i="26"/>
  <c r="N19" i="26"/>
  <c r="O19" i="26"/>
  <c r="N20" i="26"/>
  <c r="O20" i="26"/>
  <c r="N21" i="26"/>
  <c r="N23" i="26" s="1"/>
  <c r="O21" i="26"/>
  <c r="N22" i="26"/>
  <c r="O22" i="26"/>
  <c r="N24" i="26"/>
  <c r="O24" i="26"/>
  <c r="N25" i="26"/>
  <c r="O25" i="26"/>
  <c r="N26" i="26"/>
  <c r="O26" i="26"/>
  <c r="N27" i="26"/>
  <c r="O27" i="26"/>
  <c r="N28" i="26"/>
  <c r="O28" i="26"/>
  <c r="N29" i="26"/>
  <c r="O29" i="26"/>
  <c r="N30" i="26"/>
  <c r="O30" i="26"/>
  <c r="N31" i="26"/>
  <c r="O31" i="26"/>
  <c r="N32" i="26"/>
  <c r="O32" i="26"/>
  <c r="N33" i="26"/>
  <c r="O33" i="26"/>
  <c r="N34" i="26"/>
  <c r="O34" i="26"/>
  <c r="H31" i="14"/>
  <c r="G31" i="14"/>
  <c r="D31" i="14" s="1"/>
  <c r="E31" i="14"/>
  <c r="O14" i="26" l="1"/>
  <c r="O23" i="26"/>
  <c r="N14" i="26"/>
  <c r="I25" i="14"/>
  <c r="O22" i="29"/>
  <c r="P22" i="29"/>
  <c r="Q22" i="29"/>
  <c r="R22" i="29"/>
  <c r="S22" i="29"/>
  <c r="T22" i="29"/>
  <c r="O23" i="29"/>
  <c r="P23" i="29"/>
  <c r="Q23" i="29"/>
  <c r="R23" i="29"/>
  <c r="S23" i="29"/>
  <c r="T23" i="29"/>
  <c r="O24" i="29"/>
  <c r="P24" i="29"/>
  <c r="Q24" i="29"/>
  <c r="R24" i="29"/>
  <c r="S24" i="29"/>
  <c r="T24" i="29"/>
  <c r="O25" i="29"/>
  <c r="P25" i="29"/>
  <c r="Q25" i="29"/>
  <c r="R25" i="29"/>
  <c r="S25" i="29"/>
  <c r="T25" i="29"/>
  <c r="O27" i="29"/>
  <c r="P27" i="29"/>
  <c r="Q27" i="29"/>
  <c r="R27" i="29"/>
  <c r="S27" i="29"/>
  <c r="T27" i="29"/>
  <c r="O28" i="29"/>
  <c r="P28" i="29"/>
  <c r="Q28" i="29"/>
  <c r="R28" i="29"/>
  <c r="S28" i="29"/>
  <c r="T28" i="29"/>
  <c r="O29" i="29"/>
  <c r="P29" i="29"/>
  <c r="Q29" i="29"/>
  <c r="R29" i="29"/>
  <c r="S29" i="29"/>
  <c r="T29" i="29"/>
  <c r="O30" i="29"/>
  <c r="P30" i="29"/>
  <c r="Q30" i="29"/>
  <c r="R30" i="29"/>
  <c r="S30" i="29"/>
  <c r="T30" i="29"/>
  <c r="O31" i="29"/>
  <c r="P31" i="29"/>
  <c r="Q31" i="29"/>
  <c r="R31" i="29"/>
  <c r="S31" i="29"/>
  <c r="T31" i="29"/>
  <c r="O32" i="29"/>
  <c r="P32" i="29"/>
  <c r="Q32" i="29"/>
  <c r="R32" i="29"/>
  <c r="S32" i="29"/>
  <c r="T32" i="29"/>
  <c r="O34" i="29"/>
  <c r="P34" i="29"/>
  <c r="Q34" i="29"/>
  <c r="R34" i="29"/>
  <c r="S34" i="29"/>
  <c r="T34" i="29"/>
  <c r="O35" i="29"/>
  <c r="P35" i="29"/>
  <c r="Q35" i="29"/>
  <c r="R35" i="29"/>
  <c r="S35" i="29"/>
  <c r="T35" i="29"/>
  <c r="O36" i="29"/>
  <c r="P36" i="29"/>
  <c r="Q36" i="29"/>
  <c r="R36" i="29"/>
  <c r="S36" i="29"/>
  <c r="T36" i="29"/>
  <c r="O37" i="29"/>
  <c r="P37" i="29"/>
  <c r="Q37" i="29"/>
  <c r="R37" i="29"/>
  <c r="S37" i="29"/>
  <c r="T37" i="29"/>
  <c r="O38" i="29"/>
  <c r="P38" i="29"/>
  <c r="Q38" i="29"/>
  <c r="R38" i="29"/>
  <c r="S38" i="29"/>
  <c r="T38" i="29"/>
  <c r="O39" i="29"/>
  <c r="P39" i="29"/>
  <c r="Q39" i="29"/>
  <c r="R39" i="29"/>
  <c r="S39" i="29"/>
  <c r="T39" i="29"/>
  <c r="O40" i="29"/>
  <c r="P40" i="29"/>
  <c r="Q40" i="29"/>
  <c r="R40" i="29"/>
  <c r="S40" i="29"/>
  <c r="T40" i="29"/>
  <c r="O41" i="29"/>
  <c r="P41" i="29"/>
  <c r="Q41" i="29"/>
  <c r="R41" i="29"/>
  <c r="S41" i="29"/>
  <c r="T41" i="29"/>
  <c r="O42" i="29"/>
  <c r="P42" i="29"/>
  <c r="Q42" i="29"/>
  <c r="R42" i="29"/>
  <c r="S42" i="29"/>
  <c r="T42" i="29"/>
  <c r="O44" i="29"/>
  <c r="P44" i="29"/>
  <c r="Q44" i="29"/>
  <c r="R44" i="29"/>
  <c r="S44" i="29"/>
  <c r="T44" i="29"/>
  <c r="O45" i="29"/>
  <c r="P45" i="29"/>
  <c r="Q45" i="29"/>
  <c r="R45" i="29"/>
  <c r="S45" i="29"/>
  <c r="T45" i="29"/>
  <c r="O47" i="29"/>
  <c r="P47" i="29"/>
  <c r="Q47" i="29"/>
  <c r="R47" i="29"/>
  <c r="S47" i="29"/>
  <c r="T47" i="29"/>
  <c r="O48" i="29"/>
  <c r="P48" i="29"/>
  <c r="Q48" i="29"/>
  <c r="R48" i="29"/>
  <c r="S48" i="29"/>
  <c r="T48" i="29"/>
  <c r="O50" i="29"/>
  <c r="P50" i="29"/>
  <c r="Q50" i="29"/>
  <c r="R50" i="29"/>
  <c r="S50" i="29"/>
  <c r="T50" i="29"/>
  <c r="O51" i="29"/>
  <c r="P51" i="29"/>
  <c r="Q51" i="29"/>
  <c r="R51" i="29"/>
  <c r="S51" i="29"/>
  <c r="T51" i="29"/>
  <c r="O52" i="29"/>
  <c r="P52" i="29"/>
  <c r="Q52" i="29"/>
  <c r="R52" i="29"/>
  <c r="S52" i="29"/>
  <c r="T52" i="29"/>
  <c r="O53" i="29"/>
  <c r="P53" i="29"/>
  <c r="Q53" i="29"/>
  <c r="R53" i="29"/>
  <c r="S53" i="29"/>
  <c r="T53" i="29"/>
  <c r="O54" i="29"/>
  <c r="P54" i="29"/>
  <c r="Q54" i="29"/>
  <c r="R54" i="29"/>
  <c r="S54" i="29"/>
  <c r="T54" i="29"/>
  <c r="O55" i="29"/>
  <c r="P55" i="29"/>
  <c r="Q55" i="29"/>
  <c r="R55" i="29"/>
  <c r="S55" i="29"/>
  <c r="T55" i="29"/>
  <c r="O56" i="29"/>
  <c r="P56" i="29"/>
  <c r="Q56" i="29"/>
  <c r="R56" i="29"/>
  <c r="S56" i="29"/>
  <c r="T56" i="29"/>
  <c r="O57" i="29"/>
  <c r="P57" i="29"/>
  <c r="Q57" i="29"/>
  <c r="R57" i="29"/>
  <c r="S57" i="29"/>
  <c r="T57" i="29"/>
  <c r="O59" i="29"/>
  <c r="P59" i="29"/>
  <c r="Q59" i="29"/>
  <c r="R59" i="29"/>
  <c r="S59" i="29"/>
  <c r="T59" i="29"/>
  <c r="O60" i="29"/>
  <c r="P60" i="29"/>
  <c r="Q60" i="29"/>
  <c r="R60" i="29"/>
  <c r="S60" i="29"/>
  <c r="T60" i="29"/>
  <c r="O61" i="29"/>
  <c r="P61" i="29"/>
  <c r="Q61" i="29"/>
  <c r="R61" i="29"/>
  <c r="S61" i="29"/>
  <c r="T61" i="29"/>
  <c r="O62" i="29"/>
  <c r="P62" i="29"/>
  <c r="Q62" i="29"/>
  <c r="R62" i="29"/>
  <c r="S62" i="29"/>
  <c r="T62" i="29"/>
  <c r="O63" i="29"/>
  <c r="P63" i="29"/>
  <c r="Q63" i="29"/>
  <c r="R63" i="29"/>
  <c r="S63" i="29"/>
  <c r="T63" i="29"/>
  <c r="O64" i="29"/>
  <c r="P64" i="29"/>
  <c r="Q64" i="29"/>
  <c r="R64" i="29"/>
  <c r="S64" i="29"/>
  <c r="T64" i="29"/>
  <c r="O66" i="29"/>
  <c r="P66" i="29"/>
  <c r="Q66" i="29"/>
  <c r="R66" i="29"/>
  <c r="S66" i="29"/>
  <c r="T66" i="29"/>
  <c r="O67" i="29"/>
  <c r="P67" i="29"/>
  <c r="Q67" i="29"/>
  <c r="R67" i="29"/>
  <c r="S67" i="29"/>
  <c r="T67" i="29"/>
  <c r="O68" i="29"/>
  <c r="P68" i="29"/>
  <c r="Q68" i="29"/>
  <c r="R68" i="29"/>
  <c r="S68" i="29"/>
  <c r="T68" i="29"/>
  <c r="O69" i="29"/>
  <c r="P69" i="29"/>
  <c r="Q69" i="29"/>
  <c r="R69" i="29"/>
  <c r="S69" i="29"/>
  <c r="T69" i="29"/>
  <c r="O70" i="29"/>
  <c r="P70" i="29"/>
  <c r="Q70" i="29"/>
  <c r="R70" i="29"/>
  <c r="S70" i="29"/>
  <c r="T70" i="29"/>
  <c r="O71" i="29"/>
  <c r="P71" i="29"/>
  <c r="Q71" i="29"/>
  <c r="R71" i="29"/>
  <c r="S71" i="29"/>
  <c r="T71" i="29"/>
  <c r="O72" i="29"/>
  <c r="P72" i="29"/>
  <c r="Q72" i="29"/>
  <c r="R72" i="29"/>
  <c r="S72" i="29"/>
  <c r="T72" i="29"/>
  <c r="O73" i="29"/>
  <c r="P73" i="29"/>
  <c r="Q73" i="29"/>
  <c r="R73" i="29"/>
  <c r="S73" i="29"/>
  <c r="T73" i="29"/>
  <c r="O74" i="29"/>
  <c r="P74" i="29"/>
  <c r="Q74" i="29"/>
  <c r="R74" i="29"/>
  <c r="S74" i="29"/>
  <c r="T74" i="29"/>
  <c r="O75" i="29"/>
  <c r="P75" i="29"/>
  <c r="Q75" i="29"/>
  <c r="R75" i="29"/>
  <c r="S75" i="29"/>
  <c r="T75" i="29"/>
  <c r="O77" i="29"/>
  <c r="P77" i="29"/>
  <c r="Q77" i="29"/>
  <c r="R77" i="29"/>
  <c r="S77" i="29"/>
  <c r="T77" i="29"/>
  <c r="O78" i="29"/>
  <c r="P78" i="29"/>
  <c r="Q78" i="29"/>
  <c r="R78" i="29"/>
  <c r="S78" i="29"/>
  <c r="T78" i="29"/>
  <c r="O79" i="29"/>
  <c r="P79" i="29"/>
  <c r="Q79" i="29"/>
  <c r="R79" i="29"/>
  <c r="S79" i="29"/>
  <c r="T79" i="29"/>
  <c r="O80" i="29"/>
  <c r="P80" i="29"/>
  <c r="Q80" i="29"/>
  <c r="R80" i="29"/>
  <c r="S80" i="29"/>
  <c r="T80" i="29"/>
  <c r="O81" i="29"/>
  <c r="P81" i="29"/>
  <c r="Q81" i="29"/>
  <c r="R81" i="29"/>
  <c r="S81" i="29"/>
  <c r="T81" i="29"/>
  <c r="O82" i="29"/>
  <c r="P82" i="29"/>
  <c r="Q82" i="29"/>
  <c r="R82" i="29"/>
  <c r="S82" i="29"/>
  <c r="T82" i="29"/>
  <c r="O83" i="29"/>
  <c r="P83" i="29"/>
  <c r="Q83" i="29"/>
  <c r="R83" i="29"/>
  <c r="S83" i="29"/>
  <c r="T83" i="29"/>
  <c r="O84" i="29"/>
  <c r="P84" i="29"/>
  <c r="Q84" i="29"/>
  <c r="R84" i="29"/>
  <c r="S84" i="29"/>
  <c r="T84" i="29"/>
  <c r="O85" i="29"/>
  <c r="P85" i="29"/>
  <c r="Q85" i="29"/>
  <c r="R85" i="29"/>
  <c r="S85" i="29"/>
  <c r="T85" i="29"/>
  <c r="O86" i="29"/>
  <c r="P86" i="29"/>
  <c r="Q86" i="29"/>
  <c r="R86" i="29"/>
  <c r="S86" i="29"/>
  <c r="T86" i="29"/>
  <c r="O87" i="29"/>
  <c r="P87" i="29"/>
  <c r="Q87" i="29"/>
  <c r="R87" i="29"/>
  <c r="S87" i="29"/>
  <c r="T87" i="29"/>
  <c r="O88" i="29"/>
  <c r="P88" i="29"/>
  <c r="Q88" i="29"/>
  <c r="R88" i="29"/>
  <c r="S88" i="29"/>
  <c r="T88" i="29"/>
  <c r="O90" i="29"/>
  <c r="P90" i="29"/>
  <c r="Q90" i="29"/>
  <c r="R90" i="29"/>
  <c r="S90" i="29"/>
  <c r="T90" i="29"/>
  <c r="O91" i="29"/>
  <c r="P91" i="29"/>
  <c r="Q91" i="29"/>
  <c r="R91" i="29"/>
  <c r="S91" i="29"/>
  <c r="T91" i="29"/>
  <c r="O93" i="29"/>
  <c r="P93" i="29"/>
  <c r="Q93" i="29"/>
  <c r="R93" i="29"/>
  <c r="S93" i="29"/>
  <c r="T93" i="29"/>
  <c r="O94" i="29"/>
  <c r="P94" i="29"/>
  <c r="Q94" i="29"/>
  <c r="R94" i="29"/>
  <c r="S94" i="29"/>
  <c r="T94" i="29"/>
  <c r="O95" i="29"/>
  <c r="P95" i="29"/>
  <c r="Q95" i="29"/>
  <c r="R95" i="29"/>
  <c r="S95" i="29"/>
  <c r="T95" i="29"/>
  <c r="O96" i="29"/>
  <c r="P96" i="29"/>
  <c r="Q96" i="29"/>
  <c r="R96" i="29"/>
  <c r="S96" i="29"/>
  <c r="T96" i="29"/>
  <c r="O98" i="29"/>
  <c r="P98" i="29"/>
  <c r="Q98" i="29"/>
  <c r="R98" i="29"/>
  <c r="S98" i="29"/>
  <c r="T98" i="29"/>
  <c r="O99" i="29"/>
  <c r="P99" i="29"/>
  <c r="Q99" i="29"/>
  <c r="R99" i="29"/>
  <c r="S99" i="29"/>
  <c r="T99" i="29"/>
  <c r="O100" i="29"/>
  <c r="P100" i="29"/>
  <c r="Q100" i="29"/>
  <c r="R100" i="29"/>
  <c r="S100" i="29"/>
  <c r="T100" i="29"/>
  <c r="O101" i="29"/>
  <c r="P101" i="29"/>
  <c r="Q101" i="29"/>
  <c r="R101" i="29"/>
  <c r="S101" i="29"/>
  <c r="T101" i="29"/>
  <c r="O102" i="29"/>
  <c r="P102" i="29"/>
  <c r="Q102" i="29"/>
  <c r="R102" i="29"/>
  <c r="S102" i="29"/>
  <c r="T102" i="29"/>
  <c r="O103" i="29"/>
  <c r="P103" i="29"/>
  <c r="Q103" i="29"/>
  <c r="R103" i="29"/>
  <c r="S103" i="29"/>
  <c r="T103" i="29"/>
  <c r="O104" i="29"/>
  <c r="P104" i="29"/>
  <c r="Q104" i="29"/>
  <c r="R104" i="29"/>
  <c r="S104" i="29"/>
  <c r="T104" i="29"/>
  <c r="O105" i="29"/>
  <c r="P105" i="29"/>
  <c r="Q105" i="29"/>
  <c r="R105" i="29"/>
  <c r="S105" i="29"/>
  <c r="T105" i="29"/>
  <c r="O106" i="29"/>
  <c r="P106" i="29"/>
  <c r="Q106" i="29"/>
  <c r="R106" i="29"/>
  <c r="S106" i="29"/>
  <c r="T106" i="29"/>
  <c r="O107" i="29"/>
  <c r="P107" i="29"/>
  <c r="Q107" i="29"/>
  <c r="R107" i="29"/>
  <c r="S107" i="29"/>
  <c r="T107" i="29"/>
  <c r="O108" i="29"/>
  <c r="P108" i="29"/>
  <c r="Q108" i="29"/>
  <c r="R108" i="29"/>
  <c r="S108" i="29"/>
  <c r="T108" i="29"/>
  <c r="O109" i="29"/>
  <c r="P109" i="29"/>
  <c r="Q109" i="29"/>
  <c r="R109" i="29"/>
  <c r="S109" i="29"/>
  <c r="T109" i="29"/>
  <c r="O110" i="29"/>
  <c r="P110" i="29"/>
  <c r="Q110" i="29"/>
  <c r="R110" i="29"/>
  <c r="S110" i="29"/>
  <c r="T110" i="29"/>
  <c r="O111" i="29"/>
  <c r="P111" i="29"/>
  <c r="Q111" i="29"/>
  <c r="R111" i="29"/>
  <c r="S111" i="29"/>
  <c r="T111" i="29"/>
  <c r="O113" i="29"/>
  <c r="P113" i="29"/>
  <c r="Q113" i="29"/>
  <c r="R113" i="29"/>
  <c r="S113" i="29"/>
  <c r="T113" i="29"/>
  <c r="O114" i="29"/>
  <c r="P114" i="29"/>
  <c r="Q114" i="29"/>
  <c r="R114" i="29"/>
  <c r="S114" i="29"/>
  <c r="T114" i="29"/>
  <c r="O116" i="29"/>
  <c r="P116" i="29"/>
  <c r="Q116" i="29"/>
  <c r="R116" i="29"/>
  <c r="S116" i="29"/>
  <c r="T116" i="29"/>
  <c r="O117" i="29"/>
  <c r="P117" i="29"/>
  <c r="Q117" i="29"/>
  <c r="R117" i="29"/>
  <c r="S117" i="29"/>
  <c r="T117" i="29"/>
  <c r="O118" i="29"/>
  <c r="P118" i="29"/>
  <c r="Q118" i="29"/>
  <c r="R118" i="29"/>
  <c r="S118" i="29"/>
  <c r="T118" i="29"/>
  <c r="O119" i="29"/>
  <c r="P119" i="29"/>
  <c r="Q119" i="29"/>
  <c r="R119" i="29"/>
  <c r="S119" i="29"/>
  <c r="T119" i="29"/>
  <c r="O120" i="29"/>
  <c r="P120" i="29"/>
  <c r="Q120" i="29"/>
  <c r="R120" i="29"/>
  <c r="S120" i="29"/>
  <c r="T120" i="29"/>
  <c r="O121" i="29"/>
  <c r="P121" i="29"/>
  <c r="Q121" i="29"/>
  <c r="R121" i="29"/>
  <c r="S121" i="29"/>
  <c r="T121" i="29"/>
  <c r="O122" i="29"/>
  <c r="P122" i="29"/>
  <c r="Q122" i="29"/>
  <c r="R122" i="29"/>
  <c r="S122" i="29"/>
  <c r="T122" i="29"/>
  <c r="O123" i="29"/>
  <c r="P123" i="29"/>
  <c r="Q123" i="29"/>
  <c r="R123" i="29"/>
  <c r="S123" i="29"/>
  <c r="T123" i="29"/>
  <c r="O124" i="29"/>
  <c r="P124" i="29"/>
  <c r="Q124" i="29"/>
  <c r="R124" i="29"/>
  <c r="S124" i="29"/>
  <c r="T124" i="29"/>
  <c r="O125" i="29"/>
  <c r="P125" i="29"/>
  <c r="Q125" i="29"/>
  <c r="R125" i="29"/>
  <c r="S125" i="29"/>
  <c r="T125" i="29"/>
  <c r="O126" i="29"/>
  <c r="P126" i="29"/>
  <c r="Q126" i="29"/>
  <c r="R126" i="29"/>
  <c r="S126" i="29"/>
  <c r="T126" i="29"/>
  <c r="O128" i="29"/>
  <c r="P128" i="29"/>
  <c r="Q128" i="29"/>
  <c r="R128" i="29"/>
  <c r="S128" i="29"/>
  <c r="T128" i="29"/>
  <c r="O129" i="29"/>
  <c r="P129" i="29"/>
  <c r="Q129" i="29"/>
  <c r="R129" i="29"/>
  <c r="S129" i="29"/>
  <c r="T129" i="29"/>
  <c r="O131" i="29"/>
  <c r="P131" i="29"/>
  <c r="Q131" i="29"/>
  <c r="R131" i="29"/>
  <c r="S131" i="29"/>
  <c r="T131" i="29"/>
  <c r="O132" i="29"/>
  <c r="P132" i="29"/>
  <c r="Q132" i="29"/>
  <c r="R132" i="29"/>
  <c r="S132" i="29"/>
  <c r="T132" i="29"/>
  <c r="O133" i="29"/>
  <c r="P133" i="29"/>
  <c r="Q133" i="29"/>
  <c r="R133" i="29"/>
  <c r="S133" i="29"/>
  <c r="T133" i="29"/>
  <c r="O134" i="29"/>
  <c r="P134" i="29"/>
  <c r="Q134" i="29"/>
  <c r="R134" i="29"/>
  <c r="S134" i="29"/>
  <c r="T134" i="29"/>
  <c r="O135" i="29"/>
  <c r="P135" i="29"/>
  <c r="Q135" i="29"/>
  <c r="R135" i="29"/>
  <c r="S135" i="29"/>
  <c r="T135" i="29"/>
  <c r="O136" i="29"/>
  <c r="P136" i="29"/>
  <c r="Q136" i="29"/>
  <c r="R136" i="29"/>
  <c r="S136" i="29"/>
  <c r="T136" i="29"/>
  <c r="O137" i="29"/>
  <c r="P137" i="29"/>
  <c r="Q137" i="29"/>
  <c r="R137" i="29"/>
  <c r="S137" i="29"/>
  <c r="T137" i="29"/>
  <c r="O138" i="29"/>
  <c r="P138" i="29"/>
  <c r="Q138" i="29"/>
  <c r="R138" i="29"/>
  <c r="S138" i="29"/>
  <c r="T138" i="29"/>
  <c r="O140" i="29"/>
  <c r="P140" i="29"/>
  <c r="Q140" i="29"/>
  <c r="R140" i="29"/>
  <c r="S140" i="29"/>
  <c r="T140" i="29"/>
  <c r="O141" i="29"/>
  <c r="P141" i="29"/>
  <c r="Q141" i="29"/>
  <c r="R141" i="29"/>
  <c r="S141" i="29"/>
  <c r="T141" i="29"/>
  <c r="O142" i="29"/>
  <c r="P142" i="29"/>
  <c r="Q142" i="29"/>
  <c r="R142" i="29"/>
  <c r="S142" i="29"/>
  <c r="T142" i="29"/>
  <c r="O143" i="29"/>
  <c r="P143" i="29"/>
  <c r="Q143" i="29"/>
  <c r="R143" i="29"/>
  <c r="S143" i="29"/>
  <c r="T143" i="29"/>
  <c r="O144" i="29"/>
  <c r="P144" i="29"/>
  <c r="Q144" i="29"/>
  <c r="R144" i="29"/>
  <c r="S144" i="29"/>
  <c r="T144" i="29"/>
  <c r="O145" i="29"/>
  <c r="P145" i="29"/>
  <c r="Q145" i="29"/>
  <c r="R145" i="29"/>
  <c r="S145" i="29"/>
  <c r="T145" i="29"/>
  <c r="O147" i="29"/>
  <c r="P147" i="29"/>
  <c r="Q147" i="29"/>
  <c r="R147" i="29"/>
  <c r="S147" i="29"/>
  <c r="T147" i="29"/>
  <c r="O148" i="29"/>
  <c r="P148" i="29"/>
  <c r="Q148" i="29"/>
  <c r="R148" i="29"/>
  <c r="S148" i="29"/>
  <c r="T148" i="29"/>
  <c r="O149" i="29"/>
  <c r="P149" i="29"/>
  <c r="Q149" i="29"/>
  <c r="R149" i="29"/>
  <c r="S149" i="29"/>
  <c r="T149" i="29"/>
  <c r="O150" i="29"/>
  <c r="P150" i="29"/>
  <c r="Q150" i="29"/>
  <c r="R150" i="29"/>
  <c r="S150" i="29"/>
  <c r="T150" i="29"/>
  <c r="O152" i="29"/>
  <c r="P152" i="29"/>
  <c r="Q152" i="29"/>
  <c r="R152" i="29"/>
  <c r="S152" i="29"/>
  <c r="T152" i="29"/>
  <c r="O153" i="29"/>
  <c r="P153" i="29"/>
  <c r="Q153" i="29"/>
  <c r="R153" i="29"/>
  <c r="S153" i="29"/>
  <c r="T153" i="29"/>
  <c r="O154" i="29"/>
  <c r="P154" i="29"/>
  <c r="Q154" i="29"/>
  <c r="R154" i="29"/>
  <c r="S154" i="29"/>
  <c r="T154" i="29"/>
  <c r="O155" i="29"/>
  <c r="P155" i="29"/>
  <c r="Q155" i="29"/>
  <c r="R155" i="29"/>
  <c r="S155" i="29"/>
  <c r="T155" i="29"/>
  <c r="O156" i="29"/>
  <c r="P156" i="29"/>
  <c r="Q156" i="29"/>
  <c r="R156" i="29"/>
  <c r="S156" i="29"/>
  <c r="T156" i="29"/>
  <c r="O157" i="29"/>
  <c r="P157" i="29"/>
  <c r="Q157" i="29"/>
  <c r="R157" i="29"/>
  <c r="S157" i="29"/>
  <c r="T157" i="29"/>
  <c r="O158" i="29"/>
  <c r="P158" i="29"/>
  <c r="Q158" i="29"/>
  <c r="R158" i="29"/>
  <c r="S158" i="29"/>
  <c r="T158" i="29"/>
  <c r="O160" i="29"/>
  <c r="P160" i="29"/>
  <c r="Q160" i="29"/>
  <c r="R160" i="29"/>
  <c r="S160" i="29"/>
  <c r="T160" i="29"/>
  <c r="O161" i="29"/>
  <c r="P161" i="29"/>
  <c r="Q161" i="29"/>
  <c r="R161" i="29"/>
  <c r="S161" i="29"/>
  <c r="T161" i="29"/>
  <c r="O163" i="29"/>
  <c r="P163" i="29"/>
  <c r="Q163" i="29"/>
  <c r="R163" i="29"/>
  <c r="S163" i="29"/>
  <c r="T163" i="29"/>
  <c r="O164" i="29"/>
  <c r="P164" i="29"/>
  <c r="Q164" i="29"/>
  <c r="R164" i="29"/>
  <c r="S164" i="29"/>
  <c r="T164" i="29"/>
  <c r="O166" i="29"/>
  <c r="P166" i="29"/>
  <c r="Q166" i="29"/>
  <c r="R166" i="29"/>
  <c r="S166" i="29"/>
  <c r="T166" i="29"/>
  <c r="O167" i="29"/>
  <c r="P167" i="29"/>
  <c r="Q167" i="29"/>
  <c r="R167" i="29"/>
  <c r="S167" i="29"/>
  <c r="T167" i="29"/>
  <c r="O168" i="29"/>
  <c r="P168" i="29"/>
  <c r="Q168" i="29"/>
  <c r="R168" i="29"/>
  <c r="S168" i="29"/>
  <c r="T168" i="29"/>
  <c r="O169" i="29"/>
  <c r="P169" i="29"/>
  <c r="Q169" i="29"/>
  <c r="R169" i="29"/>
  <c r="S169" i="29"/>
  <c r="T169" i="29"/>
  <c r="O170" i="29"/>
  <c r="P170" i="29"/>
  <c r="Q170" i="29"/>
  <c r="R170" i="29"/>
  <c r="S170" i="29"/>
  <c r="T170" i="29"/>
  <c r="O171" i="29"/>
  <c r="P171" i="29"/>
  <c r="Q171" i="29"/>
  <c r="R171" i="29"/>
  <c r="S171" i="29"/>
  <c r="T171" i="29"/>
  <c r="O172" i="29"/>
  <c r="P172" i="29"/>
  <c r="Q172" i="29"/>
  <c r="R172" i="29"/>
  <c r="S172" i="29"/>
  <c r="T172" i="29"/>
  <c r="O173" i="29"/>
  <c r="P173" i="29"/>
  <c r="Q173" i="29"/>
  <c r="R173" i="29"/>
  <c r="S173" i="29"/>
  <c r="T173" i="29"/>
  <c r="O174" i="29"/>
  <c r="P174" i="29"/>
  <c r="Q174" i="29"/>
  <c r="R174" i="29"/>
  <c r="S174" i="29"/>
  <c r="T174" i="29"/>
  <c r="O175" i="29"/>
  <c r="P175" i="29"/>
  <c r="Q175" i="29"/>
  <c r="R175" i="29"/>
  <c r="S175" i="29"/>
  <c r="T175" i="29"/>
  <c r="O176" i="29"/>
  <c r="P176" i="29"/>
  <c r="Q176" i="29"/>
  <c r="R176" i="29"/>
  <c r="S176" i="29"/>
  <c r="T176" i="29"/>
  <c r="O177" i="29"/>
  <c r="P177" i="29"/>
  <c r="Q177" i="29"/>
  <c r="R177" i="29"/>
  <c r="S177" i="29"/>
  <c r="T177" i="29"/>
  <c r="O179" i="29"/>
  <c r="P179" i="29"/>
  <c r="Q179" i="29"/>
  <c r="R179" i="29"/>
  <c r="S179" i="29"/>
  <c r="T179" i="29"/>
  <c r="O180" i="29"/>
  <c r="P180" i="29"/>
  <c r="Q180" i="29"/>
  <c r="R180" i="29"/>
  <c r="S180" i="29"/>
  <c r="T180" i="29"/>
  <c r="O181" i="29"/>
  <c r="P181" i="29"/>
  <c r="Q181" i="29"/>
  <c r="R181" i="29"/>
  <c r="S181" i="29"/>
  <c r="T181" i="29"/>
  <c r="O182" i="29"/>
  <c r="P182" i="29"/>
  <c r="Q182" i="29"/>
  <c r="R182" i="29"/>
  <c r="S182" i="29"/>
  <c r="T182" i="29"/>
  <c r="O183" i="29"/>
  <c r="P183" i="29"/>
  <c r="Q183" i="29"/>
  <c r="R183" i="29"/>
  <c r="S183" i="29"/>
  <c r="T183" i="29"/>
  <c r="O184" i="29"/>
  <c r="P184" i="29"/>
  <c r="Q184" i="29"/>
  <c r="R184" i="29"/>
  <c r="S184" i="29"/>
  <c r="T184" i="29"/>
  <c r="O186" i="29"/>
  <c r="P186" i="29"/>
  <c r="Q186" i="29"/>
  <c r="R186" i="29"/>
  <c r="S186" i="29"/>
  <c r="T186" i="29"/>
  <c r="O187" i="29"/>
  <c r="P187" i="29"/>
  <c r="Q187" i="29"/>
  <c r="R187" i="29"/>
  <c r="S187" i="29"/>
  <c r="T187" i="29"/>
  <c r="O188" i="29"/>
  <c r="P188" i="29"/>
  <c r="Q188" i="29"/>
  <c r="R188" i="29"/>
  <c r="S188" i="29"/>
  <c r="T188" i="29"/>
  <c r="O189" i="29"/>
  <c r="P189" i="29"/>
  <c r="Q189" i="29"/>
  <c r="R189" i="29"/>
  <c r="S189" i="29"/>
  <c r="T189" i="29"/>
  <c r="O190" i="29"/>
  <c r="P190" i="29"/>
  <c r="Q190" i="29"/>
  <c r="R190" i="29"/>
  <c r="S190" i="29"/>
  <c r="T190" i="29"/>
  <c r="O191" i="29"/>
  <c r="P191" i="29"/>
  <c r="Q191" i="29"/>
  <c r="R191" i="29"/>
  <c r="S191" i="29"/>
  <c r="T191" i="29"/>
  <c r="O192" i="29"/>
  <c r="P192" i="29"/>
  <c r="Q192" i="29"/>
  <c r="R192" i="29"/>
  <c r="S192" i="29"/>
  <c r="T192" i="29"/>
  <c r="O193" i="29"/>
  <c r="P193" i="29"/>
  <c r="Q193" i="29"/>
  <c r="R193" i="29"/>
  <c r="S193" i="29"/>
  <c r="T193" i="29"/>
  <c r="O203" i="29"/>
  <c r="P203" i="29"/>
  <c r="Q203" i="29"/>
  <c r="R203" i="29"/>
  <c r="S203" i="29"/>
  <c r="T203" i="29"/>
  <c r="O205" i="29"/>
  <c r="P205" i="29"/>
  <c r="Q205" i="29"/>
  <c r="R205" i="29"/>
  <c r="S205" i="29"/>
  <c r="T205" i="29"/>
  <c r="O206" i="29"/>
  <c r="P206" i="29"/>
  <c r="Q206" i="29"/>
  <c r="R206" i="29"/>
  <c r="S206" i="29"/>
  <c r="T206" i="29"/>
  <c r="O208" i="29"/>
  <c r="P208" i="29"/>
  <c r="Q208" i="29"/>
  <c r="R208" i="29"/>
  <c r="S208" i="29"/>
  <c r="T208" i="29"/>
  <c r="O209" i="29"/>
  <c r="P209" i="29"/>
  <c r="Q209" i="29"/>
  <c r="R209" i="29"/>
  <c r="S209" i="29"/>
  <c r="T209" i="29"/>
  <c r="O210" i="29"/>
  <c r="P210" i="29"/>
  <c r="Q210" i="29"/>
  <c r="R210" i="29"/>
  <c r="S210" i="29"/>
  <c r="T210" i="29"/>
  <c r="O211" i="29"/>
  <c r="P211" i="29"/>
  <c r="Q211" i="29"/>
  <c r="R211" i="29"/>
  <c r="S211" i="29"/>
  <c r="T211" i="29"/>
  <c r="O212" i="29"/>
  <c r="P212" i="29"/>
  <c r="Q212" i="29"/>
  <c r="R212" i="29"/>
  <c r="S212" i="29"/>
  <c r="T212" i="29"/>
  <c r="O213" i="29"/>
  <c r="P213" i="29"/>
  <c r="Q213" i="29"/>
  <c r="R213" i="29"/>
  <c r="S213" i="29"/>
  <c r="T213" i="29"/>
  <c r="O214" i="29"/>
  <c r="P214" i="29"/>
  <c r="Q214" i="29"/>
  <c r="R214" i="29"/>
  <c r="S214" i="29"/>
  <c r="T214" i="29"/>
  <c r="O215" i="29"/>
  <c r="P215" i="29"/>
  <c r="Q215" i="29"/>
  <c r="R215" i="29"/>
  <c r="S215" i="29"/>
  <c r="T215" i="29"/>
  <c r="O217" i="29"/>
  <c r="P217" i="29"/>
  <c r="Q217" i="29"/>
  <c r="R217" i="29"/>
  <c r="S217" i="29"/>
  <c r="T217" i="29"/>
  <c r="O218" i="29"/>
  <c r="P218" i="29"/>
  <c r="Q218" i="29"/>
  <c r="R218" i="29"/>
  <c r="S218" i="29"/>
  <c r="T218" i="29"/>
  <c r="O220" i="29"/>
  <c r="P220" i="29"/>
  <c r="Q220" i="29"/>
  <c r="R220" i="29"/>
  <c r="S220" i="29"/>
  <c r="T220" i="29"/>
  <c r="O221" i="29"/>
  <c r="P221" i="29"/>
  <c r="Q221" i="29"/>
  <c r="R221" i="29"/>
  <c r="S221" i="29"/>
  <c r="T221" i="29"/>
  <c r="O222" i="29"/>
  <c r="P222" i="29"/>
  <c r="Q222" i="29"/>
  <c r="R222" i="29"/>
  <c r="S222" i="29"/>
  <c r="T222" i="29"/>
  <c r="O223" i="29"/>
  <c r="P223" i="29"/>
  <c r="Q223" i="29"/>
  <c r="R223" i="29"/>
  <c r="S223" i="29"/>
  <c r="T223" i="29"/>
  <c r="O224" i="29"/>
  <c r="P224" i="29"/>
  <c r="Q224" i="29"/>
  <c r="R224" i="29"/>
  <c r="S224" i="29"/>
  <c r="T224" i="29"/>
  <c r="O225" i="29"/>
  <c r="P225" i="29"/>
  <c r="Q225" i="29"/>
  <c r="R225" i="29"/>
  <c r="S225" i="29"/>
  <c r="T225" i="29"/>
  <c r="O226" i="29"/>
  <c r="P226" i="29"/>
  <c r="Q226" i="29"/>
  <c r="R226" i="29"/>
  <c r="S226" i="29"/>
  <c r="T226" i="29"/>
  <c r="O227" i="29"/>
  <c r="P227" i="29"/>
  <c r="Q227" i="29"/>
  <c r="R227" i="29"/>
  <c r="S227" i="29"/>
  <c r="T227" i="29"/>
  <c r="O228" i="29"/>
  <c r="P228" i="29"/>
  <c r="Q228" i="29"/>
  <c r="R228" i="29"/>
  <c r="S228" i="29"/>
  <c r="T228" i="29"/>
  <c r="O229" i="29"/>
  <c r="P229" i="29"/>
  <c r="Q229" i="29"/>
  <c r="R229" i="29"/>
  <c r="S229" i="29"/>
  <c r="T229" i="29"/>
  <c r="O231" i="29"/>
  <c r="P231" i="29"/>
  <c r="Q231" i="29"/>
  <c r="R231" i="29"/>
  <c r="S231" i="29"/>
  <c r="T231" i="29"/>
  <c r="O233" i="29"/>
  <c r="P233" i="29"/>
  <c r="Q233" i="29"/>
  <c r="R233" i="29"/>
  <c r="S233" i="29"/>
  <c r="T233" i="29"/>
  <c r="O234" i="29"/>
  <c r="P234" i="29"/>
  <c r="Q234" i="29"/>
  <c r="R234" i="29"/>
  <c r="S234" i="29"/>
  <c r="T234" i="29"/>
  <c r="O236" i="29"/>
  <c r="P236" i="29"/>
  <c r="Q236" i="29"/>
  <c r="R236" i="29"/>
  <c r="S236" i="29"/>
  <c r="T236" i="29"/>
  <c r="O237" i="29"/>
  <c r="P237" i="29"/>
  <c r="Q237" i="29"/>
  <c r="R237" i="29"/>
  <c r="S237" i="29"/>
  <c r="T237" i="29"/>
  <c r="O238" i="29"/>
  <c r="P238" i="29"/>
  <c r="Q238" i="29"/>
  <c r="R238" i="29"/>
  <c r="S238" i="29"/>
  <c r="T238" i="29"/>
  <c r="O239" i="29"/>
  <c r="P239" i="29"/>
  <c r="Q239" i="29"/>
  <c r="R239" i="29"/>
  <c r="S239" i="29"/>
  <c r="T239" i="29"/>
  <c r="O240" i="29"/>
  <c r="P240" i="29"/>
  <c r="Q240" i="29"/>
  <c r="R240" i="29"/>
  <c r="S240" i="29"/>
  <c r="T240" i="29"/>
  <c r="O241" i="29"/>
  <c r="P241" i="29"/>
  <c r="Q241" i="29"/>
  <c r="R241" i="29"/>
  <c r="S241" i="29"/>
  <c r="T241" i="29"/>
  <c r="O242" i="29"/>
  <c r="P242" i="29"/>
  <c r="Q242" i="29"/>
  <c r="R242" i="29"/>
  <c r="S242" i="29"/>
  <c r="T242" i="29"/>
  <c r="O243" i="29"/>
  <c r="P243" i="29"/>
  <c r="Q243" i="29"/>
  <c r="R243" i="29"/>
  <c r="S243" i="29"/>
  <c r="T243" i="29"/>
  <c r="O244" i="29"/>
  <c r="P244" i="29"/>
  <c r="Q244" i="29"/>
  <c r="R244" i="29"/>
  <c r="S244" i="29"/>
  <c r="T244" i="29"/>
  <c r="O245" i="29"/>
  <c r="P245" i="29"/>
  <c r="Q245" i="29"/>
  <c r="R245" i="29"/>
  <c r="S245" i="29"/>
  <c r="T245" i="29"/>
  <c r="O246" i="29"/>
  <c r="P246" i="29"/>
  <c r="Q246" i="29"/>
  <c r="R246" i="29"/>
  <c r="S246" i="29"/>
  <c r="T246" i="29"/>
  <c r="O248" i="29"/>
  <c r="P248" i="29"/>
  <c r="Q248" i="29"/>
  <c r="R248" i="29"/>
  <c r="S248" i="29"/>
  <c r="T248" i="29"/>
  <c r="O249" i="29"/>
  <c r="P249" i="29"/>
  <c r="Q249" i="29"/>
  <c r="R249" i="29"/>
  <c r="S249" i="29"/>
  <c r="T249" i="29"/>
  <c r="O250" i="29"/>
  <c r="P250" i="29"/>
  <c r="Q250" i="29"/>
  <c r="R250" i="29"/>
  <c r="S250" i="29"/>
  <c r="T250" i="29"/>
  <c r="O251" i="29"/>
  <c r="P251" i="29"/>
  <c r="Q251" i="29"/>
  <c r="R251" i="29"/>
  <c r="S251" i="29"/>
  <c r="T251" i="29"/>
  <c r="O252" i="29"/>
  <c r="P252" i="29"/>
  <c r="Q252" i="29"/>
  <c r="R252" i="29"/>
  <c r="S252" i="29"/>
  <c r="T252" i="29"/>
  <c r="O254" i="29"/>
  <c r="P254" i="29"/>
  <c r="Q254" i="29"/>
  <c r="R254" i="29"/>
  <c r="S254" i="29"/>
  <c r="T254" i="29"/>
  <c r="O255" i="29"/>
  <c r="P255" i="29"/>
  <c r="Q255" i="29"/>
  <c r="R255" i="29"/>
  <c r="S255" i="29"/>
  <c r="T255" i="29"/>
  <c r="O257" i="29"/>
  <c r="P257" i="29"/>
  <c r="Q257" i="29"/>
  <c r="R257" i="29"/>
  <c r="S257" i="29"/>
  <c r="T257" i="29"/>
  <c r="O258" i="29"/>
  <c r="P258" i="29"/>
  <c r="Q258" i="29"/>
  <c r="R258" i="29"/>
  <c r="S258" i="29"/>
  <c r="T258" i="29"/>
  <c r="O259" i="29"/>
  <c r="P259" i="29"/>
  <c r="Q259" i="29"/>
  <c r="R259" i="29"/>
  <c r="S259" i="29"/>
  <c r="T259" i="29"/>
  <c r="O260" i="29"/>
  <c r="P260" i="29"/>
  <c r="Q260" i="29"/>
  <c r="R260" i="29"/>
  <c r="S260" i="29"/>
  <c r="T260" i="29"/>
  <c r="O262" i="29"/>
  <c r="P262" i="29"/>
  <c r="Q262" i="29"/>
  <c r="R262" i="29"/>
  <c r="S262" i="29"/>
  <c r="T262" i="29"/>
  <c r="O263" i="29"/>
  <c r="P263" i="29"/>
  <c r="Q263" i="29"/>
  <c r="R263" i="29"/>
  <c r="S263" i="29"/>
  <c r="T263" i="29"/>
  <c r="O264" i="29"/>
  <c r="P264" i="29"/>
  <c r="Q264" i="29"/>
  <c r="R264" i="29"/>
  <c r="S264" i="29"/>
  <c r="T264" i="29"/>
  <c r="O265" i="29"/>
  <c r="P265" i="29"/>
  <c r="Q265" i="29"/>
  <c r="R265" i="29"/>
  <c r="S265" i="29"/>
  <c r="T265" i="29"/>
  <c r="O266" i="29"/>
  <c r="P266" i="29"/>
  <c r="Q266" i="29"/>
  <c r="R266" i="29"/>
  <c r="S266" i="29"/>
  <c r="T266" i="29"/>
  <c r="O267" i="29"/>
  <c r="P267" i="29"/>
  <c r="Q267" i="29"/>
  <c r="R267" i="29"/>
  <c r="S267" i="29"/>
  <c r="T267" i="29"/>
  <c r="O268" i="29"/>
  <c r="P268" i="29"/>
  <c r="Q268" i="29"/>
  <c r="R268" i="29"/>
  <c r="S268" i="29"/>
  <c r="T268" i="29"/>
  <c r="O269" i="29"/>
  <c r="P269" i="29"/>
  <c r="Q269" i="29"/>
  <c r="R269" i="29"/>
  <c r="S269" i="29"/>
  <c r="T269" i="29"/>
  <c r="O270" i="29"/>
  <c r="P270" i="29"/>
  <c r="Q270" i="29"/>
  <c r="R270" i="29"/>
  <c r="S270" i="29"/>
  <c r="T270" i="29"/>
  <c r="O271" i="29"/>
  <c r="P271" i="29"/>
  <c r="Q271" i="29"/>
  <c r="R271" i="29"/>
  <c r="S271" i="29"/>
  <c r="T271" i="29"/>
  <c r="O272" i="29"/>
  <c r="P272" i="29"/>
  <c r="Q272" i="29"/>
  <c r="R272" i="29"/>
  <c r="S272" i="29"/>
  <c r="T272" i="29"/>
  <c r="O273" i="29"/>
  <c r="P273" i="29"/>
  <c r="Q273" i="29"/>
  <c r="R273" i="29"/>
  <c r="S273" i="29"/>
  <c r="T273" i="29"/>
  <c r="O275" i="29"/>
  <c r="P275" i="29"/>
  <c r="Q275" i="29"/>
  <c r="R275" i="29"/>
  <c r="S275" i="29"/>
  <c r="T275" i="29"/>
  <c r="O276" i="29"/>
  <c r="P276" i="29"/>
  <c r="Q276" i="29"/>
  <c r="R276" i="29"/>
  <c r="S276" i="29"/>
  <c r="T276" i="29"/>
  <c r="O278" i="29"/>
  <c r="P278" i="29"/>
  <c r="Q278" i="29"/>
  <c r="R278" i="29"/>
  <c r="S278" i="29"/>
  <c r="T278" i="29"/>
  <c r="O279" i="29"/>
  <c r="P279" i="29"/>
  <c r="Q279" i="29"/>
  <c r="R279" i="29"/>
  <c r="S279" i="29"/>
  <c r="T279" i="29"/>
  <c r="O281" i="29"/>
  <c r="P281" i="29"/>
  <c r="Q281" i="29"/>
  <c r="R281" i="29"/>
  <c r="S281" i="29"/>
  <c r="T281" i="29"/>
  <c r="O282" i="29"/>
  <c r="P282" i="29"/>
  <c r="Q282" i="29"/>
  <c r="R282" i="29"/>
  <c r="S282" i="29"/>
  <c r="T282" i="29"/>
  <c r="O284" i="29"/>
  <c r="P284" i="29"/>
  <c r="Q284" i="29"/>
  <c r="R284" i="29"/>
  <c r="S284" i="29"/>
  <c r="T284" i="29"/>
  <c r="O285" i="29"/>
  <c r="P285" i="29"/>
  <c r="Q285" i="29"/>
  <c r="R285" i="29"/>
  <c r="S285" i="29"/>
  <c r="T285" i="29"/>
  <c r="O287" i="29"/>
  <c r="P287" i="29"/>
  <c r="Q287" i="29"/>
  <c r="R287" i="29"/>
  <c r="S287" i="29"/>
  <c r="T287" i="29"/>
  <c r="O288" i="29"/>
  <c r="P288" i="29"/>
  <c r="Q288" i="29"/>
  <c r="R288" i="29"/>
  <c r="S288" i="29"/>
  <c r="T288" i="29"/>
  <c r="O289" i="29"/>
  <c r="P289" i="29"/>
  <c r="Q289" i="29"/>
  <c r="R289" i="29"/>
  <c r="S289" i="29"/>
  <c r="T289" i="29"/>
  <c r="O290" i="29"/>
  <c r="P290" i="29"/>
  <c r="Q290" i="29"/>
  <c r="R290" i="29"/>
  <c r="S290" i="29"/>
  <c r="T290" i="29"/>
  <c r="O291" i="29"/>
  <c r="P291" i="29"/>
  <c r="Q291" i="29"/>
  <c r="R291" i="29"/>
  <c r="S291" i="29"/>
  <c r="T291" i="29"/>
  <c r="O292" i="29"/>
  <c r="P292" i="29"/>
  <c r="Q292" i="29"/>
  <c r="R292" i="29"/>
  <c r="S292" i="29"/>
  <c r="T292" i="29"/>
  <c r="O293" i="29"/>
  <c r="P293" i="29"/>
  <c r="Q293" i="29"/>
  <c r="R293" i="29"/>
  <c r="S293" i="29"/>
  <c r="T293" i="29"/>
  <c r="O294" i="29"/>
  <c r="P294" i="29"/>
  <c r="Q294" i="29"/>
  <c r="R294" i="29"/>
  <c r="S294" i="29"/>
  <c r="T294" i="29"/>
  <c r="O296" i="29"/>
  <c r="P296" i="29"/>
  <c r="Q296" i="29"/>
  <c r="R296" i="29"/>
  <c r="S296" i="29"/>
  <c r="T296" i="29"/>
  <c r="O297" i="29"/>
  <c r="P297" i="29"/>
  <c r="Q297" i="29"/>
  <c r="R297" i="29"/>
  <c r="S297" i="29"/>
  <c r="T297" i="29"/>
  <c r="O298" i="29"/>
  <c r="P298" i="29"/>
  <c r="Q298" i="29"/>
  <c r="R298" i="29"/>
  <c r="S298" i="29"/>
  <c r="T298" i="29"/>
  <c r="O299" i="29"/>
  <c r="P299" i="29"/>
  <c r="Q299" i="29"/>
  <c r="R299" i="29"/>
  <c r="S299" i="29"/>
  <c r="T299" i="29"/>
  <c r="O301" i="29"/>
  <c r="P301" i="29"/>
  <c r="Q301" i="29"/>
  <c r="R301" i="29"/>
  <c r="S301" i="29"/>
  <c r="T301" i="29"/>
  <c r="O302" i="29"/>
  <c r="P302" i="29"/>
  <c r="Q302" i="29"/>
  <c r="R302" i="29"/>
  <c r="S302" i="29"/>
  <c r="T302" i="29"/>
  <c r="O304" i="29"/>
  <c r="P304" i="29"/>
  <c r="Q304" i="29"/>
  <c r="R304" i="29"/>
  <c r="S304" i="29"/>
  <c r="T304" i="29"/>
  <c r="O305" i="29"/>
  <c r="P305" i="29"/>
  <c r="Q305" i="29"/>
  <c r="R305" i="29"/>
  <c r="S305" i="29"/>
  <c r="T305" i="29"/>
  <c r="O307" i="29"/>
  <c r="P307" i="29"/>
  <c r="Q307" i="29"/>
  <c r="R307" i="29"/>
  <c r="S307" i="29"/>
  <c r="T307" i="29"/>
  <c r="O308" i="29"/>
  <c r="P308" i="29"/>
  <c r="Q308" i="29"/>
  <c r="R308" i="29"/>
  <c r="S308" i="29"/>
  <c r="T308" i="29"/>
  <c r="O309" i="29"/>
  <c r="P309" i="29"/>
  <c r="Q309" i="29"/>
  <c r="R309" i="29"/>
  <c r="S309" i="29"/>
  <c r="T309" i="29"/>
  <c r="O310" i="29"/>
  <c r="P310" i="29"/>
  <c r="Q310" i="29"/>
  <c r="R310" i="29"/>
  <c r="S310" i="29"/>
  <c r="T310" i="29"/>
  <c r="O311" i="29"/>
  <c r="P311" i="29"/>
  <c r="Q311" i="29"/>
  <c r="R311" i="29"/>
  <c r="S311" i="29"/>
  <c r="T311" i="29"/>
  <c r="O312" i="29"/>
  <c r="P312" i="29"/>
  <c r="Q312" i="29"/>
  <c r="R312" i="29"/>
  <c r="S312" i="29"/>
  <c r="T312" i="29"/>
  <c r="O313" i="29"/>
  <c r="P313" i="29"/>
  <c r="Q313" i="29"/>
  <c r="R313" i="29"/>
  <c r="S313" i="29"/>
  <c r="T313" i="29"/>
  <c r="O314" i="29"/>
  <c r="P314" i="29"/>
  <c r="Q314" i="29"/>
  <c r="R314" i="29"/>
  <c r="S314" i="29"/>
  <c r="T314" i="29"/>
  <c r="O316" i="29"/>
  <c r="P316" i="29"/>
  <c r="Q316" i="29"/>
  <c r="R316" i="29"/>
  <c r="S316" i="29"/>
  <c r="T316" i="29"/>
  <c r="O317" i="29"/>
  <c r="P317" i="29"/>
  <c r="Q317" i="29"/>
  <c r="R317" i="29"/>
  <c r="S317" i="29"/>
  <c r="T317" i="29"/>
  <c r="O319" i="29"/>
  <c r="P319" i="29"/>
  <c r="Q319" i="29"/>
  <c r="R319" i="29"/>
  <c r="S319" i="29"/>
  <c r="T319" i="29"/>
  <c r="O320" i="29"/>
  <c r="P320" i="29"/>
  <c r="Q320" i="29"/>
  <c r="R320" i="29"/>
  <c r="S320" i="29"/>
  <c r="T320" i="29"/>
  <c r="O322" i="29"/>
  <c r="P322" i="29"/>
  <c r="Q322" i="29"/>
  <c r="R322" i="29"/>
  <c r="S322" i="29"/>
  <c r="T322" i="29"/>
  <c r="O324" i="29"/>
  <c r="P324" i="29"/>
  <c r="Q324" i="29"/>
  <c r="R324" i="29"/>
  <c r="S324" i="29"/>
  <c r="T324" i="29"/>
  <c r="O325" i="29"/>
  <c r="P325" i="29"/>
  <c r="Q325" i="29"/>
  <c r="R325" i="29"/>
  <c r="S325" i="29"/>
  <c r="T325" i="29"/>
  <c r="O326" i="29"/>
  <c r="P326" i="29"/>
  <c r="Q326" i="29"/>
  <c r="R326" i="29"/>
  <c r="S326" i="29"/>
  <c r="T326" i="29"/>
  <c r="O327" i="29"/>
  <c r="P327" i="29"/>
  <c r="Q327" i="29"/>
  <c r="R327" i="29"/>
  <c r="S327" i="29"/>
  <c r="T327" i="29"/>
  <c r="O328" i="29"/>
  <c r="P328" i="29"/>
  <c r="Q328" i="29"/>
  <c r="R328" i="29"/>
  <c r="S328" i="29"/>
  <c r="T328" i="29"/>
  <c r="O329" i="29"/>
  <c r="P329" i="29"/>
  <c r="Q329" i="29"/>
  <c r="R329" i="29"/>
  <c r="S329" i="29"/>
  <c r="T329" i="29"/>
  <c r="O331" i="29"/>
  <c r="P331" i="29"/>
  <c r="Q331" i="29"/>
  <c r="R331" i="29"/>
  <c r="S331" i="29"/>
  <c r="T331" i="29"/>
  <c r="O332" i="29"/>
  <c r="P332" i="29"/>
  <c r="Q332" i="29"/>
  <c r="R332" i="29"/>
  <c r="S332" i="29"/>
  <c r="T332" i="29"/>
  <c r="O334" i="29"/>
  <c r="P334" i="29"/>
  <c r="Q334" i="29"/>
  <c r="R334" i="29"/>
  <c r="S334" i="29"/>
  <c r="T334" i="29"/>
  <c r="O335" i="29"/>
  <c r="P335" i="29"/>
  <c r="Q335" i="29"/>
  <c r="R335" i="29"/>
  <c r="S335" i="29"/>
  <c r="T335" i="29"/>
  <c r="O337" i="29"/>
  <c r="P337" i="29"/>
  <c r="Q337" i="29"/>
  <c r="R337" i="29"/>
  <c r="S337" i="29"/>
  <c r="T337" i="29"/>
  <c r="O338" i="29"/>
  <c r="P338" i="29"/>
  <c r="Q338" i="29"/>
  <c r="R338" i="29"/>
  <c r="S338" i="29"/>
  <c r="T338" i="29"/>
  <c r="O339" i="29"/>
  <c r="P339" i="29"/>
  <c r="Q339" i="29"/>
  <c r="R339" i="29"/>
  <c r="S339" i="29"/>
  <c r="T339" i="29"/>
  <c r="O340" i="29"/>
  <c r="P340" i="29"/>
  <c r="Q340" i="29"/>
  <c r="R340" i="29"/>
  <c r="S340" i="29"/>
  <c r="T340" i="29"/>
  <c r="O342" i="29"/>
  <c r="P342" i="29"/>
  <c r="Q342" i="29"/>
  <c r="R342" i="29"/>
  <c r="S342" i="29"/>
  <c r="T342" i="29"/>
  <c r="O343" i="29"/>
  <c r="P343" i="29"/>
  <c r="Q343" i="29"/>
  <c r="R343" i="29"/>
  <c r="S343" i="29"/>
  <c r="T343" i="29"/>
  <c r="O344" i="29"/>
  <c r="P344" i="29"/>
  <c r="Q344" i="29"/>
  <c r="R344" i="29"/>
  <c r="S344" i="29"/>
  <c r="T344" i="29"/>
  <c r="O345" i="29"/>
  <c r="P345" i="29"/>
  <c r="Q345" i="29"/>
  <c r="R345" i="29"/>
  <c r="S345" i="29"/>
  <c r="T345" i="29"/>
  <c r="O346" i="29"/>
  <c r="P346" i="29"/>
  <c r="Q346" i="29"/>
  <c r="R346" i="29"/>
  <c r="S346" i="29"/>
  <c r="T346" i="29"/>
  <c r="O347" i="29"/>
  <c r="P347" i="29"/>
  <c r="Q347" i="29"/>
  <c r="R347" i="29"/>
  <c r="S347" i="29"/>
  <c r="T347" i="29"/>
  <c r="O348" i="29"/>
  <c r="P348" i="29"/>
  <c r="Q348" i="29"/>
  <c r="R348" i="29"/>
  <c r="S348" i="29"/>
  <c r="T348" i="29"/>
  <c r="O349" i="29"/>
  <c r="P349" i="29"/>
  <c r="Q349" i="29"/>
  <c r="R349" i="29"/>
  <c r="S349" i="29"/>
  <c r="T349" i="29"/>
  <c r="O350" i="29"/>
  <c r="P350" i="29"/>
  <c r="Q350" i="29"/>
  <c r="R350" i="29"/>
  <c r="S350" i="29"/>
  <c r="T350" i="29"/>
  <c r="O352" i="29"/>
  <c r="P352" i="29"/>
  <c r="Q352" i="29"/>
  <c r="R352" i="29"/>
  <c r="S352" i="29"/>
  <c r="T352" i="29"/>
  <c r="O353" i="29"/>
  <c r="P353" i="29"/>
  <c r="Q353" i="29"/>
  <c r="R353" i="29"/>
  <c r="S353" i="29"/>
  <c r="T353" i="29"/>
  <c r="O354" i="29"/>
  <c r="P354" i="29"/>
  <c r="Q354" i="29"/>
  <c r="R354" i="29"/>
  <c r="S354" i="29"/>
  <c r="T354" i="29"/>
  <c r="O355" i="29"/>
  <c r="P355" i="29"/>
  <c r="Q355" i="29"/>
  <c r="R355" i="29"/>
  <c r="S355" i="29"/>
  <c r="T355" i="29"/>
  <c r="O356" i="29"/>
  <c r="P356" i="29"/>
  <c r="Q356" i="29"/>
  <c r="R356" i="29"/>
  <c r="S356" i="29"/>
  <c r="T356" i="29"/>
  <c r="O357" i="29"/>
  <c r="P357" i="29"/>
  <c r="Q357" i="29"/>
  <c r="R357" i="29"/>
  <c r="S357" i="29"/>
  <c r="T357" i="29"/>
  <c r="O359" i="29"/>
  <c r="P359" i="29"/>
  <c r="Q359" i="29"/>
  <c r="R359" i="29"/>
  <c r="S359" i="29"/>
  <c r="T359" i="29"/>
  <c r="O360" i="29"/>
  <c r="P360" i="29"/>
  <c r="Q360" i="29"/>
  <c r="R360" i="29"/>
  <c r="S360" i="29"/>
  <c r="T360" i="29"/>
  <c r="O361" i="29"/>
  <c r="P361" i="29"/>
  <c r="Q361" i="29"/>
  <c r="R361" i="29"/>
  <c r="S361" i="29"/>
  <c r="T361" i="29"/>
  <c r="O362" i="29"/>
  <c r="P362" i="29"/>
  <c r="Q362" i="29"/>
  <c r="R362" i="29"/>
  <c r="S362" i="29"/>
  <c r="T362" i="29"/>
  <c r="O363" i="29"/>
  <c r="P363" i="29"/>
  <c r="Q363" i="29"/>
  <c r="R363" i="29"/>
  <c r="S363" i="29"/>
  <c r="T363" i="29"/>
  <c r="O364" i="29"/>
  <c r="P364" i="29"/>
  <c r="Q364" i="29"/>
  <c r="R364" i="29"/>
  <c r="S364" i="29"/>
  <c r="T364" i="29"/>
  <c r="O365" i="29"/>
  <c r="P365" i="29"/>
  <c r="Q365" i="29"/>
  <c r="R365" i="29"/>
  <c r="S365" i="29"/>
  <c r="T365" i="29"/>
  <c r="O366" i="29"/>
  <c r="P366" i="29"/>
  <c r="Q366" i="29"/>
  <c r="R366" i="29"/>
  <c r="S366" i="29"/>
  <c r="T366" i="29"/>
  <c r="O367" i="29"/>
  <c r="P367" i="29"/>
  <c r="Q367" i="29"/>
  <c r="R367" i="29"/>
  <c r="S367" i="29"/>
  <c r="T367" i="29"/>
  <c r="O368" i="29"/>
  <c r="P368" i="29"/>
  <c r="Q368" i="29"/>
  <c r="R368" i="29"/>
  <c r="S368" i="29"/>
  <c r="T368" i="29"/>
  <c r="O369" i="29"/>
  <c r="P369" i="29"/>
  <c r="Q369" i="29"/>
  <c r="R369" i="29"/>
  <c r="S369" i="29"/>
  <c r="T369" i="29"/>
  <c r="O371" i="29"/>
  <c r="P371" i="29"/>
  <c r="Q371" i="29"/>
  <c r="R371" i="29"/>
  <c r="S371" i="29"/>
  <c r="T371" i="29"/>
  <c r="O372" i="29"/>
  <c r="P372" i="29"/>
  <c r="Q372" i="29"/>
  <c r="R372" i="29"/>
  <c r="S372" i="29"/>
  <c r="T372" i="29"/>
  <c r="O373" i="29"/>
  <c r="P373" i="29"/>
  <c r="Q373" i="29"/>
  <c r="R373" i="29"/>
  <c r="S373" i="29"/>
  <c r="T373" i="29"/>
  <c r="O374" i="29"/>
  <c r="P374" i="29"/>
  <c r="Q374" i="29"/>
  <c r="R374" i="29"/>
  <c r="S374" i="29"/>
  <c r="T374" i="29"/>
  <c r="O375" i="29"/>
  <c r="P375" i="29"/>
  <c r="Q375" i="29"/>
  <c r="R375" i="29"/>
  <c r="S375" i="29"/>
  <c r="T375" i="29"/>
  <c r="O376" i="29"/>
  <c r="P376" i="29"/>
  <c r="Q376" i="29"/>
  <c r="R376" i="29"/>
  <c r="S376" i="29"/>
  <c r="T376" i="29"/>
  <c r="O377" i="29"/>
  <c r="P377" i="29"/>
  <c r="Q377" i="29"/>
  <c r="R377" i="29"/>
  <c r="S377" i="29"/>
  <c r="T377" i="29"/>
  <c r="O378" i="29"/>
  <c r="P378" i="29"/>
  <c r="Q378" i="29"/>
  <c r="R378" i="29"/>
  <c r="S378" i="29"/>
  <c r="T378" i="29"/>
  <c r="O379" i="29"/>
  <c r="P379" i="29"/>
  <c r="Q379" i="29"/>
  <c r="R379" i="29"/>
  <c r="S379" i="29"/>
  <c r="T379" i="29"/>
  <c r="O380" i="29"/>
  <c r="P380" i="29"/>
  <c r="Q380" i="29"/>
  <c r="R380" i="29"/>
  <c r="S380" i="29"/>
  <c r="T380" i="29"/>
  <c r="O382" i="29"/>
  <c r="P382" i="29"/>
  <c r="Q382" i="29"/>
  <c r="R382" i="29"/>
  <c r="S382" i="29"/>
  <c r="T382" i="29"/>
  <c r="O383" i="29"/>
  <c r="P383" i="29"/>
  <c r="Q383" i="29"/>
  <c r="R383" i="29"/>
  <c r="S383" i="29"/>
  <c r="T383" i="29"/>
  <c r="O384" i="29"/>
  <c r="P384" i="29"/>
  <c r="Q384" i="29"/>
  <c r="R384" i="29"/>
  <c r="S384" i="29"/>
  <c r="T384" i="29"/>
  <c r="O385" i="29"/>
  <c r="P385" i="29"/>
  <c r="Q385" i="29"/>
  <c r="R385" i="29"/>
  <c r="S385" i="29"/>
  <c r="T385" i="29"/>
  <c r="O386" i="29"/>
  <c r="P386" i="29"/>
  <c r="Q386" i="29"/>
  <c r="R386" i="29"/>
  <c r="S386" i="29"/>
  <c r="T386" i="29"/>
  <c r="O387" i="29"/>
  <c r="P387" i="29"/>
  <c r="Q387" i="29"/>
  <c r="R387" i="29"/>
  <c r="S387" i="29"/>
  <c r="T387" i="29"/>
  <c r="O389" i="29"/>
  <c r="P389" i="29"/>
  <c r="Q389" i="29"/>
  <c r="R389" i="29"/>
  <c r="S389" i="29"/>
  <c r="T389" i="29"/>
  <c r="O391" i="29"/>
  <c r="P391" i="29"/>
  <c r="Q391" i="29"/>
  <c r="R391" i="29"/>
  <c r="S391" i="29"/>
  <c r="T391" i="29"/>
  <c r="O392" i="29"/>
  <c r="P392" i="29"/>
  <c r="Q392" i="29"/>
  <c r="R392" i="29"/>
  <c r="S392" i="29"/>
  <c r="T392" i="29"/>
  <c r="O393" i="29"/>
  <c r="P393" i="29"/>
  <c r="Q393" i="29"/>
  <c r="R393" i="29"/>
  <c r="S393" i="29"/>
  <c r="T393" i="29"/>
  <c r="O394" i="29"/>
  <c r="P394" i="29"/>
  <c r="Q394" i="29"/>
  <c r="R394" i="29"/>
  <c r="S394" i="29"/>
  <c r="T394" i="29"/>
  <c r="O396" i="29"/>
  <c r="P396" i="29"/>
  <c r="Q396" i="29"/>
  <c r="R396" i="29"/>
  <c r="S396" i="29"/>
  <c r="T396" i="29"/>
  <c r="O397" i="29"/>
  <c r="P397" i="29"/>
  <c r="Q397" i="29"/>
  <c r="R397" i="29"/>
  <c r="S397" i="29"/>
  <c r="T397" i="29"/>
  <c r="O399" i="29"/>
  <c r="P399" i="29"/>
  <c r="Q399" i="29"/>
  <c r="R399" i="29"/>
  <c r="S399" i="29"/>
  <c r="T399" i="29"/>
  <c r="O400" i="29"/>
  <c r="P400" i="29"/>
  <c r="Q400" i="29"/>
  <c r="R400" i="29"/>
  <c r="S400" i="29"/>
  <c r="T400" i="29"/>
  <c r="O401" i="29"/>
  <c r="P401" i="29"/>
  <c r="Q401" i="29"/>
  <c r="R401" i="29"/>
  <c r="S401" i="29"/>
  <c r="T401" i="29"/>
  <c r="O402" i="29"/>
  <c r="P402" i="29"/>
  <c r="Q402" i="29"/>
  <c r="R402" i="29"/>
  <c r="S402" i="29"/>
  <c r="T402" i="29"/>
  <c r="O404" i="29"/>
  <c r="P404" i="29"/>
  <c r="Q404" i="29"/>
  <c r="R404" i="29"/>
  <c r="S404" i="29"/>
  <c r="T404" i="29"/>
  <c r="O405" i="29"/>
  <c r="P405" i="29"/>
  <c r="Q405" i="29"/>
  <c r="R405" i="29"/>
  <c r="S405" i="29"/>
  <c r="T405" i="29"/>
  <c r="O407" i="29"/>
  <c r="P407" i="29"/>
  <c r="Q407" i="29"/>
  <c r="R407" i="29"/>
  <c r="S407" i="29"/>
  <c r="T407" i="29"/>
  <c r="O408" i="29"/>
  <c r="P408" i="29"/>
  <c r="Q408" i="29"/>
  <c r="R408" i="29"/>
  <c r="S408" i="29"/>
  <c r="T408" i="29"/>
  <c r="O410" i="29"/>
  <c r="P410" i="29"/>
  <c r="Q410" i="29"/>
  <c r="R410" i="29"/>
  <c r="S410" i="29"/>
  <c r="T410" i="29"/>
  <c r="O411" i="29"/>
  <c r="P411" i="29"/>
  <c r="Q411" i="29"/>
  <c r="R411" i="29"/>
  <c r="S411" i="29"/>
  <c r="T411" i="29"/>
  <c r="O412" i="29"/>
  <c r="P412" i="29"/>
  <c r="Q412" i="29"/>
  <c r="R412" i="29"/>
  <c r="S412" i="29"/>
  <c r="T412" i="29"/>
  <c r="O414" i="29"/>
  <c r="P414" i="29"/>
  <c r="Q414" i="29"/>
  <c r="R414" i="29"/>
  <c r="S414" i="29"/>
  <c r="T414" i="29"/>
  <c r="O415" i="29"/>
  <c r="P415" i="29"/>
  <c r="Q415" i="29"/>
  <c r="R415" i="29"/>
  <c r="S415" i="29"/>
  <c r="T415" i="29"/>
  <c r="O416" i="29"/>
  <c r="P416" i="29"/>
  <c r="Q416" i="29"/>
  <c r="R416" i="29"/>
  <c r="S416" i="29"/>
  <c r="T416" i="29"/>
  <c r="O417" i="29"/>
  <c r="P417" i="29"/>
  <c r="Q417" i="29"/>
  <c r="R417" i="29"/>
  <c r="S417" i="29"/>
  <c r="T417" i="29"/>
  <c r="O418" i="29"/>
  <c r="P418" i="29"/>
  <c r="Q418" i="29"/>
  <c r="R418" i="29"/>
  <c r="S418" i="29"/>
  <c r="T418" i="29"/>
  <c r="O420" i="29"/>
  <c r="P420" i="29"/>
  <c r="Q420" i="29"/>
  <c r="R420" i="29"/>
  <c r="S420" i="29"/>
  <c r="T420" i="29"/>
  <c r="O421" i="29"/>
  <c r="P421" i="29"/>
  <c r="Q421" i="29"/>
  <c r="R421" i="29"/>
  <c r="S421" i="29"/>
  <c r="T421" i="29"/>
  <c r="O423" i="29"/>
  <c r="P423" i="29"/>
  <c r="Q423" i="29"/>
  <c r="R423" i="29"/>
  <c r="S423" i="29"/>
  <c r="T423" i="29"/>
  <c r="O424" i="29"/>
  <c r="P424" i="29"/>
  <c r="Q424" i="29"/>
  <c r="R424" i="29"/>
  <c r="S424" i="29"/>
  <c r="T424" i="29"/>
  <c r="O426" i="29"/>
  <c r="P426" i="29"/>
  <c r="Q426" i="29"/>
  <c r="R426" i="29"/>
  <c r="S426" i="29"/>
  <c r="T426" i="29"/>
  <c r="O427" i="29"/>
  <c r="P427" i="29"/>
  <c r="Q427" i="29"/>
  <c r="R427" i="29"/>
  <c r="S427" i="29"/>
  <c r="T427" i="29"/>
  <c r="O428" i="29"/>
  <c r="P428" i="29"/>
  <c r="Q428" i="29"/>
  <c r="R428" i="29"/>
  <c r="S428" i="29"/>
  <c r="T428" i="29"/>
  <c r="O429" i="29"/>
  <c r="P429" i="29"/>
  <c r="Q429" i="29"/>
  <c r="R429" i="29"/>
  <c r="S429" i="29"/>
  <c r="T429" i="29"/>
  <c r="O431" i="29"/>
  <c r="P431" i="29"/>
  <c r="Q431" i="29"/>
  <c r="R431" i="29"/>
  <c r="S431" i="29"/>
  <c r="T431" i="29"/>
  <c r="O432" i="29"/>
  <c r="P432" i="29"/>
  <c r="Q432" i="29"/>
  <c r="R432" i="29"/>
  <c r="S432" i="29"/>
  <c r="T432" i="29"/>
  <c r="O433" i="29"/>
  <c r="P433" i="29"/>
  <c r="Q433" i="29"/>
  <c r="R433" i="29"/>
  <c r="S433" i="29"/>
  <c r="T433" i="29"/>
  <c r="O434" i="29"/>
  <c r="P434" i="29"/>
  <c r="Q434" i="29"/>
  <c r="R434" i="29"/>
  <c r="S434" i="29"/>
  <c r="T434" i="29"/>
  <c r="O436" i="29"/>
  <c r="P436" i="29"/>
  <c r="Q436" i="29"/>
  <c r="R436" i="29"/>
  <c r="S436" i="29"/>
  <c r="T436" i="29"/>
  <c r="O437" i="29"/>
  <c r="P437" i="29"/>
  <c r="Q437" i="29"/>
  <c r="R437" i="29"/>
  <c r="S437" i="29"/>
  <c r="T437" i="29"/>
  <c r="O438" i="29"/>
  <c r="P438" i="29"/>
  <c r="Q438" i="29"/>
  <c r="R438" i="29"/>
  <c r="S438" i="29"/>
  <c r="T438" i="29"/>
  <c r="O439" i="29"/>
  <c r="P439" i="29"/>
  <c r="Q439" i="29"/>
  <c r="R439" i="29"/>
  <c r="S439" i="29"/>
  <c r="T439" i="29"/>
  <c r="O440" i="29"/>
  <c r="P440" i="29"/>
  <c r="Q440" i="29"/>
  <c r="R440" i="29"/>
  <c r="S440" i="29"/>
  <c r="T440" i="29"/>
  <c r="O441" i="29"/>
  <c r="P441" i="29"/>
  <c r="Q441" i="29"/>
  <c r="R441" i="29"/>
  <c r="S441" i="29"/>
  <c r="T441" i="29"/>
  <c r="O442" i="29"/>
  <c r="P442" i="29"/>
  <c r="Q442" i="29"/>
  <c r="R442" i="29"/>
  <c r="S442" i="29"/>
  <c r="T442" i="29"/>
  <c r="O444" i="29"/>
  <c r="P444" i="29"/>
  <c r="Q444" i="29"/>
  <c r="R444" i="29"/>
  <c r="S444" i="29"/>
  <c r="T444" i="29"/>
  <c r="O445" i="29"/>
  <c r="P445" i="29"/>
  <c r="Q445" i="29"/>
  <c r="R445" i="29"/>
  <c r="S445" i="29"/>
  <c r="T445" i="29"/>
  <c r="O446" i="29"/>
  <c r="P446" i="29"/>
  <c r="Q446" i="29"/>
  <c r="R446" i="29"/>
  <c r="S446" i="29"/>
  <c r="T446" i="29"/>
  <c r="O447" i="29"/>
  <c r="P447" i="29"/>
  <c r="Q447" i="29"/>
  <c r="R447" i="29"/>
  <c r="S447" i="29"/>
  <c r="T447" i="29"/>
  <c r="O448" i="29"/>
  <c r="P448" i="29"/>
  <c r="Q448" i="29"/>
  <c r="R448" i="29"/>
  <c r="S448" i="29"/>
  <c r="T448" i="29"/>
  <c r="O450" i="29"/>
  <c r="P450" i="29"/>
  <c r="Q450" i="29"/>
  <c r="R450" i="29"/>
  <c r="S450" i="29"/>
  <c r="T450" i="29"/>
  <c r="O451" i="29"/>
  <c r="P451" i="29"/>
  <c r="Q451" i="29"/>
  <c r="R451" i="29"/>
  <c r="S451" i="29"/>
  <c r="T451" i="29"/>
  <c r="O452" i="29"/>
  <c r="P452" i="29"/>
  <c r="Q452" i="29"/>
  <c r="R452" i="29"/>
  <c r="S452" i="29"/>
  <c r="T452" i="29"/>
  <c r="O454" i="29"/>
  <c r="P454" i="29"/>
  <c r="Q454" i="29"/>
  <c r="R454" i="29"/>
  <c r="S454" i="29"/>
  <c r="T454" i="29"/>
  <c r="O455" i="29"/>
  <c r="P455" i="29"/>
  <c r="Q455" i="29"/>
  <c r="R455" i="29"/>
  <c r="S455" i="29"/>
  <c r="T455" i="29"/>
  <c r="O456" i="29"/>
  <c r="P456" i="29"/>
  <c r="Q456" i="29"/>
  <c r="R456" i="29"/>
  <c r="S456" i="29"/>
  <c r="T456" i="29"/>
  <c r="O457" i="29"/>
  <c r="P457" i="29"/>
  <c r="Q457" i="29"/>
  <c r="R457" i="29"/>
  <c r="S457" i="29"/>
  <c r="T457" i="29"/>
  <c r="O458" i="29"/>
  <c r="P458" i="29"/>
  <c r="Q458" i="29"/>
  <c r="R458" i="29"/>
  <c r="S458" i="29"/>
  <c r="T458" i="29"/>
  <c r="O459" i="29"/>
  <c r="P459" i="29"/>
  <c r="Q459" i="29"/>
  <c r="R459" i="29"/>
  <c r="S459" i="29"/>
  <c r="T459" i="29"/>
  <c r="O460" i="29"/>
  <c r="P460" i="29"/>
  <c r="Q460" i="29"/>
  <c r="R460" i="29"/>
  <c r="S460" i="29"/>
  <c r="T460" i="29"/>
  <c r="O461" i="29"/>
  <c r="P461" i="29"/>
  <c r="Q461" i="29"/>
  <c r="R461" i="29"/>
  <c r="S461" i="29"/>
  <c r="T461" i="29"/>
  <c r="O462" i="29"/>
  <c r="P462" i="29"/>
  <c r="Q462" i="29"/>
  <c r="R462" i="29"/>
  <c r="S462" i="29"/>
  <c r="T462" i="29"/>
  <c r="O463" i="29"/>
  <c r="P463" i="29"/>
  <c r="Q463" i="29"/>
  <c r="R463" i="29"/>
  <c r="S463" i="29"/>
  <c r="T463" i="29"/>
  <c r="O464" i="29"/>
  <c r="P464" i="29"/>
  <c r="Q464" i="29"/>
  <c r="R464" i="29"/>
  <c r="S464" i="29"/>
  <c r="T464" i="29"/>
  <c r="O465" i="29"/>
  <c r="P465" i="29"/>
  <c r="Q465" i="29"/>
  <c r="R465" i="29"/>
  <c r="S465" i="29"/>
  <c r="T465" i="29"/>
  <c r="O467" i="29"/>
  <c r="P467" i="29"/>
  <c r="Q467" i="29"/>
  <c r="R467" i="29"/>
  <c r="S467" i="29"/>
  <c r="T467" i="29"/>
  <c r="O468" i="29"/>
  <c r="P468" i="29"/>
  <c r="Q468" i="29"/>
  <c r="R468" i="29"/>
  <c r="S468" i="29"/>
  <c r="T468" i="29"/>
  <c r="O469" i="29"/>
  <c r="P469" i="29"/>
  <c r="Q469" i="29"/>
  <c r="R469" i="29"/>
  <c r="S469" i="29"/>
  <c r="T469" i="29"/>
  <c r="O471" i="29"/>
  <c r="P471" i="29"/>
  <c r="Q471" i="29"/>
  <c r="R471" i="29"/>
  <c r="S471" i="29"/>
  <c r="T471" i="29"/>
  <c r="O472" i="29"/>
  <c r="P472" i="29"/>
  <c r="Q472" i="29"/>
  <c r="R472" i="29"/>
  <c r="S472" i="29"/>
  <c r="T472" i="29"/>
  <c r="O474" i="29"/>
  <c r="P474" i="29"/>
  <c r="Q474" i="29"/>
  <c r="R474" i="29"/>
  <c r="S474" i="29"/>
  <c r="T474" i="29"/>
  <c r="O475" i="29"/>
  <c r="P475" i="29"/>
  <c r="Q475" i="29"/>
  <c r="R475" i="29"/>
  <c r="S475" i="29"/>
  <c r="T475" i="29"/>
  <c r="O476" i="29"/>
  <c r="P476" i="29"/>
  <c r="Q476" i="29"/>
  <c r="R476" i="29"/>
  <c r="S476" i="29"/>
  <c r="T476" i="29"/>
  <c r="O477" i="29"/>
  <c r="P477" i="29"/>
  <c r="Q477" i="29"/>
  <c r="R477" i="29"/>
  <c r="S477" i="29"/>
  <c r="T477" i="29"/>
  <c r="O478" i="29"/>
  <c r="P478" i="29"/>
  <c r="Q478" i="29"/>
  <c r="R478" i="29"/>
  <c r="S478" i="29"/>
  <c r="T478" i="29"/>
  <c r="O479" i="29"/>
  <c r="P479" i="29"/>
  <c r="Q479" i="29"/>
  <c r="R479" i="29"/>
  <c r="S479" i="29"/>
  <c r="T479" i="29"/>
  <c r="O481" i="29"/>
  <c r="P481" i="29"/>
  <c r="Q481" i="29"/>
  <c r="R481" i="29"/>
  <c r="S481" i="29"/>
  <c r="T481" i="29"/>
  <c r="O482" i="29"/>
  <c r="P482" i="29"/>
  <c r="Q482" i="29"/>
  <c r="R482" i="29"/>
  <c r="S482" i="29"/>
  <c r="T482" i="29"/>
  <c r="O483" i="29"/>
  <c r="P483" i="29"/>
  <c r="Q483" i="29"/>
  <c r="R483" i="29"/>
  <c r="S483" i="29"/>
  <c r="T483" i="29"/>
  <c r="O484" i="29"/>
  <c r="P484" i="29"/>
  <c r="Q484" i="29"/>
  <c r="R484" i="29"/>
  <c r="S484" i="29"/>
  <c r="T484" i="29"/>
  <c r="O486" i="29"/>
  <c r="P486" i="29"/>
  <c r="Q486" i="29"/>
  <c r="R486" i="29"/>
  <c r="S486" i="29"/>
  <c r="T486" i="29"/>
  <c r="O487" i="29"/>
  <c r="P487" i="29"/>
  <c r="Q487" i="29"/>
  <c r="R487" i="29"/>
  <c r="S487" i="29"/>
  <c r="T487" i="29"/>
  <c r="O488" i="29"/>
  <c r="P488" i="29"/>
  <c r="Q488" i="29"/>
  <c r="R488" i="29"/>
  <c r="S488" i="29"/>
  <c r="T488" i="29"/>
  <c r="O489" i="29"/>
  <c r="P489" i="29"/>
  <c r="Q489" i="29"/>
  <c r="R489" i="29"/>
  <c r="S489" i="29"/>
  <c r="T489" i="29"/>
  <c r="O490" i="29"/>
  <c r="P490" i="29"/>
  <c r="Q490" i="29"/>
  <c r="R490" i="29"/>
  <c r="S490" i="29"/>
  <c r="T490" i="29"/>
  <c r="O491" i="29"/>
  <c r="P491" i="29"/>
  <c r="Q491" i="29"/>
  <c r="R491" i="29"/>
  <c r="S491" i="29"/>
  <c r="T491" i="29"/>
  <c r="O493" i="29"/>
  <c r="P493" i="29"/>
  <c r="Q493" i="29"/>
  <c r="R493" i="29"/>
  <c r="S493" i="29"/>
  <c r="T493" i="29"/>
  <c r="O494" i="29"/>
  <c r="P494" i="29"/>
  <c r="Q494" i="29"/>
  <c r="R494" i="29"/>
  <c r="S494" i="29"/>
  <c r="T494" i="29"/>
  <c r="O495" i="29"/>
  <c r="P495" i="29"/>
  <c r="Q495" i="29"/>
  <c r="R495" i="29"/>
  <c r="S495" i="29"/>
  <c r="T495" i="29"/>
  <c r="O497" i="29"/>
  <c r="P497" i="29"/>
  <c r="Q497" i="29"/>
  <c r="R497" i="29"/>
  <c r="S497" i="29"/>
  <c r="T497" i="29"/>
  <c r="O498" i="29"/>
  <c r="P498" i="29"/>
  <c r="Q498" i="29"/>
  <c r="R498" i="29"/>
  <c r="S498" i="29"/>
  <c r="T498" i="29"/>
  <c r="O499" i="29"/>
  <c r="P499" i="29"/>
  <c r="Q499" i="29"/>
  <c r="R499" i="29"/>
  <c r="S499" i="29"/>
  <c r="T499" i="29"/>
  <c r="O501" i="29"/>
  <c r="P501" i="29"/>
  <c r="Q501" i="29"/>
  <c r="R501" i="29"/>
  <c r="S501" i="29"/>
  <c r="T501" i="29"/>
  <c r="O502" i="29"/>
  <c r="P502" i="29"/>
  <c r="Q502" i="29"/>
  <c r="R502" i="29"/>
  <c r="S502" i="29"/>
  <c r="T502" i="29"/>
  <c r="O503" i="29"/>
  <c r="P503" i="29"/>
  <c r="Q503" i="29"/>
  <c r="R503" i="29"/>
  <c r="S503" i="29"/>
  <c r="T503" i="29"/>
  <c r="O505" i="29"/>
  <c r="P505" i="29"/>
  <c r="Q505" i="29"/>
  <c r="R505" i="29"/>
  <c r="S505" i="29"/>
  <c r="T505" i="29"/>
  <c r="O506" i="29"/>
  <c r="P506" i="29"/>
  <c r="Q506" i="29"/>
  <c r="R506" i="29"/>
  <c r="S506" i="29"/>
  <c r="T506" i="29"/>
  <c r="O507" i="29"/>
  <c r="P507" i="29"/>
  <c r="Q507" i="29"/>
  <c r="R507" i="29"/>
  <c r="S507" i="29"/>
  <c r="T507" i="29"/>
  <c r="O508" i="29"/>
  <c r="P508" i="29"/>
  <c r="Q508" i="29"/>
  <c r="R508" i="29"/>
  <c r="S508" i="29"/>
  <c r="T508" i="29"/>
  <c r="O509" i="29"/>
  <c r="P509" i="29"/>
  <c r="Q509" i="29"/>
  <c r="R509" i="29"/>
  <c r="S509" i="29"/>
  <c r="T509" i="29"/>
  <c r="O510" i="29"/>
  <c r="P510" i="29"/>
  <c r="Q510" i="29"/>
  <c r="R510" i="29"/>
  <c r="S510" i="29"/>
  <c r="T510" i="29"/>
  <c r="O511" i="29"/>
  <c r="P511" i="29"/>
  <c r="Q511" i="29"/>
  <c r="R511" i="29"/>
  <c r="S511" i="29"/>
  <c r="T511" i="29"/>
  <c r="O512" i="29"/>
  <c r="P512" i="29"/>
  <c r="Q512" i="29"/>
  <c r="R512" i="29"/>
  <c r="S512" i="29"/>
  <c r="T512" i="29"/>
  <c r="O513" i="29"/>
  <c r="P513" i="29"/>
  <c r="Q513" i="29"/>
  <c r="R513" i="29"/>
  <c r="S513" i="29"/>
  <c r="T513" i="29"/>
  <c r="O514" i="29"/>
  <c r="P514" i="29"/>
  <c r="Q514" i="29"/>
  <c r="R514" i="29"/>
  <c r="S514" i="29"/>
  <c r="T514" i="29"/>
  <c r="O515" i="29"/>
  <c r="P515" i="29"/>
  <c r="Q515" i="29"/>
  <c r="R515" i="29"/>
  <c r="S515" i="29"/>
  <c r="T515" i="29"/>
  <c r="O517" i="29"/>
  <c r="P517" i="29"/>
  <c r="Q517" i="29"/>
  <c r="R517" i="29"/>
  <c r="S517" i="29"/>
  <c r="T517" i="29"/>
  <c r="O518" i="29"/>
  <c r="P518" i="29"/>
  <c r="Q518" i="29"/>
  <c r="R518" i="29"/>
  <c r="S518" i="29"/>
  <c r="T518" i="29"/>
  <c r="O519" i="29"/>
  <c r="P519" i="29"/>
  <c r="Q519" i="29"/>
  <c r="R519" i="29"/>
  <c r="S519" i="29"/>
  <c r="T519" i="29"/>
  <c r="O520" i="29"/>
  <c r="P520" i="29"/>
  <c r="Q520" i="29"/>
  <c r="R520" i="29"/>
  <c r="S520" i="29"/>
  <c r="T520" i="29"/>
  <c r="O521" i="29"/>
  <c r="P521" i="29"/>
  <c r="Q521" i="29"/>
  <c r="R521" i="29"/>
  <c r="S521" i="29"/>
  <c r="T521" i="29"/>
  <c r="O522" i="29"/>
  <c r="P522" i="29"/>
  <c r="Q522" i="29"/>
  <c r="R522" i="29"/>
  <c r="S522" i="29"/>
  <c r="T522" i="29"/>
  <c r="O524" i="29"/>
  <c r="P524" i="29"/>
  <c r="Q524" i="29"/>
  <c r="R524" i="29"/>
  <c r="S524" i="29"/>
  <c r="T524" i="29"/>
  <c r="O525" i="29"/>
  <c r="P525" i="29"/>
  <c r="Q525" i="29"/>
  <c r="R525" i="29"/>
  <c r="S525" i="29"/>
  <c r="T525" i="29"/>
  <c r="O526" i="29"/>
  <c r="P526" i="29"/>
  <c r="Q526" i="29"/>
  <c r="R526" i="29"/>
  <c r="S526" i="29"/>
  <c r="T526" i="29"/>
  <c r="O527" i="29"/>
  <c r="P527" i="29"/>
  <c r="Q527" i="29"/>
  <c r="R527" i="29"/>
  <c r="S527" i="29"/>
  <c r="T527" i="29"/>
  <c r="O529" i="29"/>
  <c r="P529" i="29"/>
  <c r="Q529" i="29"/>
  <c r="R529" i="29"/>
  <c r="S529" i="29"/>
  <c r="T529" i="29"/>
  <c r="O530" i="29"/>
  <c r="P530" i="29"/>
  <c r="Q530" i="29"/>
  <c r="R530" i="29"/>
  <c r="S530" i="29"/>
  <c r="T530" i="29"/>
  <c r="O532" i="29"/>
  <c r="P532" i="29"/>
  <c r="Q532" i="29"/>
  <c r="R532" i="29"/>
  <c r="S532" i="29"/>
  <c r="T532" i="29"/>
  <c r="O533" i="29"/>
  <c r="P533" i="29"/>
  <c r="Q533" i="29"/>
  <c r="R533" i="29"/>
  <c r="S533" i="29"/>
  <c r="T533" i="29"/>
  <c r="O535" i="29"/>
  <c r="P535" i="29"/>
  <c r="Q535" i="29"/>
  <c r="R535" i="29"/>
  <c r="S535" i="29"/>
  <c r="T535" i="29"/>
  <c r="O536" i="29"/>
  <c r="P536" i="29"/>
  <c r="Q536" i="29"/>
  <c r="R536" i="29"/>
  <c r="S536" i="29"/>
  <c r="T536" i="29"/>
  <c r="O537" i="29"/>
  <c r="P537" i="29"/>
  <c r="Q537" i="29"/>
  <c r="R537" i="29"/>
  <c r="S537" i="29"/>
  <c r="T537" i="29"/>
  <c r="O538" i="29"/>
  <c r="P538" i="29"/>
  <c r="Q538" i="29"/>
  <c r="R538" i="29"/>
  <c r="S538" i="29"/>
  <c r="T538" i="29"/>
  <c r="O540" i="29"/>
  <c r="P540" i="29"/>
  <c r="Q540" i="29"/>
  <c r="R540" i="29"/>
  <c r="S540" i="29"/>
  <c r="T540" i="29"/>
  <c r="O541" i="29"/>
  <c r="P541" i="29"/>
  <c r="Q541" i="29"/>
  <c r="R541" i="29"/>
  <c r="S541" i="29"/>
  <c r="T541" i="29"/>
  <c r="O542" i="29"/>
  <c r="P542" i="29"/>
  <c r="Q542" i="29"/>
  <c r="R542" i="29"/>
  <c r="S542" i="29"/>
  <c r="T542" i="29"/>
  <c r="O543" i="29"/>
  <c r="P543" i="29"/>
  <c r="Q543" i="29"/>
  <c r="R543" i="29"/>
  <c r="S543" i="29"/>
  <c r="T543" i="29"/>
  <c r="O544" i="29"/>
  <c r="P544" i="29"/>
  <c r="Q544" i="29"/>
  <c r="R544" i="29"/>
  <c r="S544" i="29"/>
  <c r="T544" i="29"/>
  <c r="O545" i="29"/>
  <c r="P545" i="29"/>
  <c r="Q545" i="29"/>
  <c r="R545" i="29"/>
  <c r="S545" i="29"/>
  <c r="T545" i="29"/>
  <c r="O546" i="29"/>
  <c r="P546" i="29"/>
  <c r="Q546" i="29"/>
  <c r="R546" i="29"/>
  <c r="S546" i="29"/>
  <c r="T546" i="29"/>
  <c r="O548" i="29"/>
  <c r="P548" i="29"/>
  <c r="Q548" i="29"/>
  <c r="R548" i="29"/>
  <c r="S548" i="29"/>
  <c r="T548" i="29"/>
  <c r="O549" i="29"/>
  <c r="P549" i="29"/>
  <c r="Q549" i="29"/>
  <c r="R549" i="29"/>
  <c r="S549" i="29"/>
  <c r="T549" i="29"/>
  <c r="O550" i="29"/>
  <c r="P550" i="29"/>
  <c r="Q550" i="29"/>
  <c r="R550" i="29"/>
  <c r="S550" i="29"/>
  <c r="T550" i="29"/>
  <c r="O551" i="29"/>
  <c r="P551" i="29"/>
  <c r="Q551" i="29"/>
  <c r="R551" i="29"/>
  <c r="S551" i="29"/>
  <c r="T551" i="29"/>
  <c r="O553" i="29"/>
  <c r="P553" i="29"/>
  <c r="Q553" i="29"/>
  <c r="R553" i="29"/>
  <c r="S553" i="29"/>
  <c r="T553" i="29"/>
  <c r="O554" i="29"/>
  <c r="P554" i="29"/>
  <c r="Q554" i="29"/>
  <c r="R554" i="29"/>
  <c r="S554" i="29"/>
  <c r="T554" i="29"/>
  <c r="O555" i="29"/>
  <c r="P555" i="29"/>
  <c r="Q555" i="29"/>
  <c r="R555" i="29"/>
  <c r="S555" i="29"/>
  <c r="T555" i="29"/>
  <c r="O556" i="29"/>
  <c r="P556" i="29"/>
  <c r="Q556" i="29"/>
  <c r="R556" i="29"/>
  <c r="S556" i="29"/>
  <c r="T556" i="29"/>
  <c r="O558" i="29"/>
  <c r="P558" i="29"/>
  <c r="Q558" i="29"/>
  <c r="R558" i="29"/>
  <c r="S558" i="29"/>
  <c r="T558" i="29"/>
  <c r="O559" i="29"/>
  <c r="P559" i="29"/>
  <c r="Q559" i="29"/>
  <c r="R559" i="29"/>
  <c r="S559" i="29"/>
  <c r="T559" i="29"/>
  <c r="O560" i="29"/>
  <c r="P560" i="29"/>
  <c r="Q560" i="29"/>
  <c r="R560" i="29"/>
  <c r="S560" i="29"/>
  <c r="T560" i="29"/>
  <c r="O561" i="29"/>
  <c r="P561" i="29"/>
  <c r="Q561" i="29"/>
  <c r="R561" i="29"/>
  <c r="S561" i="29"/>
  <c r="T561" i="29"/>
  <c r="O563" i="29"/>
  <c r="P563" i="29"/>
  <c r="Q563" i="29"/>
  <c r="R563" i="29"/>
  <c r="S563" i="29"/>
  <c r="T563" i="29"/>
  <c r="O564" i="29"/>
  <c r="P564" i="29"/>
  <c r="Q564" i="29"/>
  <c r="R564" i="29"/>
  <c r="S564" i="29"/>
  <c r="T564" i="29"/>
  <c r="O566" i="29"/>
  <c r="P566" i="29"/>
  <c r="Q566" i="29"/>
  <c r="R566" i="29"/>
  <c r="S566" i="29"/>
  <c r="T566" i="29"/>
  <c r="O567" i="29"/>
  <c r="P567" i="29"/>
  <c r="Q567" i="29"/>
  <c r="R567" i="29"/>
  <c r="S567" i="29"/>
  <c r="T567" i="29"/>
  <c r="O569" i="29"/>
  <c r="P569" i="29"/>
  <c r="Q569" i="29"/>
  <c r="R569" i="29"/>
  <c r="S569" i="29"/>
  <c r="T569" i="29"/>
  <c r="O570" i="29"/>
  <c r="P570" i="29"/>
  <c r="Q570" i="29"/>
  <c r="R570" i="29"/>
  <c r="S570" i="29"/>
  <c r="T570" i="29"/>
  <c r="O571" i="29"/>
  <c r="P571" i="29"/>
  <c r="Q571" i="29"/>
  <c r="R571" i="29"/>
  <c r="S571" i="29"/>
  <c r="T571" i="29"/>
  <c r="O573" i="29"/>
  <c r="P573" i="29"/>
  <c r="Q573" i="29"/>
  <c r="R573" i="29"/>
  <c r="S573" i="29"/>
  <c r="T573" i="29"/>
  <c r="O574" i="29"/>
  <c r="P574" i="29"/>
  <c r="Q574" i="29"/>
  <c r="R574" i="29"/>
  <c r="S574" i="29"/>
  <c r="T574" i="29"/>
  <c r="O576" i="29"/>
  <c r="P576" i="29"/>
  <c r="Q576" i="29"/>
  <c r="R576" i="29"/>
  <c r="S576" i="29"/>
  <c r="T576" i="29"/>
  <c r="O577" i="29"/>
  <c r="P577" i="29"/>
  <c r="Q577" i="29"/>
  <c r="R577" i="29"/>
  <c r="S577" i="29"/>
  <c r="T577" i="29"/>
  <c r="O579" i="29"/>
  <c r="P579" i="29"/>
  <c r="Q579" i="29"/>
  <c r="R579" i="29"/>
  <c r="S579" i="29"/>
  <c r="T579" i="29"/>
  <c r="O580" i="29"/>
  <c r="P580" i="29"/>
  <c r="Q580" i="29"/>
  <c r="R580" i="29"/>
  <c r="S580" i="29"/>
  <c r="T580" i="29"/>
  <c r="O581" i="29"/>
  <c r="P581" i="29"/>
  <c r="Q581" i="29"/>
  <c r="R581" i="29"/>
  <c r="S581" i="29"/>
  <c r="T581" i="29"/>
  <c r="O582" i="29"/>
  <c r="P582" i="29"/>
  <c r="Q582" i="29"/>
  <c r="R582" i="29"/>
  <c r="S582" i="29"/>
  <c r="T582" i="29"/>
  <c r="O584" i="29"/>
  <c r="P584" i="29"/>
  <c r="Q584" i="29"/>
  <c r="R584" i="29"/>
  <c r="S584" i="29"/>
  <c r="T584" i="29"/>
  <c r="O585" i="29"/>
  <c r="P585" i="29"/>
  <c r="Q585" i="29"/>
  <c r="R585" i="29"/>
  <c r="S585" i="29"/>
  <c r="T585" i="29"/>
  <c r="O586" i="29"/>
  <c r="P586" i="29"/>
  <c r="Q586" i="29"/>
  <c r="R586" i="29"/>
  <c r="S586" i="29"/>
  <c r="T586" i="29"/>
  <c r="O587" i="29"/>
  <c r="P587" i="29"/>
  <c r="Q587" i="29"/>
  <c r="R587" i="29"/>
  <c r="S587" i="29"/>
  <c r="T587" i="29"/>
  <c r="O588" i="29"/>
  <c r="P588" i="29"/>
  <c r="Q588" i="29"/>
  <c r="R588" i="29"/>
  <c r="S588" i="29"/>
  <c r="T588" i="29"/>
  <c r="O589" i="29"/>
  <c r="P589" i="29"/>
  <c r="Q589" i="29"/>
  <c r="R589" i="29"/>
  <c r="S589" i="29"/>
  <c r="T589" i="29"/>
  <c r="O590" i="29"/>
  <c r="P590" i="29"/>
  <c r="Q590" i="29"/>
  <c r="R590" i="29"/>
  <c r="S590" i="29"/>
  <c r="T590" i="29"/>
  <c r="O591" i="29"/>
  <c r="P591" i="29"/>
  <c r="Q591" i="29"/>
  <c r="R591" i="29"/>
  <c r="S591" i="29"/>
  <c r="T591" i="29"/>
  <c r="O593" i="29"/>
  <c r="P593" i="29"/>
  <c r="Q593" i="29"/>
  <c r="R593" i="29"/>
  <c r="S593" i="29"/>
  <c r="T593" i="29"/>
  <c r="O594" i="29"/>
  <c r="P594" i="29"/>
  <c r="Q594" i="29"/>
  <c r="R594" i="29"/>
  <c r="S594" i="29"/>
  <c r="T594" i="29"/>
  <c r="O595" i="29"/>
  <c r="P595" i="29"/>
  <c r="Q595" i="29"/>
  <c r="R595" i="29"/>
  <c r="S595" i="29"/>
  <c r="T595" i="29"/>
  <c r="O596" i="29"/>
  <c r="P596" i="29"/>
  <c r="Q596" i="29"/>
  <c r="R596" i="29"/>
  <c r="S596" i="29"/>
  <c r="T596" i="29"/>
  <c r="O598" i="29"/>
  <c r="P598" i="29"/>
  <c r="Q598" i="29"/>
  <c r="R598" i="29"/>
  <c r="S598" i="29"/>
  <c r="T598" i="29"/>
  <c r="O599" i="29"/>
  <c r="P599" i="29"/>
  <c r="Q599" i="29"/>
  <c r="R599" i="29"/>
  <c r="S599" i="29"/>
  <c r="T599" i="29"/>
  <c r="O600" i="29"/>
  <c r="P600" i="29"/>
  <c r="Q600" i="29"/>
  <c r="R600" i="29"/>
  <c r="S600" i="29"/>
  <c r="T600" i="29"/>
  <c r="O601" i="29"/>
  <c r="P601" i="29"/>
  <c r="Q601" i="29"/>
  <c r="R601" i="29"/>
  <c r="S601" i="29"/>
  <c r="T601" i="29"/>
  <c r="O603" i="29"/>
  <c r="P603" i="29"/>
  <c r="Q603" i="29"/>
  <c r="R603" i="29"/>
  <c r="S603" i="29"/>
  <c r="T603" i="29"/>
  <c r="O604" i="29"/>
  <c r="P604" i="29"/>
  <c r="Q604" i="29"/>
  <c r="R604" i="29"/>
  <c r="S604" i="29"/>
  <c r="T604" i="29"/>
  <c r="O605" i="29"/>
  <c r="P605" i="29"/>
  <c r="Q605" i="29"/>
  <c r="R605" i="29"/>
  <c r="S605" i="29"/>
  <c r="T605" i="29"/>
  <c r="O606" i="29"/>
  <c r="P606" i="29"/>
  <c r="Q606" i="29"/>
  <c r="R606" i="29"/>
  <c r="S606" i="29"/>
  <c r="T606" i="29"/>
  <c r="O608" i="29"/>
  <c r="P608" i="29"/>
  <c r="Q608" i="29"/>
  <c r="R608" i="29"/>
  <c r="S608" i="29"/>
  <c r="T608" i="29"/>
  <c r="O609" i="29"/>
  <c r="P609" i="29"/>
  <c r="Q609" i="29"/>
  <c r="R609" i="29"/>
  <c r="S609" i="29"/>
  <c r="T609" i="29"/>
  <c r="O610" i="29"/>
  <c r="P610" i="29"/>
  <c r="Q610" i="29"/>
  <c r="R610" i="29"/>
  <c r="S610" i="29"/>
  <c r="T610" i="29"/>
  <c r="O611" i="29"/>
  <c r="P611" i="29"/>
  <c r="Q611" i="29"/>
  <c r="R611" i="29"/>
  <c r="S611" i="29"/>
  <c r="T611" i="29"/>
  <c r="O612" i="29"/>
  <c r="P612" i="29"/>
  <c r="Q612" i="29"/>
  <c r="R612" i="29"/>
  <c r="S612" i="29"/>
  <c r="T612" i="29"/>
  <c r="O613" i="29"/>
  <c r="P613" i="29"/>
  <c r="Q613" i="29"/>
  <c r="R613" i="29"/>
  <c r="S613" i="29"/>
  <c r="T613" i="29"/>
  <c r="O614" i="29"/>
  <c r="P614" i="29"/>
  <c r="Q614" i="29"/>
  <c r="R614" i="29"/>
  <c r="S614" i="29"/>
  <c r="T614" i="29"/>
  <c r="O615" i="29"/>
  <c r="P615" i="29"/>
  <c r="Q615" i="29"/>
  <c r="R615" i="29"/>
  <c r="S615" i="29"/>
  <c r="T615" i="29"/>
  <c r="O617" i="29"/>
  <c r="P617" i="29"/>
  <c r="Q617" i="29"/>
  <c r="R617" i="29"/>
  <c r="S617" i="29"/>
  <c r="T617" i="29"/>
  <c r="O618" i="29"/>
  <c r="P618" i="29"/>
  <c r="Q618" i="29"/>
  <c r="R618" i="29"/>
  <c r="S618" i="29"/>
  <c r="T618" i="29"/>
  <c r="O619" i="29"/>
  <c r="P619" i="29"/>
  <c r="Q619" i="29"/>
  <c r="R619" i="29"/>
  <c r="S619" i="29"/>
  <c r="T619" i="29"/>
  <c r="O620" i="29"/>
  <c r="P620" i="29"/>
  <c r="Q620" i="29"/>
  <c r="R620" i="29"/>
  <c r="S620" i="29"/>
  <c r="T620" i="29"/>
  <c r="O621" i="29"/>
  <c r="P621" i="29"/>
  <c r="Q621" i="29"/>
  <c r="R621" i="29"/>
  <c r="S621" i="29"/>
  <c r="T621" i="29"/>
  <c r="O622" i="29"/>
  <c r="P622" i="29"/>
  <c r="Q622" i="29"/>
  <c r="R622" i="29"/>
  <c r="S622" i="29"/>
  <c r="T622" i="29"/>
  <c r="O623" i="29"/>
  <c r="P623" i="29"/>
  <c r="Q623" i="29"/>
  <c r="R623" i="29"/>
  <c r="S623" i="29"/>
  <c r="T623" i="29"/>
  <c r="O624" i="29"/>
  <c r="P624" i="29"/>
  <c r="Q624" i="29"/>
  <c r="R624" i="29"/>
  <c r="S624" i="29"/>
  <c r="T624" i="29"/>
  <c r="O626" i="29"/>
  <c r="P626" i="29"/>
  <c r="Q626" i="29"/>
  <c r="R626" i="29"/>
  <c r="S626" i="29"/>
  <c r="T626" i="29"/>
  <c r="O627" i="29"/>
  <c r="P627" i="29"/>
  <c r="Q627" i="29"/>
  <c r="R627" i="29"/>
  <c r="S627" i="29"/>
  <c r="T627" i="29"/>
  <c r="O629" i="29"/>
  <c r="P629" i="29"/>
  <c r="Q629" i="29"/>
  <c r="R629" i="29"/>
  <c r="S629" i="29"/>
  <c r="T629" i="29"/>
  <c r="O630" i="29"/>
  <c r="P630" i="29"/>
  <c r="Q630" i="29"/>
  <c r="R630" i="29"/>
  <c r="S630" i="29"/>
  <c r="T630" i="29"/>
  <c r="O632" i="29"/>
  <c r="P632" i="29"/>
  <c r="Q632" i="29"/>
  <c r="R632" i="29"/>
  <c r="S632" i="29"/>
  <c r="T632" i="29"/>
  <c r="O633" i="29"/>
  <c r="P633" i="29"/>
  <c r="Q633" i="29"/>
  <c r="R633" i="29"/>
  <c r="S633" i="29"/>
  <c r="T633" i="29"/>
  <c r="O634" i="29"/>
  <c r="P634" i="29"/>
  <c r="Q634" i="29"/>
  <c r="R634" i="29"/>
  <c r="S634" i="29"/>
  <c r="T634" i="29"/>
  <c r="O635" i="29"/>
  <c r="P635" i="29"/>
  <c r="Q635" i="29"/>
  <c r="R635" i="29"/>
  <c r="S635" i="29"/>
  <c r="T635" i="29"/>
  <c r="O636" i="29"/>
  <c r="P636" i="29"/>
  <c r="Q636" i="29"/>
  <c r="R636" i="29"/>
  <c r="S636" i="29"/>
  <c r="T636" i="29"/>
  <c r="O637" i="29"/>
  <c r="P637" i="29"/>
  <c r="Q637" i="29"/>
  <c r="R637" i="29"/>
  <c r="S637" i="29"/>
  <c r="T637" i="29"/>
  <c r="O638" i="29"/>
  <c r="P638" i="29"/>
  <c r="Q638" i="29"/>
  <c r="R638" i="29"/>
  <c r="S638" i="29"/>
  <c r="T638" i="29"/>
  <c r="O639" i="29"/>
  <c r="P639" i="29"/>
  <c r="Q639" i="29"/>
  <c r="R639" i="29"/>
  <c r="S639" i="29"/>
  <c r="T639" i="29"/>
  <c r="O640" i="29"/>
  <c r="P640" i="29"/>
  <c r="Q640" i="29"/>
  <c r="R640" i="29"/>
  <c r="S640" i="29"/>
  <c r="T640" i="29"/>
  <c r="O642" i="29"/>
  <c r="P642" i="29"/>
  <c r="Q642" i="29"/>
  <c r="R642" i="29"/>
  <c r="S642" i="29"/>
  <c r="T642" i="29"/>
  <c r="O643" i="29"/>
  <c r="P643" i="29"/>
  <c r="Q643" i="29"/>
  <c r="R643" i="29"/>
  <c r="S643" i="29"/>
  <c r="T643" i="29"/>
  <c r="O644" i="29"/>
  <c r="P644" i="29"/>
  <c r="Q644" i="29"/>
  <c r="R644" i="29"/>
  <c r="S644" i="29"/>
  <c r="T644" i="29"/>
  <c r="O645" i="29"/>
  <c r="P645" i="29"/>
  <c r="Q645" i="29"/>
  <c r="R645" i="29"/>
  <c r="S645" i="29"/>
  <c r="T645" i="29"/>
  <c r="O646" i="29"/>
  <c r="P646" i="29"/>
  <c r="Q646" i="29"/>
  <c r="R646" i="29"/>
  <c r="S646" i="29"/>
  <c r="T646" i="29"/>
  <c r="O647" i="29"/>
  <c r="P647" i="29"/>
  <c r="Q647" i="29"/>
  <c r="R647" i="29"/>
  <c r="S647" i="29"/>
  <c r="T647" i="29"/>
  <c r="O648" i="29"/>
  <c r="P648" i="29"/>
  <c r="Q648" i="29"/>
  <c r="R648" i="29"/>
  <c r="S648" i="29"/>
  <c r="T648" i="29"/>
  <c r="O649" i="29"/>
  <c r="P649" i="29"/>
  <c r="Q649" i="29"/>
  <c r="R649" i="29"/>
  <c r="S649" i="29"/>
  <c r="T649" i="29"/>
  <c r="O651" i="29"/>
  <c r="P651" i="29"/>
  <c r="Q651" i="29"/>
  <c r="R651" i="29"/>
  <c r="S651" i="29"/>
  <c r="T651" i="29"/>
  <c r="O652" i="29"/>
  <c r="P652" i="29"/>
  <c r="Q652" i="29"/>
  <c r="R652" i="29"/>
  <c r="S652" i="29"/>
  <c r="T652" i="29"/>
  <c r="O653" i="29"/>
  <c r="P653" i="29"/>
  <c r="Q653" i="29"/>
  <c r="R653" i="29"/>
  <c r="S653" i="29"/>
  <c r="T653" i="29"/>
  <c r="O654" i="29"/>
  <c r="P654" i="29"/>
  <c r="Q654" i="29"/>
  <c r="R654" i="29"/>
  <c r="S654" i="29"/>
  <c r="T654" i="29"/>
  <c r="O655" i="29"/>
  <c r="P655" i="29"/>
  <c r="Q655" i="29"/>
  <c r="R655" i="29"/>
  <c r="S655" i="29"/>
  <c r="T655" i="29"/>
  <c r="O656" i="29"/>
  <c r="P656" i="29"/>
  <c r="Q656" i="29"/>
  <c r="R656" i="29"/>
  <c r="S656" i="29"/>
  <c r="T656" i="29"/>
  <c r="O657" i="29"/>
  <c r="P657" i="29"/>
  <c r="Q657" i="29"/>
  <c r="R657" i="29"/>
  <c r="S657" i="29"/>
  <c r="T657" i="29"/>
  <c r="O658" i="29"/>
  <c r="P658" i="29"/>
  <c r="Q658" i="29"/>
  <c r="R658" i="29"/>
  <c r="S658" i="29"/>
  <c r="T658" i="29"/>
  <c r="O659" i="29"/>
  <c r="P659" i="29"/>
  <c r="Q659" i="29"/>
  <c r="R659" i="29"/>
  <c r="S659" i="29"/>
  <c r="T659" i="29"/>
  <c r="O660" i="29"/>
  <c r="P660" i="29"/>
  <c r="Q660" i="29"/>
  <c r="R660" i="29"/>
  <c r="S660" i="29"/>
  <c r="T660" i="29"/>
  <c r="O662" i="29"/>
  <c r="P662" i="29"/>
  <c r="Q662" i="29"/>
  <c r="R662" i="29"/>
  <c r="S662" i="29"/>
  <c r="T662" i="29"/>
  <c r="O663" i="29"/>
  <c r="P663" i="29"/>
  <c r="Q663" i="29"/>
  <c r="R663" i="29"/>
  <c r="S663" i="29"/>
  <c r="T663" i="29"/>
  <c r="O665" i="29"/>
  <c r="P665" i="29"/>
  <c r="Q665" i="29"/>
  <c r="R665" i="29"/>
  <c r="S665" i="29"/>
  <c r="T665" i="29"/>
  <c r="O666" i="29"/>
  <c r="P666" i="29"/>
  <c r="Q666" i="29"/>
  <c r="R666" i="29"/>
  <c r="S666" i="29"/>
  <c r="T666" i="29"/>
  <c r="O667" i="29"/>
  <c r="P667" i="29"/>
  <c r="Q667" i="29"/>
  <c r="R667" i="29"/>
  <c r="S667" i="29"/>
  <c r="T667" i="29"/>
  <c r="O668" i="29"/>
  <c r="P668" i="29"/>
  <c r="Q668" i="29"/>
  <c r="R668" i="29"/>
  <c r="S668" i="29"/>
  <c r="T668" i="29"/>
  <c r="O669" i="29"/>
  <c r="P669" i="29"/>
  <c r="Q669" i="29"/>
  <c r="R669" i="29"/>
  <c r="S669" i="29"/>
  <c r="T669" i="29"/>
  <c r="O670" i="29"/>
  <c r="P670" i="29"/>
  <c r="Q670" i="29"/>
  <c r="R670" i="29"/>
  <c r="S670" i="29"/>
  <c r="T670" i="29"/>
  <c r="O672" i="29"/>
  <c r="P672" i="29"/>
  <c r="Q672" i="29"/>
  <c r="R672" i="29"/>
  <c r="S672" i="29"/>
  <c r="T672" i="29"/>
  <c r="O673" i="29"/>
  <c r="P673" i="29"/>
  <c r="Q673" i="29"/>
  <c r="R673" i="29"/>
  <c r="S673" i="29"/>
  <c r="T673" i="29"/>
  <c r="O674" i="29"/>
  <c r="P674" i="29"/>
  <c r="Q674" i="29"/>
  <c r="R674" i="29"/>
  <c r="S674" i="29"/>
  <c r="T674" i="29"/>
  <c r="O675" i="29"/>
  <c r="P675" i="29"/>
  <c r="Q675" i="29"/>
  <c r="R675" i="29"/>
  <c r="S675" i="29"/>
  <c r="T675" i="29"/>
  <c r="O677" i="29"/>
  <c r="P677" i="29"/>
  <c r="Q677" i="29"/>
  <c r="R677" i="29"/>
  <c r="S677" i="29"/>
  <c r="T677" i="29"/>
  <c r="O678" i="29"/>
  <c r="P678" i="29"/>
  <c r="Q678" i="29"/>
  <c r="R678" i="29"/>
  <c r="S678" i="29"/>
  <c r="T678" i="29"/>
  <c r="O679" i="29"/>
  <c r="P679" i="29"/>
  <c r="Q679" i="29"/>
  <c r="R679" i="29"/>
  <c r="S679" i="29"/>
  <c r="T679" i="29"/>
  <c r="O680" i="29"/>
  <c r="P680" i="29"/>
  <c r="Q680" i="29"/>
  <c r="R680" i="29"/>
  <c r="S680" i="29"/>
  <c r="T680" i="29"/>
  <c r="O682" i="29"/>
  <c r="P682" i="29"/>
  <c r="Q682" i="29"/>
  <c r="R682" i="29"/>
  <c r="S682" i="29"/>
  <c r="T682" i="29"/>
  <c r="O683" i="29"/>
  <c r="P683" i="29"/>
  <c r="Q683" i="29"/>
  <c r="R683" i="29"/>
  <c r="S683" i="29"/>
  <c r="T683" i="29"/>
  <c r="O684" i="29"/>
  <c r="P684" i="29"/>
  <c r="Q684" i="29"/>
  <c r="R684" i="29"/>
  <c r="S684" i="29"/>
  <c r="T684" i="29"/>
  <c r="O685" i="29"/>
  <c r="P685" i="29"/>
  <c r="Q685" i="29"/>
  <c r="R685" i="29"/>
  <c r="S685" i="29"/>
  <c r="T685" i="29"/>
  <c r="O686" i="29"/>
  <c r="P686" i="29"/>
  <c r="Q686" i="29"/>
  <c r="R686" i="29"/>
  <c r="S686" i="29"/>
  <c r="T686" i="29"/>
  <c r="O687" i="29"/>
  <c r="P687" i="29"/>
  <c r="Q687" i="29"/>
  <c r="R687" i="29"/>
  <c r="S687" i="29"/>
  <c r="T687" i="29"/>
  <c r="O688" i="29"/>
  <c r="P688" i="29"/>
  <c r="Q688" i="29"/>
  <c r="R688" i="29"/>
  <c r="S688" i="29"/>
  <c r="T688" i="29"/>
  <c r="O689" i="29"/>
  <c r="P689" i="29"/>
  <c r="Q689" i="29"/>
  <c r="R689" i="29"/>
  <c r="S689" i="29"/>
  <c r="T689" i="29"/>
  <c r="O691" i="29"/>
  <c r="P691" i="29"/>
  <c r="Q691" i="29"/>
  <c r="R691" i="29"/>
  <c r="S691" i="29"/>
  <c r="T691" i="29"/>
  <c r="O692" i="29"/>
  <c r="P692" i="29"/>
  <c r="Q692" i="29"/>
  <c r="R692" i="29"/>
  <c r="S692" i="29"/>
  <c r="T692" i="29"/>
  <c r="O693" i="29"/>
  <c r="P693" i="29"/>
  <c r="Q693" i="29"/>
  <c r="R693" i="29"/>
  <c r="S693" i="29"/>
  <c r="T693" i="29"/>
  <c r="O694" i="29"/>
  <c r="P694" i="29"/>
  <c r="Q694" i="29"/>
  <c r="R694" i="29"/>
  <c r="S694" i="29"/>
  <c r="T694" i="29"/>
  <c r="O695" i="29"/>
  <c r="P695" i="29"/>
  <c r="Q695" i="29"/>
  <c r="R695" i="29"/>
  <c r="S695" i="29"/>
  <c r="T695" i="29"/>
  <c r="O696" i="29"/>
  <c r="P696" i="29"/>
  <c r="Q696" i="29"/>
  <c r="R696" i="29"/>
  <c r="S696" i="29"/>
  <c r="T696" i="29"/>
  <c r="O697" i="29"/>
  <c r="P697" i="29"/>
  <c r="Q697" i="29"/>
  <c r="R697" i="29"/>
  <c r="S697" i="29"/>
  <c r="T697" i="29"/>
  <c r="O698" i="29"/>
  <c r="P698" i="29"/>
  <c r="Q698" i="29"/>
  <c r="R698" i="29"/>
  <c r="S698" i="29"/>
  <c r="T698" i="29"/>
  <c r="O700" i="29"/>
  <c r="P700" i="29"/>
  <c r="Q700" i="29"/>
  <c r="R700" i="29"/>
  <c r="S700" i="29"/>
  <c r="T700" i="29"/>
  <c r="O701" i="29"/>
  <c r="P701" i="29"/>
  <c r="Q701" i="29"/>
  <c r="R701" i="29"/>
  <c r="S701" i="29"/>
  <c r="T701" i="29"/>
  <c r="O702" i="29"/>
  <c r="P702" i="29"/>
  <c r="Q702" i="29"/>
  <c r="R702" i="29"/>
  <c r="S702" i="29"/>
  <c r="T702" i="29"/>
  <c r="O703" i="29"/>
  <c r="P703" i="29"/>
  <c r="Q703" i="29"/>
  <c r="R703" i="29"/>
  <c r="S703" i="29"/>
  <c r="T703" i="29"/>
  <c r="O704" i="29"/>
  <c r="P704" i="29"/>
  <c r="Q704" i="29"/>
  <c r="R704" i="29"/>
  <c r="S704" i="29"/>
  <c r="T704" i="29"/>
  <c r="O705" i="29"/>
  <c r="P705" i="29"/>
  <c r="Q705" i="29"/>
  <c r="R705" i="29"/>
  <c r="S705" i="29"/>
  <c r="T705" i="29"/>
  <c r="O706" i="29"/>
  <c r="P706" i="29"/>
  <c r="Q706" i="29"/>
  <c r="R706" i="29"/>
  <c r="S706" i="29"/>
  <c r="T706" i="29"/>
  <c r="O707" i="29"/>
  <c r="P707" i="29"/>
  <c r="Q707" i="29"/>
  <c r="R707" i="29"/>
  <c r="S707" i="29"/>
  <c r="T707" i="29"/>
  <c r="O708" i="29"/>
  <c r="P708" i="29"/>
  <c r="Q708" i="29"/>
  <c r="R708" i="29"/>
  <c r="S708" i="29"/>
  <c r="T708" i="29"/>
  <c r="O709" i="29"/>
  <c r="P709" i="29"/>
  <c r="Q709" i="29"/>
  <c r="R709" i="29"/>
  <c r="S709" i="29"/>
  <c r="T709" i="29"/>
  <c r="O711" i="29"/>
  <c r="P711" i="29"/>
  <c r="Q711" i="29"/>
  <c r="R711" i="29"/>
  <c r="S711" i="29"/>
  <c r="T711" i="29"/>
  <c r="O712" i="29"/>
  <c r="P712" i="29"/>
  <c r="Q712" i="29"/>
  <c r="R712" i="29"/>
  <c r="S712" i="29"/>
  <c r="T712" i="29"/>
  <c r="O713" i="29"/>
  <c r="P713" i="29"/>
  <c r="Q713" i="29"/>
  <c r="R713" i="29"/>
  <c r="S713" i="29"/>
  <c r="T713" i="29"/>
  <c r="O714" i="29"/>
  <c r="P714" i="29"/>
  <c r="Q714" i="29"/>
  <c r="R714" i="29"/>
  <c r="S714" i="29"/>
  <c r="T714" i="29"/>
  <c r="O715" i="29"/>
  <c r="P715" i="29"/>
  <c r="Q715" i="29"/>
  <c r="R715" i="29"/>
  <c r="S715" i="29"/>
  <c r="T715" i="29"/>
  <c r="O716" i="29"/>
  <c r="P716" i="29"/>
  <c r="Q716" i="29"/>
  <c r="R716" i="29"/>
  <c r="S716" i="29"/>
  <c r="T716" i="29"/>
  <c r="O717" i="29"/>
  <c r="P717" i="29"/>
  <c r="Q717" i="29"/>
  <c r="R717" i="29"/>
  <c r="S717" i="29"/>
  <c r="T717" i="29"/>
  <c r="O718" i="29"/>
  <c r="P718" i="29"/>
  <c r="Q718" i="29"/>
  <c r="R718" i="29"/>
  <c r="S718" i="29"/>
  <c r="T718" i="29"/>
  <c r="O719" i="29"/>
  <c r="P719" i="29"/>
  <c r="Q719" i="29"/>
  <c r="R719" i="29"/>
  <c r="S719" i="29"/>
  <c r="T719" i="29"/>
  <c r="O720" i="29"/>
  <c r="P720" i="29"/>
  <c r="Q720" i="29"/>
  <c r="R720" i="29"/>
  <c r="S720" i="29"/>
  <c r="T720" i="29"/>
  <c r="O721" i="29"/>
  <c r="P721" i="29"/>
  <c r="Q721" i="29"/>
  <c r="R721" i="29"/>
  <c r="S721" i="29"/>
  <c r="T721" i="29"/>
  <c r="O722" i="29"/>
  <c r="P722" i="29"/>
  <c r="Q722" i="29"/>
  <c r="R722" i="29"/>
  <c r="S722" i="29"/>
  <c r="T722" i="29"/>
  <c r="O723" i="29"/>
  <c r="P723" i="29"/>
  <c r="Q723" i="29"/>
  <c r="R723" i="29"/>
  <c r="S723" i="29"/>
  <c r="T723" i="29"/>
  <c r="O724" i="29"/>
  <c r="P724" i="29"/>
  <c r="Q724" i="29"/>
  <c r="R724" i="29"/>
  <c r="S724" i="29"/>
  <c r="T724" i="29"/>
  <c r="O726" i="29"/>
  <c r="P726" i="29"/>
  <c r="Q726" i="29"/>
  <c r="R726" i="29"/>
  <c r="S726" i="29"/>
  <c r="T726" i="29"/>
  <c r="O727" i="29"/>
  <c r="P727" i="29"/>
  <c r="Q727" i="29"/>
  <c r="R727" i="29"/>
  <c r="S727" i="29"/>
  <c r="T727" i="29"/>
  <c r="O728" i="29"/>
  <c r="P728" i="29"/>
  <c r="Q728" i="29"/>
  <c r="R728" i="29"/>
  <c r="S728" i="29"/>
  <c r="T728" i="29"/>
  <c r="O729" i="29"/>
  <c r="P729" i="29"/>
  <c r="Q729" i="29"/>
  <c r="R729" i="29"/>
  <c r="S729" i="29"/>
  <c r="T729" i="29"/>
  <c r="O730" i="29"/>
  <c r="P730" i="29"/>
  <c r="Q730" i="29"/>
  <c r="R730" i="29"/>
  <c r="S730" i="29"/>
  <c r="T730" i="29"/>
  <c r="O731" i="29"/>
  <c r="P731" i="29"/>
  <c r="Q731" i="29"/>
  <c r="R731" i="29"/>
  <c r="S731" i="29"/>
  <c r="T731" i="29"/>
  <c r="O732" i="29"/>
  <c r="P732" i="29"/>
  <c r="Q732" i="29"/>
  <c r="R732" i="29"/>
  <c r="S732" i="29"/>
  <c r="T732" i="29"/>
  <c r="O733" i="29"/>
  <c r="P733" i="29"/>
  <c r="Q733" i="29"/>
  <c r="R733" i="29"/>
  <c r="S733" i="29"/>
  <c r="T733" i="29"/>
  <c r="O734" i="29"/>
  <c r="P734" i="29"/>
  <c r="Q734" i="29"/>
  <c r="R734" i="29"/>
  <c r="S734" i="29"/>
  <c r="T734" i="29"/>
  <c r="O735" i="29"/>
  <c r="P735" i="29"/>
  <c r="Q735" i="29"/>
  <c r="R735" i="29"/>
  <c r="S735" i="29"/>
  <c r="T735" i="29"/>
  <c r="O736" i="29"/>
  <c r="P736" i="29"/>
  <c r="Q736" i="29"/>
  <c r="R736" i="29"/>
  <c r="S736" i="29"/>
  <c r="T736" i="29"/>
  <c r="O737" i="29"/>
  <c r="P737" i="29"/>
  <c r="Q737" i="29"/>
  <c r="R737" i="29"/>
  <c r="S737" i="29"/>
  <c r="T737" i="29"/>
  <c r="O738" i="29"/>
  <c r="P738" i="29"/>
  <c r="Q738" i="29"/>
  <c r="R738" i="29"/>
  <c r="S738" i="29"/>
  <c r="T738" i="29"/>
  <c r="O739" i="29"/>
  <c r="P739" i="29"/>
  <c r="Q739" i="29"/>
  <c r="R739" i="29"/>
  <c r="S739" i="29"/>
  <c r="T739" i="29"/>
  <c r="O740" i="29"/>
  <c r="P740" i="29"/>
  <c r="Q740" i="29"/>
  <c r="R740" i="29"/>
  <c r="S740" i="29"/>
  <c r="T740" i="29"/>
  <c r="O741" i="29"/>
  <c r="P741" i="29"/>
  <c r="Q741" i="29"/>
  <c r="R741" i="29"/>
  <c r="S741" i="29"/>
  <c r="T741" i="29"/>
  <c r="O742" i="29"/>
  <c r="P742" i="29"/>
  <c r="Q742" i="29"/>
  <c r="R742" i="29"/>
  <c r="S742" i="29"/>
  <c r="T742" i="29"/>
  <c r="O743" i="29"/>
  <c r="P743" i="29"/>
  <c r="Q743" i="29"/>
  <c r="R743" i="29"/>
  <c r="S743" i="29"/>
  <c r="T743" i="29"/>
  <c r="O744" i="29"/>
  <c r="P744" i="29"/>
  <c r="Q744" i="29"/>
  <c r="R744" i="29"/>
  <c r="S744" i="29"/>
  <c r="T744" i="29"/>
  <c r="O745" i="29"/>
  <c r="P745" i="29"/>
  <c r="Q745" i="29"/>
  <c r="R745" i="29"/>
  <c r="S745" i="29"/>
  <c r="T745" i="29"/>
  <c r="O746" i="29"/>
  <c r="P746" i="29"/>
  <c r="Q746" i="29"/>
  <c r="R746" i="29"/>
  <c r="S746" i="29"/>
  <c r="T746" i="29"/>
  <c r="O748" i="29"/>
  <c r="P748" i="29"/>
  <c r="Q748" i="29"/>
  <c r="R748" i="29"/>
  <c r="S748" i="29"/>
  <c r="T748" i="29"/>
  <c r="O749" i="29"/>
  <c r="P749" i="29"/>
  <c r="Q749" i="29"/>
  <c r="R749" i="29"/>
  <c r="S749" i="29"/>
  <c r="T749" i="29"/>
  <c r="O750" i="29"/>
  <c r="P750" i="29"/>
  <c r="Q750" i="29"/>
  <c r="R750" i="29"/>
  <c r="S750" i="29"/>
  <c r="T750" i="29"/>
  <c r="O751" i="29"/>
  <c r="P751" i="29"/>
  <c r="Q751" i="29"/>
  <c r="R751" i="29"/>
  <c r="S751" i="29"/>
  <c r="T751" i="29"/>
  <c r="O753" i="29"/>
  <c r="P753" i="29"/>
  <c r="Q753" i="29"/>
  <c r="R753" i="29"/>
  <c r="S753" i="29"/>
  <c r="T753" i="29"/>
  <c r="O754" i="29"/>
  <c r="P754" i="29"/>
  <c r="Q754" i="29"/>
  <c r="R754" i="29"/>
  <c r="S754" i="29"/>
  <c r="T754" i="29"/>
  <c r="O755" i="29"/>
  <c r="P755" i="29"/>
  <c r="Q755" i="29"/>
  <c r="R755" i="29"/>
  <c r="S755" i="29"/>
  <c r="T755" i="29"/>
  <c r="O756" i="29"/>
  <c r="P756" i="29"/>
  <c r="Q756" i="29"/>
  <c r="R756" i="29"/>
  <c r="S756" i="29"/>
  <c r="T756" i="29"/>
  <c r="O757" i="29"/>
  <c r="P757" i="29"/>
  <c r="Q757" i="29"/>
  <c r="R757" i="29"/>
  <c r="S757" i="29"/>
  <c r="T757" i="29"/>
  <c r="O758" i="29"/>
  <c r="P758" i="29"/>
  <c r="Q758" i="29"/>
  <c r="R758" i="29"/>
  <c r="S758" i="29"/>
  <c r="T758" i="29"/>
  <c r="O759" i="29"/>
  <c r="P759" i="29"/>
  <c r="Q759" i="29"/>
  <c r="R759" i="29"/>
  <c r="S759" i="29"/>
  <c r="T759" i="29"/>
  <c r="O761" i="29"/>
  <c r="P761" i="29"/>
  <c r="Q761" i="29"/>
  <c r="R761" i="29"/>
  <c r="S761" i="29"/>
  <c r="T761" i="29"/>
  <c r="O762" i="29"/>
  <c r="P762" i="29"/>
  <c r="Q762" i="29"/>
  <c r="R762" i="29"/>
  <c r="S762" i="29"/>
  <c r="T762" i="29"/>
  <c r="O763" i="29"/>
  <c r="P763" i="29"/>
  <c r="Q763" i="29"/>
  <c r="R763" i="29"/>
  <c r="S763" i="29"/>
  <c r="T763" i="29"/>
  <c r="O764" i="29"/>
  <c r="P764" i="29"/>
  <c r="Q764" i="29"/>
  <c r="R764" i="29"/>
  <c r="S764" i="29"/>
  <c r="T764" i="29"/>
  <c r="O765" i="29"/>
  <c r="P765" i="29"/>
  <c r="Q765" i="29"/>
  <c r="R765" i="29"/>
  <c r="S765" i="29"/>
  <c r="T765" i="29"/>
  <c r="O766" i="29"/>
  <c r="P766" i="29"/>
  <c r="Q766" i="29"/>
  <c r="R766" i="29"/>
  <c r="S766" i="29"/>
  <c r="T766" i="29"/>
  <c r="O767" i="29"/>
  <c r="P767" i="29"/>
  <c r="Q767" i="29"/>
  <c r="R767" i="29"/>
  <c r="S767" i="29"/>
  <c r="T767" i="29"/>
  <c r="O768" i="29"/>
  <c r="P768" i="29"/>
  <c r="Q768" i="29"/>
  <c r="R768" i="29"/>
  <c r="S768" i="29"/>
  <c r="T768" i="29"/>
  <c r="O770" i="29"/>
  <c r="P770" i="29"/>
  <c r="Q770" i="29"/>
  <c r="R770" i="29"/>
  <c r="S770" i="29"/>
  <c r="T770" i="29"/>
  <c r="O771" i="29"/>
  <c r="P771" i="29"/>
  <c r="Q771" i="29"/>
  <c r="R771" i="29"/>
  <c r="S771" i="29"/>
  <c r="T771" i="29"/>
  <c r="O772" i="29"/>
  <c r="P772" i="29"/>
  <c r="Q772" i="29"/>
  <c r="R772" i="29"/>
  <c r="S772" i="29"/>
  <c r="T772" i="29"/>
  <c r="O773" i="29"/>
  <c r="P773" i="29"/>
  <c r="Q773" i="29"/>
  <c r="R773" i="29"/>
  <c r="S773" i="29"/>
  <c r="T773" i="29"/>
  <c r="O774" i="29"/>
  <c r="P774" i="29"/>
  <c r="Q774" i="29"/>
  <c r="R774" i="29"/>
  <c r="S774" i="29"/>
  <c r="T774" i="29"/>
  <c r="O775" i="29"/>
  <c r="P775" i="29"/>
  <c r="Q775" i="29"/>
  <c r="R775" i="29"/>
  <c r="S775" i="29"/>
  <c r="T775" i="29"/>
  <c r="O776" i="29"/>
  <c r="P776" i="29"/>
  <c r="Q776" i="29"/>
  <c r="R776" i="29"/>
  <c r="S776" i="29"/>
  <c r="T776" i="29"/>
  <c r="O777" i="29"/>
  <c r="P777" i="29"/>
  <c r="Q777" i="29"/>
  <c r="R777" i="29"/>
  <c r="S777" i="29"/>
  <c r="T777" i="29"/>
  <c r="O779" i="29"/>
  <c r="P779" i="29"/>
  <c r="Q779" i="29"/>
  <c r="R779" i="29"/>
  <c r="S779" i="29"/>
  <c r="T779" i="29"/>
  <c r="O780" i="29"/>
  <c r="P780" i="29"/>
  <c r="Q780" i="29"/>
  <c r="R780" i="29"/>
  <c r="S780" i="29"/>
  <c r="T780" i="29"/>
  <c r="O781" i="29"/>
  <c r="P781" i="29"/>
  <c r="Q781" i="29"/>
  <c r="R781" i="29"/>
  <c r="S781" i="29"/>
  <c r="T781" i="29"/>
  <c r="O782" i="29"/>
  <c r="P782" i="29"/>
  <c r="Q782" i="29"/>
  <c r="R782" i="29"/>
  <c r="S782" i="29"/>
  <c r="T782" i="29"/>
  <c r="O784" i="29"/>
  <c r="P784" i="29"/>
  <c r="Q784" i="29"/>
  <c r="R784" i="29"/>
  <c r="S784" i="29"/>
  <c r="T784" i="29"/>
  <c r="O785" i="29"/>
  <c r="P785" i="29"/>
  <c r="Q785" i="29"/>
  <c r="R785" i="29"/>
  <c r="S785" i="29"/>
  <c r="T785" i="29"/>
  <c r="O787" i="29"/>
  <c r="P787" i="29"/>
  <c r="Q787" i="29"/>
  <c r="R787" i="29"/>
  <c r="S787" i="29"/>
  <c r="T787" i="29"/>
  <c r="O788" i="29"/>
  <c r="P788" i="29"/>
  <c r="Q788" i="29"/>
  <c r="R788" i="29"/>
  <c r="S788" i="29"/>
  <c r="T788" i="29"/>
  <c r="O789" i="29"/>
  <c r="P789" i="29"/>
  <c r="Q789" i="29"/>
  <c r="R789" i="29"/>
  <c r="S789" i="29"/>
  <c r="T789" i="29"/>
  <c r="O790" i="29"/>
  <c r="P790" i="29"/>
  <c r="Q790" i="29"/>
  <c r="R790" i="29"/>
  <c r="S790" i="29"/>
  <c r="T790" i="29"/>
  <c r="O792" i="29"/>
  <c r="P792" i="29"/>
  <c r="Q792" i="29"/>
  <c r="R792" i="29"/>
  <c r="S792" i="29"/>
  <c r="T792" i="29"/>
  <c r="O793" i="29"/>
  <c r="P793" i="29"/>
  <c r="Q793" i="29"/>
  <c r="R793" i="29"/>
  <c r="S793" i="29"/>
  <c r="T793" i="29"/>
  <c r="O794" i="29"/>
  <c r="P794" i="29"/>
  <c r="Q794" i="29"/>
  <c r="R794" i="29"/>
  <c r="S794" i="29"/>
  <c r="T794" i="29"/>
  <c r="O795" i="29"/>
  <c r="P795" i="29"/>
  <c r="Q795" i="29"/>
  <c r="R795" i="29"/>
  <c r="S795" i="29"/>
  <c r="T795" i="29"/>
  <c r="O797" i="29"/>
  <c r="P797" i="29"/>
  <c r="Q797" i="29"/>
  <c r="R797" i="29"/>
  <c r="S797" i="29"/>
  <c r="T797" i="29"/>
  <c r="O798" i="29"/>
  <c r="P798" i="29"/>
  <c r="Q798" i="29"/>
  <c r="R798" i="29"/>
  <c r="S798" i="29"/>
  <c r="T798" i="29"/>
  <c r="O799" i="29"/>
  <c r="P799" i="29"/>
  <c r="Q799" i="29"/>
  <c r="R799" i="29"/>
  <c r="S799" i="29"/>
  <c r="T799" i="29"/>
  <c r="O800" i="29"/>
  <c r="P800" i="29"/>
  <c r="Q800" i="29"/>
  <c r="R800" i="29"/>
  <c r="S800" i="29"/>
  <c r="T800" i="29"/>
  <c r="O801" i="29"/>
  <c r="P801" i="29"/>
  <c r="Q801" i="29"/>
  <c r="R801" i="29"/>
  <c r="S801" i="29"/>
  <c r="T801" i="29"/>
  <c r="O802" i="29"/>
  <c r="P802" i="29"/>
  <c r="Q802" i="29"/>
  <c r="R802" i="29"/>
  <c r="S802" i="29"/>
  <c r="T802" i="29"/>
  <c r="O803" i="29"/>
  <c r="P803" i="29"/>
  <c r="Q803" i="29"/>
  <c r="R803" i="29"/>
  <c r="S803" i="29"/>
  <c r="T803" i="29"/>
  <c r="O804" i="29"/>
  <c r="P804" i="29"/>
  <c r="Q804" i="29"/>
  <c r="R804" i="29"/>
  <c r="S804" i="29"/>
  <c r="T804" i="29"/>
  <c r="O805" i="29"/>
  <c r="P805" i="29"/>
  <c r="Q805" i="29"/>
  <c r="R805" i="29"/>
  <c r="S805" i="29"/>
  <c r="T805" i="29"/>
  <c r="O806" i="29"/>
  <c r="P806" i="29"/>
  <c r="Q806" i="29"/>
  <c r="R806" i="29"/>
  <c r="S806" i="29"/>
  <c r="T806" i="29"/>
  <c r="O808" i="29"/>
  <c r="P808" i="29"/>
  <c r="Q808" i="29"/>
  <c r="R808" i="29"/>
  <c r="S808" i="29"/>
  <c r="T808" i="29"/>
  <c r="O809" i="29"/>
  <c r="P809" i="29"/>
  <c r="Q809" i="29"/>
  <c r="R809" i="29"/>
  <c r="S809" i="29"/>
  <c r="T809" i="29"/>
  <c r="O810" i="29"/>
  <c r="P810" i="29"/>
  <c r="Q810" i="29"/>
  <c r="R810" i="29"/>
  <c r="S810" i="29"/>
  <c r="T810" i="29"/>
  <c r="O811" i="29"/>
  <c r="P811" i="29"/>
  <c r="Q811" i="29"/>
  <c r="R811" i="29"/>
  <c r="S811" i="29"/>
  <c r="T811" i="29"/>
  <c r="O812" i="29"/>
  <c r="P812" i="29"/>
  <c r="Q812" i="29"/>
  <c r="R812" i="29"/>
  <c r="S812" i="29"/>
  <c r="T812" i="29"/>
  <c r="O813" i="29"/>
  <c r="P813" i="29"/>
  <c r="Q813" i="29"/>
  <c r="R813" i="29"/>
  <c r="S813" i="29"/>
  <c r="T813" i="29"/>
  <c r="O815" i="29"/>
  <c r="P815" i="29"/>
  <c r="Q815" i="29"/>
  <c r="R815" i="29"/>
  <c r="S815" i="29"/>
  <c r="T815" i="29"/>
  <c r="O816" i="29"/>
  <c r="P816" i="29"/>
  <c r="Q816" i="29"/>
  <c r="R816" i="29"/>
  <c r="S816" i="29"/>
  <c r="T816" i="29"/>
  <c r="O817" i="29"/>
  <c r="P817" i="29"/>
  <c r="Q817" i="29"/>
  <c r="R817" i="29"/>
  <c r="S817" i="29"/>
  <c r="T817" i="29"/>
  <c r="O818" i="29"/>
  <c r="P818" i="29"/>
  <c r="Q818" i="29"/>
  <c r="R818" i="29"/>
  <c r="S818" i="29"/>
  <c r="T818" i="29"/>
  <c r="O820" i="29"/>
  <c r="P820" i="29"/>
  <c r="Q820" i="29"/>
  <c r="R820" i="29"/>
  <c r="S820" i="29"/>
  <c r="T820" i="29"/>
  <c r="O821" i="29"/>
  <c r="P821" i="29"/>
  <c r="Q821" i="29"/>
  <c r="R821" i="29"/>
  <c r="S821" i="29"/>
  <c r="T821" i="29"/>
  <c r="O823" i="29"/>
  <c r="P823" i="29"/>
  <c r="Q823" i="29"/>
  <c r="R823" i="29"/>
  <c r="S823" i="29"/>
  <c r="T823" i="29"/>
  <c r="O824" i="29"/>
  <c r="P824" i="29"/>
  <c r="Q824" i="29"/>
  <c r="R824" i="29"/>
  <c r="S824" i="29"/>
  <c r="T824" i="29"/>
  <c r="O825" i="29"/>
  <c r="P825" i="29"/>
  <c r="Q825" i="29"/>
  <c r="R825" i="29"/>
  <c r="S825" i="29"/>
  <c r="T825" i="29"/>
  <c r="O826" i="29"/>
  <c r="P826" i="29"/>
  <c r="Q826" i="29"/>
  <c r="R826" i="29"/>
  <c r="S826" i="29"/>
  <c r="T826" i="29"/>
  <c r="O827" i="29"/>
  <c r="P827" i="29"/>
  <c r="Q827" i="29"/>
  <c r="R827" i="29"/>
  <c r="S827" i="29"/>
  <c r="T827" i="29"/>
  <c r="O828" i="29"/>
  <c r="P828" i="29"/>
  <c r="Q828" i="29"/>
  <c r="R828" i="29"/>
  <c r="S828" i="29"/>
  <c r="T828" i="29"/>
  <c r="O830" i="29"/>
  <c r="P830" i="29"/>
  <c r="Q830" i="29"/>
  <c r="R830" i="29"/>
  <c r="S830" i="29"/>
  <c r="T830" i="29"/>
  <c r="O831" i="29"/>
  <c r="P831" i="29"/>
  <c r="Q831" i="29"/>
  <c r="R831" i="29"/>
  <c r="S831" i="29"/>
  <c r="T831" i="29"/>
  <c r="O832" i="29"/>
  <c r="P832" i="29"/>
  <c r="Q832" i="29"/>
  <c r="R832" i="29"/>
  <c r="S832" i="29"/>
  <c r="T832" i="29"/>
  <c r="O833" i="29"/>
  <c r="P833" i="29"/>
  <c r="Q833" i="29"/>
  <c r="R833" i="29"/>
  <c r="S833" i="29"/>
  <c r="T833" i="29"/>
  <c r="O834" i="29"/>
  <c r="P834" i="29"/>
  <c r="Q834" i="29"/>
  <c r="R834" i="29"/>
  <c r="S834" i="29"/>
  <c r="T834" i="29"/>
  <c r="O835" i="29"/>
  <c r="P835" i="29"/>
  <c r="Q835" i="29"/>
  <c r="R835" i="29"/>
  <c r="S835" i="29"/>
  <c r="T835" i="29"/>
  <c r="O837" i="29"/>
  <c r="P837" i="29"/>
  <c r="Q837" i="29"/>
  <c r="R837" i="29"/>
  <c r="S837" i="29"/>
  <c r="T837" i="29"/>
  <c r="O838" i="29"/>
  <c r="P838" i="29"/>
  <c r="Q838" i="29"/>
  <c r="R838" i="29"/>
  <c r="S838" i="29"/>
  <c r="T838" i="29"/>
  <c r="O840" i="29"/>
  <c r="P840" i="29"/>
  <c r="Q840" i="29"/>
  <c r="R840" i="29"/>
  <c r="S840" i="29"/>
  <c r="T840" i="29"/>
  <c r="O841" i="29"/>
  <c r="P841" i="29"/>
  <c r="Q841" i="29"/>
  <c r="R841" i="29"/>
  <c r="S841" i="29"/>
  <c r="T841" i="29"/>
  <c r="O842" i="29"/>
  <c r="P842" i="29"/>
  <c r="Q842" i="29"/>
  <c r="R842" i="29"/>
  <c r="S842" i="29"/>
  <c r="T842" i="29"/>
  <c r="O844" i="29"/>
  <c r="P844" i="29"/>
  <c r="Q844" i="29"/>
  <c r="R844" i="29"/>
  <c r="S844" i="29"/>
  <c r="T844" i="29"/>
  <c r="O845" i="29"/>
  <c r="P845" i="29"/>
  <c r="Q845" i="29"/>
  <c r="R845" i="29"/>
  <c r="S845" i="29"/>
  <c r="T845" i="29"/>
  <c r="O846" i="29"/>
  <c r="P846" i="29"/>
  <c r="Q846" i="29"/>
  <c r="R846" i="29"/>
  <c r="S846" i="29"/>
  <c r="T846" i="29"/>
  <c r="O847" i="29"/>
  <c r="P847" i="29"/>
  <c r="Q847" i="29"/>
  <c r="R847" i="29"/>
  <c r="S847" i="29"/>
  <c r="T847" i="29"/>
  <c r="O849" i="29"/>
  <c r="P849" i="29"/>
  <c r="Q849" i="29"/>
  <c r="R849" i="29"/>
  <c r="S849" i="29"/>
  <c r="T849" i="29"/>
  <c r="O850" i="29"/>
  <c r="P850" i="29"/>
  <c r="Q850" i="29"/>
  <c r="R850" i="29"/>
  <c r="S850" i="29"/>
  <c r="T850" i="29"/>
  <c r="O851" i="29"/>
  <c r="P851" i="29"/>
  <c r="Q851" i="29"/>
  <c r="R851" i="29"/>
  <c r="S851" i="29"/>
  <c r="T851" i="29"/>
  <c r="O852" i="29"/>
  <c r="P852" i="29"/>
  <c r="Q852" i="29"/>
  <c r="R852" i="29"/>
  <c r="S852" i="29"/>
  <c r="T852" i="29"/>
  <c r="O853" i="29"/>
  <c r="P853" i="29"/>
  <c r="Q853" i="29"/>
  <c r="R853" i="29"/>
  <c r="S853" i="29"/>
  <c r="T853" i="29"/>
  <c r="O854" i="29"/>
  <c r="P854" i="29"/>
  <c r="Q854" i="29"/>
  <c r="R854" i="29"/>
  <c r="S854" i="29"/>
  <c r="T854" i="29"/>
  <c r="O855" i="29"/>
  <c r="P855" i="29"/>
  <c r="Q855" i="29"/>
  <c r="R855" i="29"/>
  <c r="S855" i="29"/>
  <c r="T855" i="29"/>
  <c r="O856" i="29"/>
  <c r="P856" i="29"/>
  <c r="Q856" i="29"/>
  <c r="R856" i="29"/>
  <c r="S856" i="29"/>
  <c r="T856" i="29"/>
  <c r="O857" i="29"/>
  <c r="P857" i="29"/>
  <c r="Q857" i="29"/>
  <c r="R857" i="29"/>
  <c r="S857" i="29"/>
  <c r="T857" i="29"/>
  <c r="O859" i="29"/>
  <c r="P859" i="29"/>
  <c r="Q859" i="29"/>
  <c r="R859" i="29"/>
  <c r="S859" i="29"/>
  <c r="T859" i="29"/>
  <c r="O860" i="29"/>
  <c r="P860" i="29"/>
  <c r="Q860" i="29"/>
  <c r="R860" i="29"/>
  <c r="S860" i="29"/>
  <c r="T860" i="29"/>
  <c r="O861" i="29"/>
  <c r="P861" i="29"/>
  <c r="Q861" i="29"/>
  <c r="R861" i="29"/>
  <c r="S861" i="29"/>
  <c r="T861" i="29"/>
  <c r="O862" i="29"/>
  <c r="P862" i="29"/>
  <c r="Q862" i="29"/>
  <c r="R862" i="29"/>
  <c r="S862" i="29"/>
  <c r="T862" i="29"/>
  <c r="O863" i="29"/>
  <c r="P863" i="29"/>
  <c r="Q863" i="29"/>
  <c r="R863" i="29"/>
  <c r="S863" i="29"/>
  <c r="T863" i="29"/>
  <c r="O864" i="29"/>
  <c r="P864" i="29"/>
  <c r="Q864" i="29"/>
  <c r="R864" i="29"/>
  <c r="S864" i="29"/>
  <c r="T864" i="29"/>
  <c r="O866" i="29"/>
  <c r="P866" i="29"/>
  <c r="Q866" i="29"/>
  <c r="R866" i="29"/>
  <c r="S866" i="29"/>
  <c r="T866" i="29"/>
  <c r="O867" i="29"/>
  <c r="P867" i="29"/>
  <c r="Q867" i="29"/>
  <c r="R867" i="29"/>
  <c r="S867" i="29"/>
  <c r="T867" i="29"/>
  <c r="O868" i="29"/>
  <c r="P868" i="29"/>
  <c r="Q868" i="29"/>
  <c r="R868" i="29"/>
  <c r="S868" i="29"/>
  <c r="T868" i="29"/>
  <c r="O869" i="29"/>
  <c r="P869" i="29"/>
  <c r="Q869" i="29"/>
  <c r="R869" i="29"/>
  <c r="S869" i="29"/>
  <c r="T869" i="29"/>
  <c r="O870" i="29"/>
  <c r="P870" i="29"/>
  <c r="Q870" i="29"/>
  <c r="R870" i="29"/>
  <c r="S870" i="29"/>
  <c r="T870" i="29"/>
  <c r="O871" i="29"/>
  <c r="P871" i="29"/>
  <c r="Q871" i="29"/>
  <c r="R871" i="29"/>
  <c r="S871" i="29"/>
  <c r="T871" i="29"/>
  <c r="O873" i="29"/>
  <c r="P873" i="29"/>
  <c r="Q873" i="29"/>
  <c r="R873" i="29"/>
  <c r="S873" i="29"/>
  <c r="T873" i="29"/>
  <c r="O874" i="29"/>
  <c r="P874" i="29"/>
  <c r="Q874" i="29"/>
  <c r="R874" i="29"/>
  <c r="S874" i="29"/>
  <c r="T874" i="29"/>
  <c r="O875" i="29"/>
  <c r="P875" i="29"/>
  <c r="Q875" i="29"/>
  <c r="R875" i="29"/>
  <c r="S875" i="29"/>
  <c r="T875" i="29"/>
  <c r="O876" i="29"/>
  <c r="P876" i="29"/>
  <c r="Q876" i="29"/>
  <c r="R876" i="29"/>
  <c r="S876" i="29"/>
  <c r="T876" i="29"/>
  <c r="O877" i="29"/>
  <c r="P877" i="29"/>
  <c r="Q877" i="29"/>
  <c r="R877" i="29"/>
  <c r="S877" i="29"/>
  <c r="T877" i="29"/>
  <c r="O878" i="29"/>
  <c r="P878" i="29"/>
  <c r="Q878" i="29"/>
  <c r="R878" i="29"/>
  <c r="S878" i="29"/>
  <c r="T878" i="29"/>
  <c r="O880" i="29"/>
  <c r="P880" i="29"/>
  <c r="Q880" i="29"/>
  <c r="R880" i="29"/>
  <c r="S880" i="29"/>
  <c r="T880" i="29"/>
  <c r="O881" i="29"/>
  <c r="P881" i="29"/>
  <c r="Q881" i="29"/>
  <c r="R881" i="29"/>
  <c r="S881" i="29"/>
  <c r="T881" i="29"/>
  <c r="O882" i="29"/>
  <c r="P882" i="29"/>
  <c r="Q882" i="29"/>
  <c r="R882" i="29"/>
  <c r="S882" i="29"/>
  <c r="T882" i="29"/>
  <c r="O883" i="29"/>
  <c r="P883" i="29"/>
  <c r="Q883" i="29"/>
  <c r="R883" i="29"/>
  <c r="S883" i="29"/>
  <c r="T883" i="29"/>
  <c r="O885" i="29"/>
  <c r="P885" i="29"/>
  <c r="Q885" i="29"/>
  <c r="R885" i="29"/>
  <c r="S885" i="29"/>
  <c r="T885" i="29"/>
  <c r="O886" i="29"/>
  <c r="P886" i="29"/>
  <c r="Q886" i="29"/>
  <c r="R886" i="29"/>
  <c r="S886" i="29"/>
  <c r="T886" i="29"/>
  <c r="O887" i="29"/>
  <c r="P887" i="29"/>
  <c r="Q887" i="29"/>
  <c r="R887" i="29"/>
  <c r="S887" i="29"/>
  <c r="T887" i="29"/>
  <c r="O888" i="29"/>
  <c r="P888" i="29"/>
  <c r="Q888" i="29"/>
  <c r="R888" i="29"/>
  <c r="S888" i="29"/>
  <c r="T888" i="29"/>
  <c r="O890" i="29"/>
  <c r="P890" i="29"/>
  <c r="Q890" i="29"/>
  <c r="R890" i="29"/>
  <c r="S890" i="29"/>
  <c r="T890" i="29"/>
  <c r="O891" i="29"/>
  <c r="P891" i="29"/>
  <c r="Q891" i="29"/>
  <c r="R891" i="29"/>
  <c r="S891" i="29"/>
  <c r="T891" i="29"/>
  <c r="O893" i="29"/>
  <c r="P893" i="29"/>
  <c r="Q893" i="29"/>
  <c r="R893" i="29"/>
  <c r="S893" i="29"/>
  <c r="T893" i="29"/>
  <c r="O894" i="29"/>
  <c r="P894" i="29"/>
  <c r="Q894" i="29"/>
  <c r="R894" i="29"/>
  <c r="S894" i="29"/>
  <c r="T894" i="29"/>
  <c r="O896" i="29"/>
  <c r="P896" i="29"/>
  <c r="Q896" i="29"/>
  <c r="R896" i="29"/>
  <c r="S896" i="29"/>
  <c r="T896" i="29"/>
  <c r="O897" i="29"/>
  <c r="P897" i="29"/>
  <c r="Q897" i="29"/>
  <c r="R897" i="29"/>
  <c r="S897" i="29"/>
  <c r="T897" i="29"/>
  <c r="O898" i="29"/>
  <c r="P898" i="29"/>
  <c r="Q898" i="29"/>
  <c r="R898" i="29"/>
  <c r="S898" i="29"/>
  <c r="T898" i="29"/>
  <c r="O900" i="29"/>
  <c r="P900" i="29"/>
  <c r="Q900" i="29"/>
  <c r="R900" i="29"/>
  <c r="S900" i="29"/>
  <c r="T900" i="29"/>
  <c r="O901" i="29"/>
  <c r="P901" i="29"/>
  <c r="Q901" i="29"/>
  <c r="R901" i="29"/>
  <c r="S901" i="29"/>
  <c r="T901" i="29"/>
  <c r="O903" i="29"/>
  <c r="P903" i="29"/>
  <c r="Q903" i="29"/>
  <c r="R903" i="29"/>
  <c r="S903" i="29"/>
  <c r="T903" i="29"/>
  <c r="O904" i="29"/>
  <c r="P904" i="29"/>
  <c r="Q904" i="29"/>
  <c r="R904" i="29"/>
  <c r="S904" i="29"/>
  <c r="T904" i="29"/>
  <c r="O905" i="29"/>
  <c r="P905" i="29"/>
  <c r="Q905" i="29"/>
  <c r="R905" i="29"/>
  <c r="S905" i="29"/>
  <c r="T905" i="29"/>
  <c r="O906" i="29"/>
  <c r="P906" i="29"/>
  <c r="Q906" i="29"/>
  <c r="R906" i="29"/>
  <c r="S906" i="29"/>
  <c r="T906" i="29"/>
  <c r="O908" i="29"/>
  <c r="P908" i="29"/>
  <c r="Q908" i="29"/>
  <c r="R908" i="29"/>
  <c r="S908" i="29"/>
  <c r="T908" i="29"/>
  <c r="O909" i="29"/>
  <c r="P909" i="29"/>
  <c r="Q909" i="29"/>
  <c r="R909" i="29"/>
  <c r="S909" i="29"/>
  <c r="T909" i="29"/>
  <c r="O910" i="29"/>
  <c r="P910" i="29"/>
  <c r="Q910" i="29"/>
  <c r="R910" i="29"/>
  <c r="S910" i="29"/>
  <c r="T910" i="29"/>
  <c r="O911" i="29"/>
  <c r="P911" i="29"/>
  <c r="Q911" i="29"/>
  <c r="R911" i="29"/>
  <c r="S911" i="29"/>
  <c r="T911" i="29"/>
  <c r="O913" i="29"/>
  <c r="P913" i="29"/>
  <c r="Q913" i="29"/>
  <c r="R913" i="29"/>
  <c r="S913" i="29"/>
  <c r="T913" i="29"/>
  <c r="O914" i="29"/>
  <c r="P914" i="29"/>
  <c r="Q914" i="29"/>
  <c r="R914" i="29"/>
  <c r="S914" i="29"/>
  <c r="T914" i="29"/>
  <c r="O916" i="29"/>
  <c r="P916" i="29"/>
  <c r="Q916" i="29"/>
  <c r="R916" i="29"/>
  <c r="S916" i="29"/>
  <c r="T916" i="29"/>
  <c r="O917" i="29"/>
  <c r="P917" i="29"/>
  <c r="Q917" i="29"/>
  <c r="R917" i="29"/>
  <c r="S917" i="29"/>
  <c r="T917" i="29"/>
  <c r="O918" i="29"/>
  <c r="P918" i="29"/>
  <c r="Q918" i="29"/>
  <c r="R918" i="29"/>
  <c r="S918" i="29"/>
  <c r="T918" i="29"/>
  <c r="O919" i="29"/>
  <c r="P919" i="29"/>
  <c r="Q919" i="29"/>
  <c r="R919" i="29"/>
  <c r="S919" i="29"/>
  <c r="T919" i="29"/>
  <c r="O920" i="29"/>
  <c r="P920" i="29"/>
  <c r="Q920" i="29"/>
  <c r="R920" i="29"/>
  <c r="S920" i="29"/>
  <c r="T920" i="29"/>
  <c r="O921" i="29"/>
  <c r="P921" i="29"/>
  <c r="Q921" i="29"/>
  <c r="R921" i="29"/>
  <c r="S921" i="29"/>
  <c r="T921" i="29"/>
  <c r="O923" i="29"/>
  <c r="P923" i="29"/>
  <c r="Q923" i="29"/>
  <c r="R923" i="29"/>
  <c r="S923" i="29"/>
  <c r="T923" i="29"/>
  <c r="O924" i="29"/>
  <c r="P924" i="29"/>
  <c r="Q924" i="29"/>
  <c r="R924" i="29"/>
  <c r="S924" i="29"/>
  <c r="T924" i="29"/>
  <c r="O925" i="29"/>
  <c r="P925" i="29"/>
  <c r="Q925" i="29"/>
  <c r="R925" i="29"/>
  <c r="S925" i="29"/>
  <c r="T925" i="29"/>
  <c r="O926" i="29"/>
  <c r="P926" i="29"/>
  <c r="Q926" i="29"/>
  <c r="R926" i="29"/>
  <c r="S926" i="29"/>
  <c r="T926" i="29"/>
  <c r="O927" i="29"/>
  <c r="P927" i="29"/>
  <c r="Q927" i="29"/>
  <c r="R927" i="29"/>
  <c r="S927" i="29"/>
  <c r="T927" i="29"/>
  <c r="O928" i="29"/>
  <c r="P928" i="29"/>
  <c r="Q928" i="29"/>
  <c r="R928" i="29"/>
  <c r="S928" i="29"/>
  <c r="T928" i="29"/>
  <c r="O930" i="29"/>
  <c r="P930" i="29"/>
  <c r="Q930" i="29"/>
  <c r="R930" i="29"/>
  <c r="S930" i="29"/>
  <c r="T930" i="29"/>
  <c r="O931" i="29"/>
  <c r="P931" i="29"/>
  <c r="Q931" i="29"/>
  <c r="R931" i="29"/>
  <c r="S931" i="29"/>
  <c r="T931" i="29"/>
  <c r="O933" i="29"/>
  <c r="P933" i="29"/>
  <c r="Q933" i="29"/>
  <c r="R933" i="29"/>
  <c r="S933" i="29"/>
  <c r="T933" i="29"/>
  <c r="O934" i="29"/>
  <c r="P934" i="29"/>
  <c r="Q934" i="29"/>
  <c r="R934" i="29"/>
  <c r="S934" i="29"/>
  <c r="T934" i="29"/>
  <c r="O935" i="29"/>
  <c r="P935" i="29"/>
  <c r="Q935" i="29"/>
  <c r="R935" i="29"/>
  <c r="S935" i="29"/>
  <c r="T935" i="29"/>
  <c r="O936" i="29"/>
  <c r="P936" i="29"/>
  <c r="Q936" i="29"/>
  <c r="R936" i="29"/>
  <c r="S936" i="29"/>
  <c r="T936" i="29"/>
  <c r="O937" i="29"/>
  <c r="P937" i="29"/>
  <c r="Q937" i="29"/>
  <c r="R937" i="29"/>
  <c r="S937" i="29"/>
  <c r="T937" i="29"/>
  <c r="O938" i="29"/>
  <c r="P938" i="29"/>
  <c r="Q938" i="29"/>
  <c r="R938" i="29"/>
  <c r="S938" i="29"/>
  <c r="T938" i="29"/>
  <c r="O939" i="29"/>
  <c r="P939" i="29"/>
  <c r="Q939" i="29"/>
  <c r="R939" i="29"/>
  <c r="S939" i="29"/>
  <c r="T939" i="29"/>
  <c r="O940" i="29"/>
  <c r="P940" i="29"/>
  <c r="Q940" i="29"/>
  <c r="R940" i="29"/>
  <c r="S940" i="29"/>
  <c r="T940" i="29"/>
  <c r="O941" i="29"/>
  <c r="P941" i="29"/>
  <c r="Q941" i="29"/>
  <c r="R941" i="29"/>
  <c r="S941" i="29"/>
  <c r="T941" i="29"/>
  <c r="O942" i="29"/>
  <c r="P942" i="29"/>
  <c r="Q942" i="29"/>
  <c r="R942" i="29"/>
  <c r="S942" i="29"/>
  <c r="T942" i="29"/>
  <c r="O943" i="29"/>
  <c r="P943" i="29"/>
  <c r="Q943" i="29"/>
  <c r="R943" i="29"/>
  <c r="S943" i="29"/>
  <c r="T943" i="29"/>
  <c r="O944" i="29"/>
  <c r="P944" i="29"/>
  <c r="Q944" i="29"/>
  <c r="R944" i="29"/>
  <c r="S944" i="29"/>
  <c r="T944" i="29"/>
  <c r="O946" i="29"/>
  <c r="P946" i="29"/>
  <c r="Q946" i="29"/>
  <c r="R946" i="29"/>
  <c r="S946" i="29"/>
  <c r="T946" i="29"/>
  <c r="O947" i="29"/>
  <c r="P947" i="29"/>
  <c r="Q947" i="29"/>
  <c r="R947" i="29"/>
  <c r="S947" i="29"/>
  <c r="T947" i="29"/>
  <c r="O948" i="29"/>
  <c r="P948" i="29"/>
  <c r="Q948" i="29"/>
  <c r="R948" i="29"/>
  <c r="S948" i="29"/>
  <c r="T948" i="29"/>
  <c r="O949" i="29"/>
  <c r="P949" i="29"/>
  <c r="Q949" i="29"/>
  <c r="R949" i="29"/>
  <c r="S949" i="29"/>
  <c r="T949" i="29"/>
  <c r="O951" i="29"/>
  <c r="P951" i="29"/>
  <c r="Q951" i="29"/>
  <c r="R951" i="29"/>
  <c r="S951" i="29"/>
  <c r="T951" i="29"/>
  <c r="O952" i="29"/>
  <c r="P952" i="29"/>
  <c r="Q952" i="29"/>
  <c r="R952" i="29"/>
  <c r="S952" i="29"/>
  <c r="T952" i="29"/>
  <c r="O953" i="29"/>
  <c r="P953" i="29"/>
  <c r="Q953" i="29"/>
  <c r="R953" i="29"/>
  <c r="S953" i="29"/>
  <c r="T953" i="29"/>
  <c r="O954" i="29"/>
  <c r="P954" i="29"/>
  <c r="Q954" i="29"/>
  <c r="R954" i="29"/>
  <c r="S954" i="29"/>
  <c r="T954" i="29"/>
  <c r="O956" i="29"/>
  <c r="P956" i="29"/>
  <c r="Q956" i="29"/>
  <c r="R956" i="29"/>
  <c r="S956" i="29"/>
  <c r="T956" i="29"/>
  <c r="O957" i="29"/>
  <c r="P957" i="29"/>
  <c r="Q957" i="29"/>
  <c r="R957" i="29"/>
  <c r="S957" i="29"/>
  <c r="T957" i="29"/>
  <c r="O958" i="29"/>
  <c r="P958" i="29"/>
  <c r="Q958" i="29"/>
  <c r="R958" i="29"/>
  <c r="S958" i="29"/>
  <c r="T958" i="29"/>
  <c r="O959" i="29"/>
  <c r="P959" i="29"/>
  <c r="Q959" i="29"/>
  <c r="R959" i="29"/>
  <c r="S959" i="29"/>
  <c r="T959" i="29"/>
  <c r="O960" i="29"/>
  <c r="P960" i="29"/>
  <c r="Q960" i="29"/>
  <c r="R960" i="29"/>
  <c r="S960" i="29"/>
  <c r="T960" i="29"/>
  <c r="O961" i="29"/>
  <c r="P961" i="29"/>
  <c r="Q961" i="29"/>
  <c r="R961" i="29"/>
  <c r="S961" i="29"/>
  <c r="T961" i="29"/>
  <c r="O963" i="29"/>
  <c r="P963" i="29"/>
  <c r="Q963" i="29"/>
  <c r="R963" i="29"/>
  <c r="S963" i="29"/>
  <c r="T963" i="29"/>
  <c r="O964" i="29"/>
  <c r="P964" i="29"/>
  <c r="Q964" i="29"/>
  <c r="R964" i="29"/>
  <c r="S964" i="29"/>
  <c r="T964" i="29"/>
  <c r="O965" i="29"/>
  <c r="P965" i="29"/>
  <c r="Q965" i="29"/>
  <c r="R965" i="29"/>
  <c r="S965" i="29"/>
  <c r="T965" i="29"/>
  <c r="O966" i="29"/>
  <c r="P966" i="29"/>
  <c r="Q966" i="29"/>
  <c r="R966" i="29"/>
  <c r="S966" i="29"/>
  <c r="T966" i="29"/>
  <c r="O968" i="29"/>
  <c r="P968" i="29"/>
  <c r="Q968" i="29"/>
  <c r="R968" i="29"/>
  <c r="S968" i="29"/>
  <c r="T968" i="29"/>
  <c r="O969" i="29"/>
  <c r="P969" i="29"/>
  <c r="Q969" i="29"/>
  <c r="R969" i="29"/>
  <c r="S969" i="29"/>
  <c r="T969" i="29"/>
  <c r="O970" i="29"/>
  <c r="P970" i="29"/>
  <c r="Q970" i="29"/>
  <c r="R970" i="29"/>
  <c r="S970" i="29"/>
  <c r="T970" i="29"/>
  <c r="O972" i="29"/>
  <c r="P972" i="29"/>
  <c r="Q972" i="29"/>
  <c r="R972" i="29"/>
  <c r="S972" i="29"/>
  <c r="T972" i="29"/>
  <c r="O973" i="29"/>
  <c r="P973" i="29"/>
  <c r="Q973" i="29"/>
  <c r="R973" i="29"/>
  <c r="S973" i="29"/>
  <c r="T973" i="29"/>
  <c r="O974" i="29"/>
  <c r="P974" i="29"/>
  <c r="Q974" i="29"/>
  <c r="R974" i="29"/>
  <c r="S974" i="29"/>
  <c r="T974" i="29"/>
  <c r="O975" i="29"/>
  <c r="P975" i="29"/>
  <c r="Q975" i="29"/>
  <c r="R975" i="29"/>
  <c r="S975" i="29"/>
  <c r="T975" i="29"/>
  <c r="O976" i="29"/>
  <c r="P976" i="29"/>
  <c r="Q976" i="29"/>
  <c r="R976" i="29"/>
  <c r="S976" i="29"/>
  <c r="T976" i="29"/>
  <c r="O977" i="29"/>
  <c r="P977" i="29"/>
  <c r="Q977" i="29"/>
  <c r="R977" i="29"/>
  <c r="S977" i="29"/>
  <c r="T977" i="29"/>
  <c r="O978" i="29"/>
  <c r="P978" i="29"/>
  <c r="Q978" i="29"/>
  <c r="R978" i="29"/>
  <c r="S978" i="29"/>
  <c r="T978" i="29"/>
  <c r="O979" i="29"/>
  <c r="P979" i="29"/>
  <c r="Q979" i="29"/>
  <c r="R979" i="29"/>
  <c r="S979" i="29"/>
  <c r="T979" i="29"/>
  <c r="O980" i="29"/>
  <c r="P980" i="29"/>
  <c r="Q980" i="29"/>
  <c r="R980" i="29"/>
  <c r="S980" i="29"/>
  <c r="T980" i="29"/>
  <c r="O981" i="29"/>
  <c r="P981" i="29"/>
  <c r="Q981" i="29"/>
  <c r="R981" i="29"/>
  <c r="S981" i="29"/>
  <c r="T981" i="29"/>
  <c r="O983" i="29"/>
  <c r="P983" i="29"/>
  <c r="Q983" i="29"/>
  <c r="R983" i="29"/>
  <c r="S983" i="29"/>
  <c r="T983" i="29"/>
  <c r="O984" i="29"/>
  <c r="P984" i="29"/>
  <c r="Q984" i="29"/>
  <c r="R984" i="29"/>
  <c r="S984" i="29"/>
  <c r="T984" i="29"/>
  <c r="O985" i="29"/>
  <c r="P985" i="29"/>
  <c r="Q985" i="29"/>
  <c r="R985" i="29"/>
  <c r="S985" i="29"/>
  <c r="T985" i="29"/>
  <c r="O986" i="29"/>
  <c r="P986" i="29"/>
  <c r="Q986" i="29"/>
  <c r="R986" i="29"/>
  <c r="S986" i="29"/>
  <c r="T986" i="29"/>
  <c r="O987" i="29"/>
  <c r="P987" i="29"/>
  <c r="Q987" i="29"/>
  <c r="R987" i="29"/>
  <c r="S987" i="29"/>
  <c r="T987" i="29"/>
  <c r="O988" i="29"/>
  <c r="P988" i="29"/>
  <c r="Q988" i="29"/>
  <c r="R988" i="29"/>
  <c r="S988" i="29"/>
  <c r="T988" i="29"/>
  <c r="O990" i="29"/>
  <c r="P990" i="29"/>
  <c r="Q990" i="29"/>
  <c r="R990" i="29"/>
  <c r="S990" i="29"/>
  <c r="T990" i="29"/>
  <c r="O991" i="29"/>
  <c r="P991" i="29"/>
  <c r="Q991" i="29"/>
  <c r="R991" i="29"/>
  <c r="S991" i="29"/>
  <c r="T991" i="29"/>
  <c r="O992" i="29"/>
  <c r="P992" i="29"/>
  <c r="Q992" i="29"/>
  <c r="R992" i="29"/>
  <c r="S992" i="29"/>
  <c r="T992" i="29"/>
  <c r="O993" i="29"/>
  <c r="P993" i="29"/>
  <c r="Q993" i="29"/>
  <c r="R993" i="29"/>
  <c r="S993" i="29"/>
  <c r="T993" i="29"/>
  <c r="O994" i="29"/>
  <c r="P994" i="29"/>
  <c r="Q994" i="29"/>
  <c r="R994" i="29"/>
  <c r="S994" i="29"/>
  <c r="T994" i="29"/>
  <c r="O995" i="29"/>
  <c r="P995" i="29"/>
  <c r="Q995" i="29"/>
  <c r="R995" i="29"/>
  <c r="S995" i="29"/>
  <c r="T995" i="29"/>
  <c r="O996" i="29"/>
  <c r="P996" i="29"/>
  <c r="Q996" i="29"/>
  <c r="R996" i="29"/>
  <c r="S996" i="29"/>
  <c r="T996" i="29"/>
  <c r="X43" i="29"/>
  <c r="W43" i="29"/>
  <c r="O19" i="29"/>
  <c r="P19" i="29"/>
  <c r="Q19" i="29"/>
  <c r="R19" i="29"/>
  <c r="S19" i="29"/>
  <c r="T19" i="29"/>
  <c r="O20" i="29"/>
  <c r="P20" i="29"/>
  <c r="Q20" i="29"/>
  <c r="R20" i="29"/>
  <c r="S20" i="29"/>
  <c r="T20" i="29"/>
  <c r="O14" i="29"/>
  <c r="P14" i="29"/>
  <c r="Q14" i="29"/>
  <c r="R14" i="29"/>
  <c r="S14" i="29"/>
  <c r="T14" i="29"/>
  <c r="O15" i="29"/>
  <c r="P15" i="29"/>
  <c r="Q15" i="29"/>
  <c r="R15" i="29"/>
  <c r="S15" i="29"/>
  <c r="T15" i="29"/>
  <c r="O16" i="29"/>
  <c r="P16" i="29"/>
  <c r="Q16" i="29"/>
  <c r="R16" i="29"/>
  <c r="S16" i="29"/>
  <c r="T16" i="29"/>
  <c r="O17" i="29"/>
  <c r="P17" i="29"/>
  <c r="Q17" i="29"/>
  <c r="R17" i="29"/>
  <c r="S17" i="29"/>
  <c r="T17" i="29"/>
  <c r="O6" i="29"/>
  <c r="P6" i="29"/>
  <c r="Q6" i="29"/>
  <c r="R6" i="29"/>
  <c r="S6" i="29"/>
  <c r="T6" i="29"/>
  <c r="O7" i="29"/>
  <c r="P7" i="29"/>
  <c r="Q7" i="29"/>
  <c r="R7" i="29"/>
  <c r="S7" i="29"/>
  <c r="T7" i="29"/>
  <c r="O8" i="29"/>
  <c r="P8" i="29"/>
  <c r="Q8" i="29"/>
  <c r="R8" i="29"/>
  <c r="S8" i="29"/>
  <c r="T8" i="29"/>
  <c r="O9" i="29"/>
  <c r="P9" i="29"/>
  <c r="Q9" i="29"/>
  <c r="R9" i="29"/>
  <c r="S9" i="29"/>
  <c r="T9" i="29"/>
  <c r="O10" i="29"/>
  <c r="P10" i="29"/>
  <c r="Q10" i="29"/>
  <c r="R10" i="29"/>
  <c r="S10" i="29"/>
  <c r="T10" i="29"/>
  <c r="O11" i="29"/>
  <c r="P11" i="29"/>
  <c r="Q11" i="29"/>
  <c r="R11" i="29"/>
  <c r="S11" i="29"/>
  <c r="T11" i="29"/>
  <c r="O12" i="29"/>
  <c r="P12" i="29"/>
  <c r="Q12" i="29"/>
  <c r="R12" i="29"/>
  <c r="S12" i="29"/>
  <c r="T12" i="29"/>
  <c r="O5" i="29"/>
  <c r="W13" i="29"/>
  <c r="W14" i="29" s="1"/>
  <c r="W15" i="29" s="1"/>
  <c r="W16" i="29" s="1"/>
  <c r="W17" i="29" s="1"/>
  <c r="W18" i="29"/>
  <c r="W19" i="29" s="1"/>
  <c r="W20" i="29" s="1"/>
  <c r="W21" i="29"/>
  <c r="W22" i="29" s="1"/>
  <c r="W23" i="29" s="1"/>
  <c r="W24" i="29" s="1"/>
  <c r="W25" i="29" s="1"/>
  <c r="W26" i="29"/>
  <c r="W27" i="29" s="1"/>
  <c r="W28" i="29" s="1"/>
  <c r="W29" i="29" s="1"/>
  <c r="W30" i="29" s="1"/>
  <c r="W31" i="29" s="1"/>
  <c r="W32" i="29" s="1"/>
  <c r="W33" i="29"/>
  <c r="X33" i="29" s="1"/>
  <c r="X34" i="29" s="1"/>
  <c r="X35" i="29" s="1"/>
  <c r="X36" i="29" s="1"/>
  <c r="X37" i="29" s="1"/>
  <c r="X38" i="29" s="1"/>
  <c r="X39" i="29" s="1"/>
  <c r="X40" i="29" s="1"/>
  <c r="X41" i="29" s="1"/>
  <c r="X42" i="29" s="1"/>
  <c r="W46" i="29"/>
  <c r="W49" i="29"/>
  <c r="W50" i="29" s="1"/>
  <c r="W51" i="29" s="1"/>
  <c r="W52" i="29" s="1"/>
  <c r="W53" i="29" s="1"/>
  <c r="W54" i="29" s="1"/>
  <c r="W55" i="29" s="1"/>
  <c r="W56" i="29" s="1"/>
  <c r="W57" i="29" s="1"/>
  <c r="W58" i="29"/>
  <c r="W65" i="29"/>
  <c r="W76" i="29"/>
  <c r="X76" i="29" s="1"/>
  <c r="X77" i="29" s="1"/>
  <c r="X78" i="29" s="1"/>
  <c r="X79" i="29" s="1"/>
  <c r="X80" i="29" s="1"/>
  <c r="X81" i="29" s="1"/>
  <c r="X82" i="29" s="1"/>
  <c r="X83" i="29" s="1"/>
  <c r="X84" i="29" s="1"/>
  <c r="X85" i="29" s="1"/>
  <c r="X86" i="29" s="1"/>
  <c r="X87" i="29" s="1"/>
  <c r="X88" i="29" s="1"/>
  <c r="W89" i="29"/>
  <c r="W92" i="29"/>
  <c r="W93" i="29" s="1"/>
  <c r="W94" i="29" s="1"/>
  <c r="W95" i="29" s="1"/>
  <c r="W96" i="29" s="1"/>
  <c r="W97" i="29"/>
  <c r="X97" i="29" s="1"/>
  <c r="X98" i="29" s="1"/>
  <c r="X99" i="29" s="1"/>
  <c r="X100" i="29" s="1"/>
  <c r="X101" i="29" s="1"/>
  <c r="X102" i="29" s="1"/>
  <c r="X103" i="29" s="1"/>
  <c r="X104" i="29" s="1"/>
  <c r="X105" i="29" s="1"/>
  <c r="X106" i="29" s="1"/>
  <c r="X107" i="29" s="1"/>
  <c r="X108" i="29" s="1"/>
  <c r="X109" i="29" s="1"/>
  <c r="X110" i="29" s="1"/>
  <c r="X111" i="29" s="1"/>
  <c r="W112" i="29"/>
  <c r="W115" i="29"/>
  <c r="X115" i="29" s="1"/>
  <c r="X116" i="29" s="1"/>
  <c r="X117" i="29" s="1"/>
  <c r="X118" i="29" s="1"/>
  <c r="X119" i="29" s="1"/>
  <c r="X120" i="29" s="1"/>
  <c r="X121" i="29" s="1"/>
  <c r="X122" i="29" s="1"/>
  <c r="X123" i="29" s="1"/>
  <c r="X124" i="29" s="1"/>
  <c r="X125" i="29" s="1"/>
  <c r="X126" i="29" s="1"/>
  <c r="W127" i="29"/>
  <c r="W128" i="29" s="1"/>
  <c r="W129" i="29" s="1"/>
  <c r="W130" i="29"/>
  <c r="W139" i="29"/>
  <c r="X139" i="29" s="1"/>
  <c r="X140" i="29" s="1"/>
  <c r="X141" i="29" s="1"/>
  <c r="X142" i="29" s="1"/>
  <c r="X143" i="29" s="1"/>
  <c r="X144" i="29" s="1"/>
  <c r="X145" i="29" s="1"/>
  <c r="W146" i="29"/>
  <c r="W151" i="29"/>
  <c r="W152" i="29" s="1"/>
  <c r="W153" i="29" s="1"/>
  <c r="W154" i="29" s="1"/>
  <c r="W155" i="29" s="1"/>
  <c r="W156" i="29" s="1"/>
  <c r="W157" i="29" s="1"/>
  <c r="W158" i="29" s="1"/>
  <c r="W159" i="29"/>
  <c r="W160" i="29" s="1"/>
  <c r="W161" i="29" s="1"/>
  <c r="W162" i="29"/>
  <c r="W163" i="29" s="1"/>
  <c r="W164" i="29" s="1"/>
  <c r="W165" i="29"/>
  <c r="W178" i="29"/>
  <c r="W185" i="29"/>
  <c r="X185" i="29" s="1"/>
  <c r="X186" i="29" s="1"/>
  <c r="X187" i="29" s="1"/>
  <c r="X188" i="29" s="1"/>
  <c r="X189" i="29" s="1"/>
  <c r="X190" i="29" s="1"/>
  <c r="X191" i="29" s="1"/>
  <c r="X192" i="29" s="1"/>
  <c r="X193" i="29" s="1"/>
  <c r="X203" i="29"/>
  <c r="W203" i="29"/>
  <c r="W204" i="29"/>
  <c r="W207" i="29"/>
  <c r="W216" i="29"/>
  <c r="W219" i="29"/>
  <c r="X219" i="29" s="1"/>
  <c r="X220" i="29" s="1"/>
  <c r="X221" i="29" s="1"/>
  <c r="X222" i="29" s="1"/>
  <c r="X223" i="29" s="1"/>
  <c r="X224" i="29" s="1"/>
  <c r="X225" i="29" s="1"/>
  <c r="X226" i="29" s="1"/>
  <c r="X227" i="29" s="1"/>
  <c r="X228" i="29" s="1"/>
  <c r="X229" i="29" s="1"/>
  <c r="W230" i="29"/>
  <c r="W231" i="29" s="1"/>
  <c r="W232" i="29"/>
  <c r="W235" i="29"/>
  <c r="X235" i="29" s="1"/>
  <c r="X236" i="29" s="1"/>
  <c r="X237" i="29" s="1"/>
  <c r="X238" i="29" s="1"/>
  <c r="X239" i="29" s="1"/>
  <c r="X240" i="29" s="1"/>
  <c r="X241" i="29" s="1"/>
  <c r="X242" i="29" s="1"/>
  <c r="X243" i="29" s="1"/>
  <c r="X244" i="29" s="1"/>
  <c r="X245" i="29" s="1"/>
  <c r="X246" i="29" s="1"/>
  <c r="W247" i="29"/>
  <c r="X247" i="29" s="1"/>
  <c r="X248" i="29" s="1"/>
  <c r="X249" i="29" s="1"/>
  <c r="X250" i="29" s="1"/>
  <c r="X251" i="29" s="1"/>
  <c r="X252" i="29" s="1"/>
  <c r="W253" i="29"/>
  <c r="W254" i="29" s="1"/>
  <c r="W255" i="29" s="1"/>
  <c r="W256" i="29"/>
  <c r="W261" i="29"/>
  <c r="X261" i="29" s="1"/>
  <c r="X262" i="29" s="1"/>
  <c r="X263" i="29" s="1"/>
  <c r="X264" i="29" s="1"/>
  <c r="X265" i="29" s="1"/>
  <c r="X266" i="29" s="1"/>
  <c r="X267" i="29" s="1"/>
  <c r="X268" i="29" s="1"/>
  <c r="X269" i="29" s="1"/>
  <c r="X270" i="29" s="1"/>
  <c r="X271" i="29" s="1"/>
  <c r="X272" i="29" s="1"/>
  <c r="X273" i="29" s="1"/>
  <c r="W274" i="29"/>
  <c r="W275" i="29" s="1"/>
  <c r="W276" i="29" s="1"/>
  <c r="W277" i="29"/>
  <c r="W280" i="29"/>
  <c r="W281" i="29" s="1"/>
  <c r="W282" i="29" s="1"/>
  <c r="W283" i="29"/>
  <c r="X283" i="29" s="1"/>
  <c r="X284" i="29" s="1"/>
  <c r="X285" i="29" s="1"/>
  <c r="W286" i="29"/>
  <c r="W287" i="29" s="1"/>
  <c r="W288" i="29" s="1"/>
  <c r="W289" i="29" s="1"/>
  <c r="W290" i="29" s="1"/>
  <c r="W291" i="29" s="1"/>
  <c r="W292" i="29" s="1"/>
  <c r="W293" i="29" s="1"/>
  <c r="W294" i="29" s="1"/>
  <c r="W295" i="29"/>
  <c r="W296" i="29" s="1"/>
  <c r="W297" i="29" s="1"/>
  <c r="W298" i="29" s="1"/>
  <c r="W299" i="29" s="1"/>
  <c r="W300" i="29"/>
  <c r="W303" i="29"/>
  <c r="X303" i="29" s="1"/>
  <c r="X304" i="29" s="1"/>
  <c r="X305" i="29" s="1"/>
  <c r="W306" i="29"/>
  <c r="W315" i="29"/>
  <c r="X315" i="29" s="1"/>
  <c r="X316" i="29" s="1"/>
  <c r="X317" i="29" s="1"/>
  <c r="W318" i="29"/>
  <c r="W321" i="29"/>
  <c r="W323" i="29"/>
  <c r="X323" i="29" s="1"/>
  <c r="X324" i="29" s="1"/>
  <c r="X325" i="29" s="1"/>
  <c r="X326" i="29" s="1"/>
  <c r="X327" i="29" s="1"/>
  <c r="X328" i="29" s="1"/>
  <c r="X329" i="29" s="1"/>
  <c r="W330" i="29"/>
  <c r="W333" i="29"/>
  <c r="W334" i="29" s="1"/>
  <c r="W335" i="29" s="1"/>
  <c r="W336" i="29"/>
  <c r="W337" i="29" s="1"/>
  <c r="W338" i="29" s="1"/>
  <c r="W339" i="29" s="1"/>
  <c r="W340" i="29" s="1"/>
  <c r="W341" i="29"/>
  <c r="W351" i="29"/>
  <c r="X351" i="29" s="1"/>
  <c r="X352" i="29" s="1"/>
  <c r="X353" i="29" s="1"/>
  <c r="X354" i="29" s="1"/>
  <c r="X355" i="29" s="1"/>
  <c r="X356" i="29" s="1"/>
  <c r="X357" i="29" s="1"/>
  <c r="W358" i="29"/>
  <c r="W359" i="29" s="1"/>
  <c r="W360" i="29" s="1"/>
  <c r="W361" i="29" s="1"/>
  <c r="W362" i="29" s="1"/>
  <c r="W363" i="29" s="1"/>
  <c r="W364" i="29" s="1"/>
  <c r="W365" i="29" s="1"/>
  <c r="W366" i="29" s="1"/>
  <c r="W367" i="29" s="1"/>
  <c r="W368" i="29" s="1"/>
  <c r="W369" i="29" s="1"/>
  <c r="W370" i="29"/>
  <c r="W381" i="29"/>
  <c r="W382" i="29" s="1"/>
  <c r="W383" i="29" s="1"/>
  <c r="W384" i="29" s="1"/>
  <c r="W385" i="29" s="1"/>
  <c r="W386" i="29" s="1"/>
  <c r="W387" i="29" s="1"/>
  <c r="W388" i="29"/>
  <c r="X388" i="29" s="1"/>
  <c r="X389" i="29" s="1"/>
  <c r="W390" i="29"/>
  <c r="W395" i="29"/>
  <c r="W398" i="29"/>
  <c r="W403" i="29"/>
  <c r="W404" i="29" s="1"/>
  <c r="W405" i="29" s="1"/>
  <c r="W406" i="29"/>
  <c r="W409" i="29"/>
  <c r="X409" i="29" s="1"/>
  <c r="X410" i="29" s="1"/>
  <c r="X411" i="29" s="1"/>
  <c r="X412" i="29" s="1"/>
  <c r="W413" i="29"/>
  <c r="W419" i="29"/>
  <c r="X419" i="29" s="1"/>
  <c r="X420" i="29" s="1"/>
  <c r="X421" i="29" s="1"/>
  <c r="W422" i="29"/>
  <c r="W423" i="29" s="1"/>
  <c r="W424" i="29" s="1"/>
  <c r="W425" i="29"/>
  <c r="X425" i="29" s="1"/>
  <c r="X426" i="29" s="1"/>
  <c r="X427" i="29" s="1"/>
  <c r="X428" i="29" s="1"/>
  <c r="X429" i="29" s="1"/>
  <c r="W430" i="29"/>
  <c r="W431" i="29" s="1"/>
  <c r="W432" i="29" s="1"/>
  <c r="W433" i="29" s="1"/>
  <c r="W434" i="29" s="1"/>
  <c r="W435" i="29"/>
  <c r="X435" i="29" s="1"/>
  <c r="X436" i="29" s="1"/>
  <c r="X437" i="29" s="1"/>
  <c r="X438" i="29" s="1"/>
  <c r="X439" i="29" s="1"/>
  <c r="X440" i="29" s="1"/>
  <c r="X441" i="29" s="1"/>
  <c r="X442" i="29" s="1"/>
  <c r="W443" i="29"/>
  <c r="X443" i="29" s="1"/>
  <c r="X444" i="29" s="1"/>
  <c r="X445" i="29" s="1"/>
  <c r="X446" i="29" s="1"/>
  <c r="X447" i="29" s="1"/>
  <c r="X448" i="29" s="1"/>
  <c r="W449" i="29"/>
  <c r="W450" i="29" s="1"/>
  <c r="W451" i="29" s="1"/>
  <c r="W452" i="29" s="1"/>
  <c r="W453" i="29"/>
  <c r="X453" i="29" s="1"/>
  <c r="X454" i="29" s="1"/>
  <c r="X455" i="29" s="1"/>
  <c r="X456" i="29" s="1"/>
  <c r="X457" i="29" s="1"/>
  <c r="X458" i="29" s="1"/>
  <c r="X459" i="29" s="1"/>
  <c r="X460" i="29" s="1"/>
  <c r="X461" i="29" s="1"/>
  <c r="X462" i="29" s="1"/>
  <c r="X463" i="29" s="1"/>
  <c r="X464" i="29" s="1"/>
  <c r="X465" i="29" s="1"/>
  <c r="W466" i="29"/>
  <c r="W467" i="29" s="1"/>
  <c r="W468" i="29" s="1"/>
  <c r="W469" i="29" s="1"/>
  <c r="W470" i="29"/>
  <c r="W471" i="29" s="1"/>
  <c r="W472" i="29" s="1"/>
  <c r="W473" i="29"/>
  <c r="W480" i="29"/>
  <c r="X480" i="29" s="1"/>
  <c r="X481" i="29" s="1"/>
  <c r="X482" i="29" s="1"/>
  <c r="X483" i="29" s="1"/>
  <c r="X484" i="29" s="1"/>
  <c r="W485" i="29"/>
  <c r="X485" i="29" s="1"/>
  <c r="X486" i="29" s="1"/>
  <c r="X487" i="29" s="1"/>
  <c r="X488" i="29" s="1"/>
  <c r="X489" i="29" s="1"/>
  <c r="X490" i="29" s="1"/>
  <c r="X491" i="29" s="1"/>
  <c r="W492" i="29"/>
  <c r="W493" i="29" s="1"/>
  <c r="W494" i="29" s="1"/>
  <c r="W495" i="29" s="1"/>
  <c r="W496" i="29"/>
  <c r="W500" i="29"/>
  <c r="X500" i="29" s="1"/>
  <c r="X501" i="29" s="1"/>
  <c r="X502" i="29" s="1"/>
  <c r="X503" i="29" s="1"/>
  <c r="W504" i="29"/>
  <c r="W516" i="29"/>
  <c r="W517" i="29" s="1"/>
  <c r="W518" i="29" s="1"/>
  <c r="W519" i="29" s="1"/>
  <c r="W520" i="29" s="1"/>
  <c r="W521" i="29" s="1"/>
  <c r="W522" i="29" s="1"/>
  <c r="W523" i="29"/>
  <c r="X523" i="29" s="1"/>
  <c r="X524" i="29" s="1"/>
  <c r="X525" i="29" s="1"/>
  <c r="X526" i="29" s="1"/>
  <c r="X527" i="29" s="1"/>
  <c r="W528" i="29"/>
  <c r="W529" i="29" s="1"/>
  <c r="W530" i="29" s="1"/>
  <c r="W531" i="29"/>
  <c r="X531" i="29" s="1"/>
  <c r="X532" i="29" s="1"/>
  <c r="X533" i="29" s="1"/>
  <c r="W534" i="29"/>
  <c r="W535" i="29" s="1"/>
  <c r="W536" i="29" s="1"/>
  <c r="W537" i="29" s="1"/>
  <c r="W538" i="29" s="1"/>
  <c r="W539" i="29"/>
  <c r="X539" i="29" s="1"/>
  <c r="X540" i="29" s="1"/>
  <c r="X541" i="29" s="1"/>
  <c r="X542" i="29" s="1"/>
  <c r="X543" i="29" s="1"/>
  <c r="X544" i="29" s="1"/>
  <c r="X545" i="29" s="1"/>
  <c r="X546" i="29" s="1"/>
  <c r="W547" i="29"/>
  <c r="X547" i="29" s="1"/>
  <c r="X548" i="29" s="1"/>
  <c r="X549" i="29" s="1"/>
  <c r="X550" i="29" s="1"/>
  <c r="X551" i="29" s="1"/>
  <c r="W552" i="29"/>
  <c r="W553" i="29" s="1"/>
  <c r="W554" i="29" s="1"/>
  <c r="W555" i="29" s="1"/>
  <c r="W556" i="29" s="1"/>
  <c r="W557" i="29"/>
  <c r="W562" i="29"/>
  <c r="W565" i="29"/>
  <c r="X565" i="29" s="1"/>
  <c r="X566" i="29" s="1"/>
  <c r="X567" i="29" s="1"/>
  <c r="W568" i="29"/>
  <c r="W569" i="29" s="1"/>
  <c r="W570" i="29" s="1"/>
  <c r="W571" i="29" s="1"/>
  <c r="W572" i="29"/>
  <c r="X572" i="29" s="1"/>
  <c r="X573" i="29" s="1"/>
  <c r="X574" i="29" s="1"/>
  <c r="W575" i="29"/>
  <c r="W578" i="29"/>
  <c r="W579" i="29" s="1"/>
  <c r="W580" i="29" s="1"/>
  <c r="W581" i="29" s="1"/>
  <c r="W582" i="29" s="1"/>
  <c r="W583" i="29"/>
  <c r="X583" i="29" s="1"/>
  <c r="X584" i="29" s="1"/>
  <c r="X585" i="29" s="1"/>
  <c r="X586" i="29" s="1"/>
  <c r="X587" i="29" s="1"/>
  <c r="X588" i="29" s="1"/>
  <c r="X589" i="29" s="1"/>
  <c r="X590" i="29" s="1"/>
  <c r="X591" i="29" s="1"/>
  <c r="W592" i="29"/>
  <c r="X592" i="29" s="1"/>
  <c r="X593" i="29" s="1"/>
  <c r="X594" i="29" s="1"/>
  <c r="X595" i="29" s="1"/>
  <c r="X596" i="29" s="1"/>
  <c r="W597" i="29"/>
  <c r="X597" i="29" s="1"/>
  <c r="X598" i="29" s="1"/>
  <c r="X599" i="29" s="1"/>
  <c r="X600" i="29" s="1"/>
  <c r="X601" i="29" s="1"/>
  <c r="W602" i="29"/>
  <c r="W603" i="29" s="1"/>
  <c r="W604" i="29" s="1"/>
  <c r="W605" i="29" s="1"/>
  <c r="W606" i="29" s="1"/>
  <c r="W607" i="29"/>
  <c r="W616" i="29"/>
  <c r="X616" i="29" s="1"/>
  <c r="X617" i="29" s="1"/>
  <c r="X618" i="29" s="1"/>
  <c r="X619" i="29" s="1"/>
  <c r="X620" i="29" s="1"/>
  <c r="X621" i="29" s="1"/>
  <c r="X622" i="29" s="1"/>
  <c r="X623" i="29" s="1"/>
  <c r="X624" i="29" s="1"/>
  <c r="W625" i="29"/>
  <c r="W626" i="29" s="1"/>
  <c r="W627" i="29" s="1"/>
  <c r="W628" i="29"/>
  <c r="W631" i="29"/>
  <c r="W641" i="29"/>
  <c r="X641" i="29" s="1"/>
  <c r="X642" i="29" s="1"/>
  <c r="X643" i="29" s="1"/>
  <c r="X644" i="29" s="1"/>
  <c r="X645" i="29" s="1"/>
  <c r="X646" i="29" s="1"/>
  <c r="X647" i="29" s="1"/>
  <c r="X648" i="29" s="1"/>
  <c r="X649" i="29" s="1"/>
  <c r="W650" i="29"/>
  <c r="W661" i="29"/>
  <c r="W664" i="29"/>
  <c r="X664" i="29" s="1"/>
  <c r="X665" i="29" s="1"/>
  <c r="X666" i="29" s="1"/>
  <c r="X667" i="29" s="1"/>
  <c r="X668" i="29" s="1"/>
  <c r="X669" i="29" s="1"/>
  <c r="X670" i="29" s="1"/>
  <c r="W671" i="29"/>
  <c r="W672" i="29" s="1"/>
  <c r="W673" i="29" s="1"/>
  <c r="W674" i="29" s="1"/>
  <c r="W675" i="29" s="1"/>
  <c r="W676" i="29"/>
  <c r="W677" i="29" s="1"/>
  <c r="W678" i="29" s="1"/>
  <c r="W679" i="29" s="1"/>
  <c r="W680" i="29" s="1"/>
  <c r="W681" i="29"/>
  <c r="X681" i="29" s="1"/>
  <c r="X682" i="29" s="1"/>
  <c r="X683" i="29" s="1"/>
  <c r="X684" i="29" s="1"/>
  <c r="X685" i="29" s="1"/>
  <c r="X686" i="29" s="1"/>
  <c r="X687" i="29" s="1"/>
  <c r="X688" i="29" s="1"/>
  <c r="X689" i="29" s="1"/>
  <c r="W690" i="29"/>
  <c r="W691" i="29" s="1"/>
  <c r="W692" i="29" s="1"/>
  <c r="W693" i="29" s="1"/>
  <c r="W694" i="29" s="1"/>
  <c r="W695" i="29" s="1"/>
  <c r="W696" i="29" s="1"/>
  <c r="W697" i="29" s="1"/>
  <c r="W698" i="29" s="1"/>
  <c r="W699" i="29"/>
  <c r="W700" i="29" s="1"/>
  <c r="W701" i="29" s="1"/>
  <c r="W702" i="29" s="1"/>
  <c r="W703" i="29" s="1"/>
  <c r="W704" i="29" s="1"/>
  <c r="W705" i="29" s="1"/>
  <c r="W706" i="29" s="1"/>
  <c r="W707" i="29" s="1"/>
  <c r="W708" i="29" s="1"/>
  <c r="W709" i="29" s="1"/>
  <c r="W710" i="29"/>
  <c r="W725" i="29"/>
  <c r="X725" i="29" s="1"/>
  <c r="X726" i="29" s="1"/>
  <c r="X727" i="29" s="1"/>
  <c r="X728" i="29" s="1"/>
  <c r="X729" i="29" s="1"/>
  <c r="X730" i="29" s="1"/>
  <c r="X731" i="29" s="1"/>
  <c r="X732" i="29" s="1"/>
  <c r="X733" i="29" s="1"/>
  <c r="X734" i="29" s="1"/>
  <c r="X735" i="29" s="1"/>
  <c r="X736" i="29" s="1"/>
  <c r="X737" i="29" s="1"/>
  <c r="X738" i="29" s="1"/>
  <c r="X739" i="29" s="1"/>
  <c r="X740" i="29" s="1"/>
  <c r="X741" i="29" s="1"/>
  <c r="X742" i="29" s="1"/>
  <c r="X743" i="29" s="1"/>
  <c r="X744" i="29" s="1"/>
  <c r="X745" i="29" s="1"/>
  <c r="X746" i="29" s="1"/>
  <c r="W747" i="29"/>
  <c r="W752" i="29"/>
  <c r="X752" i="29" s="1"/>
  <c r="X753" i="29" s="1"/>
  <c r="X754" i="29" s="1"/>
  <c r="X755" i="29" s="1"/>
  <c r="X756" i="29" s="1"/>
  <c r="X757" i="29" s="1"/>
  <c r="X758" i="29" s="1"/>
  <c r="X759" i="29" s="1"/>
  <c r="W760" i="29"/>
  <c r="X760" i="29" s="1"/>
  <c r="X761" i="29" s="1"/>
  <c r="X762" i="29" s="1"/>
  <c r="X763" i="29" s="1"/>
  <c r="X764" i="29" s="1"/>
  <c r="X765" i="29" s="1"/>
  <c r="X766" i="29" s="1"/>
  <c r="X767" i="29" s="1"/>
  <c r="X768" i="29" s="1"/>
  <c r="W769" i="29"/>
  <c r="W770" i="29" s="1"/>
  <c r="W771" i="29" s="1"/>
  <c r="W772" i="29" s="1"/>
  <c r="W773" i="29" s="1"/>
  <c r="W774" i="29" s="1"/>
  <c r="W775" i="29" s="1"/>
  <c r="W776" i="29" s="1"/>
  <c r="W777" i="29" s="1"/>
  <c r="W778" i="29"/>
  <c r="W783" i="29"/>
  <c r="W784" i="29" s="1"/>
  <c r="W785" i="29" s="1"/>
  <c r="W786" i="29"/>
  <c r="X786" i="29" s="1"/>
  <c r="X787" i="29" s="1"/>
  <c r="X788" i="29" s="1"/>
  <c r="X789" i="29" s="1"/>
  <c r="X790" i="29" s="1"/>
  <c r="W791" i="29"/>
  <c r="W792" i="29" s="1"/>
  <c r="W793" i="29" s="1"/>
  <c r="W794" i="29" s="1"/>
  <c r="W795" i="29" s="1"/>
  <c r="W796" i="29"/>
  <c r="W797" i="29" s="1"/>
  <c r="W798" i="29" s="1"/>
  <c r="W799" i="29" s="1"/>
  <c r="W800" i="29" s="1"/>
  <c r="W801" i="29" s="1"/>
  <c r="W802" i="29" s="1"/>
  <c r="W803" i="29" s="1"/>
  <c r="W804" i="29" s="1"/>
  <c r="W805" i="29" s="1"/>
  <c r="W806" i="29" s="1"/>
  <c r="W807" i="29"/>
  <c r="W814" i="29"/>
  <c r="W815" i="29" s="1"/>
  <c r="W816" i="29" s="1"/>
  <c r="W817" i="29" s="1"/>
  <c r="W818" i="29" s="1"/>
  <c r="W819" i="29"/>
  <c r="W822" i="29"/>
  <c r="X822" i="29" s="1"/>
  <c r="X823" i="29" s="1"/>
  <c r="X824" i="29" s="1"/>
  <c r="X825" i="29" s="1"/>
  <c r="X826" i="29" s="1"/>
  <c r="X827" i="29" s="1"/>
  <c r="X828" i="29" s="1"/>
  <c r="W829" i="29"/>
  <c r="W830" i="29" s="1"/>
  <c r="W831" i="29" s="1"/>
  <c r="W832" i="29" s="1"/>
  <c r="W833" i="29" s="1"/>
  <c r="W834" i="29" s="1"/>
  <c r="W835" i="29" s="1"/>
  <c r="W836" i="29"/>
  <c r="W837" i="29" s="1"/>
  <c r="W838" i="29" s="1"/>
  <c r="W839" i="29"/>
  <c r="W843" i="29"/>
  <c r="W844" i="29" s="1"/>
  <c r="W845" i="29" s="1"/>
  <c r="W846" i="29" s="1"/>
  <c r="W847" i="29" s="1"/>
  <c r="W848" i="29"/>
  <c r="X848" i="29" s="1"/>
  <c r="X849" i="29" s="1"/>
  <c r="X850" i="29" s="1"/>
  <c r="X851" i="29" s="1"/>
  <c r="X852" i="29" s="1"/>
  <c r="X853" i="29" s="1"/>
  <c r="X854" i="29" s="1"/>
  <c r="X855" i="29" s="1"/>
  <c r="X856" i="29" s="1"/>
  <c r="X857" i="29" s="1"/>
  <c r="W858" i="29"/>
  <c r="W859" i="29" s="1"/>
  <c r="W860" i="29" s="1"/>
  <c r="W861" i="29" s="1"/>
  <c r="W862" i="29" s="1"/>
  <c r="W863" i="29" s="1"/>
  <c r="W864" i="29" s="1"/>
  <c r="W865" i="29"/>
  <c r="W866" i="29" s="1"/>
  <c r="W867" i="29" s="1"/>
  <c r="W868" i="29" s="1"/>
  <c r="W869" i="29" s="1"/>
  <c r="W870" i="29" s="1"/>
  <c r="W871" i="29" s="1"/>
  <c r="W872" i="29"/>
  <c r="W873" i="29" s="1"/>
  <c r="W874" i="29" s="1"/>
  <c r="W875" i="29" s="1"/>
  <c r="W876" i="29" s="1"/>
  <c r="W877" i="29" s="1"/>
  <c r="W878" i="29" s="1"/>
  <c r="W879" i="29"/>
  <c r="W880" i="29" s="1"/>
  <c r="W881" i="29" s="1"/>
  <c r="W882" i="29" s="1"/>
  <c r="W883" i="29" s="1"/>
  <c r="W884" i="29"/>
  <c r="X884" i="29" s="1"/>
  <c r="X885" i="29" s="1"/>
  <c r="X886" i="29" s="1"/>
  <c r="X887" i="29" s="1"/>
  <c r="X888" i="29" s="1"/>
  <c r="W889" i="29"/>
  <c r="W890" i="29" s="1"/>
  <c r="W891" i="29" s="1"/>
  <c r="W892" i="29"/>
  <c r="W893" i="29" s="1"/>
  <c r="W894" i="29" s="1"/>
  <c r="W895" i="29"/>
  <c r="W896" i="29" s="1"/>
  <c r="W897" i="29" s="1"/>
  <c r="W898" i="29" s="1"/>
  <c r="W899" i="29"/>
  <c r="W900" i="29" s="1"/>
  <c r="W901" i="29" s="1"/>
  <c r="W902" i="29"/>
  <c r="X902" i="29" s="1"/>
  <c r="X903" i="29" s="1"/>
  <c r="X904" i="29" s="1"/>
  <c r="X905" i="29" s="1"/>
  <c r="X906" i="29" s="1"/>
  <c r="W907" i="29"/>
  <c r="W908" i="29" s="1"/>
  <c r="W909" i="29" s="1"/>
  <c r="W910" i="29" s="1"/>
  <c r="W911" i="29" s="1"/>
  <c r="W912" i="29"/>
  <c r="X912" i="29" s="1"/>
  <c r="X913" i="29" s="1"/>
  <c r="X914" i="29" s="1"/>
  <c r="W915" i="29"/>
  <c r="W916" i="29" s="1"/>
  <c r="W917" i="29" s="1"/>
  <c r="W918" i="29" s="1"/>
  <c r="W919" i="29" s="1"/>
  <c r="W920" i="29" s="1"/>
  <c r="W921" i="29" s="1"/>
  <c r="W922" i="29"/>
  <c r="W923" i="29" s="1"/>
  <c r="W924" i="29" s="1"/>
  <c r="W925" i="29" s="1"/>
  <c r="W926" i="29" s="1"/>
  <c r="W927" i="29" s="1"/>
  <c r="W928" i="29" s="1"/>
  <c r="W929" i="29"/>
  <c r="W930" i="29" s="1"/>
  <c r="W931" i="29" s="1"/>
  <c r="W932" i="29"/>
  <c r="X932" i="29" s="1"/>
  <c r="X933" i="29" s="1"/>
  <c r="X934" i="29" s="1"/>
  <c r="X935" i="29" s="1"/>
  <c r="X936" i="29" s="1"/>
  <c r="X937" i="29" s="1"/>
  <c r="X938" i="29" s="1"/>
  <c r="X939" i="29" s="1"/>
  <c r="X940" i="29" s="1"/>
  <c r="X941" i="29" s="1"/>
  <c r="X942" i="29" s="1"/>
  <c r="X943" i="29" s="1"/>
  <c r="X944" i="29" s="1"/>
  <c r="W945" i="29"/>
  <c r="X945" i="29" s="1"/>
  <c r="X946" i="29" s="1"/>
  <c r="X947" i="29" s="1"/>
  <c r="X948" i="29" s="1"/>
  <c r="X949" i="29" s="1"/>
  <c r="W950" i="29"/>
  <c r="X950" i="29" s="1"/>
  <c r="X951" i="29" s="1"/>
  <c r="X952" i="29" s="1"/>
  <c r="X953" i="29" s="1"/>
  <c r="X954" i="29" s="1"/>
  <c r="W955" i="29"/>
  <c r="W956" i="29" s="1"/>
  <c r="W957" i="29" s="1"/>
  <c r="W958" i="29" s="1"/>
  <c r="W959" i="29" s="1"/>
  <c r="W960" i="29" s="1"/>
  <c r="W961" i="29" s="1"/>
  <c r="W962" i="29"/>
  <c r="X962" i="29" s="1"/>
  <c r="X963" i="29" s="1"/>
  <c r="X964" i="29" s="1"/>
  <c r="X965" i="29" s="1"/>
  <c r="X966" i="29" s="1"/>
  <c r="W967" i="29"/>
  <c r="W968" i="29" s="1"/>
  <c r="W969" i="29" s="1"/>
  <c r="W970" i="29" s="1"/>
  <c r="W971" i="29"/>
  <c r="W972" i="29" s="1"/>
  <c r="W973" i="29" s="1"/>
  <c r="W974" i="29" s="1"/>
  <c r="W975" i="29" s="1"/>
  <c r="W976" i="29" s="1"/>
  <c r="W977" i="29" s="1"/>
  <c r="W978" i="29" s="1"/>
  <c r="W979" i="29" s="1"/>
  <c r="W980" i="29" s="1"/>
  <c r="W981" i="29" s="1"/>
  <c r="W982" i="29"/>
  <c r="W983" i="29" s="1"/>
  <c r="W984" i="29" s="1"/>
  <c r="W985" i="29" s="1"/>
  <c r="W986" i="29" s="1"/>
  <c r="W987" i="29" s="1"/>
  <c r="W988" i="29" s="1"/>
  <c r="W989" i="29"/>
  <c r="X989" i="29" s="1"/>
  <c r="X990" i="29" s="1"/>
  <c r="X991" i="29" s="1"/>
  <c r="X992" i="29" s="1"/>
  <c r="X993" i="29" s="1"/>
  <c r="X994" i="29" s="1"/>
  <c r="X995" i="29" s="1"/>
  <c r="X996" i="29" s="1"/>
  <c r="T5" i="29"/>
  <c r="S5" i="29"/>
  <c r="R5" i="29"/>
  <c r="Q5" i="29"/>
  <c r="P5" i="29"/>
  <c r="Q575" i="29"/>
  <c r="R769" i="29"/>
  <c r="T504" i="29"/>
  <c r="R829" i="29"/>
  <c r="S485" i="29"/>
  <c r="R547" i="29"/>
  <c r="Q547" i="29"/>
  <c r="Q747" i="29"/>
  <c r="Q858" i="29"/>
  <c r="Q194" i="29"/>
  <c r="O671" i="29"/>
  <c r="T492" i="29"/>
  <c r="T253" i="29"/>
  <c r="R950" i="29"/>
  <c r="Q504" i="29"/>
  <c r="Q286" i="29"/>
  <c r="T889" i="29"/>
  <c r="O568" i="29"/>
  <c r="O650" i="29"/>
  <c r="S43" i="29"/>
  <c r="S247" i="29"/>
  <c r="T528" i="29"/>
  <c r="R230" i="29"/>
  <c r="O358" i="29"/>
  <c r="Q528" i="29"/>
  <c r="T955" i="29"/>
  <c r="R889" i="29"/>
  <c r="O552" i="29"/>
  <c r="S430" i="29"/>
  <c r="O194" i="29"/>
  <c r="Q146" i="29"/>
  <c r="T967" i="29"/>
  <c r="O449" i="29"/>
  <c r="O597" i="29"/>
  <c r="R286" i="29"/>
  <c r="R791" i="29"/>
  <c r="Q330" i="29"/>
  <c r="T568" i="29"/>
  <c r="S492" i="29"/>
  <c r="P390" i="29"/>
  <c r="R650" i="29"/>
  <c r="O112" i="29"/>
  <c r="O430" i="29"/>
  <c r="R330" i="29"/>
  <c r="S950" i="29"/>
  <c r="S967" i="29"/>
  <c r="R204" i="29"/>
  <c r="R413" i="29"/>
  <c r="Q230" i="29"/>
  <c r="P318" i="29"/>
  <c r="R955" i="29"/>
  <c r="P650" i="29"/>
  <c r="O602" i="29"/>
  <c r="O247" i="29"/>
  <c r="T358" i="29"/>
  <c r="R504" i="29"/>
  <c r="S146" i="29"/>
  <c r="P194" i="29"/>
  <c r="Q413" i="29"/>
  <c r="R194" i="29"/>
  <c r="P112" i="29"/>
  <c r="R430" i="29"/>
  <c r="O286" i="29"/>
  <c r="O889" i="29"/>
  <c r="R306" i="29"/>
  <c r="O43" i="29"/>
  <c r="R485" i="29"/>
  <c r="Q485" i="29"/>
  <c r="S552" i="29"/>
  <c r="Q127" i="29"/>
  <c r="O485" i="29"/>
  <c r="Q253" i="29"/>
  <c r="S889" i="29"/>
  <c r="R552" i="29"/>
  <c r="S592" i="29"/>
  <c r="T43" i="29"/>
  <c r="S274" i="29"/>
  <c r="T907" i="29"/>
  <c r="S358" i="29"/>
  <c r="S253" i="29"/>
  <c r="T597" i="29"/>
  <c r="T286" i="29"/>
  <c r="Q466" i="29"/>
  <c r="Q597" i="29"/>
  <c r="P915" i="29"/>
  <c r="T204" i="29"/>
  <c r="P230" i="29"/>
  <c r="S534" i="29"/>
  <c r="S568" i="29"/>
  <c r="S760" i="29"/>
  <c r="Q274" i="29"/>
  <c r="O950" i="29"/>
  <c r="S204" i="29"/>
  <c r="S112" i="29"/>
  <c r="T430" i="29"/>
  <c r="T89" i="29"/>
  <c r="R760" i="29"/>
  <c r="O492" i="29"/>
  <c r="R358" i="29"/>
  <c r="S791" i="29"/>
  <c r="T945" i="29"/>
  <c r="R915" i="29"/>
  <c r="T602" i="29"/>
  <c r="R127" i="29"/>
  <c r="S422" i="29"/>
  <c r="T306" i="29"/>
  <c r="Q247" i="29"/>
  <c r="Q390" i="29"/>
  <c r="R671" i="29"/>
  <c r="P889" i="29"/>
  <c r="Q43" i="29"/>
  <c r="T247" i="29"/>
  <c r="S945" i="29"/>
  <c r="O330" i="29"/>
  <c r="Q358" i="29"/>
  <c r="P306" i="29"/>
  <c r="T127" i="29"/>
  <c r="Q492" i="29"/>
  <c r="P466" i="29"/>
  <c r="T466" i="29"/>
  <c r="P791" i="29"/>
  <c r="S602" i="29"/>
  <c r="S915" i="29"/>
  <c r="P950" i="29"/>
  <c r="Q889" i="29"/>
  <c r="S443" i="29"/>
  <c r="P671" i="29"/>
  <c r="O306" i="29"/>
  <c r="Q89" i="29"/>
  <c r="T858" i="29"/>
  <c r="Q791" i="29"/>
  <c r="Q950" i="29"/>
  <c r="S575" i="29"/>
  <c r="T413" i="29"/>
  <c r="O466" i="29"/>
  <c r="T547" i="29"/>
  <c r="S306" i="29"/>
  <c r="R253" i="29"/>
  <c r="O230" i="29"/>
  <c r="P286" i="29"/>
  <c r="Q907" i="29"/>
  <c r="T318" i="29"/>
  <c r="R492" i="29"/>
  <c r="S330" i="29"/>
  <c r="Q430" i="29"/>
  <c r="P690" i="29"/>
  <c r="O547" i="29"/>
  <c r="O690" i="29"/>
  <c r="T552" i="29"/>
  <c r="Q306" i="29"/>
  <c r="O89" i="29"/>
  <c r="R690" i="29"/>
  <c r="O534" i="29"/>
  <c r="R945" i="29"/>
  <c r="O760" i="29"/>
  <c r="T230" i="29"/>
  <c r="S127" i="29"/>
  <c r="O146" i="29"/>
  <c r="R597" i="29"/>
  <c r="T950" i="29"/>
  <c r="S390" i="29"/>
  <c r="O528" i="29"/>
  <c r="R997" i="29"/>
  <c r="R449" i="29"/>
  <c r="P89" i="29"/>
  <c r="S690" i="29"/>
  <c r="Q690" i="29"/>
  <c r="O575" i="29"/>
  <c r="R602" i="29"/>
  <c r="T625" i="29"/>
  <c r="P492" i="29"/>
  <c r="S597" i="29"/>
  <c r="Q568" i="29"/>
  <c r="Q552" i="29"/>
  <c r="S650" i="29"/>
  <c r="P358" i="29"/>
  <c r="R318" i="29"/>
  <c r="P552" i="29"/>
  <c r="T915" i="29"/>
  <c r="P945" i="29"/>
  <c r="O747" i="29"/>
  <c r="R247" i="29"/>
  <c r="S625" i="29"/>
  <c r="S449" i="29"/>
  <c r="O422" i="29"/>
  <c r="Q945" i="29"/>
  <c r="R858" i="29"/>
  <c r="Q769" i="29"/>
  <c r="P449" i="29"/>
  <c r="T194" i="29"/>
  <c r="T769" i="29"/>
  <c r="T690" i="29"/>
  <c r="O907" i="29"/>
  <c r="O829" i="29"/>
  <c r="P547" i="29"/>
  <c r="S230" i="29"/>
  <c r="P858" i="29"/>
  <c r="O390" i="29"/>
  <c r="T390" i="29"/>
  <c r="S955" i="29"/>
  <c r="P625" i="29"/>
  <c r="P274" i="29"/>
  <c r="T997" i="29"/>
  <c r="Q443" i="29"/>
  <c r="T575" i="29"/>
  <c r="O791" i="29"/>
  <c r="O204" i="29"/>
  <c r="S829" i="29"/>
  <c r="P955" i="29"/>
  <c r="O945" i="29"/>
  <c r="T747" i="29"/>
  <c r="Q760" i="29"/>
  <c r="R43" i="29"/>
  <c r="S504" i="29"/>
  <c r="T422" i="29"/>
  <c r="P146" i="29"/>
  <c r="Q671" i="29"/>
  <c r="Q625" i="29"/>
  <c r="P247" i="29"/>
  <c r="T760" i="29"/>
  <c r="S89" i="29"/>
  <c r="S769" i="29"/>
  <c r="T791" i="29"/>
  <c r="P504" i="29"/>
  <c r="R534" i="29"/>
  <c r="T274" i="29"/>
  <c r="O253" i="29"/>
  <c r="R466" i="29"/>
  <c r="Q602" i="29"/>
  <c r="R967" i="29"/>
  <c r="O592" i="29"/>
  <c r="P534" i="29"/>
  <c r="T146" i="29"/>
  <c r="Q592" i="29"/>
  <c r="R747" i="29"/>
  <c r="T829" i="29"/>
  <c r="Q449" i="29"/>
  <c r="P485" i="29"/>
  <c r="S318" i="29"/>
  <c r="O997" i="29"/>
  <c r="P253" i="29"/>
  <c r="S528" i="29"/>
  <c r="Q915" i="29"/>
  <c r="Q422" i="29"/>
  <c r="T671" i="29"/>
  <c r="P829" i="29"/>
  <c r="Q204" i="29"/>
  <c r="O443" i="29"/>
  <c r="O274" i="29"/>
  <c r="Q967" i="29"/>
  <c r="P568" i="29"/>
  <c r="P907" i="29"/>
  <c r="R274" i="29"/>
  <c r="S747" i="29"/>
  <c r="P330" i="29"/>
  <c r="T650" i="29"/>
  <c r="P602" i="29"/>
  <c r="P760" i="29"/>
  <c r="Q318" i="29"/>
  <c r="S671" i="29"/>
  <c r="P528" i="29"/>
  <c r="R575" i="29"/>
  <c r="Q534" i="29"/>
  <c r="R592" i="29"/>
  <c r="P422" i="29"/>
  <c r="O318" i="29"/>
  <c r="S858" i="29"/>
  <c r="S466" i="29"/>
  <c r="T443" i="29"/>
  <c r="O504" i="29"/>
  <c r="S413" i="29"/>
  <c r="P967" i="29"/>
  <c r="Q829" i="29"/>
  <c r="R390" i="29"/>
  <c r="R568" i="29"/>
  <c r="R146" i="29"/>
  <c r="R907" i="29"/>
  <c r="T449" i="29"/>
  <c r="T330" i="29"/>
  <c r="O413" i="29"/>
  <c r="P430" i="29"/>
  <c r="O769" i="29"/>
  <c r="P769" i="29"/>
  <c r="R112" i="29"/>
  <c r="S907" i="29"/>
  <c r="P575" i="29"/>
  <c r="S547" i="29"/>
  <c r="P443" i="29"/>
  <c r="O127" i="29"/>
  <c r="T112" i="29"/>
  <c r="T592" i="29"/>
  <c r="R625" i="29"/>
  <c r="R422" i="29"/>
  <c r="T485" i="29"/>
  <c r="P127" i="29"/>
  <c r="T534" i="29"/>
  <c r="R89" i="29"/>
  <c r="S286" i="29"/>
  <c r="O915" i="29"/>
  <c r="P592" i="29"/>
  <c r="R528" i="29"/>
  <c r="Q112" i="29"/>
  <c r="O955" i="29"/>
  <c r="P204" i="29"/>
  <c r="R443" i="29"/>
  <c r="S194" i="29"/>
  <c r="O967" i="29"/>
  <c r="Q955" i="29"/>
  <c r="P997" i="29"/>
  <c r="O625" i="29"/>
  <c r="P43" i="29"/>
  <c r="P413" i="29"/>
  <c r="O858" i="29"/>
  <c r="P597" i="29"/>
  <c r="Q997" i="29"/>
  <c r="P747" i="29"/>
  <c r="Q650" i="29"/>
  <c r="S997" i="29"/>
  <c r="W823" i="29" l="1"/>
  <c r="W824" i="29" s="1"/>
  <c r="W825" i="29" s="1"/>
  <c r="W826" i="29" s="1"/>
  <c r="W827" i="29" s="1"/>
  <c r="W828" i="29" s="1"/>
  <c r="W787" i="29"/>
  <c r="W788" i="29" s="1"/>
  <c r="W789" i="29" s="1"/>
  <c r="W790" i="29" s="1"/>
  <c r="W665" i="29"/>
  <c r="W666" i="29" s="1"/>
  <c r="W667" i="29" s="1"/>
  <c r="W668" i="29" s="1"/>
  <c r="W669" i="29" s="1"/>
  <c r="W670" i="29" s="1"/>
  <c r="W573" i="29"/>
  <c r="W574" i="29" s="1"/>
  <c r="W642" i="29"/>
  <c r="W643" i="29" s="1"/>
  <c r="W644" i="29" s="1"/>
  <c r="W645" i="29" s="1"/>
  <c r="W646" i="29" s="1"/>
  <c r="W647" i="29" s="1"/>
  <c r="W648" i="29" s="1"/>
  <c r="W649" i="29" s="1"/>
  <c r="W598" i="29"/>
  <c r="W599" i="29" s="1"/>
  <c r="W600" i="29" s="1"/>
  <c r="W601" i="29" s="1"/>
  <c r="W951" i="29"/>
  <c r="W952" i="29" s="1"/>
  <c r="W953" i="29" s="1"/>
  <c r="W954" i="29" s="1"/>
  <c r="W913" i="29"/>
  <c r="W914" i="29" s="1"/>
  <c r="W352" i="29"/>
  <c r="W353" i="29" s="1"/>
  <c r="W354" i="29" s="1"/>
  <c r="W355" i="29" s="1"/>
  <c r="W356" i="29" s="1"/>
  <c r="W357" i="29" s="1"/>
  <c r="X49" i="29"/>
  <c r="X50" i="29" s="1"/>
  <c r="X51" i="29" s="1"/>
  <c r="X52" i="29" s="1"/>
  <c r="X53" i="29" s="1"/>
  <c r="X54" i="29" s="1"/>
  <c r="X55" i="29" s="1"/>
  <c r="X56" i="29" s="1"/>
  <c r="X57" i="29" s="1"/>
  <c r="W77" i="29"/>
  <c r="W78" i="29" s="1"/>
  <c r="W79" i="29" s="1"/>
  <c r="W80" i="29" s="1"/>
  <c r="W81" i="29" s="1"/>
  <c r="W82" i="29" s="1"/>
  <c r="W83" i="29" s="1"/>
  <c r="W84" i="29" s="1"/>
  <c r="W85" i="29" s="1"/>
  <c r="W86" i="29" s="1"/>
  <c r="W87" i="29" s="1"/>
  <c r="W88" i="29" s="1"/>
  <c r="W34" i="29"/>
  <c r="W35" i="29" s="1"/>
  <c r="W36" i="29" s="1"/>
  <c r="W37" i="29" s="1"/>
  <c r="W38" i="29" s="1"/>
  <c r="W39" i="29" s="1"/>
  <c r="W40" i="29" s="1"/>
  <c r="W41" i="29" s="1"/>
  <c r="W42" i="29" s="1"/>
  <c r="X18" i="29"/>
  <c r="X19" i="29" s="1"/>
  <c r="X20" i="29" s="1"/>
  <c r="X466" i="29"/>
  <c r="X467" i="29" s="1"/>
  <c r="X468" i="29" s="1"/>
  <c r="X469" i="29" s="1"/>
  <c r="W903" i="29"/>
  <c r="W904" i="29" s="1"/>
  <c r="W905" i="29" s="1"/>
  <c r="W906" i="29" s="1"/>
  <c r="W524" i="29"/>
  <c r="W525" i="29" s="1"/>
  <c r="W526" i="29" s="1"/>
  <c r="W527" i="29" s="1"/>
  <c r="X971" i="29"/>
  <c r="X972" i="29" s="1"/>
  <c r="X973" i="29" s="1"/>
  <c r="X974" i="29" s="1"/>
  <c r="X975" i="29" s="1"/>
  <c r="X976" i="29" s="1"/>
  <c r="X977" i="29" s="1"/>
  <c r="X978" i="29" s="1"/>
  <c r="X979" i="29" s="1"/>
  <c r="X980" i="29" s="1"/>
  <c r="X981" i="29" s="1"/>
  <c r="X967" i="29"/>
  <c r="X968" i="29" s="1"/>
  <c r="X969" i="29" s="1"/>
  <c r="X970" i="29" s="1"/>
  <c r="W963" i="29"/>
  <c r="W964" i="29" s="1"/>
  <c r="W965" i="29" s="1"/>
  <c r="W966" i="29" s="1"/>
  <c r="X814" i="29"/>
  <c r="X815" i="29" s="1"/>
  <c r="X816" i="29" s="1"/>
  <c r="X817" i="29" s="1"/>
  <c r="X818" i="29" s="1"/>
  <c r="W501" i="29"/>
  <c r="W502" i="29" s="1"/>
  <c r="W503" i="29" s="1"/>
  <c r="W262" i="29"/>
  <c r="W263" i="29" s="1"/>
  <c r="W264" i="29" s="1"/>
  <c r="W265" i="29" s="1"/>
  <c r="W266" i="29" s="1"/>
  <c r="W267" i="29" s="1"/>
  <c r="W268" i="29" s="1"/>
  <c r="W269" i="29" s="1"/>
  <c r="W270" i="29" s="1"/>
  <c r="W271" i="29" s="1"/>
  <c r="W272" i="29" s="1"/>
  <c r="W273" i="29" s="1"/>
  <c r="X602" i="29"/>
  <c r="X603" i="29" s="1"/>
  <c r="X604" i="29" s="1"/>
  <c r="X605" i="29" s="1"/>
  <c r="X606" i="29" s="1"/>
  <c r="X286" i="29"/>
  <c r="X287" i="29" s="1"/>
  <c r="X288" i="29" s="1"/>
  <c r="X289" i="29" s="1"/>
  <c r="X290" i="29" s="1"/>
  <c r="X291" i="29" s="1"/>
  <c r="X292" i="29" s="1"/>
  <c r="X293" i="29" s="1"/>
  <c r="X294" i="29" s="1"/>
  <c r="W481" i="29"/>
  <c r="W482" i="29" s="1"/>
  <c r="W483" i="29" s="1"/>
  <c r="W484" i="29" s="1"/>
  <c r="X915" i="29"/>
  <c r="X916" i="29" s="1"/>
  <c r="X917" i="29" s="1"/>
  <c r="X918" i="29" s="1"/>
  <c r="X919" i="29" s="1"/>
  <c r="X920" i="29" s="1"/>
  <c r="X921" i="29" s="1"/>
  <c r="X516" i="29"/>
  <c r="X517" i="29" s="1"/>
  <c r="X518" i="29" s="1"/>
  <c r="X519" i="29" s="1"/>
  <c r="X520" i="29" s="1"/>
  <c r="X521" i="29" s="1"/>
  <c r="X522" i="29" s="1"/>
  <c r="X26" i="29"/>
  <c r="X27" i="29" s="1"/>
  <c r="X28" i="29" s="1"/>
  <c r="X29" i="29" s="1"/>
  <c r="X30" i="29" s="1"/>
  <c r="X31" i="29" s="1"/>
  <c r="X32" i="29" s="1"/>
  <c r="X676" i="29"/>
  <c r="X677" i="29" s="1"/>
  <c r="X678" i="29" s="1"/>
  <c r="X679" i="29" s="1"/>
  <c r="X680" i="29" s="1"/>
  <c r="X899" i="29"/>
  <c r="X900" i="29" s="1"/>
  <c r="X901" i="29" s="1"/>
  <c r="X21" i="29"/>
  <c r="X22" i="29" s="1"/>
  <c r="X23" i="29" s="1"/>
  <c r="X24" i="29" s="1"/>
  <c r="X25" i="29" s="1"/>
  <c r="W885" i="29"/>
  <c r="W886" i="29" s="1"/>
  <c r="W887" i="29" s="1"/>
  <c r="W888" i="29" s="1"/>
  <c r="W682" i="29"/>
  <c r="W683" i="29" s="1"/>
  <c r="W684" i="29" s="1"/>
  <c r="W685" i="29" s="1"/>
  <c r="W686" i="29" s="1"/>
  <c r="W687" i="29" s="1"/>
  <c r="W688" i="29" s="1"/>
  <c r="W689" i="29" s="1"/>
  <c r="W540" i="29"/>
  <c r="W541" i="29" s="1"/>
  <c r="W542" i="29" s="1"/>
  <c r="W543" i="29" s="1"/>
  <c r="W544" i="29" s="1"/>
  <c r="W545" i="29" s="1"/>
  <c r="W546" i="29" s="1"/>
  <c r="X295" i="29"/>
  <c r="X296" i="29" s="1"/>
  <c r="X297" i="29" s="1"/>
  <c r="X298" i="29" s="1"/>
  <c r="X299" i="29" s="1"/>
  <c r="X92" i="29"/>
  <c r="X93" i="29" s="1"/>
  <c r="X94" i="29" s="1"/>
  <c r="X95" i="29" s="1"/>
  <c r="X96" i="29" s="1"/>
  <c r="W304" i="29"/>
  <c r="W305" i="29" s="1"/>
  <c r="W849" i="29"/>
  <c r="W850" i="29" s="1"/>
  <c r="W851" i="29" s="1"/>
  <c r="W852" i="29" s="1"/>
  <c r="W853" i="29" s="1"/>
  <c r="W854" i="29" s="1"/>
  <c r="W855" i="29" s="1"/>
  <c r="W856" i="29" s="1"/>
  <c r="W857" i="29" s="1"/>
  <c r="W761" i="29"/>
  <c r="W762" i="29" s="1"/>
  <c r="W763" i="29" s="1"/>
  <c r="W764" i="29" s="1"/>
  <c r="W765" i="29" s="1"/>
  <c r="W766" i="29" s="1"/>
  <c r="W767" i="29" s="1"/>
  <c r="W768" i="29" s="1"/>
  <c r="W617" i="29"/>
  <c r="W618" i="29" s="1"/>
  <c r="W619" i="29" s="1"/>
  <c r="W620" i="29" s="1"/>
  <c r="W621" i="29" s="1"/>
  <c r="W622" i="29" s="1"/>
  <c r="W623" i="29" s="1"/>
  <c r="W624" i="29" s="1"/>
  <c r="W593" i="29"/>
  <c r="W594" i="29" s="1"/>
  <c r="W595" i="29" s="1"/>
  <c r="W596" i="29" s="1"/>
  <c r="W444" i="29"/>
  <c r="W445" i="29" s="1"/>
  <c r="W446" i="29" s="1"/>
  <c r="W447" i="29" s="1"/>
  <c r="W448" i="29" s="1"/>
  <c r="W316" i="29"/>
  <c r="W317" i="29" s="1"/>
  <c r="X955" i="29"/>
  <c r="X956" i="29" s="1"/>
  <c r="X957" i="29" s="1"/>
  <c r="X958" i="29" s="1"/>
  <c r="X959" i="29" s="1"/>
  <c r="X960" i="29" s="1"/>
  <c r="X961" i="29" s="1"/>
  <c r="X892" i="29"/>
  <c r="X893" i="29" s="1"/>
  <c r="X894" i="29" s="1"/>
  <c r="X578" i="29"/>
  <c r="X579" i="29" s="1"/>
  <c r="X580" i="29" s="1"/>
  <c r="X581" i="29" s="1"/>
  <c r="X582" i="29" s="1"/>
  <c r="X449" i="29"/>
  <c r="X450" i="29" s="1"/>
  <c r="X451" i="29" s="1"/>
  <c r="X452" i="29" s="1"/>
  <c r="X872" i="29"/>
  <c r="X873" i="29" s="1"/>
  <c r="X874" i="29" s="1"/>
  <c r="X875" i="29" s="1"/>
  <c r="X876" i="29" s="1"/>
  <c r="X877" i="29" s="1"/>
  <c r="X878" i="29" s="1"/>
  <c r="X422" i="29"/>
  <c r="X423" i="29" s="1"/>
  <c r="X424" i="29" s="1"/>
  <c r="X568" i="29"/>
  <c r="X569" i="29" s="1"/>
  <c r="X570" i="29" s="1"/>
  <c r="X571" i="29" s="1"/>
  <c r="X280" i="29"/>
  <c r="X281" i="29" s="1"/>
  <c r="X282" i="29" s="1"/>
  <c r="W946" i="29"/>
  <c r="W947" i="29" s="1"/>
  <c r="W948" i="29" s="1"/>
  <c r="W949" i="29" s="1"/>
  <c r="W584" i="29"/>
  <c r="W585" i="29" s="1"/>
  <c r="W586" i="29" s="1"/>
  <c r="W587" i="29" s="1"/>
  <c r="W588" i="29" s="1"/>
  <c r="W589" i="29" s="1"/>
  <c r="W590" i="29" s="1"/>
  <c r="W591" i="29" s="1"/>
  <c r="W566" i="29"/>
  <c r="W567" i="29" s="1"/>
  <c r="W548" i="29"/>
  <c r="W549" i="29" s="1"/>
  <c r="W550" i="29" s="1"/>
  <c r="W551" i="29" s="1"/>
  <c r="W410" i="29"/>
  <c r="W411" i="29" s="1"/>
  <c r="W412" i="29" s="1"/>
  <c r="W116" i="29"/>
  <c r="W117" i="29" s="1"/>
  <c r="W118" i="29" s="1"/>
  <c r="W119" i="29" s="1"/>
  <c r="W120" i="29" s="1"/>
  <c r="W121" i="29" s="1"/>
  <c r="W122" i="29" s="1"/>
  <c r="W123" i="29" s="1"/>
  <c r="W124" i="29" s="1"/>
  <c r="W125" i="29" s="1"/>
  <c r="W126" i="29" s="1"/>
  <c r="X865" i="29"/>
  <c r="X866" i="29" s="1"/>
  <c r="X867" i="29" s="1"/>
  <c r="X868" i="29" s="1"/>
  <c r="X869" i="29" s="1"/>
  <c r="X870" i="29" s="1"/>
  <c r="X871" i="29" s="1"/>
  <c r="X783" i="29"/>
  <c r="X784" i="29" s="1"/>
  <c r="X785" i="29" s="1"/>
  <c r="X671" i="29"/>
  <c r="X672" i="29" s="1"/>
  <c r="X673" i="29" s="1"/>
  <c r="X674" i="29" s="1"/>
  <c r="X675" i="29" s="1"/>
  <c r="X552" i="29"/>
  <c r="X553" i="29" s="1"/>
  <c r="X554" i="29" s="1"/>
  <c r="X555" i="29" s="1"/>
  <c r="X556" i="29" s="1"/>
  <c r="W933" i="29"/>
  <c r="W934" i="29" s="1"/>
  <c r="W935" i="29" s="1"/>
  <c r="W936" i="29" s="1"/>
  <c r="W937" i="29" s="1"/>
  <c r="W938" i="29" s="1"/>
  <c r="W939" i="29" s="1"/>
  <c r="W940" i="29" s="1"/>
  <c r="W941" i="29" s="1"/>
  <c r="W942" i="29" s="1"/>
  <c r="W943" i="29" s="1"/>
  <c r="W944" i="29" s="1"/>
  <c r="W726" i="29"/>
  <c r="W727" i="29" s="1"/>
  <c r="W728" i="29" s="1"/>
  <c r="W729" i="29" s="1"/>
  <c r="W730" i="29" s="1"/>
  <c r="W731" i="29" s="1"/>
  <c r="W732" i="29" s="1"/>
  <c r="W733" i="29" s="1"/>
  <c r="W734" i="29" s="1"/>
  <c r="W735" i="29" s="1"/>
  <c r="W736" i="29" s="1"/>
  <c r="W737" i="29" s="1"/>
  <c r="W738" i="29" s="1"/>
  <c r="W739" i="29" s="1"/>
  <c r="W740" i="29" s="1"/>
  <c r="W741" i="29" s="1"/>
  <c r="W742" i="29" s="1"/>
  <c r="W743" i="29" s="1"/>
  <c r="W744" i="29" s="1"/>
  <c r="W745" i="29" s="1"/>
  <c r="W746" i="29" s="1"/>
  <c r="W486" i="29"/>
  <c r="W487" i="29" s="1"/>
  <c r="W488" i="29" s="1"/>
  <c r="W489" i="29" s="1"/>
  <c r="W490" i="29" s="1"/>
  <c r="W491" i="29" s="1"/>
  <c r="W454" i="29"/>
  <c r="W455" i="29" s="1"/>
  <c r="W456" i="29" s="1"/>
  <c r="W457" i="29" s="1"/>
  <c r="W458" i="29" s="1"/>
  <c r="W459" i="29" s="1"/>
  <c r="W460" i="29" s="1"/>
  <c r="W461" i="29" s="1"/>
  <c r="W462" i="29" s="1"/>
  <c r="W463" i="29" s="1"/>
  <c r="W464" i="29" s="1"/>
  <c r="W465" i="29" s="1"/>
  <c r="W426" i="29"/>
  <c r="W427" i="29" s="1"/>
  <c r="W428" i="29" s="1"/>
  <c r="W429" i="29" s="1"/>
  <c r="W324" i="29"/>
  <c r="W325" i="29" s="1"/>
  <c r="W326" i="29" s="1"/>
  <c r="W327" i="29" s="1"/>
  <c r="W328" i="29" s="1"/>
  <c r="W329" i="29" s="1"/>
  <c r="W220" i="29"/>
  <c r="W221" i="29" s="1"/>
  <c r="W222" i="29" s="1"/>
  <c r="W223" i="29" s="1"/>
  <c r="W224" i="29" s="1"/>
  <c r="W225" i="29" s="1"/>
  <c r="W226" i="29" s="1"/>
  <c r="W227" i="29" s="1"/>
  <c r="W228" i="29" s="1"/>
  <c r="W229" i="29" s="1"/>
  <c r="W186" i="29"/>
  <c r="W187" i="29" s="1"/>
  <c r="W188" i="29" s="1"/>
  <c r="W189" i="29" s="1"/>
  <c r="W190" i="29" s="1"/>
  <c r="W191" i="29" s="1"/>
  <c r="W192" i="29" s="1"/>
  <c r="W193" i="29" s="1"/>
  <c r="W140" i="29"/>
  <c r="W141" i="29" s="1"/>
  <c r="W142" i="29" s="1"/>
  <c r="W143" i="29" s="1"/>
  <c r="W144" i="29" s="1"/>
  <c r="W145" i="29" s="1"/>
  <c r="X929" i="29"/>
  <c r="X930" i="29" s="1"/>
  <c r="X931" i="29" s="1"/>
  <c r="X769" i="29"/>
  <c r="X770" i="29" s="1"/>
  <c r="X771" i="29" s="1"/>
  <c r="X772" i="29" s="1"/>
  <c r="X773" i="29" s="1"/>
  <c r="X774" i="29" s="1"/>
  <c r="X775" i="29" s="1"/>
  <c r="X776" i="29" s="1"/>
  <c r="X777" i="29" s="1"/>
  <c r="X381" i="29"/>
  <c r="X382" i="29" s="1"/>
  <c r="X383" i="29" s="1"/>
  <c r="X384" i="29" s="1"/>
  <c r="X385" i="29" s="1"/>
  <c r="X386" i="29" s="1"/>
  <c r="X387" i="29" s="1"/>
  <c r="X44" i="29"/>
  <c r="X45" i="29" s="1"/>
  <c r="W990" i="29"/>
  <c r="W991" i="29" s="1"/>
  <c r="W992" i="29" s="1"/>
  <c r="W993" i="29" s="1"/>
  <c r="W994" i="29" s="1"/>
  <c r="W995" i="29" s="1"/>
  <c r="W996" i="29" s="1"/>
  <c r="W532" i="29"/>
  <c r="W533" i="29" s="1"/>
  <c r="W248" i="29"/>
  <c r="W249" i="29" s="1"/>
  <c r="W250" i="29" s="1"/>
  <c r="W251" i="29" s="1"/>
  <c r="W252" i="29" s="1"/>
  <c r="W98" i="29"/>
  <c r="W99" i="29" s="1"/>
  <c r="W100" i="29" s="1"/>
  <c r="W101" i="29" s="1"/>
  <c r="W102" i="29" s="1"/>
  <c r="W103" i="29" s="1"/>
  <c r="W104" i="29" s="1"/>
  <c r="W105" i="29" s="1"/>
  <c r="W106" i="29" s="1"/>
  <c r="W107" i="29" s="1"/>
  <c r="W108" i="29" s="1"/>
  <c r="W109" i="29" s="1"/>
  <c r="W110" i="29" s="1"/>
  <c r="W111" i="29" s="1"/>
  <c r="X836" i="29"/>
  <c r="X837" i="29" s="1"/>
  <c r="X838" i="29" s="1"/>
  <c r="X625" i="29"/>
  <c r="X626" i="29" s="1"/>
  <c r="X627" i="29" s="1"/>
  <c r="X534" i="29"/>
  <c r="X535" i="29" s="1"/>
  <c r="X536" i="29" s="1"/>
  <c r="X537" i="29" s="1"/>
  <c r="X538" i="29" s="1"/>
  <c r="W840" i="29"/>
  <c r="W841" i="29" s="1"/>
  <c r="W842" i="29" s="1"/>
  <c r="X839" i="29"/>
  <c r="X840" i="29" s="1"/>
  <c r="X841" i="29" s="1"/>
  <c r="X842" i="29" s="1"/>
  <c r="W779" i="29"/>
  <c r="W780" i="29" s="1"/>
  <c r="W781" i="29" s="1"/>
  <c r="W782" i="29" s="1"/>
  <c r="X778" i="29"/>
  <c r="X779" i="29" s="1"/>
  <c r="X780" i="29" s="1"/>
  <c r="X781" i="29" s="1"/>
  <c r="X782" i="29" s="1"/>
  <c r="W662" i="29"/>
  <c r="W663" i="29" s="1"/>
  <c r="X661" i="29"/>
  <c r="X662" i="29" s="1"/>
  <c r="X663" i="29" s="1"/>
  <c r="W632" i="29"/>
  <c r="W633" i="29" s="1"/>
  <c r="W634" i="29" s="1"/>
  <c r="W635" i="29" s="1"/>
  <c r="W636" i="29" s="1"/>
  <c r="W637" i="29" s="1"/>
  <c r="W638" i="29" s="1"/>
  <c r="W639" i="29" s="1"/>
  <c r="W640" i="29" s="1"/>
  <c r="X631" i="29"/>
  <c r="X632" i="29" s="1"/>
  <c r="X633" i="29" s="1"/>
  <c r="X634" i="29" s="1"/>
  <c r="X635" i="29" s="1"/>
  <c r="X636" i="29" s="1"/>
  <c r="X637" i="29" s="1"/>
  <c r="X638" i="29" s="1"/>
  <c r="X639" i="29" s="1"/>
  <c r="X640" i="29" s="1"/>
  <c r="W307" i="29"/>
  <c r="W308" i="29" s="1"/>
  <c r="W309" i="29" s="1"/>
  <c r="W310" i="29" s="1"/>
  <c r="W311" i="29" s="1"/>
  <c r="W312" i="29" s="1"/>
  <c r="W313" i="29" s="1"/>
  <c r="W314" i="29" s="1"/>
  <c r="X306" i="29"/>
  <c r="X307" i="29" s="1"/>
  <c r="X308" i="29" s="1"/>
  <c r="X309" i="29" s="1"/>
  <c r="X310" i="29" s="1"/>
  <c r="X311" i="29" s="1"/>
  <c r="X312" i="29" s="1"/>
  <c r="X313" i="29" s="1"/>
  <c r="X314" i="29" s="1"/>
  <c r="X300" i="29"/>
  <c r="X301" i="29" s="1"/>
  <c r="X302" i="29" s="1"/>
  <c r="W301" i="29"/>
  <c r="W302" i="29" s="1"/>
  <c r="W208" i="29"/>
  <c r="W209" i="29" s="1"/>
  <c r="W210" i="29" s="1"/>
  <c r="W211" i="29" s="1"/>
  <c r="W212" i="29" s="1"/>
  <c r="W213" i="29" s="1"/>
  <c r="W214" i="29" s="1"/>
  <c r="W215" i="29" s="1"/>
  <c r="X207" i="29"/>
  <c r="X208" i="29" s="1"/>
  <c r="X209" i="29" s="1"/>
  <c r="X210" i="29" s="1"/>
  <c r="X211" i="29" s="1"/>
  <c r="X212" i="29" s="1"/>
  <c r="X213" i="29" s="1"/>
  <c r="X214" i="29" s="1"/>
  <c r="X215" i="29" s="1"/>
  <c r="W166" i="29"/>
  <c r="W167" i="29" s="1"/>
  <c r="W168" i="29" s="1"/>
  <c r="W169" i="29" s="1"/>
  <c r="W170" i="29" s="1"/>
  <c r="W171" i="29" s="1"/>
  <c r="W172" i="29" s="1"/>
  <c r="W173" i="29" s="1"/>
  <c r="W174" i="29" s="1"/>
  <c r="W175" i="29" s="1"/>
  <c r="W176" i="29" s="1"/>
  <c r="W177" i="29" s="1"/>
  <c r="X165" i="29"/>
  <c r="X166" i="29" s="1"/>
  <c r="X167" i="29" s="1"/>
  <c r="X168" i="29" s="1"/>
  <c r="X169" i="29" s="1"/>
  <c r="X170" i="29" s="1"/>
  <c r="X171" i="29" s="1"/>
  <c r="X172" i="29" s="1"/>
  <c r="X173" i="29" s="1"/>
  <c r="X174" i="29" s="1"/>
  <c r="X175" i="29" s="1"/>
  <c r="X176" i="29" s="1"/>
  <c r="X177" i="29" s="1"/>
  <c r="W131" i="29"/>
  <c r="W132" i="29" s="1"/>
  <c r="W133" i="29" s="1"/>
  <c r="W134" i="29" s="1"/>
  <c r="W135" i="29" s="1"/>
  <c r="W136" i="29" s="1"/>
  <c r="W137" i="29" s="1"/>
  <c r="W138" i="29" s="1"/>
  <c r="X130" i="29"/>
  <c r="X131" i="29" s="1"/>
  <c r="X132" i="29" s="1"/>
  <c r="X133" i="29" s="1"/>
  <c r="X134" i="29" s="1"/>
  <c r="X135" i="29" s="1"/>
  <c r="X136" i="29" s="1"/>
  <c r="X137" i="29" s="1"/>
  <c r="X138" i="29" s="1"/>
  <c r="X112" i="29"/>
  <c r="X113" i="29" s="1"/>
  <c r="X114" i="29" s="1"/>
  <c r="W113" i="29"/>
  <c r="W114" i="29" s="1"/>
  <c r="W90" i="29"/>
  <c r="W91" i="29" s="1"/>
  <c r="X89" i="29"/>
  <c r="X90" i="29" s="1"/>
  <c r="X91" i="29" s="1"/>
  <c r="W59" i="29"/>
  <c r="W60" i="29" s="1"/>
  <c r="W61" i="29" s="1"/>
  <c r="W62" i="29" s="1"/>
  <c r="W63" i="29" s="1"/>
  <c r="W64" i="29" s="1"/>
  <c r="X58" i="29"/>
  <c r="X59" i="29" s="1"/>
  <c r="X60" i="29" s="1"/>
  <c r="X61" i="29" s="1"/>
  <c r="X62" i="29" s="1"/>
  <c r="X63" i="29" s="1"/>
  <c r="X64" i="29" s="1"/>
  <c r="X159" i="29"/>
  <c r="X160" i="29" s="1"/>
  <c r="X161" i="29" s="1"/>
  <c r="X628" i="29"/>
  <c r="X629" i="29" s="1"/>
  <c r="X630" i="29" s="1"/>
  <c r="W629" i="29"/>
  <c r="W630" i="29" s="1"/>
  <c r="W576" i="29"/>
  <c r="W577" i="29" s="1"/>
  <c r="X575" i="29"/>
  <c r="X576" i="29" s="1"/>
  <c r="X577" i="29" s="1"/>
  <c r="W558" i="29"/>
  <c r="W559" i="29" s="1"/>
  <c r="W560" i="29" s="1"/>
  <c r="W561" i="29" s="1"/>
  <c r="X557" i="29"/>
  <c r="X558" i="29" s="1"/>
  <c r="X559" i="29" s="1"/>
  <c r="X560" i="29" s="1"/>
  <c r="X561" i="29" s="1"/>
  <c r="W399" i="29"/>
  <c r="W400" i="29" s="1"/>
  <c r="W401" i="29" s="1"/>
  <c r="W402" i="29" s="1"/>
  <c r="X398" i="29"/>
  <c r="X399" i="29" s="1"/>
  <c r="X400" i="29" s="1"/>
  <c r="X401" i="29" s="1"/>
  <c r="X402" i="29" s="1"/>
  <c r="W233" i="29"/>
  <c r="W234" i="29" s="1"/>
  <c r="X232" i="29"/>
  <c r="X233" i="29" s="1"/>
  <c r="X234" i="29" s="1"/>
  <c r="X216" i="29"/>
  <c r="X217" i="29" s="1"/>
  <c r="X218" i="29" s="1"/>
  <c r="W217" i="29"/>
  <c r="W218" i="29" s="1"/>
  <c r="W205" i="29"/>
  <c r="W206" i="29" s="1"/>
  <c r="X204" i="29"/>
  <c r="X205" i="29" s="1"/>
  <c r="X206" i="29" s="1"/>
  <c r="W44" i="29"/>
  <c r="W45" i="29" s="1"/>
  <c r="X336" i="29"/>
  <c r="X337" i="29" s="1"/>
  <c r="X338" i="29" s="1"/>
  <c r="X339" i="29" s="1"/>
  <c r="X340" i="29" s="1"/>
  <c r="X253" i="29"/>
  <c r="X254" i="29" s="1"/>
  <c r="X255" i="29" s="1"/>
  <c r="X151" i="29"/>
  <c r="X152" i="29" s="1"/>
  <c r="X153" i="29" s="1"/>
  <c r="X154" i="29" s="1"/>
  <c r="X155" i="29" s="1"/>
  <c r="X156" i="29" s="1"/>
  <c r="X157" i="29" s="1"/>
  <c r="X158" i="29" s="1"/>
  <c r="W808" i="29"/>
  <c r="W809" i="29" s="1"/>
  <c r="W810" i="29" s="1"/>
  <c r="W811" i="29" s="1"/>
  <c r="W812" i="29" s="1"/>
  <c r="W813" i="29" s="1"/>
  <c r="X807" i="29"/>
  <c r="X808" i="29" s="1"/>
  <c r="X809" i="29" s="1"/>
  <c r="X810" i="29" s="1"/>
  <c r="X811" i="29" s="1"/>
  <c r="X812" i="29" s="1"/>
  <c r="X813" i="29" s="1"/>
  <c r="X710" i="29"/>
  <c r="X711" i="29" s="1"/>
  <c r="X712" i="29" s="1"/>
  <c r="X713" i="29" s="1"/>
  <c r="X714" i="29" s="1"/>
  <c r="X715" i="29" s="1"/>
  <c r="X716" i="29" s="1"/>
  <c r="X717" i="29" s="1"/>
  <c r="X718" i="29" s="1"/>
  <c r="X719" i="29" s="1"/>
  <c r="X720" i="29" s="1"/>
  <c r="X721" i="29" s="1"/>
  <c r="X722" i="29" s="1"/>
  <c r="X723" i="29" s="1"/>
  <c r="X724" i="29" s="1"/>
  <c r="W711" i="29"/>
  <c r="W712" i="29" s="1"/>
  <c r="W713" i="29" s="1"/>
  <c r="W714" i="29" s="1"/>
  <c r="W715" i="29" s="1"/>
  <c r="W716" i="29" s="1"/>
  <c r="W717" i="29" s="1"/>
  <c r="W718" i="29" s="1"/>
  <c r="W719" i="29" s="1"/>
  <c r="W720" i="29" s="1"/>
  <c r="W721" i="29" s="1"/>
  <c r="W722" i="29" s="1"/>
  <c r="W723" i="29" s="1"/>
  <c r="W724" i="29" s="1"/>
  <c r="W497" i="29"/>
  <c r="W498" i="29" s="1"/>
  <c r="W499" i="29" s="1"/>
  <c r="X496" i="29"/>
  <c r="X497" i="29" s="1"/>
  <c r="X498" i="29" s="1"/>
  <c r="X499" i="29" s="1"/>
  <c r="W414" i="29"/>
  <c r="W415" i="29" s="1"/>
  <c r="W416" i="29" s="1"/>
  <c r="W417" i="29" s="1"/>
  <c r="W418" i="29" s="1"/>
  <c r="X413" i="29"/>
  <c r="X414" i="29" s="1"/>
  <c r="X415" i="29" s="1"/>
  <c r="X416" i="29" s="1"/>
  <c r="X417" i="29" s="1"/>
  <c r="X418" i="29" s="1"/>
  <c r="W407" i="29"/>
  <c r="W408" i="29" s="1"/>
  <c r="X406" i="29"/>
  <c r="X407" i="29" s="1"/>
  <c r="X408" i="29" s="1"/>
  <c r="W391" i="29"/>
  <c r="W392" i="29" s="1"/>
  <c r="W393" i="29" s="1"/>
  <c r="W394" i="29" s="1"/>
  <c r="X390" i="29"/>
  <c r="X391" i="29" s="1"/>
  <c r="X392" i="29" s="1"/>
  <c r="X393" i="29" s="1"/>
  <c r="X394" i="29" s="1"/>
  <c r="W371" i="29"/>
  <c r="W372" i="29" s="1"/>
  <c r="W373" i="29" s="1"/>
  <c r="W374" i="29" s="1"/>
  <c r="W375" i="29" s="1"/>
  <c r="W376" i="29" s="1"/>
  <c r="W377" i="29" s="1"/>
  <c r="W378" i="29" s="1"/>
  <c r="W379" i="29" s="1"/>
  <c r="W380" i="29" s="1"/>
  <c r="X370" i="29"/>
  <c r="X371" i="29" s="1"/>
  <c r="X372" i="29" s="1"/>
  <c r="X373" i="29" s="1"/>
  <c r="X374" i="29" s="1"/>
  <c r="X375" i="29" s="1"/>
  <c r="X376" i="29" s="1"/>
  <c r="X377" i="29" s="1"/>
  <c r="X378" i="29" s="1"/>
  <c r="X379" i="29" s="1"/>
  <c r="X380" i="29" s="1"/>
  <c r="W342" i="29"/>
  <c r="W343" i="29" s="1"/>
  <c r="W344" i="29" s="1"/>
  <c r="W345" i="29" s="1"/>
  <c r="W346" i="29" s="1"/>
  <c r="W347" i="29" s="1"/>
  <c r="W348" i="29" s="1"/>
  <c r="W349" i="29" s="1"/>
  <c r="W350" i="29" s="1"/>
  <c r="X341" i="29"/>
  <c r="X342" i="29" s="1"/>
  <c r="X343" i="29" s="1"/>
  <c r="X344" i="29" s="1"/>
  <c r="X345" i="29" s="1"/>
  <c r="X346" i="29" s="1"/>
  <c r="X347" i="29" s="1"/>
  <c r="X348" i="29" s="1"/>
  <c r="X349" i="29" s="1"/>
  <c r="X350" i="29" s="1"/>
  <c r="W322" i="29"/>
  <c r="X321" i="29"/>
  <c r="X322" i="29" s="1"/>
  <c r="W179" i="29"/>
  <c r="W180" i="29" s="1"/>
  <c r="W181" i="29" s="1"/>
  <c r="W182" i="29" s="1"/>
  <c r="W183" i="29" s="1"/>
  <c r="W184" i="29" s="1"/>
  <c r="X178" i="29"/>
  <c r="X179" i="29" s="1"/>
  <c r="X180" i="29" s="1"/>
  <c r="X181" i="29" s="1"/>
  <c r="X182" i="29" s="1"/>
  <c r="X183" i="29" s="1"/>
  <c r="X184" i="29" s="1"/>
  <c r="W66" i="29"/>
  <c r="W67" i="29" s="1"/>
  <c r="W68" i="29" s="1"/>
  <c r="W69" i="29" s="1"/>
  <c r="W70" i="29" s="1"/>
  <c r="W71" i="29" s="1"/>
  <c r="W72" i="29" s="1"/>
  <c r="W73" i="29" s="1"/>
  <c r="W74" i="29" s="1"/>
  <c r="W75" i="29" s="1"/>
  <c r="X65" i="29"/>
  <c r="X66" i="29" s="1"/>
  <c r="X67" i="29" s="1"/>
  <c r="X68" i="29" s="1"/>
  <c r="X69" i="29" s="1"/>
  <c r="X70" i="29" s="1"/>
  <c r="X71" i="29" s="1"/>
  <c r="X72" i="29" s="1"/>
  <c r="X73" i="29" s="1"/>
  <c r="X74" i="29" s="1"/>
  <c r="X75" i="29" s="1"/>
  <c r="X982" i="29"/>
  <c r="X983" i="29" s="1"/>
  <c r="X984" i="29" s="1"/>
  <c r="X985" i="29" s="1"/>
  <c r="X986" i="29" s="1"/>
  <c r="X987" i="29" s="1"/>
  <c r="X988" i="29" s="1"/>
  <c r="X895" i="29"/>
  <c r="X896" i="29" s="1"/>
  <c r="X897" i="29" s="1"/>
  <c r="X898" i="29" s="1"/>
  <c r="X889" i="29"/>
  <c r="X890" i="29" s="1"/>
  <c r="X891" i="29" s="1"/>
  <c r="X879" i="29"/>
  <c r="X880" i="29" s="1"/>
  <c r="X881" i="29" s="1"/>
  <c r="X882" i="29" s="1"/>
  <c r="X883" i="29" s="1"/>
  <c r="X829" i="29"/>
  <c r="X830" i="29" s="1"/>
  <c r="X831" i="29" s="1"/>
  <c r="X832" i="29" s="1"/>
  <c r="X833" i="29" s="1"/>
  <c r="X834" i="29" s="1"/>
  <c r="X835" i="29" s="1"/>
  <c r="X796" i="29"/>
  <c r="X797" i="29" s="1"/>
  <c r="X798" i="29" s="1"/>
  <c r="X799" i="29" s="1"/>
  <c r="X800" i="29" s="1"/>
  <c r="X801" i="29" s="1"/>
  <c r="X802" i="29" s="1"/>
  <c r="X803" i="29" s="1"/>
  <c r="X804" i="29" s="1"/>
  <c r="X805" i="29" s="1"/>
  <c r="X806" i="29" s="1"/>
  <c r="X492" i="29"/>
  <c r="X493" i="29" s="1"/>
  <c r="X494" i="29" s="1"/>
  <c r="X495" i="29" s="1"/>
  <c r="X470" i="29"/>
  <c r="X471" i="29" s="1"/>
  <c r="X472" i="29" s="1"/>
  <c r="X430" i="29"/>
  <c r="X431" i="29" s="1"/>
  <c r="X432" i="29" s="1"/>
  <c r="X433" i="29" s="1"/>
  <c r="X434" i="29" s="1"/>
  <c r="X403" i="29"/>
  <c r="X404" i="29" s="1"/>
  <c r="X405" i="29" s="1"/>
  <c r="X333" i="29"/>
  <c r="X334" i="29" s="1"/>
  <c r="X335" i="29" s="1"/>
  <c r="X274" i="29"/>
  <c r="X275" i="29" s="1"/>
  <c r="X276" i="29" s="1"/>
  <c r="X127" i="29"/>
  <c r="X128" i="29" s="1"/>
  <c r="X129" i="29" s="1"/>
  <c r="W820" i="29"/>
  <c r="W821" i="29" s="1"/>
  <c r="X819" i="29"/>
  <c r="X820" i="29" s="1"/>
  <c r="X821" i="29" s="1"/>
  <c r="W753" i="29"/>
  <c r="W754" i="29" s="1"/>
  <c r="W755" i="29" s="1"/>
  <c r="W756" i="29" s="1"/>
  <c r="W757" i="29" s="1"/>
  <c r="W758" i="29" s="1"/>
  <c r="W759" i="29" s="1"/>
  <c r="W608" i="29"/>
  <c r="W609" i="29" s="1"/>
  <c r="W610" i="29" s="1"/>
  <c r="W611" i="29" s="1"/>
  <c r="W612" i="29" s="1"/>
  <c r="W613" i="29" s="1"/>
  <c r="W614" i="29" s="1"/>
  <c r="W615" i="29" s="1"/>
  <c r="X607" i="29"/>
  <c r="X608" i="29" s="1"/>
  <c r="X609" i="29" s="1"/>
  <c r="X610" i="29" s="1"/>
  <c r="X611" i="29" s="1"/>
  <c r="X612" i="29" s="1"/>
  <c r="X613" i="29" s="1"/>
  <c r="X614" i="29" s="1"/>
  <c r="X615" i="29" s="1"/>
  <c r="W563" i="29"/>
  <c r="W564" i="29" s="1"/>
  <c r="X562" i="29"/>
  <c r="X563" i="29" s="1"/>
  <c r="X564" i="29" s="1"/>
  <c r="W474" i="29"/>
  <c r="W475" i="29" s="1"/>
  <c r="W476" i="29" s="1"/>
  <c r="W477" i="29" s="1"/>
  <c r="W478" i="29" s="1"/>
  <c r="W479" i="29" s="1"/>
  <c r="X473" i="29"/>
  <c r="X474" i="29" s="1"/>
  <c r="X475" i="29" s="1"/>
  <c r="X476" i="29" s="1"/>
  <c r="X477" i="29" s="1"/>
  <c r="X478" i="29" s="1"/>
  <c r="X479" i="29" s="1"/>
  <c r="W436" i="29"/>
  <c r="W437" i="29" s="1"/>
  <c r="W438" i="29" s="1"/>
  <c r="W439" i="29" s="1"/>
  <c r="W440" i="29" s="1"/>
  <c r="W441" i="29" s="1"/>
  <c r="W442" i="29" s="1"/>
  <c r="W420" i="29"/>
  <c r="W421" i="29" s="1"/>
  <c r="X395" i="29"/>
  <c r="X396" i="29" s="1"/>
  <c r="X397" i="29" s="1"/>
  <c r="W396" i="29"/>
  <c r="W397" i="29" s="1"/>
  <c r="W389" i="29"/>
  <c r="W331" i="29"/>
  <c r="W332" i="29" s="1"/>
  <c r="X330" i="29"/>
  <c r="X331" i="29" s="1"/>
  <c r="X332" i="29" s="1"/>
  <c r="W319" i="29"/>
  <c r="W320" i="29" s="1"/>
  <c r="X318" i="29"/>
  <c r="X319" i="29" s="1"/>
  <c r="X320" i="29" s="1"/>
  <c r="W284" i="29"/>
  <c r="W285" i="29" s="1"/>
  <c r="W278" i="29"/>
  <c r="W279" i="29" s="1"/>
  <c r="X277" i="29"/>
  <c r="X278" i="29" s="1"/>
  <c r="X279" i="29" s="1"/>
  <c r="W257" i="29"/>
  <c r="W258" i="29" s="1"/>
  <c r="W259" i="29" s="1"/>
  <c r="W260" i="29" s="1"/>
  <c r="X256" i="29"/>
  <c r="X257" i="29" s="1"/>
  <c r="X258" i="29" s="1"/>
  <c r="X259" i="29" s="1"/>
  <c r="X260" i="29" s="1"/>
  <c r="W236" i="29"/>
  <c r="W237" i="29" s="1"/>
  <c r="W238" i="29" s="1"/>
  <c r="W239" i="29" s="1"/>
  <c r="W240" i="29" s="1"/>
  <c r="W241" i="29" s="1"/>
  <c r="W242" i="29" s="1"/>
  <c r="W243" i="29" s="1"/>
  <c r="W244" i="29" s="1"/>
  <c r="W245" i="29" s="1"/>
  <c r="W246" i="29" s="1"/>
  <c r="W147" i="29"/>
  <c r="W148" i="29" s="1"/>
  <c r="W149" i="29" s="1"/>
  <c r="W150" i="29" s="1"/>
  <c r="X146" i="29"/>
  <c r="X147" i="29" s="1"/>
  <c r="X148" i="29" s="1"/>
  <c r="X149" i="29" s="1"/>
  <c r="X150" i="29" s="1"/>
  <c r="W47" i="29"/>
  <c r="W48" i="29" s="1"/>
  <c r="X46" i="29"/>
  <c r="X47" i="29" s="1"/>
  <c r="X48" i="29" s="1"/>
  <c r="X922" i="29"/>
  <c r="X923" i="29" s="1"/>
  <c r="X924" i="29" s="1"/>
  <c r="X925" i="29" s="1"/>
  <c r="X926" i="29" s="1"/>
  <c r="X927" i="29" s="1"/>
  <c r="X928" i="29" s="1"/>
  <c r="X858" i="29"/>
  <c r="X859" i="29" s="1"/>
  <c r="X860" i="29" s="1"/>
  <c r="X861" i="29" s="1"/>
  <c r="X862" i="29" s="1"/>
  <c r="X863" i="29" s="1"/>
  <c r="X864" i="29" s="1"/>
  <c r="X843" i="29"/>
  <c r="X844" i="29" s="1"/>
  <c r="X845" i="29" s="1"/>
  <c r="X846" i="29" s="1"/>
  <c r="X847" i="29" s="1"/>
  <c r="X699" i="29"/>
  <c r="X700" i="29" s="1"/>
  <c r="X701" i="29" s="1"/>
  <c r="X702" i="29" s="1"/>
  <c r="X703" i="29" s="1"/>
  <c r="X704" i="29" s="1"/>
  <c r="X705" i="29" s="1"/>
  <c r="X706" i="29" s="1"/>
  <c r="X707" i="29" s="1"/>
  <c r="X708" i="29" s="1"/>
  <c r="X709" i="29" s="1"/>
  <c r="W748" i="29"/>
  <c r="W749" i="29" s="1"/>
  <c r="W750" i="29" s="1"/>
  <c r="W751" i="29" s="1"/>
  <c r="X747" i="29"/>
  <c r="X748" i="29" s="1"/>
  <c r="X749" i="29" s="1"/>
  <c r="X750" i="29" s="1"/>
  <c r="X751" i="29" s="1"/>
  <c r="W651" i="29"/>
  <c r="W652" i="29" s="1"/>
  <c r="W653" i="29" s="1"/>
  <c r="W654" i="29" s="1"/>
  <c r="W655" i="29" s="1"/>
  <c r="W656" i="29" s="1"/>
  <c r="W657" i="29" s="1"/>
  <c r="W658" i="29" s="1"/>
  <c r="W659" i="29" s="1"/>
  <c r="W660" i="29" s="1"/>
  <c r="X650" i="29"/>
  <c r="X651" i="29" s="1"/>
  <c r="X652" i="29" s="1"/>
  <c r="X653" i="29" s="1"/>
  <c r="X654" i="29" s="1"/>
  <c r="X655" i="29" s="1"/>
  <c r="X656" i="29" s="1"/>
  <c r="X657" i="29" s="1"/>
  <c r="X658" i="29" s="1"/>
  <c r="X659" i="29" s="1"/>
  <c r="X660" i="29" s="1"/>
  <c r="W505" i="29"/>
  <c r="W506" i="29" s="1"/>
  <c r="W507" i="29" s="1"/>
  <c r="W508" i="29" s="1"/>
  <c r="W509" i="29" s="1"/>
  <c r="W510" i="29" s="1"/>
  <c r="W511" i="29" s="1"/>
  <c r="W512" i="29" s="1"/>
  <c r="W513" i="29" s="1"/>
  <c r="W514" i="29" s="1"/>
  <c r="W515" i="29" s="1"/>
  <c r="X504" i="29"/>
  <c r="X505" i="29" s="1"/>
  <c r="X506" i="29" s="1"/>
  <c r="X507" i="29" s="1"/>
  <c r="X508" i="29" s="1"/>
  <c r="X509" i="29" s="1"/>
  <c r="X510" i="29" s="1"/>
  <c r="X511" i="29" s="1"/>
  <c r="X512" i="29" s="1"/>
  <c r="X513" i="29" s="1"/>
  <c r="X514" i="29" s="1"/>
  <c r="X515" i="29" s="1"/>
  <c r="X907" i="29"/>
  <c r="X908" i="29" s="1"/>
  <c r="X909" i="29" s="1"/>
  <c r="X910" i="29" s="1"/>
  <c r="X911" i="29" s="1"/>
  <c r="X791" i="29"/>
  <c r="X792" i="29" s="1"/>
  <c r="X793" i="29" s="1"/>
  <c r="X794" i="29" s="1"/>
  <c r="X795" i="29" s="1"/>
  <c r="X690" i="29"/>
  <c r="X691" i="29" s="1"/>
  <c r="X692" i="29" s="1"/>
  <c r="X693" i="29" s="1"/>
  <c r="X694" i="29" s="1"/>
  <c r="X695" i="29" s="1"/>
  <c r="X696" i="29" s="1"/>
  <c r="X697" i="29" s="1"/>
  <c r="X698" i="29" s="1"/>
  <c r="X528" i="29"/>
  <c r="X529" i="29" s="1"/>
  <c r="X530" i="29" s="1"/>
  <c r="X358" i="29"/>
  <c r="X359" i="29" s="1"/>
  <c r="X360" i="29" s="1"/>
  <c r="X361" i="29" s="1"/>
  <c r="X362" i="29" s="1"/>
  <c r="X363" i="29" s="1"/>
  <c r="X364" i="29" s="1"/>
  <c r="X365" i="29" s="1"/>
  <c r="X366" i="29" s="1"/>
  <c r="X367" i="29" s="1"/>
  <c r="X368" i="29" s="1"/>
  <c r="X369" i="29" s="1"/>
  <c r="X230" i="29"/>
  <c r="X231" i="29" s="1"/>
  <c r="X162" i="29"/>
  <c r="X163" i="29" s="1"/>
  <c r="X164" i="29" s="1"/>
  <c r="O4" i="29" l="1"/>
  <c r="H814" i="29"/>
  <c r="H769" i="29"/>
  <c r="H575" i="29"/>
  <c r="H492" i="29"/>
  <c r="H449" i="29"/>
  <c r="H390" i="29"/>
  <c r="H358" i="29"/>
  <c r="H330" i="29"/>
  <c r="H185" i="29"/>
  <c r="H178" i="29"/>
  <c r="H146" i="29"/>
  <c r="H115" i="29"/>
  <c r="H112" i="29"/>
  <c r="H97" i="29"/>
  <c r="H89" i="29"/>
  <c r="H17" i="26"/>
  <c r="H155" i="26"/>
  <c r="H151" i="26"/>
  <c r="H99" i="26"/>
  <c r="H61" i="26"/>
  <c r="K96" i="20"/>
  <c r="J96" i="20"/>
  <c r="I96" i="20"/>
  <c r="H96" i="20"/>
  <c r="L96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S496" i="29"/>
  <c r="T92" i="29"/>
  <c r="S403" i="29"/>
  <c r="T892" i="29"/>
  <c r="P232" i="29"/>
  <c r="T500" i="29"/>
  <c r="S865" i="29"/>
  <c r="R562" i="29"/>
  <c r="S912" i="29"/>
  <c r="T641" i="29"/>
  <c r="Q796" i="29"/>
  <c r="O351" i="29"/>
  <c r="S473" i="29"/>
  <c r="R783" i="29"/>
  <c r="S565" i="29"/>
  <c r="S139" i="29"/>
  <c r="R661" i="29"/>
  <c r="T562" i="29"/>
  <c r="Q884" i="29"/>
  <c r="R425" i="29"/>
  <c r="T300" i="29"/>
  <c r="S277" i="29"/>
  <c r="S425" i="29"/>
  <c r="S256" i="29"/>
  <c r="S531" i="29"/>
  <c r="P403" i="29"/>
  <c r="R130" i="29"/>
  <c r="P661" i="29"/>
  <c r="R628" i="29"/>
  <c r="P115" i="29"/>
  <c r="P280" i="29"/>
  <c r="O899" i="29"/>
  <c r="P783" i="29"/>
  <c r="P185" i="29"/>
  <c r="Q892" i="29"/>
  <c r="T303" i="29"/>
  <c r="T607" i="29"/>
  <c r="S480" i="29"/>
  <c r="T681" i="29"/>
  <c r="Q406" i="29"/>
  <c r="Q216" i="29"/>
  <c r="T351" i="29"/>
  <c r="O46" i="29"/>
  <c r="P725" i="29"/>
  <c r="T49" i="29"/>
  <c r="O710" i="29"/>
  <c r="O130" i="29"/>
  <c r="Q115" i="29"/>
  <c r="O982" i="29"/>
  <c r="R178" i="29"/>
  <c r="T884" i="29"/>
  <c r="Q370" i="29"/>
  <c r="Q664" i="29"/>
  <c r="Q628" i="29"/>
  <c r="R664" i="29"/>
  <c r="Q807" i="29"/>
  <c r="S280" i="29"/>
  <c r="O699" i="29"/>
  <c r="P865" i="29"/>
  <c r="P162" i="29"/>
  <c r="Q341" i="29"/>
  <c r="O971" i="29"/>
  <c r="P786" i="29"/>
  <c r="R971" i="29"/>
  <c r="O470" i="29"/>
  <c r="R139" i="29"/>
  <c r="T899" i="29"/>
  <c r="S76" i="29"/>
  <c r="R899" i="29"/>
  <c r="P962" i="29"/>
  <c r="T185" i="29"/>
  <c r="Q395" i="29"/>
  <c r="O839" i="29"/>
  <c r="O902" i="29"/>
  <c r="O752" i="29"/>
  <c r="T58" i="29"/>
  <c r="T46" i="29"/>
  <c r="O578" i="29"/>
  <c r="T664" i="29"/>
  <c r="T783" i="29"/>
  <c r="T403" i="29"/>
  <c r="O661" i="29"/>
  <c r="P26" i="29"/>
  <c r="P565" i="29"/>
  <c r="O796" i="29"/>
  <c r="T232" i="29"/>
  <c r="T982" i="29"/>
  <c r="Q321" i="29"/>
  <c r="T796" i="29"/>
  <c r="T321" i="29"/>
  <c r="T565" i="29"/>
  <c r="T341" i="29"/>
  <c r="O884" i="29"/>
  <c r="T21" i="29"/>
  <c r="P664" i="29"/>
  <c r="R76" i="29"/>
  <c r="R822" i="29"/>
  <c r="Q130" i="29"/>
  <c r="Q300" i="29"/>
  <c r="O232" i="29"/>
  <c r="Q631" i="29"/>
  <c r="Q531" i="29"/>
  <c r="P989" i="29"/>
  <c r="R496" i="29"/>
  <c r="P892" i="29"/>
  <c r="R814" i="29"/>
  <c r="Q899" i="29"/>
  <c r="R321" i="29"/>
  <c r="S899" i="29"/>
  <c r="S628" i="29"/>
  <c r="Q159" i="29"/>
  <c r="Q65" i="29"/>
  <c r="P151" i="29"/>
  <c r="R419" i="29"/>
  <c r="T130" i="29"/>
  <c r="T76" i="29"/>
  <c r="P49" i="29"/>
  <c r="Q932" i="29"/>
  <c r="P616" i="29"/>
  <c r="S539" i="29"/>
  <c r="T315" i="29"/>
  <c r="P531" i="29"/>
  <c r="S884" i="29"/>
  <c r="Q523" i="29"/>
  <c r="O778" i="29"/>
  <c r="R283" i="29"/>
  <c r="Q616" i="29"/>
  <c r="O929" i="29"/>
  <c r="T370" i="29"/>
  <c r="S631" i="29"/>
  <c r="P752" i="29"/>
  <c r="R336" i="29"/>
  <c r="T902" i="29"/>
  <c r="R470" i="29"/>
  <c r="S557" i="29"/>
  <c r="O178" i="29"/>
  <c r="Q786" i="29"/>
  <c r="S341" i="29"/>
  <c r="S92" i="29"/>
  <c r="S796" i="29"/>
  <c r="T752" i="29"/>
  <c r="Q46" i="29"/>
  <c r="S836" i="29"/>
  <c r="T277" i="29"/>
  <c r="T631" i="29"/>
  <c r="P435" i="29"/>
  <c r="Q778" i="29"/>
  <c r="P165" i="29"/>
  <c r="R151" i="29"/>
  <c r="P912" i="29"/>
  <c r="O92" i="29"/>
  <c r="P21" i="29"/>
  <c r="T962" i="29"/>
  <c r="S699" i="29"/>
  <c r="S583" i="29"/>
  <c r="R836" i="29"/>
  <c r="S843" i="29"/>
  <c r="O843" i="29"/>
  <c r="Q139" i="29"/>
  <c r="R895" i="29"/>
  <c r="Q435" i="29"/>
  <c r="S872" i="29"/>
  <c r="O664" i="29"/>
  <c r="R778" i="29"/>
  <c r="O21" i="29"/>
  <c r="R786" i="29"/>
  <c r="T836" i="29"/>
  <c r="O370" i="29"/>
  <c r="P453" i="29"/>
  <c r="O162" i="29"/>
  <c r="Q583" i="29"/>
  <c r="P395" i="29"/>
  <c r="T557" i="29"/>
  <c r="S786" i="29"/>
  <c r="S232" i="29"/>
  <c r="P406" i="29"/>
  <c r="O848" i="29"/>
  <c r="S929" i="29"/>
  <c r="S641" i="29"/>
  <c r="R406" i="29"/>
  <c r="T989" i="29"/>
  <c r="T661" i="29"/>
  <c r="R277" i="29"/>
  <c r="Q92" i="29"/>
  <c r="Q178" i="29"/>
  <c r="S58" i="29"/>
  <c r="S178" i="29"/>
  <c r="Q902" i="29"/>
  <c r="P336" i="29"/>
  <c r="P681" i="29"/>
  <c r="S500" i="29"/>
  <c r="S162" i="29"/>
  <c r="P819" i="29"/>
  <c r="R232" i="29"/>
  <c r="Q836" i="29"/>
  <c r="S523" i="29"/>
  <c r="O783" i="29"/>
  <c r="T283" i="29"/>
  <c r="P516" i="29"/>
  <c r="T929" i="29"/>
  <c r="P843" i="29"/>
  <c r="R578" i="29"/>
  <c r="O185" i="29"/>
  <c r="S97" i="29"/>
  <c r="T139" i="29"/>
  <c r="P557" i="29"/>
  <c r="T409" i="29"/>
  <c r="O836" i="29"/>
  <c r="S283" i="29"/>
  <c r="O159" i="29"/>
  <c r="Q710" i="29"/>
  <c r="Q333" i="29"/>
  <c r="O565" i="29"/>
  <c r="P341" i="29"/>
  <c r="S572" i="29"/>
  <c r="R315" i="29"/>
  <c r="Q480" i="29"/>
  <c r="O583" i="29"/>
  <c r="R539" i="29"/>
  <c r="P822" i="29"/>
  <c r="T261" i="29"/>
  <c r="O409" i="29"/>
  <c r="P216" i="29"/>
  <c r="O865" i="29"/>
  <c r="O616" i="29"/>
  <c r="O216" i="29"/>
  <c r="P836" i="29"/>
  <c r="T516" i="29"/>
  <c r="R843" i="29"/>
  <c r="R902" i="29"/>
  <c r="Q814" i="29"/>
  <c r="R807" i="29"/>
  <c r="Q539" i="29"/>
  <c r="T822" i="29"/>
  <c r="R932" i="29"/>
  <c r="T778" i="29"/>
  <c r="O807" i="29"/>
  <c r="P473" i="29"/>
  <c r="T807" i="29"/>
  <c r="O922" i="29"/>
  <c r="T922" i="29"/>
  <c r="R370" i="29"/>
  <c r="R49" i="29"/>
  <c r="P46" i="29"/>
  <c r="T470" i="29"/>
  <c r="S21" i="29"/>
  <c r="R403" i="29"/>
  <c r="O473" i="29"/>
  <c r="Q76" i="29"/>
  <c r="T523" i="29"/>
  <c r="T583" i="29"/>
  <c r="S219" i="29"/>
  <c r="O139" i="29"/>
  <c r="S616" i="29"/>
  <c r="Q232" i="29"/>
  <c r="Q681" i="29"/>
  <c r="R699" i="29"/>
  <c r="R92" i="29"/>
  <c r="Q261" i="29"/>
  <c r="P92" i="29"/>
  <c r="T895" i="29"/>
  <c r="Q699" i="29"/>
  <c r="T280" i="29"/>
  <c r="P33" i="29"/>
  <c r="R516" i="29"/>
  <c r="T843" i="29"/>
  <c r="P283" i="29"/>
  <c r="T971" i="29"/>
  <c r="T616" i="29"/>
  <c r="S982" i="29"/>
  <c r="Q641" i="29"/>
  <c r="S902" i="29"/>
  <c r="Q97" i="29"/>
  <c r="T814" i="29"/>
  <c r="S398" i="29"/>
  <c r="O725" i="29"/>
  <c r="S130" i="29"/>
  <c r="T65" i="29"/>
  <c r="O631" i="29"/>
  <c r="Q381" i="29"/>
  <c r="P539" i="29"/>
  <c r="R115" i="29"/>
  <c r="P425" i="29"/>
  <c r="T151" i="29"/>
  <c r="T406" i="29"/>
  <c r="T115" i="29"/>
  <c r="S607" i="29"/>
  <c r="O822" i="29"/>
  <c r="O33" i="29"/>
  <c r="O280" i="29"/>
  <c r="R631" i="29"/>
  <c r="R33" i="29"/>
  <c r="S159" i="29"/>
  <c r="R300" i="29"/>
  <c r="T572" i="29"/>
  <c r="O516" i="29"/>
  <c r="S295" i="29"/>
  <c r="R473" i="29"/>
  <c r="R97" i="29"/>
  <c r="Q783" i="29"/>
  <c r="T710" i="29"/>
  <c r="P572" i="29"/>
  <c r="R929" i="29"/>
  <c r="R381" i="29"/>
  <c r="S303" i="29"/>
  <c r="O819" i="29"/>
  <c r="T531" i="29"/>
  <c r="Q565" i="29"/>
  <c r="P500" i="29"/>
  <c r="R796" i="29"/>
  <c r="S370" i="29"/>
  <c r="Q865" i="29"/>
  <c r="O321" i="29"/>
  <c r="O26" i="29"/>
  <c r="O300" i="29"/>
  <c r="O419" i="29"/>
  <c r="R185" i="29"/>
  <c r="R879" i="29"/>
  <c r="T381" i="29"/>
  <c r="R583" i="29"/>
  <c r="T725" i="29"/>
  <c r="Q165" i="29"/>
  <c r="S932" i="29"/>
  <c r="R710" i="29"/>
  <c r="S661" i="29"/>
  <c r="O381" i="29"/>
  <c r="S151" i="29"/>
  <c r="O932" i="29"/>
  <c r="T162" i="29"/>
  <c r="O892" i="29"/>
  <c r="T207" i="29"/>
  <c r="T159" i="29"/>
  <c r="Q895" i="29"/>
  <c r="Q661" i="29"/>
  <c r="Q879" i="29"/>
  <c r="Q409" i="29"/>
  <c r="R409" i="29"/>
  <c r="R351" i="29"/>
  <c r="S435" i="29"/>
  <c r="R641" i="29"/>
  <c r="T33" i="29"/>
  <c r="R839" i="29"/>
  <c r="R453" i="29"/>
  <c r="P303" i="29"/>
  <c r="P895" i="29"/>
  <c r="S516" i="29"/>
  <c r="O207" i="29"/>
  <c r="Q982" i="29"/>
  <c r="P97" i="29"/>
  <c r="P58" i="29"/>
  <c r="P929" i="29"/>
  <c r="S395" i="29"/>
  <c r="O453" i="29"/>
  <c r="R323" i="29"/>
  <c r="P778" i="29"/>
  <c r="S819" i="29"/>
  <c r="O435" i="29"/>
  <c r="P814" i="29"/>
  <c r="T419" i="29"/>
  <c r="R65" i="29"/>
  <c r="O500" i="29"/>
  <c r="P370" i="29"/>
  <c r="P932" i="29"/>
  <c r="S336" i="29"/>
  <c r="P178" i="29"/>
  <c r="O76" i="29"/>
  <c r="O395" i="29"/>
  <c r="S807" i="29"/>
  <c r="O572" i="29"/>
  <c r="S321" i="29"/>
  <c r="O219" i="29"/>
  <c r="S26" i="29"/>
  <c r="R333" i="29"/>
  <c r="R280" i="29"/>
  <c r="Q819" i="29"/>
  <c r="R165" i="29"/>
  <c r="S351" i="29"/>
  <c r="P65" i="29"/>
  <c r="S470" i="29"/>
  <c r="P388" i="29"/>
  <c r="O539" i="29"/>
  <c r="R341" i="29"/>
  <c r="R676" i="29"/>
  <c r="P796" i="29"/>
  <c r="T333" i="29"/>
  <c r="S971" i="29"/>
  <c r="P398" i="29"/>
  <c r="P631" i="29"/>
  <c r="S822" i="29"/>
  <c r="T578" i="29"/>
  <c r="R982" i="29"/>
  <c r="P583" i="29"/>
  <c r="O607" i="29"/>
  <c r="P628" i="29"/>
  <c r="O303" i="29"/>
  <c r="T453" i="29"/>
  <c r="R531" i="29"/>
  <c r="Q516" i="29"/>
  <c r="O628" i="29"/>
  <c r="O562" i="29"/>
  <c r="R261" i="29"/>
  <c r="Q323" i="29"/>
  <c r="O879" i="29"/>
  <c r="S381" i="29"/>
  <c r="T879" i="29"/>
  <c r="T912" i="29"/>
  <c r="Q295" i="29"/>
  <c r="O315" i="29"/>
  <c r="S989" i="29"/>
  <c r="R848" i="29"/>
  <c r="P562" i="29"/>
  <c r="R725" i="29"/>
  <c r="O962" i="29"/>
  <c r="P295" i="29"/>
  <c r="P300" i="29"/>
  <c r="R388" i="29"/>
  <c r="S778" i="29"/>
  <c r="Q929" i="29"/>
  <c r="Q303" i="29"/>
  <c r="Q336" i="29"/>
  <c r="S783" i="29"/>
  <c r="R557" i="29"/>
  <c r="P902" i="29"/>
  <c r="Q989" i="29"/>
  <c r="Q26" i="29"/>
  <c r="O333" i="29"/>
  <c r="R256" i="29"/>
  <c r="T216" i="29"/>
  <c r="T425" i="29"/>
  <c r="T699" i="29"/>
  <c r="S115" i="29"/>
  <c r="S409" i="29"/>
  <c r="P261" i="29"/>
  <c r="S406" i="29"/>
  <c r="Q725" i="29"/>
  <c r="R219" i="29"/>
  <c r="S207" i="29"/>
  <c r="T628" i="29"/>
  <c r="P699" i="29"/>
  <c r="T323" i="29"/>
  <c r="O151" i="29"/>
  <c r="P872" i="29"/>
  <c r="Q962" i="29"/>
  <c r="P982" i="29"/>
  <c r="S681" i="29"/>
  <c r="S388" i="29"/>
  <c r="P971" i="29"/>
  <c r="S49" i="29"/>
  <c r="O97" i="29"/>
  <c r="R303" i="29"/>
  <c r="R46" i="29"/>
  <c r="Q848" i="29"/>
  <c r="O989" i="29"/>
  <c r="O425" i="29"/>
  <c r="T165" i="29"/>
  <c r="Q425" i="29"/>
  <c r="R159" i="29"/>
  <c r="O235" i="29"/>
  <c r="T388" i="29"/>
  <c r="R565" i="29"/>
  <c r="S216" i="29"/>
  <c r="O388" i="29"/>
  <c r="R398" i="29"/>
  <c r="R295" i="29"/>
  <c r="O115" i="29"/>
  <c r="T839" i="29"/>
  <c r="R162" i="29"/>
  <c r="T256" i="29"/>
  <c r="R989" i="29"/>
  <c r="P419" i="29"/>
  <c r="O403" i="29"/>
  <c r="P381" i="29"/>
  <c r="Q256" i="29"/>
  <c r="O406" i="29"/>
  <c r="Q572" i="29"/>
  <c r="P480" i="29"/>
  <c r="R752" i="29"/>
  <c r="T932" i="29"/>
  <c r="R395" i="29"/>
  <c r="T336" i="29"/>
  <c r="P884" i="29"/>
  <c r="S839" i="29"/>
  <c r="P323" i="29"/>
  <c r="Q58" i="29"/>
  <c r="S261" i="29"/>
  <c r="S725" i="29"/>
  <c r="S895" i="29"/>
  <c r="T872" i="29"/>
  <c r="Q33" i="29"/>
  <c r="Q315" i="29"/>
  <c r="Q473" i="29"/>
  <c r="T435" i="29"/>
  <c r="Q912" i="29"/>
  <c r="T480" i="29"/>
  <c r="O277" i="29"/>
  <c r="S848" i="29"/>
  <c r="P139" i="29"/>
  <c r="S578" i="29"/>
  <c r="T865" i="29"/>
  <c r="S323" i="29"/>
  <c r="P219" i="29"/>
  <c r="S752" i="29"/>
  <c r="T473" i="29"/>
  <c r="P676" i="29"/>
  <c r="O912" i="29"/>
  <c r="P710" i="29"/>
  <c r="Q162" i="29"/>
  <c r="S676" i="29"/>
  <c r="P848" i="29"/>
  <c r="O496" i="29"/>
  <c r="T496" i="29"/>
  <c r="S664" i="29"/>
  <c r="O676" i="29"/>
  <c r="P277" i="29"/>
  <c r="S562" i="29"/>
  <c r="S962" i="29"/>
  <c r="O681" i="29"/>
  <c r="O295" i="29"/>
  <c r="P256" i="29"/>
  <c r="O523" i="29"/>
  <c r="Q562" i="29"/>
  <c r="O531" i="29"/>
  <c r="P922" i="29"/>
  <c r="R500" i="29"/>
  <c r="T97" i="29"/>
  <c r="O341" i="29"/>
  <c r="Q676" i="29"/>
  <c r="Q403" i="29"/>
  <c r="R216" i="29"/>
  <c r="O165" i="29"/>
  <c r="R58" i="29"/>
  <c r="R892" i="29"/>
  <c r="O58" i="29"/>
  <c r="O323" i="29"/>
  <c r="S46" i="29"/>
  <c r="P76" i="29"/>
  <c r="S65" i="29"/>
  <c r="Q419" i="29"/>
  <c r="O256" i="29"/>
  <c r="S165" i="29"/>
  <c r="S814" i="29"/>
  <c r="O895" i="29"/>
  <c r="O49" i="29"/>
  <c r="R572" i="29"/>
  <c r="O398" i="29"/>
  <c r="S33" i="29"/>
  <c r="R616" i="29"/>
  <c r="P607" i="29"/>
  <c r="S185" i="29"/>
  <c r="Q872" i="29"/>
  <c r="Q185" i="29"/>
  <c r="O872" i="29"/>
  <c r="Q843" i="29"/>
  <c r="P235" i="29"/>
  <c r="R872" i="29"/>
  <c r="T395" i="29"/>
  <c r="R523" i="29"/>
  <c r="R607" i="29"/>
  <c r="P470" i="29"/>
  <c r="Q971" i="29"/>
  <c r="P879" i="29"/>
  <c r="P899" i="29"/>
  <c r="P839" i="29"/>
  <c r="Q398" i="29"/>
  <c r="S710" i="29"/>
  <c r="P130" i="29"/>
  <c r="R922" i="29"/>
  <c r="O480" i="29"/>
  <c r="S333" i="29"/>
  <c r="Q283" i="29"/>
  <c r="Q839" i="29"/>
  <c r="Q151" i="29"/>
  <c r="R962" i="29"/>
  <c r="S453" i="29"/>
  <c r="P207" i="29"/>
  <c r="S892" i="29"/>
  <c r="O261" i="29"/>
  <c r="Q496" i="29"/>
  <c r="Q280" i="29"/>
  <c r="P159" i="29"/>
  <c r="R819" i="29"/>
  <c r="Q578" i="29"/>
  <c r="Q752" i="29"/>
  <c r="S922" i="29"/>
  <c r="T295" i="29"/>
  <c r="P807" i="29"/>
  <c r="Q277" i="29"/>
  <c r="P578" i="29"/>
  <c r="Q388" i="29"/>
  <c r="T848" i="29"/>
  <c r="Q351" i="29"/>
  <c r="O65" i="29"/>
  <c r="P496" i="29"/>
  <c r="Q922" i="29"/>
  <c r="R480" i="29"/>
  <c r="S315" i="29"/>
  <c r="P409" i="29"/>
  <c r="O786" i="29"/>
  <c r="R681" i="29"/>
  <c r="T178" i="29"/>
  <c r="Q235" i="29"/>
  <c r="R26" i="29"/>
  <c r="R207" i="29"/>
  <c r="Q453" i="29"/>
  <c r="R912" i="29"/>
  <c r="Q607" i="29"/>
  <c r="T676" i="29"/>
  <c r="S879" i="29"/>
  <c r="Q500" i="29"/>
  <c r="Q470" i="29"/>
  <c r="R865" i="29"/>
  <c r="R235" i="29"/>
  <c r="P523" i="29"/>
  <c r="T235" i="29"/>
  <c r="O814" i="29"/>
  <c r="R21" i="29"/>
  <c r="Q219" i="29"/>
  <c r="T398" i="29"/>
  <c r="O557" i="29"/>
  <c r="O336" i="29"/>
  <c r="O641" i="29"/>
  <c r="T539" i="29"/>
  <c r="T26" i="29"/>
  <c r="P333" i="29"/>
  <c r="T786" i="29"/>
  <c r="S419" i="29"/>
  <c r="P351" i="29"/>
  <c r="O283" i="29"/>
  <c r="Q822" i="29"/>
  <c r="Q49" i="29"/>
  <c r="T219" i="29"/>
  <c r="P315" i="29"/>
  <c r="Q557" i="29"/>
  <c r="S300" i="29"/>
  <c r="P641" i="29"/>
  <c r="T819" i="29"/>
  <c r="R884" i="29"/>
  <c r="Q21" i="29"/>
  <c r="S235" i="29"/>
  <c r="Q207" i="29"/>
  <c r="R435" i="29"/>
  <c r="P321" i="29"/>
  <c r="O3" i="29" l="1"/>
  <c r="P3" i="29"/>
  <c r="Q3" i="29"/>
  <c r="R3" i="29"/>
  <c r="S3" i="29"/>
  <c r="T3" i="29"/>
  <c r="P4" i="29"/>
  <c r="Q4" i="29"/>
  <c r="R4" i="29"/>
  <c r="S4" i="29"/>
  <c r="T4" i="29"/>
  <c r="N95" i="20"/>
  <c r="N4" i="20"/>
  <c r="N6" i="20"/>
  <c r="N7" i="20"/>
  <c r="N9" i="20"/>
  <c r="N10" i="20"/>
  <c r="N11" i="20"/>
  <c r="N14" i="20"/>
  <c r="N15" i="20"/>
  <c r="N16" i="20"/>
  <c r="N17" i="20"/>
  <c r="N18" i="20"/>
  <c r="N19" i="20"/>
  <c r="N20" i="20"/>
  <c r="N21" i="20"/>
  <c r="N23" i="20"/>
  <c r="N24" i="20"/>
  <c r="N25" i="20"/>
  <c r="N26" i="20"/>
  <c r="N27" i="20"/>
  <c r="N29" i="20"/>
  <c r="N30" i="20"/>
  <c r="N31" i="20"/>
  <c r="N32" i="20"/>
  <c r="N33" i="20"/>
  <c r="N34" i="20"/>
  <c r="N35" i="20"/>
  <c r="N36" i="20"/>
  <c r="N38" i="20"/>
  <c r="N39" i="20"/>
  <c r="N40" i="20"/>
  <c r="N41" i="20"/>
  <c r="N42" i="20"/>
  <c r="N43" i="20"/>
  <c r="N46" i="20"/>
  <c r="N47" i="20"/>
  <c r="N48" i="20"/>
  <c r="N49" i="20"/>
  <c r="N50" i="20"/>
  <c r="N51" i="20"/>
  <c r="N52" i="20"/>
  <c r="N53" i="20"/>
  <c r="N55" i="20"/>
  <c r="N56" i="20"/>
  <c r="N57" i="20"/>
  <c r="N58" i="20"/>
  <c r="N59" i="20"/>
  <c r="N61" i="20"/>
  <c r="N62" i="20"/>
  <c r="N63" i="20"/>
  <c r="N64" i="20"/>
  <c r="N65" i="20"/>
  <c r="N66" i="20"/>
  <c r="N67" i="20"/>
  <c r="N68" i="20"/>
  <c r="N71" i="20"/>
  <c r="N72" i="20"/>
  <c r="N73" i="20"/>
  <c r="N74" i="20"/>
  <c r="N75" i="20"/>
  <c r="N77" i="20"/>
  <c r="N78" i="20"/>
  <c r="N79" i="20"/>
  <c r="N80" i="20"/>
  <c r="N81" i="20"/>
  <c r="N83" i="20"/>
  <c r="N84" i="20"/>
  <c r="N85" i="20"/>
  <c r="N86" i="20"/>
  <c r="N88" i="20"/>
  <c r="N89" i="20"/>
  <c r="N90" i="20"/>
  <c r="N91" i="20"/>
  <c r="N92" i="20"/>
  <c r="N12" i="20"/>
  <c r="N28" i="20"/>
  <c r="N44" i="20"/>
  <c r="N60" i="20"/>
  <c r="N76" i="20"/>
  <c r="N82" i="20"/>
  <c r="N3" i="20"/>
  <c r="N5" i="20"/>
  <c r="N8" i="20"/>
  <c r="N13" i="20"/>
  <c r="N22" i="20"/>
  <c r="N37" i="20"/>
  <c r="N45" i="20"/>
  <c r="N54" i="20"/>
  <c r="N69" i="20"/>
  <c r="N70" i="20"/>
  <c r="N87" i="20"/>
  <c r="N93" i="20"/>
  <c r="N94" i="20"/>
  <c r="N3" i="26"/>
  <c r="O3" i="26"/>
  <c r="P3" i="26"/>
  <c r="Q3" i="26"/>
  <c r="N4" i="26"/>
  <c r="O4" i="26"/>
  <c r="P4" i="26"/>
  <c r="Q4" i="26"/>
  <c r="N5" i="26"/>
  <c r="O5" i="26"/>
  <c r="P5" i="26"/>
  <c r="Q5" i="26"/>
  <c r="P7" i="26"/>
  <c r="Q7" i="26"/>
  <c r="P8" i="26"/>
  <c r="Q8" i="26"/>
  <c r="P9" i="26"/>
  <c r="Q9" i="26"/>
  <c r="P10" i="26"/>
  <c r="Q10" i="26"/>
  <c r="P11" i="26"/>
  <c r="Q11" i="26"/>
  <c r="P12" i="26"/>
  <c r="Q12" i="26"/>
  <c r="P13" i="26"/>
  <c r="Q13" i="26"/>
  <c r="P15" i="26"/>
  <c r="Q15" i="26"/>
  <c r="P16" i="26"/>
  <c r="Q16" i="26"/>
  <c r="P18" i="26"/>
  <c r="Q18" i="26"/>
  <c r="P19" i="26"/>
  <c r="Q19" i="26"/>
  <c r="P20" i="26"/>
  <c r="Q20" i="26"/>
  <c r="P21" i="26"/>
  <c r="Q21" i="26"/>
  <c r="P22" i="26"/>
  <c r="Q22" i="26"/>
  <c r="P24" i="26"/>
  <c r="Q24" i="26"/>
  <c r="P25" i="26"/>
  <c r="Q25" i="26"/>
  <c r="P26" i="26"/>
  <c r="Q26" i="26"/>
  <c r="P27" i="26"/>
  <c r="Q27" i="26"/>
  <c r="P28" i="26"/>
  <c r="Q28" i="26"/>
  <c r="P29" i="26"/>
  <c r="Q29" i="26"/>
  <c r="P30" i="26"/>
  <c r="Q30" i="26"/>
  <c r="P31" i="26"/>
  <c r="Q31" i="26"/>
  <c r="P32" i="26"/>
  <c r="Q32" i="26"/>
  <c r="P33" i="26"/>
  <c r="Q33" i="26"/>
  <c r="P34" i="26"/>
  <c r="Q34" i="26"/>
  <c r="N35" i="26"/>
  <c r="O35" i="26"/>
  <c r="P35" i="26"/>
  <c r="Q35" i="26"/>
  <c r="N36" i="26"/>
  <c r="O36" i="26"/>
  <c r="P36" i="26"/>
  <c r="Q36" i="26"/>
  <c r="N38" i="26"/>
  <c r="O38" i="26"/>
  <c r="P38" i="26"/>
  <c r="Q38" i="26"/>
  <c r="N39" i="26"/>
  <c r="O39" i="26"/>
  <c r="P39" i="26"/>
  <c r="Q39" i="26"/>
  <c r="N40" i="26"/>
  <c r="O40" i="26"/>
  <c r="P40" i="26"/>
  <c r="Q40" i="26"/>
  <c r="N41" i="26"/>
  <c r="O41" i="26"/>
  <c r="P41" i="26"/>
  <c r="Q41" i="26"/>
  <c r="N42" i="26"/>
  <c r="O42" i="26"/>
  <c r="P42" i="26"/>
  <c r="Q42" i="26"/>
  <c r="N43" i="26"/>
  <c r="O43" i="26"/>
  <c r="P43" i="26"/>
  <c r="Q43" i="26"/>
  <c r="N44" i="26"/>
  <c r="O44" i="26"/>
  <c r="P44" i="26"/>
  <c r="Q44" i="26"/>
  <c r="N45" i="26"/>
  <c r="O45" i="26"/>
  <c r="P45" i="26"/>
  <c r="Q45" i="26"/>
  <c r="N46" i="26"/>
  <c r="O46" i="26"/>
  <c r="P46" i="26"/>
  <c r="Q46" i="26"/>
  <c r="N47" i="26"/>
  <c r="O47" i="26"/>
  <c r="P47" i="26"/>
  <c r="Q47" i="26"/>
  <c r="N48" i="26"/>
  <c r="O48" i="26"/>
  <c r="P48" i="26"/>
  <c r="Q48" i="26"/>
  <c r="N49" i="26"/>
  <c r="O49" i="26"/>
  <c r="P49" i="26"/>
  <c r="Q49" i="26"/>
  <c r="N50" i="26"/>
  <c r="O50" i="26"/>
  <c r="P50" i="26"/>
  <c r="Q50" i="26"/>
  <c r="N51" i="26"/>
  <c r="O51" i="26"/>
  <c r="P51" i="26"/>
  <c r="Q51" i="26"/>
  <c r="N52" i="26"/>
  <c r="O52" i="26"/>
  <c r="P52" i="26"/>
  <c r="Q52" i="26"/>
  <c r="N53" i="26"/>
  <c r="O53" i="26"/>
  <c r="P53" i="26"/>
  <c r="Q53" i="26"/>
  <c r="N54" i="26"/>
  <c r="O54" i="26"/>
  <c r="P54" i="26"/>
  <c r="Q54" i="26"/>
  <c r="N56" i="26"/>
  <c r="O56" i="26"/>
  <c r="P56" i="26"/>
  <c r="Q56" i="26"/>
  <c r="N57" i="26"/>
  <c r="O57" i="26"/>
  <c r="P57" i="26"/>
  <c r="Q57" i="26"/>
  <c r="N59" i="26"/>
  <c r="O59" i="26"/>
  <c r="P59" i="26"/>
  <c r="Q59" i="26"/>
  <c r="N60" i="26"/>
  <c r="O60" i="26"/>
  <c r="P60" i="26"/>
  <c r="Q60" i="26"/>
  <c r="N62" i="26"/>
  <c r="O62" i="26"/>
  <c r="P62" i="26"/>
  <c r="Q62" i="26"/>
  <c r="N63" i="26"/>
  <c r="O63" i="26"/>
  <c r="P63" i="26"/>
  <c r="Q63" i="26"/>
  <c r="N64" i="26"/>
  <c r="O64" i="26"/>
  <c r="P64" i="26"/>
  <c r="Q64" i="26"/>
  <c r="N65" i="26"/>
  <c r="O65" i="26"/>
  <c r="P65" i="26"/>
  <c r="Q65" i="26"/>
  <c r="N66" i="26"/>
  <c r="O66" i="26"/>
  <c r="P66" i="26"/>
  <c r="Q66" i="26"/>
  <c r="N67" i="26"/>
  <c r="O67" i="26"/>
  <c r="P67" i="26"/>
  <c r="Q67" i="26"/>
  <c r="N68" i="26"/>
  <c r="O68" i="26"/>
  <c r="P68" i="26"/>
  <c r="Q68" i="26"/>
  <c r="N69" i="26"/>
  <c r="O69" i="26"/>
  <c r="P69" i="26"/>
  <c r="Q69" i="26"/>
  <c r="N70" i="26"/>
  <c r="O70" i="26"/>
  <c r="P70" i="26"/>
  <c r="Q70" i="26"/>
  <c r="N71" i="26"/>
  <c r="O71" i="26"/>
  <c r="P71" i="26"/>
  <c r="Q71" i="26"/>
  <c r="N72" i="26"/>
  <c r="O72" i="26"/>
  <c r="P72" i="26"/>
  <c r="Q72" i="26"/>
  <c r="N73" i="26"/>
  <c r="O73" i="26"/>
  <c r="P73" i="26"/>
  <c r="Q73" i="26"/>
  <c r="N75" i="26"/>
  <c r="O75" i="26"/>
  <c r="P75" i="26"/>
  <c r="Q75" i="26"/>
  <c r="N76" i="26"/>
  <c r="O76" i="26"/>
  <c r="P76" i="26"/>
  <c r="Q76" i="26"/>
  <c r="N77" i="26"/>
  <c r="O77" i="26"/>
  <c r="P77" i="26"/>
  <c r="Q77" i="26"/>
  <c r="N79" i="26"/>
  <c r="O79" i="26"/>
  <c r="P79" i="26"/>
  <c r="Q79" i="26"/>
  <c r="N80" i="26"/>
  <c r="O80" i="26"/>
  <c r="P80" i="26"/>
  <c r="Q80" i="26"/>
  <c r="N81" i="26"/>
  <c r="O81" i="26"/>
  <c r="P81" i="26"/>
  <c r="Q81" i="26"/>
  <c r="N82" i="26"/>
  <c r="O82" i="26"/>
  <c r="P82" i="26"/>
  <c r="Q82" i="26"/>
  <c r="N83" i="26"/>
  <c r="O83" i="26"/>
  <c r="P83" i="26"/>
  <c r="Q83" i="26"/>
  <c r="N84" i="26"/>
  <c r="O84" i="26"/>
  <c r="P84" i="26"/>
  <c r="Q84" i="26"/>
  <c r="N85" i="26"/>
  <c r="O85" i="26"/>
  <c r="P85" i="26"/>
  <c r="Q85" i="26"/>
  <c r="N86" i="26"/>
  <c r="O86" i="26"/>
  <c r="P86" i="26"/>
  <c r="Q86" i="26"/>
  <c r="N87" i="26"/>
  <c r="O87" i="26"/>
  <c r="P87" i="26"/>
  <c r="Q87" i="26"/>
  <c r="N88" i="26"/>
  <c r="O88" i="26"/>
  <c r="P88" i="26"/>
  <c r="Q88" i="26"/>
  <c r="N90" i="26"/>
  <c r="O90" i="26"/>
  <c r="P90" i="26"/>
  <c r="Q90" i="26"/>
  <c r="N91" i="26"/>
  <c r="O91" i="26"/>
  <c r="P91" i="26"/>
  <c r="Q91" i="26"/>
  <c r="N92" i="26"/>
  <c r="O92" i="26"/>
  <c r="P92" i="26"/>
  <c r="Q92" i="26"/>
  <c r="N93" i="26"/>
  <c r="O93" i="26"/>
  <c r="P93" i="26"/>
  <c r="Q93" i="26"/>
  <c r="N94" i="26"/>
  <c r="O94" i="26"/>
  <c r="P94" i="26"/>
  <c r="Q94" i="26"/>
  <c r="N95" i="26"/>
  <c r="O95" i="26"/>
  <c r="P95" i="26"/>
  <c r="Q95" i="26"/>
  <c r="N96" i="26"/>
  <c r="O96" i="26"/>
  <c r="P96" i="26"/>
  <c r="Q96" i="26"/>
  <c r="N98" i="26"/>
  <c r="N99" i="26" s="1"/>
  <c r="O98" i="26"/>
  <c r="O99" i="26" s="1"/>
  <c r="P98" i="26"/>
  <c r="P99" i="26" s="1"/>
  <c r="Q98" i="26"/>
  <c r="Q99" i="26" s="1"/>
  <c r="N100" i="26"/>
  <c r="O100" i="26"/>
  <c r="P100" i="26"/>
  <c r="Q100" i="26"/>
  <c r="N101" i="26"/>
  <c r="O101" i="26"/>
  <c r="P101" i="26"/>
  <c r="Q101" i="26"/>
  <c r="N102" i="26"/>
  <c r="O102" i="26"/>
  <c r="P102" i="26"/>
  <c r="Q102" i="26"/>
  <c r="N103" i="26"/>
  <c r="O103" i="26"/>
  <c r="P103" i="26"/>
  <c r="Q103" i="26"/>
  <c r="N104" i="26"/>
  <c r="O104" i="26"/>
  <c r="P104" i="26"/>
  <c r="Q104" i="26"/>
  <c r="N106" i="26"/>
  <c r="O106" i="26"/>
  <c r="P106" i="26"/>
  <c r="Q106" i="26"/>
  <c r="N107" i="26"/>
  <c r="O107" i="26"/>
  <c r="P107" i="26"/>
  <c r="Q107" i="26"/>
  <c r="N108" i="26"/>
  <c r="O108" i="26"/>
  <c r="P108" i="26"/>
  <c r="Q108" i="26"/>
  <c r="N109" i="26"/>
  <c r="O109" i="26"/>
  <c r="P109" i="26"/>
  <c r="Q109" i="26"/>
  <c r="N110" i="26"/>
  <c r="O110" i="26"/>
  <c r="P110" i="26"/>
  <c r="Q110" i="26"/>
  <c r="N111" i="26"/>
  <c r="O111" i="26"/>
  <c r="P111" i="26"/>
  <c r="Q111" i="26"/>
  <c r="N112" i="26"/>
  <c r="O112" i="26"/>
  <c r="P112" i="26"/>
  <c r="Q112" i="26"/>
  <c r="N113" i="26"/>
  <c r="O113" i="26"/>
  <c r="P113" i="26"/>
  <c r="Q113" i="26"/>
  <c r="N115" i="26"/>
  <c r="O115" i="26"/>
  <c r="P115" i="26"/>
  <c r="Q115" i="26"/>
  <c r="N116" i="26"/>
  <c r="O116" i="26"/>
  <c r="P116" i="26"/>
  <c r="Q116" i="26"/>
  <c r="N117" i="26"/>
  <c r="O117" i="26"/>
  <c r="P117" i="26"/>
  <c r="Q117" i="26"/>
  <c r="N119" i="26"/>
  <c r="O119" i="26"/>
  <c r="P119" i="26"/>
  <c r="Q119" i="26"/>
  <c r="N120" i="26"/>
  <c r="O120" i="26"/>
  <c r="P120" i="26"/>
  <c r="Q120" i="26"/>
  <c r="N121" i="26"/>
  <c r="O121" i="26"/>
  <c r="P121" i="26"/>
  <c r="Q121" i="26"/>
  <c r="N122" i="26"/>
  <c r="O122" i="26"/>
  <c r="P122" i="26"/>
  <c r="Q122" i="26"/>
  <c r="N123" i="26"/>
  <c r="O123" i="26"/>
  <c r="P123" i="26"/>
  <c r="Q123" i="26"/>
  <c r="N124" i="26"/>
  <c r="O124" i="26"/>
  <c r="P124" i="26"/>
  <c r="Q124" i="26"/>
  <c r="N125" i="26"/>
  <c r="O125" i="26"/>
  <c r="P125" i="26"/>
  <c r="Q125" i="26"/>
  <c r="N126" i="26"/>
  <c r="O126" i="26"/>
  <c r="P126" i="26"/>
  <c r="Q126" i="26"/>
  <c r="N128" i="26"/>
  <c r="O128" i="26"/>
  <c r="P128" i="26"/>
  <c r="Q128" i="26"/>
  <c r="N129" i="26"/>
  <c r="O129" i="26"/>
  <c r="P129" i="26"/>
  <c r="Q129" i="26"/>
  <c r="N130" i="26"/>
  <c r="O130" i="26"/>
  <c r="P130" i="26"/>
  <c r="Q130" i="26"/>
  <c r="N131" i="26"/>
  <c r="O131" i="26"/>
  <c r="P131" i="26"/>
  <c r="Q131" i="26"/>
  <c r="N132" i="26"/>
  <c r="O132" i="26"/>
  <c r="P132" i="26"/>
  <c r="Q132" i="26"/>
  <c r="N134" i="26"/>
  <c r="O134" i="26"/>
  <c r="P134" i="26"/>
  <c r="Q134" i="26"/>
  <c r="N135" i="26"/>
  <c r="O135" i="26"/>
  <c r="P135" i="26"/>
  <c r="Q135" i="26"/>
  <c r="N137" i="26"/>
  <c r="O137" i="26"/>
  <c r="P137" i="26"/>
  <c r="Q137" i="26"/>
  <c r="N138" i="26"/>
  <c r="O138" i="26"/>
  <c r="P138" i="26"/>
  <c r="Q138" i="26"/>
  <c r="N139" i="26"/>
  <c r="O139" i="26"/>
  <c r="P139" i="26"/>
  <c r="Q139" i="26"/>
  <c r="N140" i="26"/>
  <c r="O140" i="26"/>
  <c r="P140" i="26"/>
  <c r="Q140" i="26"/>
  <c r="N141" i="26"/>
  <c r="O141" i="26"/>
  <c r="P141" i="26"/>
  <c r="Q141" i="26"/>
  <c r="N143" i="26"/>
  <c r="O143" i="26"/>
  <c r="P143" i="26"/>
  <c r="Q143" i="26"/>
  <c r="N144" i="26"/>
  <c r="O144" i="26"/>
  <c r="P144" i="26"/>
  <c r="Q144" i="26"/>
  <c r="N145" i="26"/>
  <c r="O145" i="26"/>
  <c r="P145" i="26"/>
  <c r="Q145" i="26"/>
  <c r="N146" i="26"/>
  <c r="O146" i="26"/>
  <c r="P146" i="26"/>
  <c r="Q146" i="26"/>
  <c r="N147" i="26"/>
  <c r="O147" i="26"/>
  <c r="P147" i="26"/>
  <c r="Q147" i="26"/>
  <c r="N149" i="26"/>
  <c r="O149" i="26"/>
  <c r="P149" i="26"/>
  <c r="Q149" i="26"/>
  <c r="N150" i="26"/>
  <c r="O150" i="26"/>
  <c r="P150" i="26"/>
  <c r="Q150" i="26"/>
  <c r="N152" i="26"/>
  <c r="O152" i="26"/>
  <c r="P152" i="26"/>
  <c r="Q152" i="26"/>
  <c r="N153" i="26"/>
  <c r="O153" i="26"/>
  <c r="P153" i="26"/>
  <c r="Q153" i="26"/>
  <c r="N154" i="26"/>
  <c r="O154" i="26"/>
  <c r="P154" i="26"/>
  <c r="Q154" i="26"/>
  <c r="N156" i="26"/>
  <c r="O156" i="26"/>
  <c r="P156" i="26"/>
  <c r="Q156" i="26"/>
  <c r="N157" i="26"/>
  <c r="O157" i="26"/>
  <c r="P157" i="26"/>
  <c r="Q157" i="26"/>
  <c r="N158" i="26"/>
  <c r="O158" i="26"/>
  <c r="P158" i="26"/>
  <c r="Q158" i="26"/>
  <c r="N159" i="26"/>
  <c r="O159" i="26"/>
  <c r="P159" i="26"/>
  <c r="Q159" i="26"/>
  <c r="N160" i="26"/>
  <c r="O160" i="26"/>
  <c r="P160" i="26"/>
  <c r="Q160" i="26"/>
  <c r="N161" i="26"/>
  <c r="O161" i="26"/>
  <c r="P161" i="26"/>
  <c r="Q161" i="26"/>
  <c r="N162" i="26"/>
  <c r="O162" i="26"/>
  <c r="P162" i="26"/>
  <c r="Q162" i="26"/>
  <c r="N163" i="26"/>
  <c r="O163" i="26"/>
  <c r="P163" i="26"/>
  <c r="Q163" i="26"/>
  <c r="N164" i="26"/>
  <c r="O164" i="26"/>
  <c r="P164" i="26"/>
  <c r="Q164" i="26"/>
  <c r="N165" i="26"/>
  <c r="O165" i="26"/>
  <c r="P165" i="26"/>
  <c r="Q165" i="26"/>
  <c r="N166" i="26"/>
  <c r="O166" i="26"/>
  <c r="P166" i="26"/>
  <c r="Q166" i="26"/>
  <c r="N167" i="26"/>
  <c r="O167" i="26"/>
  <c r="P167" i="26"/>
  <c r="Q167" i="26"/>
  <c r="Q151" i="26" l="1"/>
  <c r="Q61" i="26"/>
  <c r="Q58" i="26"/>
  <c r="O151" i="26"/>
  <c r="N136" i="26"/>
  <c r="Q17" i="26"/>
  <c r="P17" i="26"/>
  <c r="N133" i="26"/>
  <c r="N89" i="26"/>
  <c r="N55" i="26"/>
  <c r="Q155" i="26"/>
  <c r="Q142" i="26"/>
  <c r="Q118" i="26"/>
  <c r="Q114" i="26"/>
  <c r="Q97" i="26"/>
  <c r="Q78" i="26"/>
  <c r="Q37" i="26"/>
  <c r="P155" i="26"/>
  <c r="P151" i="26"/>
  <c r="P142" i="26"/>
  <c r="P118" i="26"/>
  <c r="P114" i="26"/>
  <c r="P97" i="26"/>
  <c r="P78" i="26"/>
  <c r="P61" i="26"/>
  <c r="P58" i="26"/>
  <c r="P37" i="26"/>
  <c r="N168" i="26"/>
  <c r="O142" i="26"/>
  <c r="O118" i="26"/>
  <c r="O114" i="26"/>
  <c r="O97" i="26"/>
  <c r="O78" i="26"/>
  <c r="O61" i="26"/>
  <c r="O58" i="26"/>
  <c r="O37" i="26"/>
  <c r="N155" i="26"/>
  <c r="N151" i="26"/>
  <c r="N148" i="26"/>
  <c r="N142" i="26"/>
  <c r="N118" i="26"/>
  <c r="N114" i="26"/>
  <c r="N97" i="26"/>
  <c r="N78" i="26"/>
  <c r="N61" i="26"/>
  <c r="N58" i="26"/>
  <c r="N37" i="26"/>
  <c r="O155" i="26"/>
  <c r="Q168" i="26"/>
  <c r="Q133" i="26"/>
  <c r="Q127" i="26"/>
  <c r="Q105" i="26"/>
  <c r="Q89" i="26"/>
  <c r="Q74" i="26"/>
  <c r="Q55" i="26"/>
  <c r="Q23" i="26"/>
  <c r="Q14" i="26"/>
  <c r="N127" i="26"/>
  <c r="N74" i="26"/>
  <c r="P168" i="26"/>
  <c r="P133" i="26"/>
  <c r="P127" i="26"/>
  <c r="P105" i="26"/>
  <c r="P89" i="26"/>
  <c r="P74" i="26"/>
  <c r="P55" i="26"/>
  <c r="P23" i="26"/>
  <c r="P14" i="26"/>
  <c r="N105" i="26"/>
  <c r="O168" i="26"/>
  <c r="O133" i="26"/>
  <c r="O127" i="26"/>
  <c r="O105" i="26"/>
  <c r="O89" i="26"/>
  <c r="O74" i="26"/>
  <c r="O55" i="26"/>
  <c r="H127" i="29"/>
  <c r="E96" i="20" l="1"/>
  <c r="D247" i="22" l="1"/>
  <c r="J171" i="26" l="1"/>
  <c r="F428" i="2"/>
  <c r="H82" i="1"/>
  <c r="L82" i="1"/>
  <c r="N82" i="1"/>
  <c r="K39" i="1"/>
  <c r="K40" i="1"/>
  <c r="H194" i="29" l="1"/>
  <c r="AD422" i="2" l="1"/>
  <c r="AE422" i="2"/>
  <c r="AF422" i="2"/>
  <c r="AG422" i="2"/>
  <c r="AH422" i="2"/>
  <c r="AI422" i="2"/>
  <c r="AD423" i="2"/>
  <c r="AE423" i="2"/>
  <c r="AF423" i="2"/>
  <c r="AG423" i="2"/>
  <c r="AH423" i="2"/>
  <c r="AI423" i="2"/>
  <c r="AD424" i="2"/>
  <c r="AE424" i="2"/>
  <c r="AF424" i="2"/>
  <c r="AG424" i="2"/>
  <c r="AH424" i="2"/>
  <c r="AI424" i="2"/>
  <c r="AD425" i="2"/>
  <c r="AE425" i="2"/>
  <c r="AF425" i="2"/>
  <c r="AG425" i="2"/>
  <c r="AH425" i="2"/>
  <c r="AI425" i="2"/>
  <c r="AD426" i="2"/>
  <c r="AE426" i="2"/>
  <c r="AF426" i="2"/>
  <c r="AG426" i="2"/>
  <c r="AH426" i="2"/>
  <c r="AI426" i="2"/>
  <c r="AD427" i="2"/>
  <c r="AE427" i="2"/>
  <c r="AF427" i="2"/>
  <c r="AG427" i="2"/>
  <c r="AH427" i="2"/>
  <c r="AI427" i="2"/>
  <c r="N428" i="2"/>
  <c r="L428" i="2"/>
  <c r="W428" i="2" l="1"/>
  <c r="X428" i="2"/>
  <c r="Y428" i="2"/>
  <c r="Z428" i="2"/>
  <c r="AA428" i="2"/>
  <c r="AB428" i="2"/>
  <c r="AN3" i="1"/>
  <c r="AF74" i="1"/>
  <c r="AG74" i="1"/>
  <c r="AH74" i="1"/>
  <c r="AI74" i="1"/>
  <c r="AF75" i="1"/>
  <c r="AG75" i="1"/>
  <c r="AH75" i="1"/>
  <c r="AI75" i="1"/>
  <c r="AF76" i="1"/>
  <c r="AG76" i="1"/>
  <c r="AH76" i="1"/>
  <c r="AI76" i="1"/>
  <c r="AF77" i="1"/>
  <c r="AG77" i="1"/>
  <c r="AH77" i="1"/>
  <c r="AI77" i="1"/>
  <c r="AF78" i="1"/>
  <c r="AG78" i="1"/>
  <c r="AH78" i="1"/>
  <c r="AI78" i="1"/>
  <c r="AF79" i="1"/>
  <c r="AG79" i="1"/>
  <c r="AH79" i="1"/>
  <c r="AI79" i="1"/>
  <c r="AD105" i="2" l="1"/>
  <c r="AE105" i="2"/>
  <c r="AF105" i="2"/>
  <c r="AG105" i="2"/>
  <c r="AH105" i="2"/>
  <c r="AI105" i="2"/>
  <c r="AD106" i="2"/>
  <c r="AE106" i="2"/>
  <c r="AF106" i="2"/>
  <c r="AG106" i="2"/>
  <c r="AH106" i="2"/>
  <c r="AI106" i="2"/>
  <c r="AD107" i="2"/>
  <c r="AE107" i="2"/>
  <c r="AF107" i="2"/>
  <c r="AG107" i="2"/>
  <c r="AH107" i="2"/>
  <c r="AI107" i="2"/>
  <c r="AD108" i="2"/>
  <c r="AE108" i="2"/>
  <c r="AF108" i="2"/>
  <c r="AG108" i="2"/>
  <c r="AH108" i="2"/>
  <c r="AI108" i="2"/>
  <c r="AD109" i="2"/>
  <c r="AE109" i="2"/>
  <c r="AF109" i="2"/>
  <c r="AG109" i="2"/>
  <c r="AH109" i="2"/>
  <c r="AI109" i="2"/>
  <c r="AD110" i="2"/>
  <c r="AE110" i="2"/>
  <c r="AF110" i="2"/>
  <c r="AG110" i="2"/>
  <c r="AH110" i="2"/>
  <c r="AI110" i="2"/>
  <c r="AD111" i="2"/>
  <c r="AE111" i="2"/>
  <c r="AF111" i="2"/>
  <c r="AG111" i="2"/>
  <c r="AH111" i="2"/>
  <c r="AI111" i="2"/>
  <c r="AD112" i="2"/>
  <c r="AE112" i="2"/>
  <c r="AF112" i="2"/>
  <c r="AG112" i="2"/>
  <c r="AH112" i="2"/>
  <c r="AI112" i="2"/>
  <c r="AD113" i="2"/>
  <c r="AE113" i="2"/>
  <c r="AF113" i="2"/>
  <c r="AG113" i="2"/>
  <c r="AH113" i="2"/>
  <c r="AI113" i="2"/>
  <c r="AD114" i="2"/>
  <c r="AE114" i="2"/>
  <c r="AF114" i="2"/>
  <c r="AG114" i="2"/>
  <c r="AH114" i="2"/>
  <c r="AI114" i="2"/>
  <c r="AD115" i="2"/>
  <c r="AE115" i="2"/>
  <c r="AF115" i="2"/>
  <c r="AG115" i="2"/>
  <c r="AH115" i="2"/>
  <c r="AI115" i="2"/>
  <c r="AD116" i="2"/>
  <c r="AE116" i="2"/>
  <c r="AF116" i="2"/>
  <c r="AG116" i="2"/>
  <c r="AH116" i="2"/>
  <c r="AI116" i="2"/>
  <c r="AD117" i="2"/>
  <c r="AE117" i="2"/>
  <c r="AF117" i="2"/>
  <c r="AG117" i="2"/>
  <c r="AH117" i="2"/>
  <c r="AI117" i="2"/>
  <c r="AD118" i="2"/>
  <c r="AE118" i="2"/>
  <c r="AF118" i="2"/>
  <c r="AG118" i="2"/>
  <c r="AH118" i="2"/>
  <c r="AI118" i="2"/>
  <c r="AD119" i="2"/>
  <c r="AE119" i="2"/>
  <c r="AF119" i="2"/>
  <c r="AG119" i="2"/>
  <c r="AH119" i="2"/>
  <c r="AI119" i="2"/>
  <c r="AD120" i="2"/>
  <c r="AE120" i="2"/>
  <c r="AF120" i="2"/>
  <c r="AG120" i="2"/>
  <c r="AH120" i="2"/>
  <c r="AI120" i="2"/>
  <c r="AD121" i="2"/>
  <c r="AE121" i="2"/>
  <c r="AF121" i="2"/>
  <c r="AG121" i="2"/>
  <c r="AH121" i="2"/>
  <c r="AI121" i="2"/>
  <c r="AD122" i="2"/>
  <c r="AE122" i="2"/>
  <c r="AF122" i="2"/>
  <c r="AG122" i="2"/>
  <c r="AH122" i="2"/>
  <c r="AI122" i="2"/>
  <c r="AD123" i="2"/>
  <c r="AE123" i="2"/>
  <c r="AF123" i="2"/>
  <c r="AG123" i="2"/>
  <c r="AH123" i="2"/>
  <c r="AI123" i="2"/>
  <c r="AD124" i="2"/>
  <c r="AE124" i="2"/>
  <c r="AF124" i="2"/>
  <c r="AG124" i="2"/>
  <c r="AH124" i="2"/>
  <c r="AI124" i="2"/>
  <c r="AD125" i="2"/>
  <c r="AE125" i="2"/>
  <c r="AF125" i="2"/>
  <c r="AG125" i="2"/>
  <c r="AH125" i="2"/>
  <c r="AI125" i="2"/>
  <c r="AD126" i="2"/>
  <c r="AE126" i="2"/>
  <c r="AF126" i="2"/>
  <c r="AG126" i="2"/>
  <c r="AH126" i="2"/>
  <c r="AI126" i="2"/>
  <c r="AD127" i="2"/>
  <c r="AE127" i="2"/>
  <c r="AF127" i="2"/>
  <c r="AG127" i="2"/>
  <c r="AH127" i="2"/>
  <c r="AI127" i="2"/>
  <c r="AD128" i="2"/>
  <c r="AE128" i="2"/>
  <c r="AF128" i="2"/>
  <c r="AG128" i="2"/>
  <c r="AH128" i="2"/>
  <c r="AI128" i="2"/>
  <c r="AD129" i="2"/>
  <c r="AE129" i="2"/>
  <c r="AF129" i="2"/>
  <c r="AG129" i="2"/>
  <c r="AH129" i="2"/>
  <c r="AI129" i="2"/>
  <c r="AD130" i="2"/>
  <c r="AE130" i="2"/>
  <c r="AF130" i="2"/>
  <c r="AG130" i="2"/>
  <c r="AH130" i="2"/>
  <c r="AI130" i="2"/>
  <c r="AD131" i="2"/>
  <c r="AE131" i="2"/>
  <c r="AF131" i="2"/>
  <c r="AG131" i="2"/>
  <c r="AH131" i="2"/>
  <c r="AI131" i="2"/>
  <c r="AD132" i="2"/>
  <c r="AE132" i="2"/>
  <c r="AF132" i="2"/>
  <c r="AG132" i="2"/>
  <c r="AH132" i="2"/>
  <c r="AI132" i="2"/>
  <c r="AD133" i="2"/>
  <c r="AE133" i="2"/>
  <c r="AF133" i="2"/>
  <c r="AG133" i="2"/>
  <c r="AH133" i="2"/>
  <c r="AI133" i="2"/>
  <c r="AD134" i="2"/>
  <c r="AE134" i="2"/>
  <c r="AF134" i="2"/>
  <c r="AG134" i="2"/>
  <c r="AH134" i="2"/>
  <c r="AI134" i="2"/>
  <c r="AD135" i="2"/>
  <c r="AE135" i="2"/>
  <c r="AF135" i="2"/>
  <c r="AG135" i="2"/>
  <c r="AH135" i="2"/>
  <c r="AI135" i="2"/>
  <c r="AD136" i="2"/>
  <c r="AE136" i="2"/>
  <c r="AF136" i="2"/>
  <c r="AG136" i="2"/>
  <c r="AH136" i="2"/>
  <c r="AI136" i="2"/>
  <c r="AD137" i="2"/>
  <c r="AE137" i="2"/>
  <c r="AF137" i="2"/>
  <c r="AG137" i="2"/>
  <c r="AH137" i="2"/>
  <c r="AI137" i="2"/>
  <c r="AD138" i="2"/>
  <c r="AE138" i="2"/>
  <c r="AF138" i="2"/>
  <c r="AG138" i="2"/>
  <c r="AH138" i="2"/>
  <c r="AI138" i="2"/>
  <c r="AD139" i="2"/>
  <c r="AE139" i="2"/>
  <c r="AF139" i="2"/>
  <c r="AG139" i="2"/>
  <c r="AH139" i="2"/>
  <c r="AI139" i="2"/>
  <c r="AD140" i="2"/>
  <c r="AE140" i="2"/>
  <c r="AF140" i="2"/>
  <c r="AG140" i="2"/>
  <c r="AH140" i="2"/>
  <c r="AI140" i="2"/>
  <c r="AD141" i="2"/>
  <c r="AE141" i="2"/>
  <c r="AF141" i="2"/>
  <c r="AG141" i="2"/>
  <c r="AH141" i="2"/>
  <c r="AI141" i="2"/>
  <c r="AD142" i="2"/>
  <c r="AE142" i="2"/>
  <c r="AF142" i="2"/>
  <c r="AG142" i="2"/>
  <c r="AH142" i="2"/>
  <c r="AI142" i="2"/>
  <c r="AD143" i="2"/>
  <c r="AE143" i="2"/>
  <c r="AF143" i="2"/>
  <c r="AG143" i="2"/>
  <c r="AH143" i="2"/>
  <c r="AI143" i="2"/>
  <c r="AD144" i="2"/>
  <c r="AE144" i="2"/>
  <c r="AF144" i="2"/>
  <c r="AG144" i="2"/>
  <c r="AH144" i="2"/>
  <c r="AI144" i="2"/>
  <c r="AD145" i="2"/>
  <c r="AE145" i="2"/>
  <c r="AF145" i="2"/>
  <c r="AG145" i="2"/>
  <c r="AH145" i="2"/>
  <c r="AI145" i="2"/>
  <c r="AD146" i="2"/>
  <c r="AE146" i="2"/>
  <c r="AF146" i="2"/>
  <c r="AG146" i="2"/>
  <c r="AH146" i="2"/>
  <c r="AI146" i="2"/>
  <c r="AD147" i="2"/>
  <c r="AE147" i="2"/>
  <c r="AF147" i="2"/>
  <c r="AG147" i="2"/>
  <c r="AH147" i="2"/>
  <c r="AI147" i="2"/>
  <c r="AD148" i="2"/>
  <c r="AE148" i="2"/>
  <c r="AF148" i="2"/>
  <c r="AG148" i="2"/>
  <c r="AH148" i="2"/>
  <c r="AI148" i="2"/>
  <c r="AD149" i="2"/>
  <c r="AE149" i="2"/>
  <c r="AF149" i="2"/>
  <c r="AG149" i="2"/>
  <c r="AH149" i="2"/>
  <c r="AI149" i="2"/>
  <c r="AD150" i="2"/>
  <c r="AE150" i="2"/>
  <c r="AF150" i="2"/>
  <c r="AG150" i="2"/>
  <c r="AH150" i="2"/>
  <c r="AI150" i="2"/>
  <c r="AD151" i="2"/>
  <c r="AE151" i="2"/>
  <c r="AF151" i="2"/>
  <c r="AG151" i="2"/>
  <c r="AH151" i="2"/>
  <c r="AI151" i="2"/>
  <c r="AD152" i="2"/>
  <c r="AE152" i="2"/>
  <c r="AF152" i="2"/>
  <c r="AG152" i="2"/>
  <c r="AH152" i="2"/>
  <c r="AI152" i="2"/>
  <c r="AD153" i="2"/>
  <c r="AE153" i="2"/>
  <c r="AF153" i="2"/>
  <c r="AG153" i="2"/>
  <c r="AH153" i="2"/>
  <c r="AI153" i="2"/>
  <c r="AD154" i="2"/>
  <c r="AE154" i="2"/>
  <c r="AF154" i="2"/>
  <c r="AG154" i="2"/>
  <c r="AH154" i="2"/>
  <c r="AI154" i="2"/>
  <c r="AD155" i="2"/>
  <c r="AE155" i="2"/>
  <c r="AF155" i="2"/>
  <c r="AG155" i="2"/>
  <c r="AH155" i="2"/>
  <c r="AI155" i="2"/>
  <c r="AD156" i="2"/>
  <c r="AE156" i="2"/>
  <c r="AF156" i="2"/>
  <c r="AG156" i="2"/>
  <c r="AH156" i="2"/>
  <c r="AI156" i="2"/>
  <c r="AD157" i="2"/>
  <c r="AE157" i="2"/>
  <c r="AF157" i="2"/>
  <c r="AG157" i="2"/>
  <c r="AH157" i="2"/>
  <c r="AI157" i="2"/>
  <c r="AD158" i="2"/>
  <c r="AE158" i="2"/>
  <c r="AF158" i="2"/>
  <c r="AG158" i="2"/>
  <c r="AH158" i="2"/>
  <c r="AI158" i="2"/>
  <c r="AD159" i="2"/>
  <c r="AE159" i="2"/>
  <c r="AF159" i="2"/>
  <c r="AG159" i="2"/>
  <c r="AH159" i="2"/>
  <c r="AI159" i="2"/>
  <c r="AD160" i="2"/>
  <c r="AE160" i="2"/>
  <c r="AF160" i="2"/>
  <c r="AG160" i="2"/>
  <c r="AH160" i="2"/>
  <c r="AI160" i="2"/>
  <c r="AD161" i="2"/>
  <c r="AE161" i="2"/>
  <c r="AF161" i="2"/>
  <c r="AG161" i="2"/>
  <c r="AH161" i="2"/>
  <c r="AI161" i="2"/>
  <c r="AD162" i="2"/>
  <c r="AE162" i="2"/>
  <c r="AF162" i="2"/>
  <c r="AG162" i="2"/>
  <c r="AH162" i="2"/>
  <c r="AI162" i="2"/>
  <c r="AD163" i="2"/>
  <c r="AE163" i="2"/>
  <c r="AF163" i="2"/>
  <c r="AG163" i="2"/>
  <c r="AH163" i="2"/>
  <c r="AI163" i="2"/>
  <c r="AD164" i="2"/>
  <c r="AE164" i="2"/>
  <c r="AF164" i="2"/>
  <c r="AG164" i="2"/>
  <c r="AH164" i="2"/>
  <c r="AI164" i="2"/>
  <c r="AD165" i="2"/>
  <c r="AE165" i="2"/>
  <c r="AF165" i="2"/>
  <c r="AG165" i="2"/>
  <c r="AH165" i="2"/>
  <c r="AI165" i="2"/>
  <c r="AD166" i="2"/>
  <c r="AE166" i="2"/>
  <c r="AF166" i="2"/>
  <c r="AG166" i="2"/>
  <c r="AH166" i="2"/>
  <c r="AI166" i="2"/>
  <c r="AD167" i="2"/>
  <c r="AE167" i="2"/>
  <c r="AF167" i="2"/>
  <c r="AG167" i="2"/>
  <c r="AH167" i="2"/>
  <c r="AI167" i="2"/>
  <c r="AD168" i="2"/>
  <c r="AE168" i="2"/>
  <c r="AF168" i="2"/>
  <c r="AG168" i="2"/>
  <c r="AH168" i="2"/>
  <c r="AI168" i="2"/>
  <c r="AD169" i="2"/>
  <c r="AE169" i="2"/>
  <c r="AF169" i="2"/>
  <c r="AG169" i="2"/>
  <c r="AH169" i="2"/>
  <c r="AI169" i="2"/>
  <c r="AD170" i="2"/>
  <c r="AE170" i="2"/>
  <c r="AF170" i="2"/>
  <c r="AG170" i="2"/>
  <c r="AH170" i="2"/>
  <c r="AI170" i="2"/>
  <c r="AD171" i="2"/>
  <c r="AE171" i="2"/>
  <c r="AF171" i="2"/>
  <c r="AG171" i="2"/>
  <c r="AH171" i="2"/>
  <c r="AI171" i="2"/>
  <c r="AD172" i="2"/>
  <c r="AE172" i="2"/>
  <c r="AF172" i="2"/>
  <c r="AG172" i="2"/>
  <c r="AH172" i="2"/>
  <c r="AI172" i="2"/>
  <c r="AD173" i="2"/>
  <c r="AE173" i="2"/>
  <c r="AF173" i="2"/>
  <c r="AG173" i="2"/>
  <c r="AH173" i="2"/>
  <c r="AI173" i="2"/>
  <c r="AD174" i="2"/>
  <c r="AE174" i="2"/>
  <c r="AF174" i="2"/>
  <c r="AG174" i="2"/>
  <c r="AH174" i="2"/>
  <c r="AI174" i="2"/>
  <c r="AD175" i="2"/>
  <c r="AE175" i="2"/>
  <c r="AF175" i="2"/>
  <c r="AG175" i="2"/>
  <c r="AH175" i="2"/>
  <c r="AI175" i="2"/>
  <c r="AD176" i="2"/>
  <c r="AE176" i="2"/>
  <c r="AF176" i="2"/>
  <c r="AG176" i="2"/>
  <c r="AH176" i="2"/>
  <c r="AI176" i="2"/>
  <c r="AD177" i="2"/>
  <c r="AE177" i="2"/>
  <c r="AF177" i="2"/>
  <c r="AG177" i="2"/>
  <c r="AH177" i="2"/>
  <c r="AI177" i="2"/>
  <c r="AD178" i="2"/>
  <c r="AE178" i="2"/>
  <c r="AF178" i="2"/>
  <c r="AG178" i="2"/>
  <c r="AH178" i="2"/>
  <c r="AI178" i="2"/>
  <c r="AD179" i="2"/>
  <c r="AE179" i="2"/>
  <c r="AF179" i="2"/>
  <c r="AG179" i="2"/>
  <c r="AH179" i="2"/>
  <c r="AI179" i="2"/>
  <c r="AD180" i="2"/>
  <c r="AE180" i="2"/>
  <c r="AF180" i="2"/>
  <c r="AG180" i="2"/>
  <c r="AH180" i="2"/>
  <c r="AI180" i="2"/>
  <c r="AD181" i="2"/>
  <c r="AE181" i="2"/>
  <c r="AF181" i="2"/>
  <c r="AG181" i="2"/>
  <c r="AH181" i="2"/>
  <c r="AI181" i="2"/>
  <c r="AD182" i="2"/>
  <c r="AE182" i="2"/>
  <c r="AF182" i="2"/>
  <c r="AG182" i="2"/>
  <c r="AH182" i="2"/>
  <c r="AI182" i="2"/>
  <c r="AD183" i="2"/>
  <c r="AE183" i="2"/>
  <c r="AF183" i="2"/>
  <c r="AG183" i="2"/>
  <c r="AH183" i="2"/>
  <c r="AI183" i="2"/>
  <c r="AD184" i="2"/>
  <c r="AE184" i="2"/>
  <c r="AF184" i="2"/>
  <c r="AG184" i="2"/>
  <c r="AH184" i="2"/>
  <c r="AI184" i="2"/>
  <c r="AD185" i="2"/>
  <c r="AE185" i="2"/>
  <c r="AF185" i="2"/>
  <c r="AG185" i="2"/>
  <c r="AH185" i="2"/>
  <c r="AI185" i="2"/>
  <c r="AD186" i="2"/>
  <c r="AE186" i="2"/>
  <c r="AF186" i="2"/>
  <c r="AG186" i="2"/>
  <c r="AH186" i="2"/>
  <c r="AI186" i="2"/>
  <c r="AD187" i="2"/>
  <c r="AE187" i="2"/>
  <c r="AF187" i="2"/>
  <c r="AG187" i="2"/>
  <c r="AH187" i="2"/>
  <c r="AI187" i="2"/>
  <c r="AD188" i="2"/>
  <c r="AE188" i="2"/>
  <c r="AF188" i="2"/>
  <c r="AG188" i="2"/>
  <c r="AH188" i="2"/>
  <c r="AI188" i="2"/>
  <c r="AD189" i="2"/>
  <c r="AE189" i="2"/>
  <c r="AF189" i="2"/>
  <c r="AG189" i="2"/>
  <c r="AH189" i="2"/>
  <c r="AI189" i="2"/>
  <c r="AD190" i="2"/>
  <c r="AE190" i="2"/>
  <c r="AF190" i="2"/>
  <c r="AG190" i="2"/>
  <c r="AH190" i="2"/>
  <c r="AI190" i="2"/>
  <c r="AD191" i="2"/>
  <c r="AE191" i="2"/>
  <c r="AF191" i="2"/>
  <c r="AG191" i="2"/>
  <c r="AH191" i="2"/>
  <c r="AI191" i="2"/>
  <c r="AD192" i="2"/>
  <c r="AE192" i="2"/>
  <c r="AF192" i="2"/>
  <c r="AG192" i="2"/>
  <c r="AH192" i="2"/>
  <c r="AI192" i="2"/>
  <c r="AD193" i="2"/>
  <c r="AE193" i="2"/>
  <c r="AF193" i="2"/>
  <c r="AG193" i="2"/>
  <c r="AH193" i="2"/>
  <c r="AI193" i="2"/>
  <c r="AD194" i="2"/>
  <c r="AE194" i="2"/>
  <c r="AF194" i="2"/>
  <c r="AG194" i="2"/>
  <c r="AH194" i="2"/>
  <c r="AI194" i="2"/>
  <c r="AD195" i="2"/>
  <c r="AE195" i="2"/>
  <c r="AF195" i="2"/>
  <c r="AG195" i="2"/>
  <c r="AH195" i="2"/>
  <c r="AI195" i="2"/>
  <c r="AD196" i="2"/>
  <c r="AE196" i="2"/>
  <c r="AF196" i="2"/>
  <c r="AG196" i="2"/>
  <c r="AH196" i="2"/>
  <c r="AI196" i="2"/>
  <c r="AD197" i="2"/>
  <c r="AE197" i="2"/>
  <c r="AF197" i="2"/>
  <c r="AG197" i="2"/>
  <c r="AH197" i="2"/>
  <c r="AI197" i="2"/>
  <c r="AD198" i="2"/>
  <c r="AE198" i="2"/>
  <c r="AF198" i="2"/>
  <c r="AG198" i="2"/>
  <c r="AH198" i="2"/>
  <c r="AI198" i="2"/>
  <c r="AD199" i="2"/>
  <c r="AE199" i="2"/>
  <c r="AF199" i="2"/>
  <c r="AG199" i="2"/>
  <c r="AH199" i="2"/>
  <c r="AI199" i="2"/>
  <c r="AD200" i="2"/>
  <c r="AE200" i="2"/>
  <c r="AF200" i="2"/>
  <c r="AG200" i="2"/>
  <c r="AH200" i="2"/>
  <c r="AI200" i="2"/>
  <c r="AD201" i="2"/>
  <c r="AE201" i="2"/>
  <c r="AF201" i="2"/>
  <c r="AG201" i="2"/>
  <c r="AH201" i="2"/>
  <c r="AI201" i="2"/>
  <c r="AD202" i="2"/>
  <c r="AE202" i="2"/>
  <c r="AF202" i="2"/>
  <c r="AG202" i="2"/>
  <c r="AH202" i="2"/>
  <c r="AI202" i="2"/>
  <c r="AD203" i="2"/>
  <c r="AE203" i="2"/>
  <c r="AF203" i="2"/>
  <c r="AG203" i="2"/>
  <c r="AH203" i="2"/>
  <c r="AI203" i="2"/>
  <c r="AD204" i="2"/>
  <c r="AE204" i="2"/>
  <c r="AF204" i="2"/>
  <c r="AG204" i="2"/>
  <c r="AH204" i="2"/>
  <c r="AI204" i="2"/>
  <c r="AD205" i="2"/>
  <c r="AE205" i="2"/>
  <c r="AF205" i="2"/>
  <c r="AG205" i="2"/>
  <c r="AH205" i="2"/>
  <c r="AI205" i="2"/>
  <c r="AD206" i="2"/>
  <c r="AE206" i="2"/>
  <c r="AF206" i="2"/>
  <c r="AG206" i="2"/>
  <c r="AH206" i="2"/>
  <c r="AI206" i="2"/>
  <c r="AD207" i="2"/>
  <c r="AE207" i="2"/>
  <c r="AF207" i="2"/>
  <c r="AG207" i="2"/>
  <c r="AH207" i="2"/>
  <c r="AI207" i="2"/>
  <c r="AD208" i="2"/>
  <c r="AE208" i="2"/>
  <c r="AF208" i="2"/>
  <c r="AG208" i="2"/>
  <c r="AH208" i="2"/>
  <c r="AI208" i="2"/>
  <c r="AD209" i="2"/>
  <c r="AE209" i="2"/>
  <c r="AF209" i="2"/>
  <c r="AG209" i="2"/>
  <c r="AH209" i="2"/>
  <c r="AI209" i="2"/>
  <c r="AD210" i="2"/>
  <c r="AE210" i="2"/>
  <c r="AF210" i="2"/>
  <c r="AG210" i="2"/>
  <c r="AH210" i="2"/>
  <c r="AI210" i="2"/>
  <c r="AD211" i="2"/>
  <c r="AE211" i="2"/>
  <c r="AF211" i="2"/>
  <c r="AG211" i="2"/>
  <c r="AH211" i="2"/>
  <c r="AI211" i="2"/>
  <c r="AD212" i="2"/>
  <c r="AE212" i="2"/>
  <c r="AF212" i="2"/>
  <c r="AG212" i="2"/>
  <c r="AH212" i="2"/>
  <c r="AI212" i="2"/>
  <c r="AD213" i="2"/>
  <c r="AE213" i="2"/>
  <c r="AF213" i="2"/>
  <c r="AG213" i="2"/>
  <c r="AH213" i="2"/>
  <c r="AI213" i="2"/>
  <c r="AD214" i="2"/>
  <c r="AE214" i="2"/>
  <c r="AF214" i="2"/>
  <c r="AG214" i="2"/>
  <c r="AH214" i="2"/>
  <c r="AI214" i="2"/>
  <c r="AD215" i="2"/>
  <c r="AE215" i="2"/>
  <c r="AF215" i="2"/>
  <c r="AG215" i="2"/>
  <c r="AH215" i="2"/>
  <c r="AI215" i="2"/>
  <c r="AD216" i="2"/>
  <c r="AE216" i="2"/>
  <c r="AF216" i="2"/>
  <c r="AG216" i="2"/>
  <c r="AH216" i="2"/>
  <c r="AI216" i="2"/>
  <c r="AD217" i="2"/>
  <c r="AE217" i="2"/>
  <c r="AF217" i="2"/>
  <c r="AG217" i="2"/>
  <c r="AH217" i="2"/>
  <c r="AI217" i="2"/>
  <c r="AD218" i="2"/>
  <c r="AE218" i="2"/>
  <c r="AF218" i="2"/>
  <c r="AG218" i="2"/>
  <c r="AH218" i="2"/>
  <c r="AI218" i="2"/>
  <c r="AD219" i="2"/>
  <c r="AE219" i="2"/>
  <c r="AF219" i="2"/>
  <c r="AG219" i="2"/>
  <c r="AH219" i="2"/>
  <c r="AI219" i="2"/>
  <c r="AD220" i="2"/>
  <c r="AE220" i="2"/>
  <c r="AF220" i="2"/>
  <c r="AG220" i="2"/>
  <c r="AH220" i="2"/>
  <c r="AI220" i="2"/>
  <c r="AD221" i="2"/>
  <c r="AE221" i="2"/>
  <c r="AF221" i="2"/>
  <c r="AG221" i="2"/>
  <c r="AH221" i="2"/>
  <c r="AI221" i="2"/>
  <c r="AD222" i="2"/>
  <c r="AE222" i="2"/>
  <c r="AF222" i="2"/>
  <c r="AG222" i="2"/>
  <c r="AH222" i="2"/>
  <c r="AI222" i="2"/>
  <c r="AD223" i="2"/>
  <c r="AE223" i="2"/>
  <c r="AF223" i="2"/>
  <c r="AG223" i="2"/>
  <c r="AH223" i="2"/>
  <c r="AI223" i="2"/>
  <c r="AD224" i="2"/>
  <c r="AE224" i="2"/>
  <c r="AF224" i="2"/>
  <c r="AG224" i="2"/>
  <c r="AH224" i="2"/>
  <c r="AI224" i="2"/>
  <c r="AD225" i="2"/>
  <c r="AE225" i="2"/>
  <c r="AF225" i="2"/>
  <c r="AG225" i="2"/>
  <c r="AH225" i="2"/>
  <c r="AI225" i="2"/>
  <c r="AD226" i="2"/>
  <c r="AE226" i="2"/>
  <c r="AF226" i="2"/>
  <c r="AG226" i="2"/>
  <c r="AH226" i="2"/>
  <c r="AI226" i="2"/>
  <c r="AD227" i="2"/>
  <c r="AE227" i="2"/>
  <c r="AF227" i="2"/>
  <c r="AG227" i="2"/>
  <c r="AH227" i="2"/>
  <c r="AI227" i="2"/>
  <c r="AD228" i="2"/>
  <c r="AE228" i="2"/>
  <c r="AF228" i="2"/>
  <c r="AG228" i="2"/>
  <c r="AH228" i="2"/>
  <c r="AI228" i="2"/>
  <c r="AD229" i="2"/>
  <c r="AE229" i="2"/>
  <c r="AF229" i="2"/>
  <c r="AG229" i="2"/>
  <c r="AH229" i="2"/>
  <c r="AI229" i="2"/>
  <c r="AD230" i="2"/>
  <c r="AE230" i="2"/>
  <c r="AF230" i="2"/>
  <c r="AG230" i="2"/>
  <c r="AH230" i="2"/>
  <c r="AI230" i="2"/>
  <c r="AD231" i="2"/>
  <c r="AE231" i="2"/>
  <c r="AF231" i="2"/>
  <c r="AG231" i="2"/>
  <c r="AH231" i="2"/>
  <c r="AI231" i="2"/>
  <c r="AD232" i="2"/>
  <c r="AE232" i="2"/>
  <c r="AF232" i="2"/>
  <c r="AG232" i="2"/>
  <c r="AH232" i="2"/>
  <c r="AI232" i="2"/>
  <c r="AD233" i="2"/>
  <c r="AE233" i="2"/>
  <c r="AF233" i="2"/>
  <c r="AG233" i="2"/>
  <c r="AH233" i="2"/>
  <c r="AI233" i="2"/>
  <c r="AD234" i="2"/>
  <c r="AE234" i="2"/>
  <c r="AF234" i="2"/>
  <c r="AG234" i="2"/>
  <c r="AH234" i="2"/>
  <c r="AI234" i="2"/>
  <c r="AD235" i="2"/>
  <c r="AE235" i="2"/>
  <c r="AF235" i="2"/>
  <c r="AG235" i="2"/>
  <c r="AH235" i="2"/>
  <c r="AI235" i="2"/>
  <c r="AD236" i="2"/>
  <c r="AE236" i="2"/>
  <c r="AF236" i="2"/>
  <c r="AG236" i="2"/>
  <c r="AH236" i="2"/>
  <c r="AI236" i="2"/>
  <c r="AD237" i="2"/>
  <c r="AE237" i="2"/>
  <c r="AF237" i="2"/>
  <c r="AG237" i="2"/>
  <c r="AH237" i="2"/>
  <c r="AI237" i="2"/>
  <c r="AD238" i="2"/>
  <c r="AE238" i="2"/>
  <c r="AF238" i="2"/>
  <c r="AG238" i="2"/>
  <c r="AH238" i="2"/>
  <c r="AI238" i="2"/>
  <c r="AD239" i="2"/>
  <c r="AE239" i="2"/>
  <c r="AF239" i="2"/>
  <c r="AG239" i="2"/>
  <c r="AH239" i="2"/>
  <c r="AI239" i="2"/>
  <c r="AD240" i="2"/>
  <c r="AE240" i="2"/>
  <c r="AF240" i="2"/>
  <c r="AG240" i="2"/>
  <c r="AH240" i="2"/>
  <c r="AI240" i="2"/>
  <c r="AD241" i="2"/>
  <c r="AE241" i="2"/>
  <c r="AF241" i="2"/>
  <c r="AG241" i="2"/>
  <c r="AH241" i="2"/>
  <c r="AI241" i="2"/>
  <c r="AD242" i="2"/>
  <c r="AE242" i="2"/>
  <c r="AF242" i="2"/>
  <c r="AG242" i="2"/>
  <c r="AH242" i="2"/>
  <c r="AI242" i="2"/>
  <c r="AD243" i="2"/>
  <c r="AE243" i="2"/>
  <c r="AF243" i="2"/>
  <c r="AG243" i="2"/>
  <c r="AH243" i="2"/>
  <c r="AI243" i="2"/>
  <c r="AD244" i="2"/>
  <c r="AE244" i="2"/>
  <c r="AF244" i="2"/>
  <c r="AG244" i="2"/>
  <c r="AH244" i="2"/>
  <c r="AI244" i="2"/>
  <c r="AD245" i="2"/>
  <c r="AE245" i="2"/>
  <c r="AF245" i="2"/>
  <c r="AG245" i="2"/>
  <c r="AH245" i="2"/>
  <c r="AI245" i="2"/>
  <c r="AD246" i="2"/>
  <c r="AE246" i="2"/>
  <c r="AF246" i="2"/>
  <c r="AG246" i="2"/>
  <c r="AH246" i="2"/>
  <c r="AI246" i="2"/>
  <c r="AD247" i="2"/>
  <c r="AE247" i="2"/>
  <c r="AF247" i="2"/>
  <c r="AG247" i="2"/>
  <c r="AH247" i="2"/>
  <c r="AI247" i="2"/>
  <c r="AD248" i="2"/>
  <c r="AE248" i="2"/>
  <c r="AF248" i="2"/>
  <c r="AG248" i="2"/>
  <c r="AH248" i="2"/>
  <c r="AI248" i="2"/>
  <c r="AD249" i="2"/>
  <c r="AE249" i="2"/>
  <c r="AF249" i="2"/>
  <c r="AG249" i="2"/>
  <c r="AH249" i="2"/>
  <c r="AI249" i="2"/>
  <c r="AD250" i="2"/>
  <c r="AE250" i="2"/>
  <c r="AF250" i="2"/>
  <c r="AG250" i="2"/>
  <c r="AH250" i="2"/>
  <c r="AI250" i="2"/>
  <c r="AD251" i="2"/>
  <c r="AE251" i="2"/>
  <c r="AF251" i="2"/>
  <c r="AG251" i="2"/>
  <c r="AH251" i="2"/>
  <c r="AI251" i="2"/>
  <c r="AD252" i="2"/>
  <c r="AE252" i="2"/>
  <c r="AF252" i="2"/>
  <c r="AG252" i="2"/>
  <c r="AH252" i="2"/>
  <c r="AI252" i="2"/>
  <c r="AD253" i="2"/>
  <c r="AE253" i="2"/>
  <c r="AF253" i="2"/>
  <c r="AG253" i="2"/>
  <c r="AH253" i="2"/>
  <c r="AI253" i="2"/>
  <c r="AD254" i="2"/>
  <c r="AE254" i="2"/>
  <c r="AF254" i="2"/>
  <c r="AG254" i="2"/>
  <c r="AH254" i="2"/>
  <c r="AI254" i="2"/>
  <c r="AD255" i="2"/>
  <c r="AE255" i="2"/>
  <c r="AF255" i="2"/>
  <c r="AG255" i="2"/>
  <c r="AH255" i="2"/>
  <c r="AI255" i="2"/>
  <c r="AD256" i="2"/>
  <c r="AE256" i="2"/>
  <c r="AF256" i="2"/>
  <c r="AG256" i="2"/>
  <c r="AH256" i="2"/>
  <c r="AI256" i="2"/>
  <c r="AD257" i="2"/>
  <c r="AE257" i="2"/>
  <c r="AF257" i="2"/>
  <c r="AG257" i="2"/>
  <c r="AH257" i="2"/>
  <c r="AI257" i="2"/>
  <c r="AD258" i="2"/>
  <c r="AE258" i="2"/>
  <c r="AF258" i="2"/>
  <c r="AG258" i="2"/>
  <c r="AH258" i="2"/>
  <c r="AI258" i="2"/>
  <c r="AD259" i="2"/>
  <c r="AE259" i="2"/>
  <c r="AF259" i="2"/>
  <c r="AG259" i="2"/>
  <c r="AH259" i="2"/>
  <c r="AI259" i="2"/>
  <c r="AD260" i="2"/>
  <c r="AE260" i="2"/>
  <c r="AF260" i="2"/>
  <c r="AG260" i="2"/>
  <c r="AH260" i="2"/>
  <c r="AI260" i="2"/>
  <c r="AD261" i="2"/>
  <c r="AE261" i="2"/>
  <c r="AF261" i="2"/>
  <c r="AG261" i="2"/>
  <c r="AH261" i="2"/>
  <c r="AI261" i="2"/>
  <c r="AD262" i="2"/>
  <c r="AE262" i="2"/>
  <c r="AF262" i="2"/>
  <c r="AG262" i="2"/>
  <c r="AH262" i="2"/>
  <c r="AI262" i="2"/>
  <c r="AD263" i="2"/>
  <c r="AE263" i="2"/>
  <c r="AF263" i="2"/>
  <c r="AG263" i="2"/>
  <c r="AH263" i="2"/>
  <c r="AI263" i="2"/>
  <c r="AD264" i="2"/>
  <c r="AE264" i="2"/>
  <c r="AF264" i="2"/>
  <c r="AG264" i="2"/>
  <c r="AH264" i="2"/>
  <c r="AI264" i="2"/>
  <c r="AD265" i="2"/>
  <c r="AE265" i="2"/>
  <c r="AF265" i="2"/>
  <c r="AG265" i="2"/>
  <c r="AH265" i="2"/>
  <c r="AI265" i="2"/>
  <c r="AD266" i="2"/>
  <c r="AE266" i="2"/>
  <c r="AF266" i="2"/>
  <c r="AG266" i="2"/>
  <c r="AH266" i="2"/>
  <c r="AI266" i="2"/>
  <c r="AD267" i="2"/>
  <c r="AE267" i="2"/>
  <c r="AF267" i="2"/>
  <c r="AG267" i="2"/>
  <c r="AH267" i="2"/>
  <c r="AI267" i="2"/>
  <c r="AD268" i="2"/>
  <c r="AE268" i="2"/>
  <c r="AF268" i="2"/>
  <c r="AG268" i="2"/>
  <c r="AH268" i="2"/>
  <c r="AI268" i="2"/>
  <c r="AD269" i="2"/>
  <c r="AE269" i="2"/>
  <c r="AF269" i="2"/>
  <c r="AG269" i="2"/>
  <c r="AH269" i="2"/>
  <c r="AI269" i="2"/>
  <c r="AD270" i="2"/>
  <c r="AE270" i="2"/>
  <c r="AF270" i="2"/>
  <c r="AG270" i="2"/>
  <c r="AH270" i="2"/>
  <c r="AI270" i="2"/>
  <c r="AD271" i="2"/>
  <c r="AE271" i="2"/>
  <c r="AF271" i="2"/>
  <c r="AG271" i="2"/>
  <c r="AH271" i="2"/>
  <c r="AI271" i="2"/>
  <c r="AD272" i="2"/>
  <c r="AE272" i="2"/>
  <c r="AF272" i="2"/>
  <c r="AG272" i="2"/>
  <c r="AH272" i="2"/>
  <c r="AI272" i="2"/>
  <c r="AD273" i="2"/>
  <c r="AE273" i="2"/>
  <c r="AF273" i="2"/>
  <c r="AG273" i="2"/>
  <c r="AH273" i="2"/>
  <c r="AI273" i="2"/>
  <c r="AD274" i="2"/>
  <c r="AE274" i="2"/>
  <c r="AF274" i="2"/>
  <c r="AG274" i="2"/>
  <c r="AH274" i="2"/>
  <c r="AI274" i="2"/>
  <c r="AD275" i="2"/>
  <c r="AE275" i="2"/>
  <c r="AF275" i="2"/>
  <c r="AG275" i="2"/>
  <c r="AH275" i="2"/>
  <c r="AI275" i="2"/>
  <c r="AD276" i="2"/>
  <c r="AE276" i="2"/>
  <c r="AF276" i="2"/>
  <c r="AG276" i="2"/>
  <c r="AH276" i="2"/>
  <c r="AI276" i="2"/>
  <c r="AD277" i="2"/>
  <c r="AE277" i="2"/>
  <c r="AF277" i="2"/>
  <c r="AG277" i="2"/>
  <c r="AH277" i="2"/>
  <c r="AI277" i="2"/>
  <c r="AD278" i="2"/>
  <c r="AE278" i="2"/>
  <c r="AF278" i="2"/>
  <c r="AG278" i="2"/>
  <c r="AH278" i="2"/>
  <c r="AI278" i="2"/>
  <c r="AD279" i="2"/>
  <c r="AE279" i="2"/>
  <c r="AF279" i="2"/>
  <c r="AG279" i="2"/>
  <c r="AH279" i="2"/>
  <c r="AI279" i="2"/>
  <c r="AD280" i="2"/>
  <c r="AE280" i="2"/>
  <c r="AF280" i="2"/>
  <c r="AG280" i="2"/>
  <c r="AH280" i="2"/>
  <c r="AI280" i="2"/>
  <c r="AD281" i="2"/>
  <c r="AE281" i="2"/>
  <c r="AF281" i="2"/>
  <c r="AG281" i="2"/>
  <c r="AH281" i="2"/>
  <c r="AI281" i="2"/>
  <c r="AD282" i="2"/>
  <c r="AE282" i="2"/>
  <c r="AF282" i="2"/>
  <c r="AG282" i="2"/>
  <c r="AH282" i="2"/>
  <c r="AI282" i="2"/>
  <c r="AD283" i="2"/>
  <c r="AE283" i="2"/>
  <c r="AF283" i="2"/>
  <c r="AG283" i="2"/>
  <c r="AH283" i="2"/>
  <c r="AI283" i="2"/>
  <c r="AD284" i="2"/>
  <c r="AE284" i="2"/>
  <c r="AF284" i="2"/>
  <c r="AG284" i="2"/>
  <c r="AH284" i="2"/>
  <c r="AI284" i="2"/>
  <c r="AD285" i="2"/>
  <c r="AE285" i="2"/>
  <c r="AF285" i="2"/>
  <c r="AG285" i="2"/>
  <c r="AH285" i="2"/>
  <c r="AI285" i="2"/>
  <c r="AD286" i="2"/>
  <c r="AE286" i="2"/>
  <c r="AF286" i="2"/>
  <c r="AG286" i="2"/>
  <c r="AH286" i="2"/>
  <c r="AI286" i="2"/>
  <c r="AD287" i="2"/>
  <c r="AE287" i="2"/>
  <c r="AF287" i="2"/>
  <c r="AG287" i="2"/>
  <c r="AH287" i="2"/>
  <c r="AI287" i="2"/>
  <c r="AD288" i="2"/>
  <c r="AE288" i="2"/>
  <c r="AF288" i="2"/>
  <c r="AG288" i="2"/>
  <c r="AH288" i="2"/>
  <c r="AI288" i="2"/>
  <c r="AD289" i="2"/>
  <c r="AE289" i="2"/>
  <c r="AF289" i="2"/>
  <c r="AG289" i="2"/>
  <c r="AH289" i="2"/>
  <c r="AI289" i="2"/>
  <c r="AD290" i="2"/>
  <c r="AE290" i="2"/>
  <c r="AF290" i="2"/>
  <c r="AG290" i="2"/>
  <c r="AH290" i="2"/>
  <c r="AI290" i="2"/>
  <c r="AD291" i="2"/>
  <c r="AE291" i="2"/>
  <c r="AF291" i="2"/>
  <c r="AG291" i="2"/>
  <c r="AH291" i="2"/>
  <c r="AI291" i="2"/>
  <c r="AD292" i="2"/>
  <c r="AE292" i="2"/>
  <c r="AF292" i="2"/>
  <c r="AG292" i="2"/>
  <c r="AH292" i="2"/>
  <c r="AI292" i="2"/>
  <c r="AD293" i="2"/>
  <c r="AE293" i="2"/>
  <c r="AF293" i="2"/>
  <c r="AG293" i="2"/>
  <c r="AH293" i="2"/>
  <c r="AI293" i="2"/>
  <c r="AD294" i="2"/>
  <c r="AE294" i="2"/>
  <c r="AF294" i="2"/>
  <c r="AG294" i="2"/>
  <c r="AH294" i="2"/>
  <c r="AI294" i="2"/>
  <c r="AD295" i="2"/>
  <c r="AE295" i="2"/>
  <c r="AF295" i="2"/>
  <c r="AG295" i="2"/>
  <c r="AH295" i="2"/>
  <c r="AI295" i="2"/>
  <c r="AD296" i="2"/>
  <c r="AE296" i="2"/>
  <c r="AF296" i="2"/>
  <c r="AG296" i="2"/>
  <c r="AH296" i="2"/>
  <c r="AI296" i="2"/>
  <c r="AD297" i="2"/>
  <c r="AE297" i="2"/>
  <c r="AF297" i="2"/>
  <c r="AG297" i="2"/>
  <c r="AH297" i="2"/>
  <c r="AI297" i="2"/>
  <c r="AD298" i="2"/>
  <c r="AE298" i="2"/>
  <c r="AF298" i="2"/>
  <c r="AG298" i="2"/>
  <c r="AH298" i="2"/>
  <c r="AI298" i="2"/>
  <c r="AD299" i="2"/>
  <c r="AE299" i="2"/>
  <c r="AF299" i="2"/>
  <c r="AG299" i="2"/>
  <c r="AH299" i="2"/>
  <c r="AI299" i="2"/>
  <c r="AD300" i="2"/>
  <c r="AE300" i="2"/>
  <c r="AF300" i="2"/>
  <c r="AG300" i="2"/>
  <c r="AH300" i="2"/>
  <c r="AI300" i="2"/>
  <c r="AD301" i="2"/>
  <c r="AE301" i="2"/>
  <c r="AF301" i="2"/>
  <c r="AG301" i="2"/>
  <c r="AH301" i="2"/>
  <c r="AI301" i="2"/>
  <c r="AD302" i="2"/>
  <c r="AE302" i="2"/>
  <c r="AF302" i="2"/>
  <c r="AG302" i="2"/>
  <c r="AH302" i="2"/>
  <c r="AI302" i="2"/>
  <c r="AD303" i="2"/>
  <c r="AE303" i="2"/>
  <c r="AF303" i="2"/>
  <c r="AG303" i="2"/>
  <c r="AH303" i="2"/>
  <c r="AI303" i="2"/>
  <c r="AD304" i="2"/>
  <c r="AE304" i="2"/>
  <c r="AF304" i="2"/>
  <c r="AG304" i="2"/>
  <c r="AH304" i="2"/>
  <c r="AI304" i="2"/>
  <c r="AD305" i="2"/>
  <c r="AE305" i="2"/>
  <c r="AF305" i="2"/>
  <c r="AG305" i="2"/>
  <c r="AH305" i="2"/>
  <c r="AI305" i="2"/>
  <c r="AD306" i="2"/>
  <c r="AE306" i="2"/>
  <c r="AF306" i="2"/>
  <c r="AG306" i="2"/>
  <c r="AH306" i="2"/>
  <c r="AI306" i="2"/>
  <c r="AD307" i="2"/>
  <c r="AE307" i="2"/>
  <c r="AF307" i="2"/>
  <c r="AG307" i="2"/>
  <c r="AH307" i="2"/>
  <c r="AI307" i="2"/>
  <c r="AD308" i="2"/>
  <c r="AE308" i="2"/>
  <c r="AF308" i="2"/>
  <c r="AG308" i="2"/>
  <c r="AH308" i="2"/>
  <c r="AI308" i="2"/>
  <c r="AD309" i="2"/>
  <c r="AE309" i="2"/>
  <c r="AF309" i="2"/>
  <c r="AG309" i="2"/>
  <c r="AH309" i="2"/>
  <c r="AI309" i="2"/>
  <c r="AD310" i="2"/>
  <c r="AE310" i="2"/>
  <c r="AF310" i="2"/>
  <c r="AG310" i="2"/>
  <c r="AH310" i="2"/>
  <c r="AI310" i="2"/>
  <c r="AD311" i="2"/>
  <c r="AE311" i="2"/>
  <c r="AF311" i="2"/>
  <c r="AG311" i="2"/>
  <c r="AH311" i="2"/>
  <c r="AI311" i="2"/>
  <c r="AD312" i="2"/>
  <c r="AE312" i="2"/>
  <c r="AF312" i="2"/>
  <c r="AG312" i="2"/>
  <c r="AH312" i="2"/>
  <c r="AI312" i="2"/>
  <c r="AD313" i="2"/>
  <c r="AE313" i="2"/>
  <c r="AF313" i="2"/>
  <c r="AG313" i="2"/>
  <c r="AH313" i="2"/>
  <c r="AI313" i="2"/>
  <c r="AD314" i="2"/>
  <c r="AE314" i="2"/>
  <c r="AF314" i="2"/>
  <c r="AG314" i="2"/>
  <c r="AH314" i="2"/>
  <c r="AI314" i="2"/>
  <c r="AD315" i="2"/>
  <c r="AE315" i="2"/>
  <c r="AF315" i="2"/>
  <c r="AG315" i="2"/>
  <c r="AH315" i="2"/>
  <c r="AI315" i="2"/>
  <c r="AD316" i="2"/>
  <c r="AE316" i="2"/>
  <c r="AF316" i="2"/>
  <c r="AG316" i="2"/>
  <c r="AH316" i="2"/>
  <c r="AI316" i="2"/>
  <c r="AD317" i="2"/>
  <c r="AE317" i="2"/>
  <c r="AF317" i="2"/>
  <c r="AG317" i="2"/>
  <c r="AH317" i="2"/>
  <c r="AI317" i="2"/>
  <c r="AD318" i="2"/>
  <c r="AE318" i="2"/>
  <c r="AF318" i="2"/>
  <c r="AG318" i="2"/>
  <c r="AH318" i="2"/>
  <c r="AI318" i="2"/>
  <c r="AD319" i="2"/>
  <c r="AE319" i="2"/>
  <c r="AF319" i="2"/>
  <c r="AG319" i="2"/>
  <c r="AH319" i="2"/>
  <c r="AI319" i="2"/>
  <c r="AD320" i="2"/>
  <c r="AE320" i="2"/>
  <c r="AF320" i="2"/>
  <c r="AG320" i="2"/>
  <c r="AH320" i="2"/>
  <c r="AI320" i="2"/>
  <c r="AD321" i="2"/>
  <c r="AE321" i="2"/>
  <c r="AF321" i="2"/>
  <c r="AG321" i="2"/>
  <c r="AH321" i="2"/>
  <c r="AI321" i="2"/>
  <c r="AD322" i="2"/>
  <c r="AE322" i="2"/>
  <c r="AF322" i="2"/>
  <c r="AG322" i="2"/>
  <c r="AH322" i="2"/>
  <c r="AI322" i="2"/>
  <c r="AD323" i="2"/>
  <c r="AE323" i="2"/>
  <c r="AF323" i="2"/>
  <c r="AG323" i="2"/>
  <c r="AH323" i="2"/>
  <c r="AI323" i="2"/>
  <c r="AD324" i="2"/>
  <c r="AE324" i="2"/>
  <c r="AF324" i="2"/>
  <c r="AG324" i="2"/>
  <c r="AH324" i="2"/>
  <c r="AI324" i="2"/>
  <c r="AD325" i="2"/>
  <c r="AE325" i="2"/>
  <c r="AF325" i="2"/>
  <c r="AG325" i="2"/>
  <c r="AH325" i="2"/>
  <c r="AI325" i="2"/>
  <c r="AD326" i="2"/>
  <c r="AE326" i="2"/>
  <c r="AF326" i="2"/>
  <c r="AG326" i="2"/>
  <c r="AH326" i="2"/>
  <c r="AI326" i="2"/>
  <c r="AD327" i="2"/>
  <c r="AE327" i="2"/>
  <c r="AF327" i="2"/>
  <c r="AG327" i="2"/>
  <c r="AH327" i="2"/>
  <c r="AI327" i="2"/>
  <c r="AD328" i="2"/>
  <c r="AE328" i="2"/>
  <c r="AF328" i="2"/>
  <c r="AG328" i="2"/>
  <c r="AH328" i="2"/>
  <c r="AI328" i="2"/>
  <c r="AD329" i="2"/>
  <c r="AE329" i="2"/>
  <c r="AF329" i="2"/>
  <c r="AG329" i="2"/>
  <c r="AH329" i="2"/>
  <c r="AI329" i="2"/>
  <c r="AD330" i="2"/>
  <c r="AE330" i="2"/>
  <c r="AF330" i="2"/>
  <c r="AG330" i="2"/>
  <c r="AH330" i="2"/>
  <c r="AI330" i="2"/>
  <c r="AD331" i="2"/>
  <c r="AE331" i="2"/>
  <c r="AF331" i="2"/>
  <c r="AG331" i="2"/>
  <c r="AH331" i="2"/>
  <c r="AI331" i="2"/>
  <c r="AD332" i="2"/>
  <c r="AE332" i="2"/>
  <c r="AF332" i="2"/>
  <c r="AG332" i="2"/>
  <c r="AH332" i="2"/>
  <c r="AI332" i="2"/>
  <c r="AD333" i="2"/>
  <c r="AE333" i="2"/>
  <c r="AF333" i="2"/>
  <c r="AG333" i="2"/>
  <c r="AH333" i="2"/>
  <c r="AI333" i="2"/>
  <c r="AD334" i="2"/>
  <c r="AE334" i="2"/>
  <c r="AF334" i="2"/>
  <c r="AG334" i="2"/>
  <c r="AH334" i="2"/>
  <c r="AI334" i="2"/>
  <c r="AD335" i="2"/>
  <c r="AE335" i="2"/>
  <c r="AF335" i="2"/>
  <c r="AG335" i="2"/>
  <c r="AH335" i="2"/>
  <c r="AI335" i="2"/>
  <c r="AD336" i="2"/>
  <c r="AE336" i="2"/>
  <c r="AF336" i="2"/>
  <c r="AG336" i="2"/>
  <c r="AH336" i="2"/>
  <c r="AI336" i="2"/>
  <c r="AD337" i="2"/>
  <c r="AE337" i="2"/>
  <c r="AF337" i="2"/>
  <c r="AG337" i="2"/>
  <c r="AH337" i="2"/>
  <c r="AI337" i="2"/>
  <c r="AD338" i="2"/>
  <c r="AE338" i="2"/>
  <c r="AF338" i="2"/>
  <c r="AG338" i="2"/>
  <c r="AH338" i="2"/>
  <c r="AI338" i="2"/>
  <c r="AD339" i="2"/>
  <c r="AE339" i="2"/>
  <c r="AF339" i="2"/>
  <c r="AG339" i="2"/>
  <c r="AH339" i="2"/>
  <c r="AI339" i="2"/>
  <c r="AD340" i="2"/>
  <c r="AE340" i="2"/>
  <c r="AF340" i="2"/>
  <c r="AG340" i="2"/>
  <c r="AH340" i="2"/>
  <c r="AI340" i="2"/>
  <c r="AD341" i="2"/>
  <c r="AE341" i="2"/>
  <c r="AF341" i="2"/>
  <c r="AG341" i="2"/>
  <c r="AH341" i="2"/>
  <c r="AI341" i="2"/>
  <c r="AD342" i="2"/>
  <c r="AE342" i="2"/>
  <c r="AF342" i="2"/>
  <c r="AG342" i="2"/>
  <c r="AH342" i="2"/>
  <c r="AI342" i="2"/>
  <c r="AD343" i="2"/>
  <c r="AE343" i="2"/>
  <c r="AF343" i="2"/>
  <c r="AG343" i="2"/>
  <c r="AH343" i="2"/>
  <c r="AI343" i="2"/>
  <c r="AD344" i="2"/>
  <c r="AE344" i="2"/>
  <c r="AF344" i="2"/>
  <c r="AG344" i="2"/>
  <c r="AH344" i="2"/>
  <c r="AI344" i="2"/>
  <c r="AD345" i="2"/>
  <c r="AE345" i="2"/>
  <c r="AF345" i="2"/>
  <c r="AG345" i="2"/>
  <c r="AH345" i="2"/>
  <c r="AI345" i="2"/>
  <c r="AD346" i="2"/>
  <c r="AE346" i="2"/>
  <c r="AF346" i="2"/>
  <c r="AG346" i="2"/>
  <c r="AH346" i="2"/>
  <c r="AI346" i="2"/>
  <c r="AD347" i="2"/>
  <c r="AE347" i="2"/>
  <c r="AF347" i="2"/>
  <c r="AG347" i="2"/>
  <c r="AH347" i="2"/>
  <c r="AI347" i="2"/>
  <c r="AD348" i="2"/>
  <c r="AE348" i="2"/>
  <c r="AF348" i="2"/>
  <c r="AG348" i="2"/>
  <c r="AH348" i="2"/>
  <c r="AI348" i="2"/>
  <c r="AD349" i="2"/>
  <c r="AE349" i="2"/>
  <c r="AF349" i="2"/>
  <c r="AG349" i="2"/>
  <c r="AH349" i="2"/>
  <c r="AI349" i="2"/>
  <c r="AD350" i="2"/>
  <c r="AE350" i="2"/>
  <c r="AF350" i="2"/>
  <c r="AG350" i="2"/>
  <c r="AH350" i="2"/>
  <c r="AI350" i="2"/>
  <c r="AD351" i="2"/>
  <c r="AE351" i="2"/>
  <c r="AF351" i="2"/>
  <c r="AG351" i="2"/>
  <c r="AH351" i="2"/>
  <c r="AI351" i="2"/>
  <c r="AD352" i="2"/>
  <c r="AE352" i="2"/>
  <c r="AF352" i="2"/>
  <c r="AG352" i="2"/>
  <c r="AH352" i="2"/>
  <c r="AI352" i="2"/>
  <c r="AD353" i="2"/>
  <c r="AE353" i="2"/>
  <c r="AF353" i="2"/>
  <c r="AG353" i="2"/>
  <c r="AH353" i="2"/>
  <c r="AI353" i="2"/>
  <c r="AD354" i="2"/>
  <c r="AE354" i="2"/>
  <c r="AF354" i="2"/>
  <c r="AG354" i="2"/>
  <c r="AH354" i="2"/>
  <c r="AI354" i="2"/>
  <c r="AD355" i="2"/>
  <c r="AE355" i="2"/>
  <c r="AF355" i="2"/>
  <c r="AG355" i="2"/>
  <c r="AH355" i="2"/>
  <c r="AI355" i="2"/>
  <c r="AD356" i="2"/>
  <c r="AE356" i="2"/>
  <c r="AF356" i="2"/>
  <c r="AG356" i="2"/>
  <c r="AH356" i="2"/>
  <c r="AI356" i="2"/>
  <c r="AD357" i="2"/>
  <c r="AE357" i="2"/>
  <c r="AF357" i="2"/>
  <c r="AG357" i="2"/>
  <c r="AH357" i="2"/>
  <c r="AI357" i="2"/>
  <c r="AD358" i="2"/>
  <c r="AE358" i="2"/>
  <c r="AF358" i="2"/>
  <c r="AG358" i="2"/>
  <c r="AH358" i="2"/>
  <c r="AI358" i="2"/>
  <c r="AD359" i="2"/>
  <c r="AE359" i="2"/>
  <c r="AF359" i="2"/>
  <c r="AG359" i="2"/>
  <c r="AH359" i="2"/>
  <c r="AI359" i="2"/>
  <c r="AD360" i="2"/>
  <c r="AE360" i="2"/>
  <c r="AF360" i="2"/>
  <c r="AG360" i="2"/>
  <c r="AH360" i="2"/>
  <c r="AI360" i="2"/>
  <c r="AD361" i="2"/>
  <c r="AE361" i="2"/>
  <c r="AF361" i="2"/>
  <c r="AG361" i="2"/>
  <c r="AH361" i="2"/>
  <c r="AI361" i="2"/>
  <c r="AD362" i="2"/>
  <c r="AE362" i="2"/>
  <c r="AF362" i="2"/>
  <c r="AG362" i="2"/>
  <c r="AH362" i="2"/>
  <c r="AI362" i="2"/>
  <c r="AD363" i="2"/>
  <c r="AE363" i="2"/>
  <c r="AF363" i="2"/>
  <c r="AG363" i="2"/>
  <c r="AH363" i="2"/>
  <c r="AI363" i="2"/>
  <c r="AD364" i="2"/>
  <c r="AE364" i="2"/>
  <c r="AF364" i="2"/>
  <c r="AG364" i="2"/>
  <c r="AH364" i="2"/>
  <c r="AI364" i="2"/>
  <c r="AD365" i="2"/>
  <c r="AE365" i="2"/>
  <c r="AF365" i="2"/>
  <c r="AG365" i="2"/>
  <c r="AH365" i="2"/>
  <c r="AI365" i="2"/>
  <c r="AD366" i="2"/>
  <c r="AE366" i="2"/>
  <c r="AF366" i="2"/>
  <c r="AG366" i="2"/>
  <c r="AH366" i="2"/>
  <c r="AI366" i="2"/>
  <c r="AD367" i="2"/>
  <c r="AE367" i="2"/>
  <c r="AF367" i="2"/>
  <c r="AG367" i="2"/>
  <c r="AH367" i="2"/>
  <c r="AI367" i="2"/>
  <c r="AD368" i="2"/>
  <c r="AE368" i="2"/>
  <c r="AF368" i="2"/>
  <c r="AG368" i="2"/>
  <c r="AH368" i="2"/>
  <c r="AI368" i="2"/>
  <c r="AD369" i="2"/>
  <c r="AE369" i="2"/>
  <c r="AF369" i="2"/>
  <c r="AG369" i="2"/>
  <c r="AH369" i="2"/>
  <c r="AI369" i="2"/>
  <c r="AD370" i="2"/>
  <c r="AE370" i="2"/>
  <c r="AF370" i="2"/>
  <c r="AG370" i="2"/>
  <c r="AH370" i="2"/>
  <c r="AI370" i="2"/>
  <c r="AD371" i="2"/>
  <c r="AE371" i="2"/>
  <c r="AF371" i="2"/>
  <c r="AG371" i="2"/>
  <c r="AH371" i="2"/>
  <c r="AI371" i="2"/>
  <c r="AD372" i="2"/>
  <c r="AE372" i="2"/>
  <c r="AF372" i="2"/>
  <c r="AG372" i="2"/>
  <c r="AH372" i="2"/>
  <c r="AI372" i="2"/>
  <c r="AD373" i="2"/>
  <c r="AE373" i="2"/>
  <c r="AF373" i="2"/>
  <c r="AG373" i="2"/>
  <c r="AH373" i="2"/>
  <c r="AI373" i="2"/>
  <c r="AD374" i="2"/>
  <c r="AE374" i="2"/>
  <c r="AF374" i="2"/>
  <c r="AG374" i="2"/>
  <c r="AH374" i="2"/>
  <c r="AI374" i="2"/>
  <c r="AD375" i="2"/>
  <c r="AE375" i="2"/>
  <c r="AF375" i="2"/>
  <c r="AG375" i="2"/>
  <c r="AH375" i="2"/>
  <c r="AI375" i="2"/>
  <c r="AD376" i="2"/>
  <c r="AE376" i="2"/>
  <c r="AF376" i="2"/>
  <c r="AG376" i="2"/>
  <c r="AH376" i="2"/>
  <c r="AI376" i="2"/>
  <c r="AD377" i="2"/>
  <c r="AE377" i="2"/>
  <c r="AF377" i="2"/>
  <c r="AG377" i="2"/>
  <c r="AH377" i="2"/>
  <c r="AI377" i="2"/>
  <c r="AD378" i="2"/>
  <c r="AE378" i="2"/>
  <c r="AF378" i="2"/>
  <c r="AG378" i="2"/>
  <c r="AH378" i="2"/>
  <c r="AI378" i="2"/>
  <c r="AD379" i="2"/>
  <c r="AE379" i="2"/>
  <c r="AF379" i="2"/>
  <c r="AG379" i="2"/>
  <c r="AH379" i="2"/>
  <c r="AI379" i="2"/>
  <c r="AD380" i="2"/>
  <c r="AE380" i="2"/>
  <c r="AF380" i="2"/>
  <c r="AG380" i="2"/>
  <c r="AH380" i="2"/>
  <c r="AI380" i="2"/>
  <c r="AD381" i="2"/>
  <c r="AE381" i="2"/>
  <c r="AF381" i="2"/>
  <c r="AG381" i="2"/>
  <c r="AH381" i="2"/>
  <c r="AI381" i="2"/>
  <c r="AD382" i="2"/>
  <c r="AE382" i="2"/>
  <c r="AF382" i="2"/>
  <c r="AG382" i="2"/>
  <c r="AH382" i="2"/>
  <c r="AI382" i="2"/>
  <c r="AD383" i="2"/>
  <c r="AE383" i="2"/>
  <c r="AF383" i="2"/>
  <c r="AG383" i="2"/>
  <c r="AH383" i="2"/>
  <c r="AI383" i="2"/>
  <c r="AD384" i="2"/>
  <c r="AE384" i="2"/>
  <c r="AF384" i="2"/>
  <c r="AG384" i="2"/>
  <c r="AH384" i="2"/>
  <c r="AI384" i="2"/>
  <c r="AD385" i="2"/>
  <c r="AE385" i="2"/>
  <c r="AF385" i="2"/>
  <c r="AG385" i="2"/>
  <c r="AH385" i="2"/>
  <c r="AI385" i="2"/>
  <c r="AD386" i="2"/>
  <c r="AE386" i="2"/>
  <c r="AF386" i="2"/>
  <c r="AG386" i="2"/>
  <c r="AH386" i="2"/>
  <c r="AI386" i="2"/>
  <c r="AD387" i="2"/>
  <c r="AE387" i="2"/>
  <c r="AF387" i="2"/>
  <c r="AG387" i="2"/>
  <c r="AH387" i="2"/>
  <c r="AI387" i="2"/>
  <c r="AD388" i="2"/>
  <c r="AE388" i="2"/>
  <c r="AF388" i="2"/>
  <c r="AG388" i="2"/>
  <c r="AH388" i="2"/>
  <c r="AI388" i="2"/>
  <c r="AD389" i="2"/>
  <c r="AE389" i="2"/>
  <c r="AF389" i="2"/>
  <c r="AG389" i="2"/>
  <c r="AH389" i="2"/>
  <c r="AI389" i="2"/>
  <c r="AD390" i="2"/>
  <c r="AE390" i="2"/>
  <c r="AF390" i="2"/>
  <c r="AG390" i="2"/>
  <c r="AH390" i="2"/>
  <c r="AI390" i="2"/>
  <c r="AD391" i="2"/>
  <c r="AE391" i="2"/>
  <c r="AF391" i="2"/>
  <c r="AG391" i="2"/>
  <c r="AH391" i="2"/>
  <c r="AI391" i="2"/>
  <c r="AD392" i="2"/>
  <c r="AE392" i="2"/>
  <c r="AF392" i="2"/>
  <c r="AG392" i="2"/>
  <c r="AH392" i="2"/>
  <c r="AI392" i="2"/>
  <c r="AD393" i="2"/>
  <c r="AE393" i="2"/>
  <c r="AF393" i="2"/>
  <c r="AG393" i="2"/>
  <c r="AH393" i="2"/>
  <c r="AI393" i="2"/>
  <c r="AD394" i="2"/>
  <c r="AE394" i="2"/>
  <c r="AF394" i="2"/>
  <c r="AG394" i="2"/>
  <c r="AH394" i="2"/>
  <c r="AI394" i="2"/>
  <c r="AD395" i="2"/>
  <c r="AE395" i="2"/>
  <c r="AF395" i="2"/>
  <c r="AG395" i="2"/>
  <c r="AH395" i="2"/>
  <c r="AI395" i="2"/>
  <c r="AD396" i="2"/>
  <c r="AE396" i="2"/>
  <c r="AF396" i="2"/>
  <c r="AG396" i="2"/>
  <c r="AH396" i="2"/>
  <c r="AI396" i="2"/>
  <c r="AD397" i="2"/>
  <c r="AE397" i="2"/>
  <c r="AF397" i="2"/>
  <c r="AG397" i="2"/>
  <c r="AH397" i="2"/>
  <c r="AI397" i="2"/>
  <c r="AD398" i="2"/>
  <c r="AE398" i="2"/>
  <c r="AF398" i="2"/>
  <c r="AG398" i="2"/>
  <c r="AH398" i="2"/>
  <c r="AI398" i="2"/>
  <c r="AD399" i="2"/>
  <c r="AE399" i="2"/>
  <c r="AF399" i="2"/>
  <c r="AG399" i="2"/>
  <c r="AH399" i="2"/>
  <c r="AI399" i="2"/>
  <c r="AD400" i="2"/>
  <c r="AE400" i="2"/>
  <c r="AF400" i="2"/>
  <c r="AG400" i="2"/>
  <c r="AH400" i="2"/>
  <c r="AI400" i="2"/>
  <c r="AD401" i="2"/>
  <c r="AE401" i="2"/>
  <c r="AF401" i="2"/>
  <c r="AG401" i="2"/>
  <c r="AH401" i="2"/>
  <c r="AI401" i="2"/>
  <c r="AD402" i="2"/>
  <c r="AE402" i="2"/>
  <c r="AF402" i="2"/>
  <c r="AG402" i="2"/>
  <c r="AH402" i="2"/>
  <c r="AI402" i="2"/>
  <c r="AD403" i="2"/>
  <c r="AE403" i="2"/>
  <c r="AF403" i="2"/>
  <c r="AG403" i="2"/>
  <c r="AH403" i="2"/>
  <c r="AI403" i="2"/>
  <c r="AD404" i="2"/>
  <c r="AE404" i="2"/>
  <c r="AF404" i="2"/>
  <c r="AG404" i="2"/>
  <c r="AH404" i="2"/>
  <c r="AI404" i="2"/>
  <c r="AD405" i="2"/>
  <c r="AE405" i="2"/>
  <c r="AF405" i="2"/>
  <c r="AG405" i="2"/>
  <c r="AH405" i="2"/>
  <c r="AI405" i="2"/>
  <c r="AD406" i="2"/>
  <c r="AE406" i="2"/>
  <c r="AF406" i="2"/>
  <c r="AG406" i="2"/>
  <c r="AH406" i="2"/>
  <c r="AI406" i="2"/>
  <c r="AD407" i="2"/>
  <c r="AE407" i="2"/>
  <c r="AF407" i="2"/>
  <c r="AG407" i="2"/>
  <c r="AH407" i="2"/>
  <c r="AI407" i="2"/>
  <c r="AD408" i="2"/>
  <c r="AE408" i="2"/>
  <c r="AF408" i="2"/>
  <c r="AG408" i="2"/>
  <c r="AH408" i="2"/>
  <c r="AI408" i="2"/>
  <c r="AD409" i="2"/>
  <c r="AE409" i="2"/>
  <c r="AF409" i="2"/>
  <c r="AG409" i="2"/>
  <c r="AH409" i="2"/>
  <c r="AI409" i="2"/>
  <c r="AD410" i="2"/>
  <c r="AE410" i="2"/>
  <c r="AF410" i="2"/>
  <c r="AG410" i="2"/>
  <c r="AH410" i="2"/>
  <c r="AI410" i="2"/>
  <c r="AD411" i="2"/>
  <c r="AE411" i="2"/>
  <c r="AF411" i="2"/>
  <c r="AG411" i="2"/>
  <c r="AH411" i="2"/>
  <c r="AI411" i="2"/>
  <c r="AD412" i="2"/>
  <c r="AE412" i="2"/>
  <c r="AF412" i="2"/>
  <c r="AG412" i="2"/>
  <c r="AH412" i="2"/>
  <c r="AI412" i="2"/>
  <c r="AD413" i="2"/>
  <c r="AE413" i="2"/>
  <c r="AF413" i="2"/>
  <c r="AG413" i="2"/>
  <c r="AH413" i="2"/>
  <c r="AI413" i="2"/>
  <c r="AD414" i="2"/>
  <c r="AE414" i="2"/>
  <c r="AF414" i="2"/>
  <c r="AG414" i="2"/>
  <c r="AH414" i="2"/>
  <c r="AI414" i="2"/>
  <c r="AD415" i="2"/>
  <c r="AE415" i="2"/>
  <c r="AF415" i="2"/>
  <c r="AG415" i="2"/>
  <c r="AH415" i="2"/>
  <c r="AI415" i="2"/>
  <c r="AD416" i="2"/>
  <c r="AE416" i="2"/>
  <c r="AF416" i="2"/>
  <c r="AG416" i="2"/>
  <c r="AH416" i="2"/>
  <c r="AI416" i="2"/>
  <c r="AD417" i="2"/>
  <c r="AE417" i="2"/>
  <c r="AF417" i="2"/>
  <c r="AG417" i="2"/>
  <c r="AH417" i="2"/>
  <c r="AI417" i="2"/>
  <c r="AD418" i="2"/>
  <c r="AE418" i="2"/>
  <c r="AF418" i="2"/>
  <c r="AG418" i="2"/>
  <c r="AH418" i="2"/>
  <c r="AI418" i="2"/>
  <c r="AD419" i="2"/>
  <c r="AE419" i="2"/>
  <c r="AF419" i="2"/>
  <c r="AG419" i="2"/>
  <c r="AH419" i="2"/>
  <c r="AI419" i="2"/>
  <c r="AD420" i="2"/>
  <c r="AE420" i="2"/>
  <c r="AF420" i="2"/>
  <c r="AG420" i="2"/>
  <c r="AH420" i="2"/>
  <c r="AI420" i="2"/>
  <c r="AD421" i="2"/>
  <c r="AE421" i="2"/>
  <c r="AF421" i="2"/>
  <c r="AG421" i="2"/>
  <c r="AH421" i="2"/>
  <c r="AI421" i="2"/>
  <c r="H154" i="7" l="1"/>
  <c r="K33" i="1"/>
  <c r="J33" i="1"/>
  <c r="K32" i="1"/>
  <c r="J32" i="1"/>
  <c r="J43" i="1"/>
  <c r="K43" i="1"/>
  <c r="J42" i="1"/>
  <c r="K42" i="1"/>
  <c r="AF428" i="2" l="1"/>
  <c r="AH428" i="2"/>
  <c r="AE428" i="2"/>
  <c r="AG428" i="2"/>
  <c r="AD428" i="2"/>
  <c r="AI428" i="2"/>
  <c r="D114" i="35" l="1"/>
  <c r="D64" i="35" l="1"/>
  <c r="AH73" i="1" l="1"/>
  <c r="AF73" i="1"/>
  <c r="AH72" i="1"/>
  <c r="AF72" i="1"/>
  <c r="AH71" i="1"/>
  <c r="AF71" i="1"/>
  <c r="AH70" i="1"/>
  <c r="AF70" i="1"/>
  <c r="AH69" i="1"/>
  <c r="AF69" i="1"/>
  <c r="AH68" i="1"/>
  <c r="AF68" i="1"/>
  <c r="AH67" i="1"/>
  <c r="AF67" i="1"/>
  <c r="AH66" i="1"/>
  <c r="AF66" i="1"/>
  <c r="AH65" i="1"/>
  <c r="AF65" i="1"/>
  <c r="AH64" i="1"/>
  <c r="AF64" i="1"/>
  <c r="AH63" i="1"/>
  <c r="AF63" i="1"/>
  <c r="AH62" i="1"/>
  <c r="AF62" i="1"/>
  <c r="AH61" i="1"/>
  <c r="AF61" i="1"/>
  <c r="AH60" i="1"/>
  <c r="AF60" i="1"/>
  <c r="AH59" i="1"/>
  <c r="AF59" i="1"/>
  <c r="AH58" i="1"/>
  <c r="AF58" i="1"/>
  <c r="AH57" i="1"/>
  <c r="AF57" i="1"/>
  <c r="AH56" i="1"/>
  <c r="AF56" i="1"/>
  <c r="AH55" i="1"/>
  <c r="AF55" i="1"/>
  <c r="AH54" i="1"/>
  <c r="AF54" i="1"/>
  <c r="AH53" i="1"/>
  <c r="AF53" i="1"/>
  <c r="AH52" i="1"/>
  <c r="AF52" i="1"/>
  <c r="AH51" i="1"/>
  <c r="AF51" i="1"/>
  <c r="AH50" i="1"/>
  <c r="AF50" i="1"/>
  <c r="AH49" i="1"/>
  <c r="AF49" i="1"/>
  <c r="AH48" i="1"/>
  <c r="AF48" i="1"/>
  <c r="AH47" i="1"/>
  <c r="AF47" i="1"/>
  <c r="AH46" i="1"/>
  <c r="AF46" i="1"/>
  <c r="AH45" i="1"/>
  <c r="AF45" i="1"/>
  <c r="AH44" i="1"/>
  <c r="AF44" i="1"/>
  <c r="AH43" i="1"/>
  <c r="AF43" i="1"/>
  <c r="AH42" i="1"/>
  <c r="AF42" i="1"/>
  <c r="AH41" i="1"/>
  <c r="AF41" i="1"/>
  <c r="AH40" i="1"/>
  <c r="AF40" i="1"/>
  <c r="AH39" i="1"/>
  <c r="AF39" i="1"/>
  <c r="AH38" i="1"/>
  <c r="AF38" i="1"/>
  <c r="AH37" i="1"/>
  <c r="AF37" i="1"/>
  <c r="AH36" i="1"/>
  <c r="AF36" i="1"/>
  <c r="AH35" i="1"/>
  <c r="AF35" i="1"/>
  <c r="AH34" i="1"/>
  <c r="AF34" i="1"/>
  <c r="AH33" i="1"/>
  <c r="AF33" i="1"/>
  <c r="AH32" i="1"/>
  <c r="AF32" i="1"/>
  <c r="AH31" i="1"/>
  <c r="AF31" i="1"/>
  <c r="AH30" i="1"/>
  <c r="AF30" i="1"/>
  <c r="AH29" i="1"/>
  <c r="AF29" i="1"/>
  <c r="AH28" i="1"/>
  <c r="AF28" i="1"/>
  <c r="AH27" i="1"/>
  <c r="AF27" i="1"/>
  <c r="AH26" i="1"/>
  <c r="AF26" i="1"/>
  <c r="AH25" i="1"/>
  <c r="AF25" i="1"/>
  <c r="AH24" i="1"/>
  <c r="AF24" i="1"/>
  <c r="AH23" i="1"/>
  <c r="AF23" i="1"/>
  <c r="AH22" i="1"/>
  <c r="AF22" i="1"/>
  <c r="AH21" i="1"/>
  <c r="AF21" i="1"/>
  <c r="AH20" i="1"/>
  <c r="AF20" i="1"/>
  <c r="AH19" i="1"/>
  <c r="AF19" i="1"/>
  <c r="AH18" i="1"/>
  <c r="AF18" i="1"/>
  <c r="AH17" i="1"/>
  <c r="AF17" i="1"/>
  <c r="AH16" i="1"/>
  <c r="AF16" i="1"/>
  <c r="AH15" i="1"/>
  <c r="AF15" i="1"/>
  <c r="AH14" i="1"/>
  <c r="AF14" i="1"/>
  <c r="AH13" i="1"/>
  <c r="AF13" i="1"/>
  <c r="AH12" i="1"/>
  <c r="AF12" i="1"/>
  <c r="AH11" i="1"/>
  <c r="AF11" i="1"/>
  <c r="AH10" i="1"/>
  <c r="AF10" i="1"/>
  <c r="AH9" i="1"/>
  <c r="AF9" i="1"/>
  <c r="AH8" i="1"/>
  <c r="AF8" i="1"/>
  <c r="AH7" i="1"/>
  <c r="AF7" i="1"/>
  <c r="AH6" i="1"/>
  <c r="AF6" i="1"/>
  <c r="AH5" i="1"/>
  <c r="AF5" i="1"/>
  <c r="AF82" i="1" s="1"/>
  <c r="AH4" i="1"/>
  <c r="AF4" i="1"/>
  <c r="AH3" i="1"/>
  <c r="AF3" i="1"/>
  <c r="AD3" i="1"/>
  <c r="AD82" i="1" s="1"/>
  <c r="AD83" i="1" s="1"/>
  <c r="AB3" i="1"/>
  <c r="AB82" i="1" s="1"/>
  <c r="AB83" i="1" s="1"/>
  <c r="AH104" i="2"/>
  <c r="AF104" i="2"/>
  <c r="AD104" i="2"/>
  <c r="AH103" i="2"/>
  <c r="AF103" i="2"/>
  <c r="AD103" i="2"/>
  <c r="AH102" i="2"/>
  <c r="AF102" i="2"/>
  <c r="AD102" i="2"/>
  <c r="AH101" i="2"/>
  <c r="AF101" i="2"/>
  <c r="AD101" i="2"/>
  <c r="AH100" i="2"/>
  <c r="AF100" i="2"/>
  <c r="AD100" i="2"/>
  <c r="AH99" i="2"/>
  <c r="AF99" i="2"/>
  <c r="AD99" i="2"/>
  <c r="AH98" i="2"/>
  <c r="AF98" i="2"/>
  <c r="AD98" i="2"/>
  <c r="AH97" i="2"/>
  <c r="AF97" i="2"/>
  <c r="AD97" i="2"/>
  <c r="AH96" i="2"/>
  <c r="AF96" i="2"/>
  <c r="AD96" i="2"/>
  <c r="AH95" i="2"/>
  <c r="AF95" i="2"/>
  <c r="AD95" i="2"/>
  <c r="AH94" i="2"/>
  <c r="AF94" i="2"/>
  <c r="AD94" i="2"/>
  <c r="AH93" i="2"/>
  <c r="AF93" i="2"/>
  <c r="AD93" i="2"/>
  <c r="AH92" i="2"/>
  <c r="AF92" i="2"/>
  <c r="AD92" i="2"/>
  <c r="AH91" i="2"/>
  <c r="AF91" i="2"/>
  <c r="AD91" i="2"/>
  <c r="AH90" i="2"/>
  <c r="AF90" i="2"/>
  <c r="AD90" i="2"/>
  <c r="AH89" i="2"/>
  <c r="AF89" i="2"/>
  <c r="AD89" i="2"/>
  <c r="AH88" i="2"/>
  <c r="AF88" i="2"/>
  <c r="AD88" i="2"/>
  <c r="AH87" i="2"/>
  <c r="AF87" i="2"/>
  <c r="AD87" i="2"/>
  <c r="AH86" i="2"/>
  <c r="AF86" i="2"/>
  <c r="AD86" i="2"/>
  <c r="AH85" i="2"/>
  <c r="AF85" i="2"/>
  <c r="AD85" i="2"/>
  <c r="AH84" i="2"/>
  <c r="AF84" i="2"/>
  <c r="AD84" i="2"/>
  <c r="AH83" i="2"/>
  <c r="AF83" i="2"/>
  <c r="AD83" i="2"/>
  <c r="AH82" i="2"/>
  <c r="AF82" i="2"/>
  <c r="AD82" i="2"/>
  <c r="AH81" i="2"/>
  <c r="AF81" i="2"/>
  <c r="AD81" i="2"/>
  <c r="AH80" i="2"/>
  <c r="AF80" i="2"/>
  <c r="AD80" i="2"/>
  <c r="AH79" i="2"/>
  <c r="AF79" i="2"/>
  <c r="AD79" i="2"/>
  <c r="AH78" i="2"/>
  <c r="AF78" i="2"/>
  <c r="AD78" i="2"/>
  <c r="AH77" i="2"/>
  <c r="AF77" i="2"/>
  <c r="AD77" i="2"/>
  <c r="AH76" i="2"/>
  <c r="AF76" i="2"/>
  <c r="AD76" i="2"/>
  <c r="AH75" i="2"/>
  <c r="AF75" i="2"/>
  <c r="AD75" i="2"/>
  <c r="AH74" i="2"/>
  <c r="AF74" i="2"/>
  <c r="AD74" i="2"/>
  <c r="AH73" i="2"/>
  <c r="AF73" i="2"/>
  <c r="AD73" i="2"/>
  <c r="AH72" i="2"/>
  <c r="AF72" i="2"/>
  <c r="AD72" i="2"/>
  <c r="AH71" i="2"/>
  <c r="AF71" i="2"/>
  <c r="AD71" i="2"/>
  <c r="AH70" i="2"/>
  <c r="AF70" i="2"/>
  <c r="AD70" i="2"/>
  <c r="AH69" i="2"/>
  <c r="AF69" i="2"/>
  <c r="AD69" i="2"/>
  <c r="AH68" i="2"/>
  <c r="AF68" i="2"/>
  <c r="AD68" i="2"/>
  <c r="AH67" i="2"/>
  <c r="AF67" i="2"/>
  <c r="AD67" i="2"/>
  <c r="AH66" i="2"/>
  <c r="AF66" i="2"/>
  <c r="AD66" i="2"/>
  <c r="AH65" i="2"/>
  <c r="AF65" i="2"/>
  <c r="AD65" i="2"/>
  <c r="AH64" i="2"/>
  <c r="AF64" i="2"/>
  <c r="AD64" i="2"/>
  <c r="AH63" i="2"/>
  <c r="AF63" i="2"/>
  <c r="AD63" i="2"/>
  <c r="AH62" i="2"/>
  <c r="AF62" i="2"/>
  <c r="AD62" i="2"/>
  <c r="AH61" i="2"/>
  <c r="AF61" i="2"/>
  <c r="AD61" i="2"/>
  <c r="AH60" i="2"/>
  <c r="AF60" i="2"/>
  <c r="AD60" i="2"/>
  <c r="AH59" i="2"/>
  <c r="AF59" i="2"/>
  <c r="AD59" i="2"/>
  <c r="AH58" i="2"/>
  <c r="AF58" i="2"/>
  <c r="AD58" i="2"/>
  <c r="AH57" i="2"/>
  <c r="AF57" i="2"/>
  <c r="AD57" i="2"/>
  <c r="AH56" i="2"/>
  <c r="AF56" i="2"/>
  <c r="AD56" i="2"/>
  <c r="AH55" i="2"/>
  <c r="AF55" i="2"/>
  <c r="AD55" i="2"/>
  <c r="AH54" i="2"/>
  <c r="AF54" i="2"/>
  <c r="AD54" i="2"/>
  <c r="AH53" i="2"/>
  <c r="AF53" i="2"/>
  <c r="AD53" i="2"/>
  <c r="AH52" i="2"/>
  <c r="AF52" i="2"/>
  <c r="AD52" i="2"/>
  <c r="AH51" i="2"/>
  <c r="AF51" i="2"/>
  <c r="AD51" i="2"/>
  <c r="AH50" i="2"/>
  <c r="AF50" i="2"/>
  <c r="AD50" i="2"/>
  <c r="AH49" i="2"/>
  <c r="AF49" i="2"/>
  <c r="AD49" i="2"/>
  <c r="AH48" i="2"/>
  <c r="AF48" i="2"/>
  <c r="AD48" i="2"/>
  <c r="AH47" i="2"/>
  <c r="AF47" i="2"/>
  <c r="AD47" i="2"/>
  <c r="AH46" i="2"/>
  <c r="AF46" i="2"/>
  <c r="AD46" i="2"/>
  <c r="AH45" i="2"/>
  <c r="AF45" i="2"/>
  <c r="AD45" i="2"/>
  <c r="AH44" i="2"/>
  <c r="AF44" i="2"/>
  <c r="AD44" i="2"/>
  <c r="AH43" i="2"/>
  <c r="AF43" i="2"/>
  <c r="AD43" i="2"/>
  <c r="AH42" i="2"/>
  <c r="AF42" i="2"/>
  <c r="AD42" i="2"/>
  <c r="AH41" i="2"/>
  <c r="AF41" i="2"/>
  <c r="AD41" i="2"/>
  <c r="AH40" i="2"/>
  <c r="AF40" i="2"/>
  <c r="AD40" i="2"/>
  <c r="AH39" i="2"/>
  <c r="AF39" i="2"/>
  <c r="AD39" i="2"/>
  <c r="AH38" i="2"/>
  <c r="AF38" i="2"/>
  <c r="AD38" i="2"/>
  <c r="AH37" i="2"/>
  <c r="AF37" i="2"/>
  <c r="AD37" i="2"/>
  <c r="AH36" i="2"/>
  <c r="AF36" i="2"/>
  <c r="AD36" i="2"/>
  <c r="AH35" i="2"/>
  <c r="AF35" i="2"/>
  <c r="AD35" i="2"/>
  <c r="AH34" i="2"/>
  <c r="AF34" i="2"/>
  <c r="AD34" i="2"/>
  <c r="AH33" i="2"/>
  <c r="AF33" i="2"/>
  <c r="AD33" i="2"/>
  <c r="AH32" i="2"/>
  <c r="AF32" i="2"/>
  <c r="AD32" i="2"/>
  <c r="AH31" i="2"/>
  <c r="AF31" i="2"/>
  <c r="AD31" i="2"/>
  <c r="AH30" i="2"/>
  <c r="AF30" i="2"/>
  <c r="AD30" i="2"/>
  <c r="AH29" i="2"/>
  <c r="AF29" i="2"/>
  <c r="AD29" i="2"/>
  <c r="AH28" i="2"/>
  <c r="AF28" i="2"/>
  <c r="AD28" i="2"/>
  <c r="AH27" i="2"/>
  <c r="AF27" i="2"/>
  <c r="AD27" i="2"/>
  <c r="AH26" i="2"/>
  <c r="AF26" i="2"/>
  <c r="AD26" i="2"/>
  <c r="AH25" i="2"/>
  <c r="AF25" i="2"/>
  <c r="AD25" i="2"/>
  <c r="AH24" i="2"/>
  <c r="AF24" i="2"/>
  <c r="AD24" i="2"/>
  <c r="AH23" i="2"/>
  <c r="AF23" i="2"/>
  <c r="AD23" i="2"/>
  <c r="AH22" i="2"/>
  <c r="AF22" i="2"/>
  <c r="AD22" i="2"/>
  <c r="AH21" i="2"/>
  <c r="AF21" i="2"/>
  <c r="AD21" i="2"/>
  <c r="AH20" i="2"/>
  <c r="AF20" i="2"/>
  <c r="AD20" i="2"/>
  <c r="AH19" i="2"/>
  <c r="AF19" i="2"/>
  <c r="AD19" i="2"/>
  <c r="AH18" i="2"/>
  <c r="AF18" i="2"/>
  <c r="AD18" i="2"/>
  <c r="AH17" i="2"/>
  <c r="AF17" i="2"/>
  <c r="AD17" i="2"/>
  <c r="AH16" i="2"/>
  <c r="AF16" i="2"/>
  <c r="AD16" i="2"/>
  <c r="AH15" i="2"/>
  <c r="AF15" i="2"/>
  <c r="AD15" i="2"/>
  <c r="AH14" i="2"/>
  <c r="AF14" i="2"/>
  <c r="AD14" i="2"/>
  <c r="AH13" i="2"/>
  <c r="AF13" i="2"/>
  <c r="AD13" i="2"/>
  <c r="AH12" i="2"/>
  <c r="AF12" i="2"/>
  <c r="AD12" i="2"/>
  <c r="AH11" i="2"/>
  <c r="AF11" i="2"/>
  <c r="AD11" i="2"/>
  <c r="AH10" i="2"/>
  <c r="AF10" i="2"/>
  <c r="AD10" i="2"/>
  <c r="AH9" i="2"/>
  <c r="AF9" i="2"/>
  <c r="AD9" i="2"/>
  <c r="AH8" i="2"/>
  <c r="AF8" i="2"/>
  <c r="AD8" i="2"/>
  <c r="AH7" i="2"/>
  <c r="AF7" i="2"/>
  <c r="AD7" i="2"/>
  <c r="AH6" i="2"/>
  <c r="AF6" i="2"/>
  <c r="AD6" i="2"/>
  <c r="AH5" i="2"/>
  <c r="AF5" i="2"/>
  <c r="AD5" i="2"/>
  <c r="AH4" i="2"/>
  <c r="AF4" i="2"/>
  <c r="AD4" i="2"/>
  <c r="AH3" i="2"/>
  <c r="AF3" i="2"/>
  <c r="AD3" i="2"/>
  <c r="AA3" i="2"/>
  <c r="AA429" i="2" s="1"/>
  <c r="Y3" i="2"/>
  <c r="Y429" i="2" s="1"/>
  <c r="W3" i="2"/>
  <c r="AF429" i="2" l="1"/>
  <c r="AH429" i="2"/>
  <c r="AH82" i="1"/>
  <c r="B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S18" i="31"/>
  <c r="R18" i="31"/>
  <c r="Q18" i="31"/>
  <c r="P18" i="31"/>
  <c r="O18" i="31"/>
  <c r="N18" i="31"/>
  <c r="M18" i="31"/>
  <c r="L18" i="31"/>
  <c r="K18" i="31"/>
  <c r="J18" i="31"/>
  <c r="C18" i="31"/>
  <c r="T17" i="31"/>
  <c r="C17" i="31"/>
  <c r="C16" i="31"/>
  <c r="C15" i="31"/>
  <c r="B12" i="31"/>
  <c r="C11" i="31"/>
  <c r="C10" i="31"/>
  <c r="C9" i="31"/>
  <c r="C8" i="31"/>
  <c r="C7" i="31"/>
  <c r="O6" i="31"/>
  <c r="N6" i="31"/>
  <c r="M6" i="31"/>
  <c r="C6" i="31"/>
  <c r="L6" i="31"/>
  <c r="J6" i="31"/>
  <c r="C5" i="31"/>
  <c r="C4" i="31"/>
  <c r="C3" i="31"/>
  <c r="C2" i="31"/>
  <c r="C12" i="31" l="1"/>
  <c r="T18" i="31"/>
  <c r="C31" i="31"/>
  <c r="K6" i="31"/>
  <c r="P6" i="31" s="1"/>
  <c r="H997" i="29"/>
  <c r="H982" i="29"/>
  <c r="H945" i="29"/>
  <c r="H915" i="29"/>
  <c r="H858" i="29"/>
  <c r="H836" i="29"/>
  <c r="H829" i="29"/>
  <c r="H819" i="29"/>
  <c r="H807" i="29"/>
  <c r="H796" i="29"/>
  <c r="H791" i="29"/>
  <c r="H778" i="29"/>
  <c r="H747" i="29"/>
  <c r="H699" i="29"/>
  <c r="H690" i="29"/>
  <c r="H676" i="29"/>
  <c r="H661" i="29"/>
  <c r="H650" i="29"/>
  <c r="H641" i="29"/>
  <c r="H592" i="29"/>
  <c r="H552" i="29"/>
  <c r="H547" i="29"/>
  <c r="H523" i="29"/>
  <c r="H516" i="29"/>
  <c r="H466" i="29"/>
  <c r="H443" i="29"/>
  <c r="H403" i="29"/>
  <c r="H388" i="29"/>
  <c r="H381" i="29"/>
  <c r="H370" i="29"/>
  <c r="H351" i="29"/>
  <c r="H315" i="29"/>
  <c r="H295" i="29"/>
  <c r="H274" i="29"/>
  <c r="H253" i="29"/>
  <c r="H247" i="29"/>
  <c r="H216" i="29"/>
  <c r="H201" i="29"/>
  <c r="H159" i="29"/>
  <c r="H139" i="29"/>
  <c r="H65" i="29"/>
  <c r="H58" i="29"/>
  <c r="H43" i="29"/>
  <c r="H13" i="29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2" i="1"/>
  <c r="J52" i="1"/>
  <c r="K51" i="1"/>
  <c r="J51" i="1"/>
  <c r="K50" i="1"/>
  <c r="J50" i="1"/>
  <c r="K53" i="1"/>
  <c r="J53" i="1"/>
  <c r="K49" i="1"/>
  <c r="J49" i="1"/>
  <c r="K48" i="1"/>
  <c r="J48" i="1"/>
  <c r="K47" i="1"/>
  <c r="J47" i="1"/>
  <c r="K46" i="1"/>
  <c r="J46" i="1"/>
  <c r="K45" i="1"/>
  <c r="J45" i="1"/>
  <c r="K44" i="1"/>
  <c r="J44" i="1"/>
  <c r="K41" i="1"/>
  <c r="J41" i="1"/>
  <c r="K38" i="1"/>
  <c r="J38" i="1"/>
  <c r="K37" i="1"/>
  <c r="J37" i="1"/>
  <c r="K36" i="1"/>
  <c r="J36" i="1"/>
  <c r="K35" i="1"/>
  <c r="J35" i="1"/>
  <c r="K34" i="1"/>
  <c r="J34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15" i="1"/>
  <c r="J15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H168" i="33"/>
  <c r="G168" i="33"/>
  <c r="F168" i="33"/>
  <c r="E168" i="33"/>
  <c r="D168" i="33"/>
  <c r="C168" i="33"/>
  <c r="M4" i="33"/>
  <c r="I168" i="33" l="1"/>
  <c r="O4" i="33"/>
  <c r="N4" i="33"/>
  <c r="P4" i="33" s="1"/>
  <c r="M168" i="33"/>
  <c r="N168" i="33" l="1"/>
  <c r="P168" i="33"/>
  <c r="O168" i="33"/>
  <c r="AE12" i="2" l="1"/>
  <c r="AG12" i="2"/>
  <c r="AI12" i="2"/>
  <c r="AG72" i="1"/>
  <c r="AI72" i="1"/>
  <c r="AG73" i="1"/>
  <c r="AI73" i="1"/>
  <c r="M85" i="1"/>
  <c r="L2" i="20" l="1"/>
  <c r="N2" i="20" s="1"/>
  <c r="H114" i="26"/>
  <c r="H168" i="26"/>
  <c r="D50" i="5" l="1"/>
  <c r="AN72" i="1"/>
  <c r="AO73" i="1"/>
  <c r="AO72" i="1"/>
  <c r="AG4" i="1" l="1"/>
  <c r="AI4" i="1"/>
  <c r="AG5" i="1"/>
  <c r="AI5" i="1"/>
  <c r="AG6" i="1"/>
  <c r="AI6" i="1"/>
  <c r="AG7" i="1"/>
  <c r="AI7" i="1"/>
  <c r="AG8" i="1"/>
  <c r="AI8" i="1"/>
  <c r="AG9" i="1"/>
  <c r="AI9" i="1"/>
  <c r="AG10" i="1"/>
  <c r="AI10" i="1"/>
  <c r="AG11" i="1"/>
  <c r="AI11" i="1"/>
  <c r="AG12" i="1"/>
  <c r="AI12" i="1"/>
  <c r="AG13" i="1"/>
  <c r="AI13" i="1"/>
  <c r="AG14" i="1"/>
  <c r="AI14" i="1"/>
  <c r="AG15" i="1"/>
  <c r="AI15" i="1"/>
  <c r="AG16" i="1"/>
  <c r="AI16" i="1"/>
  <c r="AG17" i="1"/>
  <c r="AI17" i="1"/>
  <c r="AG18" i="1"/>
  <c r="AI18" i="1"/>
  <c r="AG19" i="1"/>
  <c r="AI19" i="1"/>
  <c r="AG20" i="1"/>
  <c r="AI20" i="1"/>
  <c r="AG21" i="1"/>
  <c r="AI21" i="1"/>
  <c r="AG22" i="1"/>
  <c r="AI22" i="1"/>
  <c r="AG23" i="1"/>
  <c r="AI23" i="1"/>
  <c r="AG24" i="1"/>
  <c r="AI24" i="1"/>
  <c r="AG25" i="1"/>
  <c r="AI25" i="1"/>
  <c r="AG26" i="1"/>
  <c r="AI26" i="1"/>
  <c r="AG27" i="1"/>
  <c r="AI27" i="1"/>
  <c r="AG28" i="1"/>
  <c r="AI28" i="1"/>
  <c r="AG29" i="1"/>
  <c r="AI29" i="1"/>
  <c r="AG30" i="1"/>
  <c r="AI30" i="1"/>
  <c r="AG31" i="1"/>
  <c r="AI31" i="1"/>
  <c r="AG32" i="1"/>
  <c r="AI32" i="1"/>
  <c r="AG33" i="1"/>
  <c r="AI33" i="1"/>
  <c r="AG34" i="1"/>
  <c r="AI34" i="1"/>
  <c r="AG35" i="1"/>
  <c r="AI35" i="1"/>
  <c r="AG36" i="1"/>
  <c r="AI36" i="1"/>
  <c r="AG37" i="1"/>
  <c r="AI37" i="1"/>
  <c r="AG38" i="1"/>
  <c r="AI38" i="1"/>
  <c r="AG39" i="1"/>
  <c r="AI39" i="1"/>
  <c r="AG40" i="1"/>
  <c r="AI40" i="1"/>
  <c r="AG41" i="1"/>
  <c r="AI41" i="1"/>
  <c r="AG42" i="1"/>
  <c r="AI42" i="1"/>
  <c r="AG43" i="1"/>
  <c r="AI43" i="1"/>
  <c r="AG44" i="1"/>
  <c r="AI44" i="1"/>
  <c r="AG45" i="1"/>
  <c r="AI45" i="1"/>
  <c r="AG46" i="1"/>
  <c r="AI46" i="1"/>
  <c r="AG47" i="1"/>
  <c r="AI47" i="1"/>
  <c r="AG48" i="1"/>
  <c r="AI48" i="1"/>
  <c r="AG49" i="1"/>
  <c r="AI49" i="1"/>
  <c r="AG50" i="1"/>
  <c r="AI50" i="1"/>
  <c r="AG51" i="1"/>
  <c r="AI51" i="1"/>
  <c r="AG52" i="1"/>
  <c r="AI52" i="1"/>
  <c r="AG53" i="1"/>
  <c r="AI53" i="1"/>
  <c r="AG54" i="1"/>
  <c r="AI54" i="1"/>
  <c r="AG55" i="1"/>
  <c r="AI55" i="1"/>
  <c r="AG56" i="1"/>
  <c r="AI56" i="1"/>
  <c r="AG57" i="1"/>
  <c r="AI57" i="1"/>
  <c r="AG58" i="1"/>
  <c r="AI58" i="1"/>
  <c r="AG59" i="1"/>
  <c r="AI59" i="1"/>
  <c r="AG60" i="1"/>
  <c r="AI60" i="1"/>
  <c r="AG61" i="1"/>
  <c r="AI61" i="1"/>
  <c r="AG62" i="1"/>
  <c r="AI62" i="1"/>
  <c r="AG63" i="1"/>
  <c r="AI63" i="1"/>
  <c r="AG64" i="1"/>
  <c r="AI64" i="1"/>
  <c r="AG65" i="1"/>
  <c r="AI65" i="1"/>
  <c r="AG66" i="1"/>
  <c r="AI66" i="1"/>
  <c r="AG67" i="1"/>
  <c r="AI67" i="1"/>
  <c r="AG68" i="1"/>
  <c r="AI68" i="1"/>
  <c r="AG69" i="1"/>
  <c r="AI69" i="1"/>
  <c r="AG70" i="1"/>
  <c r="AI70" i="1"/>
  <c r="AG71" i="1"/>
  <c r="AI71" i="1"/>
  <c r="AN4" i="1"/>
  <c r="AO4" i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2" i="1"/>
  <c r="AO32" i="1"/>
  <c r="AN33" i="1"/>
  <c r="AO33" i="1"/>
  <c r="AN34" i="1"/>
  <c r="AO34" i="1"/>
  <c r="AN35" i="1"/>
  <c r="AO35" i="1"/>
  <c r="AN36" i="1"/>
  <c r="AO36" i="1"/>
  <c r="AN37" i="1"/>
  <c r="AO37" i="1"/>
  <c r="AN38" i="1"/>
  <c r="AO38" i="1"/>
  <c r="AN39" i="1"/>
  <c r="AO39" i="1"/>
  <c r="AN40" i="1"/>
  <c r="AO40" i="1"/>
  <c r="AN41" i="1"/>
  <c r="AO41" i="1"/>
  <c r="AN42" i="1"/>
  <c r="AO42" i="1"/>
  <c r="AN43" i="1"/>
  <c r="AO43" i="1"/>
  <c r="AN44" i="1"/>
  <c r="AO44" i="1"/>
  <c r="AN45" i="1"/>
  <c r="AO45" i="1"/>
  <c r="AN46" i="1"/>
  <c r="AO46" i="1"/>
  <c r="AN47" i="1"/>
  <c r="AO47" i="1"/>
  <c r="AN48" i="1"/>
  <c r="AO48" i="1"/>
  <c r="AN49" i="1"/>
  <c r="AO49" i="1"/>
  <c r="AN50" i="1"/>
  <c r="AO50" i="1"/>
  <c r="AN51" i="1"/>
  <c r="AO51" i="1"/>
  <c r="AN52" i="1"/>
  <c r="AO52" i="1"/>
  <c r="AN53" i="1"/>
  <c r="AO53" i="1"/>
  <c r="AN54" i="1"/>
  <c r="AO54" i="1"/>
  <c r="AN55" i="1"/>
  <c r="AO55" i="1"/>
  <c r="AN56" i="1"/>
  <c r="AO56" i="1"/>
  <c r="AN57" i="1"/>
  <c r="AO57" i="1"/>
  <c r="AN58" i="1"/>
  <c r="AO58" i="1"/>
  <c r="AN59" i="1"/>
  <c r="AO59" i="1"/>
  <c r="AN60" i="1"/>
  <c r="AO60" i="1"/>
  <c r="AN61" i="1"/>
  <c r="AO61" i="1"/>
  <c r="AN62" i="1"/>
  <c r="AO62" i="1"/>
  <c r="AN63" i="1"/>
  <c r="AO63" i="1"/>
  <c r="AN64" i="1"/>
  <c r="AO64" i="1"/>
  <c r="AN65" i="1"/>
  <c r="AO65" i="1"/>
  <c r="AN66" i="1"/>
  <c r="AO66" i="1"/>
  <c r="AN67" i="1"/>
  <c r="AO67" i="1"/>
  <c r="AN68" i="1"/>
  <c r="AO68" i="1"/>
  <c r="AN69" i="1"/>
  <c r="AO69" i="1"/>
  <c r="AN70" i="1"/>
  <c r="AO70" i="1"/>
  <c r="AN71" i="1"/>
  <c r="AO71" i="1"/>
  <c r="AN83" i="1"/>
  <c r="AO83" i="1"/>
  <c r="AO3" i="1"/>
  <c r="AI82" i="1" l="1"/>
  <c r="AG82" i="1"/>
  <c r="AE100" i="2"/>
  <c r="AG100" i="2"/>
  <c r="AI100" i="2"/>
  <c r="AE101" i="2"/>
  <c r="AG101" i="2"/>
  <c r="AI101" i="2"/>
  <c r="C33" i="32" l="1"/>
  <c r="D33" i="32"/>
  <c r="E33" i="32"/>
  <c r="F33" i="32"/>
  <c r="AE4" i="2" l="1"/>
  <c r="AG4" i="2"/>
  <c r="AI4" i="2"/>
  <c r="AE5" i="2"/>
  <c r="AG5" i="2"/>
  <c r="AI5" i="2"/>
  <c r="AE6" i="2"/>
  <c r="AG6" i="2"/>
  <c r="AI6" i="2"/>
  <c r="AE7" i="2"/>
  <c r="AG7" i="2"/>
  <c r="AI7" i="2"/>
  <c r="AE8" i="2"/>
  <c r="AG8" i="2"/>
  <c r="AI8" i="2"/>
  <c r="AE9" i="2"/>
  <c r="AG9" i="2"/>
  <c r="AI9" i="2"/>
  <c r="AE10" i="2"/>
  <c r="AG10" i="2"/>
  <c r="AI10" i="2"/>
  <c r="AE11" i="2"/>
  <c r="AG11" i="2"/>
  <c r="AI11" i="2"/>
  <c r="AE13" i="2"/>
  <c r="AG13" i="2"/>
  <c r="AI13" i="2"/>
  <c r="AE14" i="2"/>
  <c r="AG14" i="2"/>
  <c r="AI14" i="2"/>
  <c r="AE15" i="2"/>
  <c r="AG15" i="2"/>
  <c r="AI15" i="2"/>
  <c r="AE16" i="2"/>
  <c r="AG16" i="2"/>
  <c r="AI16" i="2"/>
  <c r="AE17" i="2"/>
  <c r="AG17" i="2"/>
  <c r="AI17" i="2"/>
  <c r="AE18" i="2"/>
  <c r="AG18" i="2"/>
  <c r="AI18" i="2"/>
  <c r="AE19" i="2"/>
  <c r="AG19" i="2"/>
  <c r="AI19" i="2"/>
  <c r="AE20" i="2"/>
  <c r="AG20" i="2"/>
  <c r="AI20" i="2"/>
  <c r="AE21" i="2"/>
  <c r="AG21" i="2"/>
  <c r="AI21" i="2"/>
  <c r="AE22" i="2"/>
  <c r="AG22" i="2"/>
  <c r="AI22" i="2"/>
  <c r="AE23" i="2"/>
  <c r="AG23" i="2"/>
  <c r="AI23" i="2"/>
  <c r="AE24" i="2"/>
  <c r="AG24" i="2"/>
  <c r="AI24" i="2"/>
  <c r="AE25" i="2"/>
  <c r="AG25" i="2"/>
  <c r="AI25" i="2"/>
  <c r="AE26" i="2"/>
  <c r="AG26" i="2"/>
  <c r="AI26" i="2"/>
  <c r="AE27" i="2"/>
  <c r="AG27" i="2"/>
  <c r="AI27" i="2"/>
  <c r="AE28" i="2"/>
  <c r="AG28" i="2"/>
  <c r="AI28" i="2"/>
  <c r="AE29" i="2"/>
  <c r="AG29" i="2"/>
  <c r="AI29" i="2"/>
  <c r="AE30" i="2"/>
  <c r="AG30" i="2"/>
  <c r="AI30" i="2"/>
  <c r="AE31" i="2"/>
  <c r="AG31" i="2"/>
  <c r="AI31" i="2"/>
  <c r="AE32" i="2"/>
  <c r="AG32" i="2"/>
  <c r="AI32" i="2"/>
  <c r="AE33" i="2"/>
  <c r="AG33" i="2"/>
  <c r="AI33" i="2"/>
  <c r="AE34" i="2"/>
  <c r="AG34" i="2"/>
  <c r="AI34" i="2"/>
  <c r="AE35" i="2"/>
  <c r="AG35" i="2"/>
  <c r="AI35" i="2"/>
  <c r="AE36" i="2"/>
  <c r="AG36" i="2"/>
  <c r="AI36" i="2"/>
  <c r="AE37" i="2"/>
  <c r="AG37" i="2"/>
  <c r="AI37" i="2"/>
  <c r="AE38" i="2"/>
  <c r="AG38" i="2"/>
  <c r="AI38" i="2"/>
  <c r="AE39" i="2"/>
  <c r="AG39" i="2"/>
  <c r="AI39" i="2"/>
  <c r="AE40" i="2"/>
  <c r="AG40" i="2"/>
  <c r="AI40" i="2"/>
  <c r="AE41" i="2"/>
  <c r="AG41" i="2"/>
  <c r="AI41" i="2"/>
  <c r="AE42" i="2"/>
  <c r="AG42" i="2"/>
  <c r="AI42" i="2"/>
  <c r="AE43" i="2"/>
  <c r="AG43" i="2"/>
  <c r="AI43" i="2"/>
  <c r="AE44" i="2"/>
  <c r="AG44" i="2"/>
  <c r="AI44" i="2"/>
  <c r="AE45" i="2"/>
  <c r="AG45" i="2"/>
  <c r="AI45" i="2"/>
  <c r="AE46" i="2"/>
  <c r="AG46" i="2"/>
  <c r="AI46" i="2"/>
  <c r="AE47" i="2"/>
  <c r="AG47" i="2"/>
  <c r="AI47" i="2"/>
  <c r="AE48" i="2"/>
  <c r="AG48" i="2"/>
  <c r="AI48" i="2"/>
  <c r="AE49" i="2"/>
  <c r="AG49" i="2"/>
  <c r="AI49" i="2"/>
  <c r="AE50" i="2"/>
  <c r="AG50" i="2"/>
  <c r="AI50" i="2"/>
  <c r="AE51" i="2"/>
  <c r="AG51" i="2"/>
  <c r="AI51" i="2"/>
  <c r="AE52" i="2"/>
  <c r="AG52" i="2"/>
  <c r="AI52" i="2"/>
  <c r="AE53" i="2"/>
  <c r="AG53" i="2"/>
  <c r="AI53" i="2"/>
  <c r="AE54" i="2"/>
  <c r="AG54" i="2"/>
  <c r="AI54" i="2"/>
  <c r="AE55" i="2"/>
  <c r="AG55" i="2"/>
  <c r="AI55" i="2"/>
  <c r="AE56" i="2"/>
  <c r="AG56" i="2"/>
  <c r="AI56" i="2"/>
  <c r="AE57" i="2"/>
  <c r="AG57" i="2"/>
  <c r="AI57" i="2"/>
  <c r="AE58" i="2"/>
  <c r="AG58" i="2"/>
  <c r="AI58" i="2"/>
  <c r="AE59" i="2"/>
  <c r="AG59" i="2"/>
  <c r="AI59" i="2"/>
  <c r="AE60" i="2"/>
  <c r="AG60" i="2"/>
  <c r="AI60" i="2"/>
  <c r="AE61" i="2"/>
  <c r="AG61" i="2"/>
  <c r="AI61" i="2"/>
  <c r="AE62" i="2"/>
  <c r="AG62" i="2"/>
  <c r="AI62" i="2"/>
  <c r="AE63" i="2"/>
  <c r="AG63" i="2"/>
  <c r="AI63" i="2"/>
  <c r="AE64" i="2"/>
  <c r="AG64" i="2"/>
  <c r="AI64" i="2"/>
  <c r="AE65" i="2"/>
  <c r="AG65" i="2"/>
  <c r="AI65" i="2"/>
  <c r="AE66" i="2"/>
  <c r="AG66" i="2"/>
  <c r="AI66" i="2"/>
  <c r="AE67" i="2"/>
  <c r="AG67" i="2"/>
  <c r="AI67" i="2"/>
  <c r="AE68" i="2"/>
  <c r="AG68" i="2"/>
  <c r="AI68" i="2"/>
  <c r="AE69" i="2"/>
  <c r="AG69" i="2"/>
  <c r="AI69" i="2"/>
  <c r="AE70" i="2"/>
  <c r="AG70" i="2"/>
  <c r="AI70" i="2"/>
  <c r="AE71" i="2"/>
  <c r="AG71" i="2"/>
  <c r="AI71" i="2"/>
  <c r="AE72" i="2"/>
  <c r="AG72" i="2"/>
  <c r="AI72" i="2"/>
  <c r="AE73" i="2"/>
  <c r="AG73" i="2"/>
  <c r="AI73" i="2"/>
  <c r="AE74" i="2"/>
  <c r="AG74" i="2"/>
  <c r="AI74" i="2"/>
  <c r="AE75" i="2"/>
  <c r="AG75" i="2"/>
  <c r="AI75" i="2"/>
  <c r="AE76" i="2"/>
  <c r="AG76" i="2"/>
  <c r="AI76" i="2"/>
  <c r="AE77" i="2"/>
  <c r="AG77" i="2"/>
  <c r="AI77" i="2"/>
  <c r="AE78" i="2"/>
  <c r="AG78" i="2"/>
  <c r="AI78" i="2"/>
  <c r="AE79" i="2"/>
  <c r="AG79" i="2"/>
  <c r="AI79" i="2"/>
  <c r="AE80" i="2"/>
  <c r="AG80" i="2"/>
  <c r="AI80" i="2"/>
  <c r="AE81" i="2"/>
  <c r="AG81" i="2"/>
  <c r="AI81" i="2"/>
  <c r="AE82" i="2"/>
  <c r="AG82" i="2"/>
  <c r="AI82" i="2"/>
  <c r="AE83" i="2"/>
  <c r="AG83" i="2"/>
  <c r="AI83" i="2"/>
  <c r="AE84" i="2"/>
  <c r="AG84" i="2"/>
  <c r="AI84" i="2"/>
  <c r="AE85" i="2"/>
  <c r="AG85" i="2"/>
  <c r="AI85" i="2"/>
  <c r="AE86" i="2"/>
  <c r="AG86" i="2"/>
  <c r="AI86" i="2"/>
  <c r="AE87" i="2"/>
  <c r="AG87" i="2"/>
  <c r="AI87" i="2"/>
  <c r="AE88" i="2"/>
  <c r="AG88" i="2"/>
  <c r="AI88" i="2"/>
  <c r="AE89" i="2"/>
  <c r="AG89" i="2"/>
  <c r="AI89" i="2"/>
  <c r="AE90" i="2"/>
  <c r="AG90" i="2"/>
  <c r="AI90" i="2"/>
  <c r="AE91" i="2"/>
  <c r="AG91" i="2"/>
  <c r="AI91" i="2"/>
  <c r="AE92" i="2"/>
  <c r="AG92" i="2"/>
  <c r="AI92" i="2"/>
  <c r="AE93" i="2"/>
  <c r="AG93" i="2"/>
  <c r="AI93" i="2"/>
  <c r="AE94" i="2"/>
  <c r="AG94" i="2"/>
  <c r="AI94" i="2"/>
  <c r="AE95" i="2"/>
  <c r="AG95" i="2"/>
  <c r="AI95" i="2"/>
  <c r="AE96" i="2"/>
  <c r="AG96" i="2"/>
  <c r="AI96" i="2"/>
  <c r="AE97" i="2"/>
  <c r="AG97" i="2"/>
  <c r="AI97" i="2"/>
  <c r="AE98" i="2"/>
  <c r="AG98" i="2"/>
  <c r="AI98" i="2"/>
  <c r="AE99" i="2"/>
  <c r="AG99" i="2"/>
  <c r="AI99" i="2"/>
  <c r="AE102" i="2"/>
  <c r="AG102" i="2"/>
  <c r="AI102" i="2"/>
  <c r="AE103" i="2"/>
  <c r="AG103" i="2"/>
  <c r="AI103" i="2"/>
  <c r="AE104" i="2"/>
  <c r="AG104" i="2"/>
  <c r="AI104" i="2"/>
  <c r="J99" i="8" l="1"/>
  <c r="D233" i="8" l="1"/>
  <c r="D214" i="8"/>
  <c r="D168" i="8"/>
  <c r="D99" i="8"/>
  <c r="K3" i="21" l="1"/>
  <c r="K4" i="21"/>
  <c r="K5" i="21"/>
  <c r="K6" i="21"/>
  <c r="K7" i="21"/>
  <c r="K8" i="21"/>
  <c r="K9" i="21"/>
  <c r="K10" i="21"/>
  <c r="K11" i="21"/>
  <c r="K12" i="21"/>
  <c r="K13" i="21"/>
  <c r="K18" i="21"/>
  <c r="K19" i="21"/>
  <c r="K20" i="21"/>
  <c r="K21" i="21"/>
  <c r="K22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5" i="21"/>
  <c r="K56" i="21"/>
  <c r="K57" i="21"/>
  <c r="K58" i="21"/>
  <c r="K59" i="21"/>
  <c r="K61" i="21"/>
  <c r="K62" i="21"/>
  <c r="K63" i="21"/>
  <c r="K2" i="21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60" i="22"/>
  <c r="K61" i="22"/>
  <c r="K62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2" i="22"/>
  <c r="K93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6" i="22"/>
  <c r="K117" i="22"/>
  <c r="K118" i="22"/>
  <c r="K119" i="22"/>
  <c r="K120" i="22"/>
  <c r="K121" i="22"/>
  <c r="K122" i="22"/>
  <c r="K123" i="22"/>
  <c r="K124" i="22"/>
  <c r="K125" i="22"/>
  <c r="K126" i="22"/>
  <c r="K129" i="22"/>
  <c r="K130" i="22"/>
  <c r="K131" i="22"/>
  <c r="K132" i="22"/>
  <c r="K133" i="22"/>
  <c r="K134" i="22"/>
  <c r="K137" i="22"/>
  <c r="K138" i="22"/>
  <c r="K139" i="22"/>
  <c r="K140" i="22"/>
  <c r="K141" i="22"/>
  <c r="K142" i="22"/>
  <c r="K143" i="22"/>
  <c r="K144" i="22"/>
  <c r="K146" i="22"/>
  <c r="K147" i="22"/>
  <c r="K148" i="22"/>
  <c r="K149" i="22"/>
  <c r="K150" i="22"/>
  <c r="K151" i="22"/>
  <c r="K152" i="22"/>
  <c r="K153" i="22"/>
  <c r="K154" i="22"/>
  <c r="K155" i="22"/>
  <c r="K156" i="22"/>
  <c r="K158" i="22"/>
  <c r="K159" i="22"/>
  <c r="K160" i="22"/>
  <c r="K161" i="22"/>
  <c r="K162" i="22"/>
  <c r="K163" i="22"/>
  <c r="K164" i="22"/>
  <c r="K165" i="22"/>
  <c r="K166" i="22"/>
  <c r="K167" i="22"/>
  <c r="K168" i="22"/>
  <c r="K169" i="22"/>
  <c r="K170" i="22"/>
  <c r="K171" i="22"/>
  <c r="K172" i="22"/>
  <c r="K173" i="22"/>
  <c r="K174" i="22"/>
  <c r="K175" i="22"/>
  <c r="K176" i="22"/>
  <c r="K177" i="22"/>
  <c r="K178" i="22"/>
  <c r="K179" i="22"/>
  <c r="K180" i="22"/>
  <c r="K183" i="22"/>
  <c r="K184" i="22"/>
  <c r="K185" i="22"/>
  <c r="K186" i="22"/>
  <c r="K187" i="22"/>
  <c r="K188" i="22"/>
  <c r="K189" i="22"/>
  <c r="K190" i="22"/>
  <c r="K191" i="22"/>
  <c r="K192" i="22"/>
  <c r="K193" i="22"/>
  <c r="K194" i="22"/>
  <c r="K195" i="22"/>
  <c r="K196" i="22"/>
  <c r="K197" i="22"/>
  <c r="K198" i="22"/>
  <c r="K199" i="22"/>
  <c r="K200" i="22"/>
  <c r="K201" i="22"/>
  <c r="K202" i="22"/>
  <c r="K204" i="22"/>
  <c r="K205" i="22"/>
  <c r="K206" i="22"/>
  <c r="K207" i="22"/>
  <c r="K208" i="22"/>
  <c r="K209" i="22"/>
  <c r="K210" i="22"/>
  <c r="K211" i="22"/>
  <c r="K212" i="22"/>
  <c r="K214" i="22"/>
  <c r="K215" i="22"/>
  <c r="K216" i="22"/>
  <c r="K218" i="22"/>
  <c r="K219" i="22"/>
  <c r="K220" i="22"/>
  <c r="K221" i="22"/>
  <c r="K222" i="22"/>
  <c r="K224" i="22"/>
  <c r="K227" i="22"/>
  <c r="K228" i="22"/>
  <c r="K229" i="22"/>
  <c r="K230" i="22"/>
  <c r="K231" i="22"/>
  <c r="K233" i="22"/>
  <c r="K236" i="22"/>
  <c r="K237" i="22"/>
  <c r="K238" i="22"/>
  <c r="K239" i="22"/>
  <c r="K240" i="22"/>
  <c r="K2" i="22"/>
  <c r="H133" i="26" l="1"/>
  <c r="H127" i="26"/>
  <c r="H74" i="26"/>
  <c r="H55" i="26"/>
  <c r="I4" i="32"/>
  <c r="H37" i="26"/>
  <c r="H14" i="26"/>
  <c r="H6" i="26"/>
  <c r="I33" i="32" l="1"/>
  <c r="R61" i="26"/>
  <c r="T61" i="26" s="1"/>
  <c r="AI3" i="1" l="1"/>
  <c r="AG3" i="1"/>
  <c r="AE3" i="1"/>
  <c r="AE82" i="1" s="1"/>
  <c r="AE83" i="1" s="1"/>
  <c r="AC3" i="1"/>
  <c r="AC82" i="1" s="1"/>
  <c r="AC83" i="1" s="1"/>
  <c r="D32" i="11" l="1"/>
  <c r="X13" i="29" l="1"/>
  <c r="W5" i="29"/>
  <c r="W6" i="29" s="1"/>
  <c r="W7" i="29" s="1"/>
  <c r="W8" i="29" s="1"/>
  <c r="W9" i="29" s="1"/>
  <c r="W10" i="29" s="1"/>
  <c r="W11" i="29" s="1"/>
  <c r="W12" i="29" s="1"/>
  <c r="R13" i="29"/>
  <c r="S13" i="29"/>
  <c r="Q13" i="29"/>
  <c r="T13" i="29"/>
  <c r="O13" i="29"/>
  <c r="P13" i="29"/>
  <c r="X14" i="29" l="1"/>
  <c r="X15" i="29" s="1"/>
  <c r="X16" i="29" s="1"/>
  <c r="X17" i="29" s="1"/>
  <c r="Q18" i="29"/>
  <c r="O18" i="29"/>
  <c r="T18" i="29"/>
  <c r="P18" i="29"/>
  <c r="S18" i="29"/>
  <c r="R18" i="29"/>
  <c r="P2" i="29" l="1"/>
  <c r="P998" i="29" s="1"/>
  <c r="P999" i="29" s="1"/>
  <c r="T2" i="29"/>
  <c r="T998" i="29" s="1"/>
  <c r="T999" i="29" s="1"/>
  <c r="S2" i="29"/>
  <c r="S998" i="29" s="1"/>
  <c r="S999" i="29" s="1"/>
  <c r="R2" i="29"/>
  <c r="R998" i="29" s="1"/>
  <c r="R999" i="29" s="1"/>
  <c r="Q2" i="29"/>
  <c r="Q998" i="29" s="1"/>
  <c r="Q999" i="29" s="1"/>
  <c r="O2" i="29"/>
  <c r="K4" i="32"/>
  <c r="H33" i="32"/>
  <c r="G33" i="32"/>
  <c r="O998" i="29" l="1"/>
  <c r="O999" i="29" s="1"/>
  <c r="L4" i="32"/>
  <c r="J33" i="32"/>
  <c r="Q2" i="26"/>
  <c r="Q6" i="26" s="1"/>
  <c r="P2" i="26"/>
  <c r="P6" i="26" s="1"/>
  <c r="O2" i="26"/>
  <c r="O6" i="26" s="1"/>
  <c r="N2" i="26"/>
  <c r="N6" i="26" s="1"/>
  <c r="AI3" i="2"/>
  <c r="AI429" i="2" s="1"/>
  <c r="AG3" i="2"/>
  <c r="AG429" i="2" s="1"/>
  <c r="AE3" i="2"/>
  <c r="AE429" i="2" s="1"/>
  <c r="AB3" i="2"/>
  <c r="AB429" i="2" s="1"/>
  <c r="Z3" i="2"/>
  <c r="Z429" i="2" s="1"/>
  <c r="X3" i="2"/>
  <c r="X429" i="2" s="1"/>
  <c r="L33" i="32" l="1"/>
  <c r="R99" i="26"/>
  <c r="T99" i="26" s="1"/>
  <c r="K33" i="32"/>
  <c r="R92" i="26" l="1"/>
  <c r="R17" i="26"/>
  <c r="T17" i="26" s="1"/>
  <c r="R42" i="26"/>
  <c r="T42" i="26" s="1"/>
  <c r="R114" i="26"/>
  <c r="T114" i="26" s="1"/>
  <c r="R6" i="26"/>
  <c r="T6" i="26" s="1"/>
  <c r="R55" i="26"/>
  <c r="T55" i="26" s="1"/>
  <c r="R37" i="26"/>
  <c r="T37" i="26" s="1"/>
  <c r="R127" i="26"/>
  <c r="T127" i="26" s="1"/>
  <c r="R133" i="26"/>
  <c r="T133" i="26" s="1"/>
  <c r="R168" i="26"/>
  <c r="T168" i="26" s="1"/>
  <c r="R145" i="26"/>
  <c r="T145" i="26" s="1"/>
  <c r="R74" i="26"/>
  <c r="T74" i="26" s="1"/>
  <c r="R14" i="26"/>
  <c r="T14" i="26" s="1"/>
  <c r="J97" i="20" l="1"/>
  <c r="I97" i="20"/>
  <c r="H97" i="20"/>
  <c r="K97" i="20" l="1"/>
  <c r="L97" i="20" s="1"/>
  <c r="L100" i="20" s="1"/>
  <c r="J2" i="16" l="1"/>
  <c r="H148" i="26" l="1"/>
  <c r="H142" i="26"/>
  <c r="H136" i="26"/>
  <c r="H118" i="26"/>
  <c r="H105" i="26"/>
  <c r="H97" i="26"/>
  <c r="H89" i="26"/>
  <c r="H78" i="26"/>
  <c r="H58" i="26"/>
  <c r="O148" i="26" l="1"/>
  <c r="Q148" i="26"/>
  <c r="P148" i="26"/>
  <c r="O136" i="26"/>
  <c r="Q136" i="26"/>
  <c r="P136" i="26"/>
  <c r="H23" i="26"/>
  <c r="R58" i="26" l="1"/>
  <c r="T58" i="26" s="1"/>
  <c r="R155" i="26"/>
  <c r="T155" i="26" s="1"/>
  <c r="R151" i="26"/>
  <c r="T151" i="26" s="1"/>
  <c r="R118" i="26"/>
  <c r="T118" i="26" s="1"/>
  <c r="R136" i="26"/>
  <c r="T136" i="26" s="1"/>
  <c r="R142" i="26"/>
  <c r="T142" i="26" s="1"/>
  <c r="R148" i="26"/>
  <c r="T148" i="26" s="1"/>
  <c r="R78" i="26"/>
  <c r="T78" i="26" s="1"/>
  <c r="R97" i="26"/>
  <c r="T97" i="26" s="1"/>
  <c r="R89" i="26"/>
  <c r="T89" i="26" s="1"/>
  <c r="R105" i="26"/>
  <c r="T105" i="26" s="1"/>
  <c r="S8" i="2"/>
  <c r="R8" i="2"/>
  <c r="R23" i="26" l="1"/>
  <c r="T8" i="2"/>
  <c r="U8" i="2" s="1"/>
  <c r="R170" i="26" l="1"/>
  <c r="T23" i="26"/>
  <c r="D64" i="21"/>
  <c r="Z430" i="2" l="1"/>
  <c r="AB430" i="2"/>
  <c r="W429" i="2"/>
  <c r="W430" i="2" s="1"/>
  <c r="AA430" i="2"/>
  <c r="X430" i="2"/>
  <c r="Y430" i="2"/>
  <c r="AF430" i="2"/>
  <c r="AG430" i="2"/>
  <c r="AI430" i="2"/>
  <c r="AD429" i="2"/>
  <c r="AD430" i="2" s="1"/>
  <c r="AH430" i="2"/>
  <c r="AE430" i="2"/>
  <c r="Y431" i="2" l="1"/>
  <c r="AF431" i="2"/>
  <c r="AF432" i="2" l="1"/>
  <c r="Y7" i="1"/>
  <c r="Z7" i="1" s="1"/>
  <c r="Y4" i="1"/>
  <c r="Z4" i="1" s="1"/>
  <c r="K429" i="2" l="1"/>
  <c r="T7" i="2"/>
  <c r="U7" i="2" s="1"/>
  <c r="T5" i="2"/>
  <c r="T6" i="2"/>
  <c r="U5" i="2" l="1"/>
  <c r="U6" i="2"/>
  <c r="T4" i="2"/>
  <c r="U4" i="2" s="1"/>
  <c r="E119" i="13" l="1"/>
  <c r="C119" i="13"/>
  <c r="E101" i="13" l="1"/>
  <c r="D92" i="13"/>
  <c r="H67" i="13"/>
  <c r="H26" i="13"/>
  <c r="D116" i="11" l="1"/>
  <c r="D109" i="11"/>
  <c r="O230" i="8" l="1"/>
  <c r="D163" i="6" l="1"/>
  <c r="D50" i="3"/>
  <c r="AH83" i="1" l="1"/>
  <c r="AF83" i="1"/>
  <c r="AI83" i="1"/>
  <c r="AG83" i="1"/>
  <c r="AH84" i="1" l="1"/>
  <c r="AD84" i="1" l="1"/>
  <c r="AJ86" i="1" l="1"/>
  <c r="AJ88" i="1" s="1"/>
</calcChain>
</file>

<file path=xl/sharedStrings.xml><?xml version="1.0" encoding="utf-8"?>
<sst xmlns="http://schemas.openxmlformats.org/spreadsheetml/2006/main" count="17994" uniqueCount="1204">
  <si>
    <t>Sl No</t>
  </si>
  <si>
    <t>End-1</t>
  </si>
  <si>
    <t>End-2</t>
  </si>
  <si>
    <t>Id</t>
  </si>
  <si>
    <t>Owner</t>
  </si>
  <si>
    <t>End-1 Owner</t>
  </si>
  <si>
    <t>End-2 Owner</t>
  </si>
  <si>
    <t>Length(in Km)</t>
  </si>
  <si>
    <t>MEGPTCL</t>
  </si>
  <si>
    <t>Bilaspur</t>
  </si>
  <si>
    <t>Seoni</t>
  </si>
  <si>
    <t>WRTS-1</t>
  </si>
  <si>
    <t>Dharamjaygarh</t>
  </si>
  <si>
    <t>Bina-PG</t>
  </si>
  <si>
    <t>Gwalior</t>
  </si>
  <si>
    <t>WRTS-2</t>
  </si>
  <si>
    <t>Indore</t>
  </si>
  <si>
    <t>Jabalpur-PS</t>
  </si>
  <si>
    <t xml:space="preserve">Bina-PG   </t>
  </si>
  <si>
    <t>Ranchi</t>
  </si>
  <si>
    <t>ERTS-1</t>
  </si>
  <si>
    <t>Agra</t>
  </si>
  <si>
    <t>NRTS-1</t>
  </si>
  <si>
    <t>MPPTCL</t>
  </si>
  <si>
    <t>GETCO</t>
  </si>
  <si>
    <t>Raigarh-PS(Kotra)</t>
  </si>
  <si>
    <t>Raipur-PS(Durg)</t>
  </si>
  <si>
    <t>Tamnar</t>
  </si>
  <si>
    <t>Sasan</t>
  </si>
  <si>
    <t>Satna</t>
  </si>
  <si>
    <t>Wardha</t>
  </si>
  <si>
    <t>Raichur</t>
  </si>
  <si>
    <t>Sipat</t>
  </si>
  <si>
    <t>NTPC</t>
  </si>
  <si>
    <t>Tiroda</t>
  </si>
  <si>
    <t>Aurangabad-PG</t>
  </si>
  <si>
    <t>BDTCL</t>
  </si>
  <si>
    <t xml:space="preserve">BDTCL </t>
  </si>
  <si>
    <t>WRTS-I</t>
  </si>
  <si>
    <t>Indore-PG</t>
  </si>
  <si>
    <t>Solapur-PG</t>
  </si>
  <si>
    <t>Solapur</t>
  </si>
  <si>
    <t>Aurangabad</t>
  </si>
  <si>
    <t>Koradi(III)</t>
  </si>
  <si>
    <t>APML</t>
  </si>
  <si>
    <t>Akola(2)</t>
  </si>
  <si>
    <t>Vindhyachal-PS</t>
  </si>
  <si>
    <t>Line Owner</t>
  </si>
  <si>
    <t>ACBIL</t>
  </si>
  <si>
    <t xml:space="preserve">Bilaspur </t>
  </si>
  <si>
    <t>Akola</t>
  </si>
  <si>
    <t>MSETCL</t>
  </si>
  <si>
    <t>Nandgaonpeth</t>
  </si>
  <si>
    <t>Amreli</t>
  </si>
  <si>
    <t>Chorania</t>
  </si>
  <si>
    <t>Jetpur</t>
  </si>
  <si>
    <t>APL-Mundra</t>
  </si>
  <si>
    <t>Sami</t>
  </si>
  <si>
    <t>APL</t>
  </si>
  <si>
    <t>Hadala</t>
  </si>
  <si>
    <t>Versana</t>
  </si>
  <si>
    <t>Asoj</t>
  </si>
  <si>
    <t>Kosamba</t>
  </si>
  <si>
    <t>Wanakbori</t>
  </si>
  <si>
    <t>Aurangabad-M(Waluj)</t>
  </si>
  <si>
    <t>Pune-PG</t>
  </si>
  <si>
    <t>Taptithanda</t>
  </si>
  <si>
    <t>Deepnagar</t>
  </si>
  <si>
    <t>Bableshwar</t>
  </si>
  <si>
    <t>Padghe</t>
  </si>
  <si>
    <t>Bachau</t>
  </si>
  <si>
    <t>Ranchodpura</t>
  </si>
  <si>
    <t>Bhadrawati</t>
  </si>
  <si>
    <t>Bhilai</t>
  </si>
  <si>
    <t>Raipur</t>
  </si>
  <si>
    <t>EMCO</t>
  </si>
  <si>
    <t>Parli-PG</t>
  </si>
  <si>
    <t>Dhariwal</t>
  </si>
  <si>
    <t>CSPTCL</t>
  </si>
  <si>
    <t>Bhatapara</t>
  </si>
  <si>
    <t>Raita</t>
  </si>
  <si>
    <t>Bhopal</t>
  </si>
  <si>
    <t>Bina-MP</t>
  </si>
  <si>
    <t>Itarsi</t>
  </si>
  <si>
    <t>WRST-2</t>
  </si>
  <si>
    <t>Damoh</t>
  </si>
  <si>
    <t>Bhusawal</t>
  </si>
  <si>
    <t>JP-Bina</t>
  </si>
  <si>
    <t>Shujalpur</t>
  </si>
  <si>
    <t>Birsingpur</t>
  </si>
  <si>
    <t>Katni</t>
  </si>
  <si>
    <t>Balco</t>
  </si>
  <si>
    <t>BALCO</t>
  </si>
  <si>
    <t>Vandana</t>
  </si>
  <si>
    <t>Vandana Vidyut</t>
  </si>
  <si>
    <t>CGPL</t>
  </si>
  <si>
    <t>Chakan</t>
  </si>
  <si>
    <t>Chandrapur</t>
  </si>
  <si>
    <t>Khaparkheda</t>
  </si>
  <si>
    <t>Chandrapur-II</t>
  </si>
  <si>
    <t>Parli-M</t>
  </si>
  <si>
    <t>Birsinghpur</t>
  </si>
  <si>
    <t>Dehgam</t>
  </si>
  <si>
    <t>Gandhar</t>
  </si>
  <si>
    <t>Pirana-PG</t>
  </si>
  <si>
    <t>Dhule</t>
  </si>
  <si>
    <t>Navsari</t>
  </si>
  <si>
    <t>Hazira</t>
  </si>
  <si>
    <t>GPEC</t>
  </si>
  <si>
    <t>Kasor</t>
  </si>
  <si>
    <t>Vadinar</t>
  </si>
  <si>
    <t>Indira Sagar</t>
  </si>
  <si>
    <t>Indore-MP</t>
  </si>
  <si>
    <t>Nagda</t>
  </si>
  <si>
    <t>Khandwa</t>
  </si>
  <si>
    <t>Jabalpur</t>
  </si>
  <si>
    <t>Jaigad</t>
  </si>
  <si>
    <t xml:space="preserve">New koyna </t>
  </si>
  <si>
    <t>JAIGAD-IPP</t>
  </si>
  <si>
    <t>Jejuri</t>
  </si>
  <si>
    <t>Koyna stage-IV</t>
  </si>
  <si>
    <t>Jindal</t>
  </si>
  <si>
    <t>JPL</t>
  </si>
  <si>
    <t>JPL_extn(Tamnar)</t>
  </si>
  <si>
    <t>Tamnar-PS</t>
  </si>
  <si>
    <t>Kalwa</t>
  </si>
  <si>
    <t>Kharghar</t>
  </si>
  <si>
    <t>Karad</t>
  </si>
  <si>
    <t>Kolhapur</t>
  </si>
  <si>
    <t xml:space="preserve">New Koyna </t>
  </si>
  <si>
    <t>Sholapur-PG</t>
  </si>
  <si>
    <t>Lonikhand</t>
  </si>
  <si>
    <t>Rajgarh</t>
  </si>
  <si>
    <t>Mapusa</t>
  </si>
  <si>
    <t>Koradi</t>
  </si>
  <si>
    <t>Satpura</t>
  </si>
  <si>
    <t>Koradi-II</t>
  </si>
  <si>
    <t>Pathadi</t>
  </si>
  <si>
    <t>LANCO</t>
  </si>
  <si>
    <t>Essar_Mahan</t>
  </si>
  <si>
    <t>ESSAR</t>
  </si>
  <si>
    <t>Vindhyachal</t>
  </si>
  <si>
    <t>KSK Mahanadi</t>
  </si>
  <si>
    <t>DB-Power</t>
  </si>
  <si>
    <t>KWPCL</t>
  </si>
  <si>
    <t>Lonikhand-II</t>
  </si>
  <si>
    <t>Malwa</t>
  </si>
  <si>
    <t>Chhegaon</t>
  </si>
  <si>
    <t>Pithampur</t>
  </si>
  <si>
    <t>Mouda</t>
  </si>
  <si>
    <t>IEPL</t>
  </si>
  <si>
    <t>DGEN</t>
  </si>
  <si>
    <t>NSPCL</t>
  </si>
  <si>
    <t>Boisar</t>
  </si>
  <si>
    <t>Nagothane</t>
  </si>
  <si>
    <t>Sholapur</t>
  </si>
  <si>
    <t>Bilaspur-PS</t>
  </si>
  <si>
    <t>Raigarh</t>
  </si>
  <si>
    <t>Jharsuguda</t>
  </si>
  <si>
    <t>WRTS-1/ERTS-2</t>
  </si>
  <si>
    <t>ERTS-2</t>
  </si>
  <si>
    <t>Sterlite</t>
  </si>
  <si>
    <t>Marwa</t>
  </si>
  <si>
    <t>Zerda(Kansari)</t>
  </si>
  <si>
    <t>RGPPL</t>
  </si>
  <si>
    <t>Indira-sagar</t>
  </si>
  <si>
    <t>Sholapur-M</t>
  </si>
  <si>
    <t>Sholapur -PG</t>
  </si>
  <si>
    <t>WRTS-1/ERTS-1</t>
  </si>
  <si>
    <t>Soja</t>
  </si>
  <si>
    <t>Zerda</t>
  </si>
  <si>
    <t>SSP</t>
  </si>
  <si>
    <t>SSNNL</t>
  </si>
  <si>
    <t>Tarapur-3&amp;4</t>
  </si>
  <si>
    <t>Warora</t>
  </si>
  <si>
    <t>Ukai</t>
  </si>
  <si>
    <t>Vindhyachal-IV</t>
  </si>
  <si>
    <t>Mahan</t>
  </si>
  <si>
    <t>Bhinmal</t>
  </si>
  <si>
    <t>Kankroli</t>
  </si>
  <si>
    <t>RKM</t>
  </si>
  <si>
    <t>RKMPPL</t>
  </si>
  <si>
    <t>Varsana</t>
  </si>
  <si>
    <t>Dhule-MS</t>
  </si>
  <si>
    <t>Magarawada</t>
  </si>
  <si>
    <t>Kala</t>
  </si>
  <si>
    <t>Navasari</t>
  </si>
  <si>
    <t>Bhopal (MP)</t>
  </si>
  <si>
    <t>Jabalpur (PS)</t>
  </si>
  <si>
    <t>MB Power</t>
  </si>
  <si>
    <t>Jaypee</t>
  </si>
  <si>
    <t>KSK</t>
  </si>
  <si>
    <t>Sl. No</t>
  </si>
  <si>
    <t>Sub-Station</t>
  </si>
  <si>
    <t>MVA</t>
  </si>
  <si>
    <t>Voltage Ratio</t>
  </si>
  <si>
    <t>765/400</t>
  </si>
  <si>
    <t>Raigarh-PS(kotra)</t>
  </si>
  <si>
    <t>Sub-station</t>
  </si>
  <si>
    <t>From Bus  Voltage</t>
  </si>
  <si>
    <t>To Bus  Name</t>
  </si>
  <si>
    <t>To Bus  Voltage</t>
  </si>
  <si>
    <t>BINA-PG</t>
  </si>
  <si>
    <t>SASAN</t>
  </si>
  <si>
    <t>Reliance</t>
  </si>
  <si>
    <t>SATNA</t>
  </si>
  <si>
    <t>SIPAT</t>
  </si>
  <si>
    <t>Sub-total</t>
  </si>
  <si>
    <t xml:space="preserve">Owner </t>
  </si>
  <si>
    <t>400/220</t>
  </si>
  <si>
    <t>Gpec</t>
  </si>
  <si>
    <t>Parli</t>
  </si>
  <si>
    <t>CSEPTCL</t>
  </si>
  <si>
    <t>New Koyna</t>
  </si>
  <si>
    <t>Bina</t>
  </si>
  <si>
    <t>Boisar-PG</t>
  </si>
  <si>
    <t>220/100</t>
  </si>
  <si>
    <t>Chegaon</t>
  </si>
  <si>
    <t>Mundra</t>
  </si>
  <si>
    <t>400/132</t>
  </si>
  <si>
    <t>Satna-PG</t>
  </si>
  <si>
    <t>Sugen</t>
  </si>
  <si>
    <t>Vapi</t>
  </si>
  <si>
    <t>Magarwada</t>
  </si>
  <si>
    <t>Bhadrawathi</t>
  </si>
  <si>
    <t>Julwania</t>
  </si>
  <si>
    <t>MCCPL</t>
  </si>
  <si>
    <t>Mansar</t>
  </si>
  <si>
    <t>JP-Nigrie</t>
  </si>
  <si>
    <t>SPL</t>
  </si>
  <si>
    <t>Ratan India</t>
  </si>
  <si>
    <t>MEGPTL</t>
  </si>
  <si>
    <t>Dhariwal Infra</t>
  </si>
  <si>
    <t>MB-Power</t>
  </si>
  <si>
    <t>Koradi-III</t>
  </si>
  <si>
    <t>Kotmikala</t>
  </si>
  <si>
    <t>Auraiya</t>
  </si>
  <si>
    <t>Malanpur</t>
  </si>
  <si>
    <t>Mehgaon</t>
  </si>
  <si>
    <t>Badod</t>
  </si>
  <si>
    <t>Modak</t>
  </si>
  <si>
    <t>Bhatapara-PG</t>
  </si>
  <si>
    <t>Bhatapara-CG</t>
  </si>
  <si>
    <t>Suhela</t>
  </si>
  <si>
    <t>Bhilad</t>
  </si>
  <si>
    <t>Vapi-PG</t>
  </si>
  <si>
    <t>Shivpuri</t>
  </si>
  <si>
    <t>Mahalgaon</t>
  </si>
  <si>
    <t>Vasai</t>
  </si>
  <si>
    <t>Boisar-M</t>
  </si>
  <si>
    <t>Damoh-MP</t>
  </si>
  <si>
    <t>Damoh-PG</t>
  </si>
  <si>
    <t>Sagar</t>
  </si>
  <si>
    <t>Tikamgad</t>
  </si>
  <si>
    <t>Ranasan</t>
  </si>
  <si>
    <t>Haldarwa</t>
  </si>
  <si>
    <t>Halkarni</t>
  </si>
  <si>
    <t>Tillari</t>
  </si>
  <si>
    <t>Halvad</t>
  </si>
  <si>
    <t>Bhimasar</t>
  </si>
  <si>
    <t>Hoshangabad</t>
  </si>
  <si>
    <t>Itarsi-PG</t>
  </si>
  <si>
    <t>Vav</t>
  </si>
  <si>
    <t>Jabalpur-PG</t>
  </si>
  <si>
    <t>Kakrapar</t>
  </si>
  <si>
    <t>NPCIL</t>
  </si>
  <si>
    <t>Kawas</t>
  </si>
  <si>
    <t>Navsari-PG</t>
  </si>
  <si>
    <t>Ichchapur</t>
  </si>
  <si>
    <t>Omkareswar</t>
  </si>
  <si>
    <t>Khanpur</t>
  </si>
  <si>
    <t>Chikkodi</t>
  </si>
  <si>
    <t>KPTCL/MSETCL</t>
  </si>
  <si>
    <t>KPTCL</t>
  </si>
  <si>
    <t>Kolhapur(Mudshingi)</t>
  </si>
  <si>
    <t>Kolhapur(Talandage)</t>
  </si>
  <si>
    <t>Amona</t>
  </si>
  <si>
    <t>Mumewadi</t>
  </si>
  <si>
    <t>Budhipadar</t>
  </si>
  <si>
    <t>OPTCL</t>
  </si>
  <si>
    <t>Morbi</t>
  </si>
  <si>
    <t>Pandurna</t>
  </si>
  <si>
    <t>Kalmeshwar</t>
  </si>
  <si>
    <t>MSETCL/MPPTCL</t>
  </si>
  <si>
    <t>Pithampura</t>
  </si>
  <si>
    <t>Rajgarh-PG</t>
  </si>
  <si>
    <t>Raigarh-CG</t>
  </si>
  <si>
    <t>Bhudhipadar</t>
  </si>
  <si>
    <t>Raigarh-PG</t>
  </si>
  <si>
    <t>Rajgarh-MP</t>
  </si>
  <si>
    <t>Satna-MP</t>
  </si>
  <si>
    <t>Maihar</t>
  </si>
  <si>
    <t>Seoni-PG</t>
  </si>
  <si>
    <t>Seoni-MP</t>
  </si>
  <si>
    <t>Chindwara</t>
  </si>
  <si>
    <t>Talegaon</t>
  </si>
  <si>
    <t>Tarapur-1&amp;2</t>
  </si>
  <si>
    <t>Borivali</t>
  </si>
  <si>
    <t>DD</t>
  </si>
  <si>
    <t>Kharadpada</t>
  </si>
  <si>
    <t>DNH</t>
  </si>
  <si>
    <t>Khadoli</t>
  </si>
  <si>
    <t>Sayali</t>
  </si>
  <si>
    <t>Wardha-PG</t>
  </si>
  <si>
    <t>Wardha-M</t>
  </si>
  <si>
    <t>Badnera</t>
  </si>
  <si>
    <t>Magarwada-PG</t>
  </si>
  <si>
    <t>Magarwada-DD</t>
  </si>
  <si>
    <t>Solapur-NTPC</t>
  </si>
  <si>
    <t>Conductor Type</t>
  </si>
  <si>
    <t>Quad Bersimis</t>
  </si>
  <si>
    <t>Hexa Zebra</t>
  </si>
  <si>
    <t>SRTS-1</t>
  </si>
  <si>
    <t>Twin ACSR Moose</t>
  </si>
  <si>
    <t>Quad ACSR Moose</t>
  </si>
  <si>
    <t>Triple ACSR Snowbird</t>
  </si>
  <si>
    <t>Quad AAAC Moose</t>
  </si>
  <si>
    <t>TPL</t>
  </si>
  <si>
    <t>Uno-Sugen</t>
  </si>
  <si>
    <t>Pirana-T</t>
  </si>
  <si>
    <t>Single Zebra</t>
  </si>
  <si>
    <t>Jhabua Power</t>
  </si>
  <si>
    <t>Jhabua Power Ltd</t>
  </si>
  <si>
    <t>List of Generators Mandated for RGMO/FGMO by IEGC</t>
  </si>
  <si>
    <t>Maharashtra</t>
  </si>
  <si>
    <t xml:space="preserve">Sl. No. </t>
  </si>
  <si>
    <t>Name of Station</t>
  </si>
  <si>
    <t>Name of Stage/ Unit</t>
  </si>
  <si>
    <t>Installed capacity (MW)</t>
  </si>
  <si>
    <t>Name of Utility</t>
  </si>
  <si>
    <t>Sector (CS/SS/Private)</t>
  </si>
  <si>
    <t>Adani Power</t>
  </si>
  <si>
    <t>Private</t>
  </si>
  <si>
    <t>Tata Hydro</t>
  </si>
  <si>
    <t>Bhira (Hy)</t>
  </si>
  <si>
    <t>Bhira PSS (Hy)</t>
  </si>
  <si>
    <t>Bhira Tailrace (Hy)</t>
  </si>
  <si>
    <t>MahaGenco</t>
  </si>
  <si>
    <t>SS</t>
  </si>
  <si>
    <t>Chadrapur</t>
  </si>
  <si>
    <t>Dhahanu</t>
  </si>
  <si>
    <t>Reliance Energy</t>
  </si>
  <si>
    <t>Dhariwal Infrastructure</t>
  </si>
  <si>
    <t>Ghatghar (Hy)</t>
  </si>
  <si>
    <t>JSW Ratnagiri</t>
  </si>
  <si>
    <t>JSW</t>
  </si>
  <si>
    <t>Koyna-I &amp; II (Hy)</t>
  </si>
  <si>
    <t>Koyna-III (Hy)</t>
  </si>
  <si>
    <t>Koyna-IV (Hy)</t>
  </si>
  <si>
    <t>Nasik</t>
  </si>
  <si>
    <t>Paras</t>
  </si>
  <si>
    <t>Tillari (Hy)</t>
  </si>
  <si>
    <t>Trombay</t>
  </si>
  <si>
    <t>Vaitharna (Hy)</t>
  </si>
  <si>
    <t>Vidarbha Industry</t>
  </si>
  <si>
    <t>VIPCL</t>
  </si>
  <si>
    <t> Sub Total</t>
  </si>
  <si>
    <t>Gujarat</t>
  </si>
  <si>
    <t>APL_Mundra</t>
  </si>
  <si>
    <t>Gandhinagar</t>
  </si>
  <si>
    <t>GSECL</t>
  </si>
  <si>
    <t>Kadana (Hy)</t>
  </si>
  <si>
    <t>Ukai (Hy)</t>
  </si>
  <si>
    <t>Ukai (Th)</t>
  </si>
  <si>
    <t>Vadinar Power Company</t>
  </si>
  <si>
    <t>Sub-Total</t>
  </si>
  <si>
    <t>Madhya Pradesh</t>
  </si>
  <si>
    <t>Amarkantak</t>
  </si>
  <si>
    <t>MPGCL</t>
  </si>
  <si>
    <t>Bansagar Tons (Hy)</t>
  </si>
  <si>
    <t>Bargi (Hy)</t>
  </si>
  <si>
    <t>Indirasagar (Hy)</t>
  </si>
  <si>
    <t>JP Bina</t>
  </si>
  <si>
    <t>Jaypee Group</t>
  </si>
  <si>
    <t>Omkareshwar (Hy)</t>
  </si>
  <si>
    <t>Pench (Hy)</t>
  </si>
  <si>
    <t>Sanjay Gandhi TPS</t>
  </si>
  <si>
    <t>Sanjay Gandhi TPS-II</t>
  </si>
  <si>
    <t>Satpura-II</t>
  </si>
  <si>
    <t>Satpura-III</t>
  </si>
  <si>
    <t>Satpura-IV</t>
  </si>
  <si>
    <t>Chhattisgarh</t>
  </si>
  <si>
    <t>Hasdeo Bango (Hy)</t>
  </si>
  <si>
    <t>CSPGCL</t>
  </si>
  <si>
    <t>Korba (E) extn</t>
  </si>
  <si>
    <t>Korba (W)</t>
  </si>
  <si>
    <t> Sub total</t>
  </si>
  <si>
    <t>Korba STPS</t>
  </si>
  <si>
    <t>NTPC Ltd</t>
  </si>
  <si>
    <t>CS</t>
  </si>
  <si>
    <t xml:space="preserve">Sipat-I </t>
  </si>
  <si>
    <t>Sipat-II</t>
  </si>
  <si>
    <t>Sub Total</t>
  </si>
  <si>
    <t>NCA</t>
  </si>
  <si>
    <t>SSP CBPH (Hy)</t>
  </si>
  <si>
    <t>SSP RBPH (Hy)</t>
  </si>
  <si>
    <t>Tata Power</t>
  </si>
  <si>
    <t>Sasan_UMPP</t>
  </si>
  <si>
    <t>DB Power</t>
  </si>
  <si>
    <t>DB Power Ltd.</t>
  </si>
  <si>
    <t xml:space="preserve">Lanco </t>
  </si>
  <si>
    <t>Lanco Amarkantak</t>
  </si>
  <si>
    <t>Essar (Mahan)</t>
  </si>
  <si>
    <t>Essar Power(Mahan)</t>
  </si>
  <si>
    <t>Jindal TPP</t>
  </si>
  <si>
    <t>Jindal Power</t>
  </si>
  <si>
    <t>JPL IPP</t>
  </si>
  <si>
    <t>Rattan India</t>
  </si>
  <si>
    <t>Singhaji</t>
  </si>
  <si>
    <t>Hindustan Power Ltd</t>
  </si>
  <si>
    <t>GMR</t>
  </si>
  <si>
    <t>WRTS-2/NRTS-1</t>
  </si>
  <si>
    <t>Pirana(T)</t>
  </si>
  <si>
    <t>SSNL</t>
  </si>
  <si>
    <t>Carnac</t>
  </si>
  <si>
    <t>APL-Tiroda</t>
  </si>
  <si>
    <t>GED</t>
  </si>
  <si>
    <t>Ponda</t>
  </si>
  <si>
    <t>Tivim</t>
  </si>
  <si>
    <t>Ambewadi</t>
  </si>
  <si>
    <t>GED/KPTCL</t>
  </si>
  <si>
    <t>Xeldem</t>
  </si>
  <si>
    <t>Bhopal-BDTCL</t>
  </si>
  <si>
    <t>Dhule-BDTCL</t>
  </si>
  <si>
    <t>Pune-PG (Shikrapur)</t>
  </si>
  <si>
    <t>Pune-PG(Shikrapur)</t>
  </si>
  <si>
    <t>Pune (Shikrapur)</t>
  </si>
  <si>
    <t>UPPTCL</t>
  </si>
  <si>
    <t>RSPTCL</t>
  </si>
  <si>
    <t>ATIL</t>
  </si>
  <si>
    <t>WRTMPL</t>
  </si>
  <si>
    <t>WRTGPL</t>
  </si>
  <si>
    <t>WRTMPL/WRTS-1</t>
  </si>
  <si>
    <t>EPTCL</t>
  </si>
  <si>
    <t>Korba-NTPC</t>
  </si>
  <si>
    <t>IB-Nasik</t>
  </si>
  <si>
    <t>Ramagundam</t>
  </si>
  <si>
    <t>India Bharath</t>
  </si>
  <si>
    <t>Rourkela</t>
  </si>
  <si>
    <t>Anuppur</t>
  </si>
  <si>
    <t>Vindhyachal-III</t>
  </si>
  <si>
    <t>Vindhyachal-V</t>
  </si>
  <si>
    <t>Kumbari</t>
  </si>
  <si>
    <t>Path Details</t>
  </si>
  <si>
    <t>Voltage(kV)</t>
  </si>
  <si>
    <t>Link Details</t>
  </si>
  <si>
    <t>No. of Circuits</t>
  </si>
  <si>
    <t>Length(in circuit km)</t>
  </si>
  <si>
    <t>WR-NR</t>
  </si>
  <si>
    <t>HVDC Vindhyachal Back to Back (500 MW)</t>
  </si>
  <si>
    <t>2 blocks</t>
  </si>
  <si>
    <t>-</t>
  </si>
  <si>
    <t>HVDC APL(Mundra)-Mohindargarh (2500MW)-Bipole</t>
  </si>
  <si>
    <t>Bipole</t>
  </si>
  <si>
    <t>D/C</t>
  </si>
  <si>
    <t>S/C</t>
  </si>
  <si>
    <t>Madhya Pradesh / Rajasthan</t>
  </si>
  <si>
    <t>Madhya Pradesh / Uttar Pradesh</t>
  </si>
  <si>
    <t>Neemuch-Nimbahera</t>
  </si>
  <si>
    <t>Seopur Kalan-Sawai Madhopur (Khandar)</t>
  </si>
  <si>
    <t>Gandhi Sagar-Ranapratap Sagar-I&amp;II</t>
  </si>
  <si>
    <t>Rajghat-Lalitpur</t>
  </si>
  <si>
    <t>WR-SR</t>
  </si>
  <si>
    <t>Bhadravati Back to Back (2x500 MW)</t>
  </si>
  <si>
    <t>Kolhaphur(Mudshingi)-Chikkodi</t>
  </si>
  <si>
    <t>MSETCL,KPTCL</t>
  </si>
  <si>
    <t>Kolhaphur(Talandage)-Chikkodi</t>
  </si>
  <si>
    <t>GED, KPTCL</t>
  </si>
  <si>
    <t>WR-ER</t>
  </si>
  <si>
    <t>Raigarh-Jharsuguda</t>
  </si>
  <si>
    <t>Raigarh-Sterlite</t>
  </si>
  <si>
    <t>Raigarh-Rourkella</t>
  </si>
  <si>
    <t>Sipat-Ranchi</t>
  </si>
  <si>
    <t>Dharamjaigarh-Ranchi</t>
  </si>
  <si>
    <t>Dharamjaigarh-Jharsuguda</t>
  </si>
  <si>
    <t>220KV</t>
  </si>
  <si>
    <t>OPTCL/CSPTCL</t>
  </si>
  <si>
    <t>D/C : Double Circuit, S/C: Single Circuit</t>
  </si>
  <si>
    <t>Carn-GIS</t>
  </si>
  <si>
    <t>Lonikhand-2</t>
  </si>
  <si>
    <t>Bhusawal (Khadka)</t>
  </si>
  <si>
    <t>Sakatpur</t>
  </si>
  <si>
    <t>Vindhyachal-I</t>
  </si>
  <si>
    <t>Vindhyachal-II</t>
  </si>
  <si>
    <t>GMR-CG</t>
  </si>
  <si>
    <t xml:space="preserve">Champa </t>
  </si>
  <si>
    <t>Nasik-Rattan India</t>
  </si>
  <si>
    <t>Astha</t>
  </si>
  <si>
    <t>WRTS-1/SRTS-1</t>
  </si>
  <si>
    <t>Bhadrawati HVDC</t>
  </si>
  <si>
    <t>Korba East</t>
  </si>
  <si>
    <t xml:space="preserve">Vadodora-PS </t>
  </si>
  <si>
    <t>Vadodara-PS</t>
  </si>
  <si>
    <t>Dhariwal-Infra</t>
  </si>
  <si>
    <t>Sl. No.</t>
  </si>
  <si>
    <t>Name of Uitlity</t>
  </si>
  <si>
    <t>+/-500</t>
  </si>
  <si>
    <t>Bhadravati HVDC-Ramagundam</t>
  </si>
  <si>
    <t>400 kV Lines</t>
  </si>
  <si>
    <t>Total</t>
  </si>
  <si>
    <t>Important 220 kV Lines in MP</t>
  </si>
  <si>
    <t>S.No</t>
  </si>
  <si>
    <t>400/220 kV ICTs</t>
  </si>
  <si>
    <t>Name of S/S</t>
  </si>
  <si>
    <t>Nos of Reactor</t>
  </si>
  <si>
    <t>Total MVAR</t>
  </si>
  <si>
    <t>Rated Voltage</t>
  </si>
  <si>
    <t>1X125</t>
  </si>
  <si>
    <t>Bina(MP)</t>
  </si>
  <si>
    <t>1X50</t>
  </si>
  <si>
    <t>2X50</t>
  </si>
  <si>
    <t>2X63</t>
  </si>
  <si>
    <t>BRs at 400kV Substations</t>
  </si>
  <si>
    <t>Sr. No.</t>
  </si>
  <si>
    <t>Name of the Line</t>
  </si>
  <si>
    <t xml:space="preserve">        Reactor capacity in MVAR</t>
  </si>
  <si>
    <t>End 1</t>
  </si>
  <si>
    <t>End 2</t>
  </si>
  <si>
    <t>Satpura-Seoni-S/C</t>
  </si>
  <si>
    <t>Bhopal-Bina-1</t>
  </si>
  <si>
    <t xml:space="preserve"> -</t>
  </si>
  <si>
    <t>Bhopal-Bina-2</t>
  </si>
  <si>
    <t>Indore-Indirasagar-2</t>
  </si>
  <si>
    <t>Damoh-Birsighpur-S/C</t>
  </si>
  <si>
    <t>Indore-Itarasi-1</t>
  </si>
  <si>
    <t>Indore-Itarasi-2</t>
  </si>
  <si>
    <t>Indore-Asoj-1</t>
  </si>
  <si>
    <t>Nagda-Rajgarh-1</t>
  </si>
  <si>
    <t>Nagda-Rajgarh-2</t>
  </si>
  <si>
    <t>Nagda-Bina-1</t>
  </si>
  <si>
    <t>Nagda-Bina-2</t>
  </si>
  <si>
    <t>Nagda-Dehgam-1</t>
  </si>
  <si>
    <t>Nagda-Dehgam-2</t>
  </si>
  <si>
    <t>TOTAL</t>
  </si>
  <si>
    <t>LRs at 400kV Substations</t>
  </si>
  <si>
    <t>G</t>
  </si>
  <si>
    <t>SIL</t>
  </si>
  <si>
    <t>X</t>
  </si>
  <si>
    <t>B</t>
  </si>
  <si>
    <t>Zpu</t>
  </si>
  <si>
    <t>Z(ohms)</t>
  </si>
  <si>
    <t>No Load MVAR Generated</t>
  </si>
  <si>
    <t>State</t>
  </si>
  <si>
    <t>Yes</t>
  </si>
  <si>
    <t>Jaipur</t>
  </si>
  <si>
    <t>NRTS-1/WRTS-2</t>
  </si>
  <si>
    <t>JTCL</t>
  </si>
  <si>
    <t>ERTS-1/WRTS-1</t>
  </si>
  <si>
    <t>3X80</t>
  </si>
  <si>
    <t>PGCIL</t>
  </si>
  <si>
    <t>3X110  +  3X110</t>
  </si>
  <si>
    <t>3X80  +  3X80</t>
  </si>
  <si>
    <t>3X80  +  3X110</t>
  </si>
  <si>
    <t>Bhopal-MP</t>
  </si>
  <si>
    <t>Substation</t>
  </si>
  <si>
    <t>S.no</t>
  </si>
  <si>
    <t>1X50  +  1X125</t>
  </si>
  <si>
    <t>2X80</t>
  </si>
  <si>
    <t>1X63  +  1X125</t>
  </si>
  <si>
    <t>1X63</t>
  </si>
  <si>
    <t>1X80</t>
  </si>
  <si>
    <t>3X125</t>
  </si>
  <si>
    <t>1X125  +  1X63</t>
  </si>
  <si>
    <t>2X125  +  1X50</t>
  </si>
  <si>
    <t>1X50  +  1X63</t>
  </si>
  <si>
    <t>JPVL</t>
  </si>
  <si>
    <t>2X125</t>
  </si>
  <si>
    <t>1X125  +  1X80</t>
  </si>
  <si>
    <t>1X50  +  1X80</t>
  </si>
  <si>
    <t>1X63  +  1X50</t>
  </si>
  <si>
    <t>S/S Owner</t>
  </si>
  <si>
    <t>DIL</t>
  </si>
  <si>
    <t>1x80</t>
  </si>
  <si>
    <t>2x125</t>
  </si>
  <si>
    <t>2X80  +  1X125</t>
  </si>
  <si>
    <t>1x63</t>
  </si>
  <si>
    <t>1x50</t>
  </si>
  <si>
    <t>1x125</t>
  </si>
  <si>
    <t>2x50</t>
  </si>
  <si>
    <t>SKS</t>
  </si>
  <si>
    <t>MVAR</t>
  </si>
  <si>
    <t>Kolhapur-PG</t>
  </si>
  <si>
    <t>Dhariwal-MS</t>
  </si>
  <si>
    <t>TRN</t>
  </si>
  <si>
    <t>Korba (W)-Ext</t>
  </si>
  <si>
    <t>Rihand</t>
  </si>
  <si>
    <t>End2 LR</t>
  </si>
  <si>
    <t>End1 LR</t>
  </si>
  <si>
    <t>Ckt ID</t>
  </si>
  <si>
    <t>Normal Tap Position</t>
  </si>
  <si>
    <t>WRTS(II)</t>
  </si>
  <si>
    <t>9b</t>
  </si>
  <si>
    <t>220/66</t>
  </si>
  <si>
    <t>Electricity Dep of DNH</t>
  </si>
  <si>
    <t>Magarwara</t>
  </si>
  <si>
    <t>Electricity Dep of DD</t>
  </si>
  <si>
    <t>BUS</t>
  </si>
  <si>
    <t xml:space="preserve">kV </t>
  </si>
  <si>
    <t>Three Phase Fault</t>
  </si>
  <si>
    <t>Three phase fault current (kA)</t>
  </si>
  <si>
    <t>Three phase fault MVA</t>
  </si>
  <si>
    <t>ID</t>
  </si>
  <si>
    <t>Present Tap Position</t>
  </si>
  <si>
    <t>Lines</t>
  </si>
  <si>
    <t>1x240</t>
  </si>
  <si>
    <t>2x240</t>
  </si>
  <si>
    <t>2x330</t>
  </si>
  <si>
    <t>1x240+1x330</t>
  </si>
  <si>
    <t>Line Length (in km)</t>
  </si>
  <si>
    <t>Indira sagar</t>
  </si>
  <si>
    <t>Essar</t>
  </si>
  <si>
    <t>S.N</t>
  </si>
  <si>
    <t xml:space="preserve"> Line Details</t>
  </si>
  <si>
    <t>kV</t>
  </si>
  <si>
    <t>Len (km)</t>
  </si>
  <si>
    <t>FSC Location( %)</t>
  </si>
  <si>
    <t>Compensation</t>
  </si>
  <si>
    <t>Agency</t>
  </si>
  <si>
    <t>Comments</t>
  </si>
  <si>
    <t>Seoni-Khandwa-2</t>
  </si>
  <si>
    <t>Adani-Sami-1</t>
  </si>
  <si>
    <t xml:space="preserve">Sami </t>
  </si>
  <si>
    <t>Adani-Sami-2</t>
  </si>
  <si>
    <t>Raipur-Wardha-1</t>
  </si>
  <si>
    <t>Raipur-Wardha-2</t>
  </si>
  <si>
    <r>
      <t>B.</t>
    </r>
    <r>
      <rPr>
        <b/>
        <sz val="7"/>
        <color rgb="FFE36C0A"/>
        <rFont val="Times New Roman"/>
        <family val="1"/>
      </rPr>
      <t xml:space="preserve"> </t>
    </r>
    <r>
      <rPr>
        <b/>
        <sz val="16"/>
        <color rgb="FFE36C0A"/>
        <rFont val="Arial"/>
        <family val="2"/>
      </rPr>
      <t>Thyristor Controlled Series Capacitor (TCSC)</t>
    </r>
  </si>
  <si>
    <t xml:space="preserve"> Line Detail</t>
  </si>
  <si>
    <t>Len ( km)</t>
  </si>
  <si>
    <t>Location</t>
  </si>
  <si>
    <t>Fixed, Variable</t>
  </si>
  <si>
    <t>Raipur-Raigarh-I</t>
  </si>
  <si>
    <t>40% Fix, +15% / -5% Dynamic</t>
  </si>
  <si>
    <r>
      <t> </t>
    </r>
    <r>
      <rPr>
        <sz val="12"/>
        <rFont val="Arial"/>
        <family val="2"/>
      </rPr>
      <t>Out of service since 11.04.2015</t>
    </r>
  </si>
  <si>
    <t>Rajgarh-Kasor-1</t>
  </si>
  <si>
    <t>Rajgarh-Kasor-2</t>
  </si>
  <si>
    <t>JPTL</t>
  </si>
  <si>
    <t>50x35+40x125+17x63+27x80</t>
  </si>
  <si>
    <t>only 50</t>
  </si>
  <si>
    <t>1X125 + 1x80</t>
  </si>
  <si>
    <t>80 added</t>
  </si>
  <si>
    <t>50 MVAR</t>
  </si>
  <si>
    <t>80 MVAR</t>
  </si>
  <si>
    <t>125 MVAR</t>
  </si>
  <si>
    <t>63 MVAR</t>
  </si>
  <si>
    <t>S/W</t>
  </si>
  <si>
    <t>Km</t>
  </si>
  <si>
    <t>km</t>
  </si>
  <si>
    <t>LRs</t>
  </si>
  <si>
    <t>LRs S/W</t>
  </si>
  <si>
    <t>BRs</t>
  </si>
  <si>
    <t>Particulars</t>
  </si>
  <si>
    <t>No.</t>
  </si>
  <si>
    <t>240 MVAR SLR</t>
  </si>
  <si>
    <t>330 MVAR SLR</t>
  </si>
  <si>
    <t>240 MVAR NSLR</t>
  </si>
  <si>
    <t>330 MVAR NSLR</t>
  </si>
  <si>
    <t>765 kV End-1 240 MVAR SLRs</t>
  </si>
  <si>
    <t>765 kV End-1 240 MVAR NSLRs</t>
  </si>
  <si>
    <t>765 kV End-1 330 MVAR SLRs</t>
  </si>
  <si>
    <t>765 kV End-1 330 MVAR NSLRs</t>
  </si>
  <si>
    <t>765 kV End-2 240 MVAR SLRs</t>
  </si>
  <si>
    <t>765 kV End-2 240 MVAR NSLRs</t>
  </si>
  <si>
    <t>765 kV End-2 330 MVAR SLRs</t>
  </si>
  <si>
    <t>765 kV End-2 330 MVAR NSLRs</t>
  </si>
  <si>
    <t>765 240 MVAR BRs</t>
  </si>
  <si>
    <t>765 330 MVAR BRs</t>
  </si>
  <si>
    <t>400 kV 50 MVAR BRs</t>
  </si>
  <si>
    <t>400 kV 63 MVAR BRs</t>
  </si>
  <si>
    <t>400 kV 125 MVAR BRs</t>
  </si>
  <si>
    <t>400 kV 80 MVAR BRs</t>
  </si>
  <si>
    <t>400 kV End-1 50 MVAR SLRs</t>
  </si>
  <si>
    <t>400 kV End-1 50 MVAR NSLRs</t>
  </si>
  <si>
    <t>400 kV End-1 63 MVAR SLRs</t>
  </si>
  <si>
    <t>400 kV End-1 63 MVAR NSLRs</t>
  </si>
  <si>
    <t>400 kV End-1 80 MVAR SLRs</t>
  </si>
  <si>
    <t>400 kV End-1 80 MVAR NSLRs</t>
  </si>
  <si>
    <t>400 kV End-2 50 MVAR SLRs</t>
  </si>
  <si>
    <t>400 kV End-2 50 MVAR NSLRs</t>
  </si>
  <si>
    <t>400 kV End-2 63 MVAR SLRs</t>
  </si>
  <si>
    <t>400 kV End-2 63 MVAR NSLRs</t>
  </si>
  <si>
    <t>400 kV End-2 80 MVAR SLRs</t>
  </si>
  <si>
    <t>400 kV End-2 80 MVAR NSLRs</t>
  </si>
  <si>
    <t>50 MVAR SLR</t>
  </si>
  <si>
    <t>50 MVAR NSLR</t>
  </si>
  <si>
    <t>63 MVAR SLR</t>
  </si>
  <si>
    <t>63 MVAR NSLR</t>
  </si>
  <si>
    <t>80  MVAR SLR</t>
  </si>
  <si>
    <t>80 MVAR NSLR</t>
  </si>
  <si>
    <t>240 MVAR SLRs</t>
  </si>
  <si>
    <t>240 MVAR NSLRs</t>
  </si>
  <si>
    <t>330 MVAR SLRs</t>
  </si>
  <si>
    <t>330 MVAR NSLRs</t>
  </si>
  <si>
    <t>S/S</t>
  </si>
  <si>
    <t>Total LRs MVAR</t>
  </si>
  <si>
    <t>Total BRs MVAR</t>
  </si>
  <si>
    <t>Bus Reactors</t>
  </si>
  <si>
    <t>240 MVAR</t>
  </si>
  <si>
    <t>330 MVAR</t>
  </si>
  <si>
    <t>Line Reactors</t>
  </si>
  <si>
    <t>Non S/W</t>
  </si>
  <si>
    <t>Dharamjaygarh-Ranchi-I@Ranchi-240 SLR</t>
  </si>
  <si>
    <t xml:space="preserve">Gwalior-Jaipur-I@Jaipur 240 </t>
  </si>
  <si>
    <t xml:space="preserve">Gwalior-Jaipur-II@Jaipur 240 </t>
  </si>
  <si>
    <t>Total S/S MVAR Resources</t>
  </si>
  <si>
    <t>765 kV Line Reactors in WR</t>
  </si>
  <si>
    <t>765 kV Bus Reactors in WR</t>
  </si>
  <si>
    <t>50 MVAR SLRs</t>
  </si>
  <si>
    <t>50 MVAR NSLRs</t>
  </si>
  <si>
    <t>63 MVAR SLRs</t>
  </si>
  <si>
    <t>63 MVAR NSLRs</t>
  </si>
  <si>
    <t>80 MVAR SLRs</t>
  </si>
  <si>
    <t>80 MVAR NSLRs</t>
  </si>
  <si>
    <t>3x125</t>
  </si>
  <si>
    <t>400 kV Lines Reactors in WR</t>
  </si>
  <si>
    <t>400 kV Bus Reactors in WR</t>
  </si>
  <si>
    <t>Zerda-Binmal @Binmal 50 MVAR</t>
  </si>
  <si>
    <t>Total S/W MVAR at S/S</t>
  </si>
  <si>
    <t>Total S/W MVAR at SS</t>
  </si>
  <si>
    <t>765 kV Lines</t>
  </si>
  <si>
    <t>765 kV S/S</t>
  </si>
  <si>
    <t>400 kV S/S</t>
  </si>
  <si>
    <t>765/400 kV ICTS</t>
  </si>
  <si>
    <t>Total Reactors &amp; MVAR</t>
  </si>
  <si>
    <t>110 %-5 Sec</t>
  </si>
  <si>
    <t>150 %-0.1 Sec</t>
  </si>
  <si>
    <t>110 %-7 Sec</t>
  </si>
  <si>
    <t>150 %-0.1  Sec</t>
  </si>
  <si>
    <t>107 % -5 Sec</t>
  </si>
  <si>
    <t>109 %-5 Sec</t>
  </si>
  <si>
    <t>107 % -6 Sec</t>
  </si>
  <si>
    <t>109 %-6 Sec</t>
  </si>
  <si>
    <t>108 % -7 Sec</t>
  </si>
  <si>
    <t>109 %-7 Sec</t>
  </si>
  <si>
    <t>108 % -8 Sec</t>
  </si>
  <si>
    <t>109 %-8 Sec</t>
  </si>
  <si>
    <t>108 % -5 Sec</t>
  </si>
  <si>
    <t>110 % -5 Sec</t>
  </si>
  <si>
    <t>140 %-0.1 Sec</t>
  </si>
  <si>
    <t>108 %-5 Sec</t>
  </si>
  <si>
    <t>108 %-7 Sec</t>
  </si>
  <si>
    <t>150%-0.1 Sec</t>
  </si>
  <si>
    <t>108 %- 5 Sec</t>
  </si>
  <si>
    <t>107 %-5 Sec</t>
  </si>
  <si>
    <t>107 %-7 Sec</t>
  </si>
  <si>
    <t>108 %- 6 Sec</t>
  </si>
  <si>
    <t>108 %- 7 Sec</t>
  </si>
  <si>
    <t>150  %-0.1 Sec</t>
  </si>
  <si>
    <t>107 %-4 Sec</t>
  </si>
  <si>
    <t>140 %-0.15 Sec</t>
  </si>
  <si>
    <t>108 %-5Sec</t>
  </si>
  <si>
    <t>109 %- 7 Sec</t>
  </si>
  <si>
    <t>109%-5 Sec</t>
  </si>
  <si>
    <t>108 %-6 Sec</t>
  </si>
  <si>
    <t>110 %-4 Sec</t>
  </si>
  <si>
    <t>110 %-5Sec</t>
  </si>
  <si>
    <t>End 1 Over Voltage Stage 1</t>
  </si>
  <si>
    <t>End 1 Over Voltage Stage 2</t>
  </si>
  <si>
    <t>End 2 Over Voltage Stage 2</t>
  </si>
  <si>
    <t>End 2 Over Voltage Stage 1</t>
  </si>
  <si>
    <t>MP</t>
  </si>
  <si>
    <t>Element name</t>
  </si>
  <si>
    <t>Ektuni (Aurangabad(3))</t>
  </si>
  <si>
    <t>RAPP</t>
  </si>
  <si>
    <t>RTCL</t>
  </si>
  <si>
    <t>Nanded</t>
  </si>
  <si>
    <t>Chitegoan</t>
  </si>
  <si>
    <t>Shendra</t>
  </si>
  <si>
    <t>Nepniya</t>
  </si>
  <si>
    <t>Bhanpura</t>
  </si>
  <si>
    <t>Champa</t>
  </si>
  <si>
    <t>Athena</t>
  </si>
  <si>
    <t>ACPL</t>
  </si>
  <si>
    <t>Lara</t>
  </si>
  <si>
    <t>SPGCL</t>
  </si>
  <si>
    <t>1X50 + 1x125</t>
  </si>
  <si>
    <t>Sikka</t>
  </si>
  <si>
    <t>Jhabua</t>
  </si>
  <si>
    <t>Private Sector</t>
  </si>
  <si>
    <t>Fixed Series Compensators (FSC)</t>
  </si>
  <si>
    <t>Central Sector</t>
  </si>
  <si>
    <t>1X125+1x80</t>
  </si>
  <si>
    <t>Bina-NTS</t>
  </si>
  <si>
    <t>NHPTL</t>
  </si>
  <si>
    <t>1200/400</t>
  </si>
  <si>
    <t>Octa Bersimis</t>
  </si>
  <si>
    <t>Shujalpur-RAPP</t>
  </si>
  <si>
    <t>1200 kV S/S</t>
  </si>
  <si>
    <t>1200 kV Lines</t>
  </si>
  <si>
    <t>1200/400 kV ICTS</t>
  </si>
  <si>
    <t>1.9*</t>
  </si>
  <si>
    <t>Raipur-Raigarh-II</t>
  </si>
  <si>
    <t>Gwalior-Agra</t>
  </si>
  <si>
    <t>Gwalior-Jaipur</t>
  </si>
  <si>
    <t>Zerda-Kankroli</t>
  </si>
  <si>
    <t>Zerda-Bhinmal</t>
  </si>
  <si>
    <t>Seoni-Khandwa-1</t>
  </si>
  <si>
    <t>Bhanpura-Modak</t>
  </si>
  <si>
    <t>Mehgaon-Auraiya</t>
  </si>
  <si>
    <t>Malanpur-Auraiya</t>
  </si>
  <si>
    <t>Bina-Morwa</t>
  </si>
  <si>
    <t>Sholapur-Raichur</t>
  </si>
  <si>
    <t>Ponda-Ambewadi</t>
  </si>
  <si>
    <t>Xeldem-Ambewadi</t>
  </si>
  <si>
    <t>Raigarh-Budhipadar</t>
  </si>
  <si>
    <t>Korba(East)-II-Budhipadar</t>
  </si>
  <si>
    <t>Kholpaur-PG-Kudgi</t>
  </si>
  <si>
    <t>Kharadpada-PG</t>
  </si>
  <si>
    <t>Kharadpada-DNH</t>
  </si>
  <si>
    <t>Dhar</t>
  </si>
  <si>
    <t>WRTS-3</t>
  </si>
  <si>
    <t>WRTS-4</t>
  </si>
  <si>
    <t>Gwalior-II</t>
  </si>
  <si>
    <t>Shujalpur-MP</t>
  </si>
  <si>
    <t>Chadrapur Ext</t>
  </si>
  <si>
    <t>Dhuvaran</t>
  </si>
  <si>
    <t>Bina-NHPTL</t>
  </si>
  <si>
    <t>Solarpur-Raichur-I@Raichur240</t>
  </si>
  <si>
    <t>Solarpur-Raichur-II@Raichur240</t>
  </si>
  <si>
    <t>Dharamjaygarh-Ranchi-II@Ranchi-240 SLR</t>
  </si>
  <si>
    <t>* Charged at 400 kV</t>
  </si>
  <si>
    <t>Raigarh-Raipur-3</t>
  </si>
  <si>
    <t>Raigarh-Raipur-4</t>
  </si>
  <si>
    <t>Khandwa-Indore D/C</t>
  </si>
  <si>
    <t>Khandwa-Betul D/C</t>
  </si>
  <si>
    <t>Mouda-Betul D/C</t>
  </si>
  <si>
    <t>Champa ICTs</t>
  </si>
  <si>
    <t>Koradi II ICT</t>
  </si>
  <si>
    <t>Warora ICT Shifting</t>
  </si>
  <si>
    <t>Champa Filters</t>
  </si>
  <si>
    <t>Switchable Reactors NGR</t>
  </si>
  <si>
    <t>Asoj ICT-4</t>
  </si>
  <si>
    <t>Korba-Birsingpur</t>
  </si>
  <si>
    <t>KWPCL-Kotra</t>
  </si>
  <si>
    <t>APCL-Kotra</t>
  </si>
  <si>
    <t>Balco-Dharamjaygarh</t>
  </si>
  <si>
    <t>KSK-Champa</t>
  </si>
  <si>
    <t>RKM-Kotra</t>
  </si>
  <si>
    <t>220 kV Bhugoan-Pusad lilo at Deoli</t>
  </si>
  <si>
    <t>SSP-Rajgarh LRs at rajgarh</t>
  </si>
  <si>
    <t>ER</t>
  </si>
  <si>
    <t>SR</t>
  </si>
  <si>
    <t>NR</t>
  </si>
  <si>
    <t>HVDC</t>
  </si>
  <si>
    <t>Betul</t>
  </si>
  <si>
    <t>765 kV Champa-Durg-2</t>
  </si>
  <si>
    <t>765 kV Champa-Dharamjaygarh</t>
  </si>
  <si>
    <t>Betul ICTs -1 &amp; 2</t>
  </si>
  <si>
    <t>Betul BR 125</t>
  </si>
  <si>
    <t>Bableshwar ICT-4</t>
  </si>
  <si>
    <t>Pusad</t>
  </si>
  <si>
    <t>Bhugaon</t>
  </si>
  <si>
    <t>Damoh ICT-3</t>
  </si>
  <si>
    <t>Orientation of  Phadge-Kharghar and Padghe-Pune as Kharghar-Pune</t>
  </si>
  <si>
    <t>Remarks</t>
  </si>
  <si>
    <t>* Future</t>
  </si>
  <si>
    <t>Aurangabad-PG*</t>
  </si>
  <si>
    <t>Chandrapur-GCR</t>
  </si>
  <si>
    <t>Mouda*</t>
  </si>
  <si>
    <t>400/221</t>
  </si>
  <si>
    <t xml:space="preserve"># 765 kV line charged at 400 kV, * Can be converted as BR by Bypassing NGR Manually </t>
  </si>
  <si>
    <t>Wardha*</t>
  </si>
  <si>
    <t>Solapur-PG*</t>
  </si>
  <si>
    <t>Indore-PG*</t>
  </si>
  <si>
    <t>Gwalior*</t>
  </si>
  <si>
    <t>Jabalpur-PS*</t>
  </si>
  <si>
    <t>Satna*</t>
  </si>
  <si>
    <t>Bina-PG*</t>
  </si>
  <si>
    <t>Vindhyachal-PS*</t>
  </si>
  <si>
    <t>Raichur*</t>
  </si>
  <si>
    <t>Raipur-PS(Durg)*</t>
  </si>
  <si>
    <t>Bilaspur*</t>
  </si>
  <si>
    <t>Dharamjaygarh*</t>
  </si>
  <si>
    <t>Kholpaur-PG#</t>
  </si>
  <si>
    <t>Kudgi#</t>
  </si>
  <si>
    <t>Pune-PG(Shikrapur)*</t>
  </si>
  <si>
    <t>Raigarh-PS(Kotra)*</t>
  </si>
  <si>
    <t>Seoni*</t>
  </si>
  <si>
    <t>Solapur*</t>
  </si>
  <si>
    <t>Akola(2)*</t>
  </si>
  <si>
    <t>Tiroda*</t>
  </si>
  <si>
    <t>Dhule-BDTCL*</t>
  </si>
  <si>
    <t>Bhopal-BDTCL*</t>
  </si>
  <si>
    <t>Charnaka</t>
  </si>
  <si>
    <t>Jharsuguda*</t>
  </si>
  <si>
    <t>Vadodora-PS *</t>
  </si>
  <si>
    <t>Jaipur*</t>
  </si>
  <si>
    <t>Sasan*</t>
  </si>
  <si>
    <t>Koradi(III)*</t>
  </si>
  <si>
    <t>Ektuni (Aurangabad(3))*</t>
  </si>
  <si>
    <t>SIL (Uncompensated)</t>
  </si>
  <si>
    <t>Alkud</t>
  </si>
  <si>
    <t>Dharni</t>
  </si>
  <si>
    <t>Nepanagar</t>
  </si>
  <si>
    <t>Nizamabad</t>
  </si>
  <si>
    <t>WRTS-II</t>
  </si>
  <si>
    <t>RRVPNL</t>
  </si>
  <si>
    <t>WRTS-1/ SRTS-1</t>
  </si>
  <si>
    <t>Wardha-Nizamabad</t>
  </si>
  <si>
    <t>NRTS-1/WRTS-1</t>
  </si>
  <si>
    <t>400/220 &amp; 400/132 kV ICTS</t>
  </si>
  <si>
    <t>GWEL</t>
  </si>
  <si>
    <t>WRTM/ WRTS-I</t>
  </si>
  <si>
    <t>MSETCL/ WRTM</t>
  </si>
  <si>
    <t>WRTM</t>
  </si>
  <si>
    <t>WRTM/ WRTS-1</t>
  </si>
  <si>
    <t>WRTS-1/ ERTS-2</t>
  </si>
  <si>
    <t>WRTM/ MSETCL</t>
  </si>
  <si>
    <t>Pune-PG (Shikrapur)*</t>
  </si>
  <si>
    <t>Gandhar*</t>
  </si>
  <si>
    <t>Kawas*</t>
  </si>
  <si>
    <t>* - Effective from 01.10.2017</t>
  </si>
  <si>
    <t>GMR Warora (GWEL)</t>
  </si>
  <si>
    <t>Dhuvaran*</t>
  </si>
  <si>
    <t>Utran-II*</t>
  </si>
  <si>
    <t>GIPCL-I*</t>
  </si>
  <si>
    <t>GIPCL-II*</t>
  </si>
  <si>
    <t>GPEC*</t>
  </si>
  <si>
    <t>CCPP-GPCL &amp; GSPC</t>
  </si>
  <si>
    <t>Trombay-7A*</t>
  </si>
  <si>
    <t>Trombay-7B*</t>
  </si>
  <si>
    <t>Uran (G)*</t>
  </si>
  <si>
    <t>Uran DPH*</t>
  </si>
  <si>
    <t>Ratnagiri Phase I*</t>
  </si>
  <si>
    <t>Ratnagiri Phase II*</t>
  </si>
  <si>
    <t>Ratnagiri Phase III*</t>
  </si>
  <si>
    <t>Pioneer Gas Pvt. Ltd.*</t>
  </si>
  <si>
    <t>DGEN*</t>
  </si>
  <si>
    <t>Essar*</t>
  </si>
  <si>
    <t>GSEG Hazira*</t>
  </si>
  <si>
    <t>Hazira CPP Extn.*</t>
  </si>
  <si>
    <t>Pipavav *</t>
  </si>
  <si>
    <t>Sugen*</t>
  </si>
  <si>
    <t>Uno sugen*</t>
  </si>
  <si>
    <t>Pioneer</t>
  </si>
  <si>
    <t>Torrent</t>
  </si>
  <si>
    <t>GIPCL</t>
  </si>
  <si>
    <t>GSEG</t>
  </si>
  <si>
    <t>Betul*</t>
  </si>
  <si>
    <t>Mahalaxmi (Konalkatta)</t>
  </si>
  <si>
    <t>Vindhyachal PS-Rihand</t>
  </si>
  <si>
    <t>Jindal Stage-I</t>
  </si>
  <si>
    <t>Jindal Stage-II</t>
  </si>
  <si>
    <t>Jeur</t>
  </si>
  <si>
    <t>Twin  Moose</t>
  </si>
  <si>
    <t>Veloda</t>
  </si>
  <si>
    <t>2x80</t>
  </si>
  <si>
    <t>50x34+18x63+28x80+48x125</t>
  </si>
  <si>
    <t>MSEGCL</t>
  </si>
  <si>
    <t>RSTCL</t>
  </si>
  <si>
    <t>APTCL</t>
  </si>
  <si>
    <t>MPPGCL</t>
  </si>
  <si>
    <t>HAZIRA</t>
  </si>
  <si>
    <t>Sholapur-MS</t>
  </si>
  <si>
    <t>Badod-Sakatpur</t>
  </si>
  <si>
    <t>Length (in Km)</t>
  </si>
  <si>
    <t>Bhilai Steel Plant</t>
  </si>
  <si>
    <t>Belewadi</t>
  </si>
  <si>
    <t>Hamidwada</t>
  </si>
  <si>
    <t>Mudshingi</t>
  </si>
  <si>
    <t>Talandge</t>
  </si>
  <si>
    <t>Kakrapar-3&amp;4</t>
  </si>
  <si>
    <t>Jagdalpur</t>
  </si>
  <si>
    <t>WRTS-2/NRTS-2</t>
  </si>
  <si>
    <t>Jabalpur-PS^</t>
  </si>
  <si>
    <t>Orai^</t>
  </si>
  <si>
    <t xml:space="preserve"># 765 kV line charged at 400 kV, * Can be converted as BR by Bypassing NGR Manually, ^ Future Line </t>
  </si>
  <si>
    <t>Quad Zebra</t>
  </si>
  <si>
    <t>Dharamjaygarh*^</t>
  </si>
  <si>
    <t>Jharsuguda^</t>
  </si>
  <si>
    <t>Betul-MP</t>
  </si>
  <si>
    <t>NRTS-2</t>
  </si>
  <si>
    <t>HVDC Champa-Kurukshetra (3000MW) Bipole</t>
  </si>
  <si>
    <t>Nicol-II</t>
  </si>
  <si>
    <t>Gadarwara</t>
  </si>
  <si>
    <t>1x125+1x125</t>
  </si>
  <si>
    <t>Wardha-Nizamabad-I@Nizamabad-240</t>
  </si>
  <si>
    <t>Wardha-Nizamabad-II@Nizamabad-240</t>
  </si>
  <si>
    <t>Formula Change</t>
  </si>
  <si>
    <t>Shujalpur-Rapp-1 @Rapp 50 MVAR</t>
  </si>
  <si>
    <t>Shujalpur-Rapp-2 @Rapp 50 MVAR</t>
  </si>
  <si>
    <t>APML Tirora</t>
  </si>
  <si>
    <t xml:space="preserve"> Aurangabad-PG </t>
  </si>
  <si>
    <t xml:space="preserve"> Bhopal-BDTCL </t>
  </si>
  <si>
    <t xml:space="preserve"> Bilaspur-PS </t>
  </si>
  <si>
    <t xml:space="preserve"> Bina-PG </t>
  </si>
  <si>
    <t xml:space="preserve"> Champa-PS </t>
  </si>
  <si>
    <t xml:space="preserve"> Dharamjaygarh</t>
  </si>
  <si>
    <t xml:space="preserve"> Dhule-BDTCL </t>
  </si>
  <si>
    <t xml:space="preserve"> Ektuni</t>
  </si>
  <si>
    <t>Gadarwada-NTPC</t>
  </si>
  <si>
    <t xml:space="preserve"> Gwalior-PG </t>
  </si>
  <si>
    <t xml:space="preserve"> Indore-PG </t>
  </si>
  <si>
    <t xml:space="preserve"> Jabalpur-PS </t>
  </si>
  <si>
    <t xml:space="preserve"> Koradi-3 </t>
  </si>
  <si>
    <t xml:space="preserve"> Pune GIS-PG </t>
  </si>
  <si>
    <t xml:space="preserve"> Raigarh-PS </t>
  </si>
  <si>
    <t xml:space="preserve"> Raipur-PS </t>
  </si>
  <si>
    <t xml:space="preserve"> Sasan-UMPP </t>
  </si>
  <si>
    <t xml:space="preserve"> Satna-PG </t>
  </si>
  <si>
    <t xml:space="preserve"> Seoni-PG </t>
  </si>
  <si>
    <t xml:space="preserve"> Sipat-NTPC </t>
  </si>
  <si>
    <t xml:space="preserve"> Solapur-PG </t>
  </si>
  <si>
    <t xml:space="preserve"> Tamnar-PS </t>
  </si>
  <si>
    <t xml:space="preserve"> Vadodara-PS </t>
  </si>
  <si>
    <t xml:space="preserve"> Vindhyachal-PS </t>
  </si>
  <si>
    <t xml:space="preserve"> Wardha-PG </t>
  </si>
  <si>
    <t xml:space="preserve"> ACBIL </t>
  </si>
  <si>
    <t xml:space="preserve"> Akola-II </t>
  </si>
  <si>
    <t xml:space="preserve"> Alkud(MSETCL </t>
  </si>
  <si>
    <t xml:space="preserve"> Amreli</t>
  </si>
  <si>
    <t xml:space="preserve"> APL Mundra</t>
  </si>
  <si>
    <t xml:space="preserve"> APML Tirora</t>
  </si>
  <si>
    <t xml:space="preserve"> ASHTA </t>
  </si>
  <si>
    <t xml:space="preserve"> Asoj</t>
  </si>
  <si>
    <t xml:space="preserve"> Athena</t>
  </si>
  <si>
    <t xml:space="preserve"> Aurangabad</t>
  </si>
  <si>
    <t xml:space="preserve"> Bableshwar</t>
  </si>
  <si>
    <t xml:space="preserve"> Bhachau</t>
  </si>
  <si>
    <t xml:space="preserve"> Balco-CTU </t>
  </si>
  <si>
    <t xml:space="preserve"> Betul GIS </t>
  </si>
  <si>
    <t xml:space="preserve"> Bhhadrawati</t>
  </si>
  <si>
    <t xml:space="preserve"> Bhatapara-PG </t>
  </si>
  <si>
    <t xml:space="preserve"> Bhilai</t>
  </si>
  <si>
    <t xml:space="preserve"> Bhopal-MP </t>
  </si>
  <si>
    <t xml:space="preserve"> Bhusawal</t>
  </si>
  <si>
    <t xml:space="preserve"> Bina-MP </t>
  </si>
  <si>
    <t xml:space="preserve"> Bina-Satna 3 </t>
  </si>
  <si>
    <t xml:space="preserve"> Bina-Satna G </t>
  </si>
  <si>
    <t xml:space="preserve"> Birsingpur</t>
  </si>
  <si>
    <t xml:space="preserve"> Boisar</t>
  </si>
  <si>
    <t xml:space="preserve"> CGPL </t>
  </si>
  <si>
    <t xml:space="preserve"> Chakan</t>
  </si>
  <si>
    <t xml:space="preserve"> Chandrapur</t>
  </si>
  <si>
    <t xml:space="preserve"> Chandrpur GCR </t>
  </si>
  <si>
    <t xml:space="preserve"> Chandrpr-II </t>
  </si>
  <si>
    <t xml:space="preserve"> Charanka</t>
  </si>
  <si>
    <t xml:space="preserve"> Chegaon</t>
  </si>
  <si>
    <t xml:space="preserve"> Chornia</t>
  </si>
  <si>
    <t xml:space="preserve"> Damoh-PG </t>
  </si>
  <si>
    <t xml:space="preserve"> DB Power</t>
  </si>
  <si>
    <t xml:space="preserve"> Deepnagar</t>
  </si>
  <si>
    <t xml:space="preserve"> Dehgam</t>
  </si>
  <si>
    <t xml:space="preserve"> Dgen</t>
  </si>
  <si>
    <t xml:space="preserve"> Dhariwal</t>
  </si>
  <si>
    <t xml:space="preserve"> Dhariwal-CTU </t>
  </si>
  <si>
    <t xml:space="preserve"> Dhule</t>
  </si>
  <si>
    <t xml:space="preserve"> EMCO </t>
  </si>
  <si>
    <t xml:space="preserve"> Gandhar-NTPC </t>
  </si>
  <si>
    <t xml:space="preserve"> GMR-GCEL </t>
  </si>
  <si>
    <t xml:space="preserve"> GPEC </t>
  </si>
  <si>
    <t xml:space="preserve"> Hadala</t>
  </si>
  <si>
    <t xml:space="preserve"> Hazira</t>
  </si>
  <si>
    <t xml:space="preserve"> IEPL </t>
  </si>
  <si>
    <t xml:space="preserve"> Indirasagar</t>
  </si>
  <si>
    <t xml:space="preserve"> Indore-MP </t>
  </si>
  <si>
    <t xml:space="preserve"> Itarsi-PG </t>
  </si>
  <si>
    <t xml:space="preserve"> Jabalpur-PG </t>
  </si>
  <si>
    <t xml:space="preserve"> Jagdalpur</t>
  </si>
  <si>
    <t xml:space="preserve"> Jaigad</t>
  </si>
  <si>
    <t xml:space="preserve"> Jaypee Nigrie</t>
  </si>
  <si>
    <t xml:space="preserve"> Jejuri</t>
  </si>
  <si>
    <t xml:space="preserve"> Jetpur</t>
  </si>
  <si>
    <t xml:space="preserve"> Jhabua</t>
  </si>
  <si>
    <t xml:space="preserve"> JP Bina</t>
  </si>
  <si>
    <t xml:space="preserve"> JPL Stage-I </t>
  </si>
  <si>
    <t xml:space="preserve"> JPL Stage-II </t>
  </si>
  <si>
    <t xml:space="preserve"> Julwnia</t>
  </si>
  <si>
    <t xml:space="preserve"> Kakrapar-34 </t>
  </si>
  <si>
    <t xml:space="preserve"> Kala-PG </t>
  </si>
  <si>
    <t xml:space="preserve"> Kalwa </t>
  </si>
  <si>
    <t xml:space="preserve"> Karad</t>
  </si>
  <si>
    <t xml:space="preserve"> Kasor</t>
  </si>
  <si>
    <t xml:space="preserve"> Katni</t>
  </si>
  <si>
    <t xml:space="preserve"> KHAC2 </t>
  </si>
  <si>
    <t xml:space="preserve"> KHACS1 </t>
  </si>
  <si>
    <t xml:space="preserve"> Khandwa-PG </t>
  </si>
  <si>
    <t xml:space="preserve"> Kharghar</t>
  </si>
  <si>
    <t xml:space="preserve"> Kolhapur-MS </t>
  </si>
  <si>
    <t xml:space="preserve"> Kolhapur-PG </t>
  </si>
  <si>
    <t xml:space="preserve"> Koradi</t>
  </si>
  <si>
    <t xml:space="preserve"> Koradi-II </t>
  </si>
  <si>
    <t xml:space="preserve"> Koradi-III </t>
  </si>
  <si>
    <t xml:space="preserve"> Korba-NTPC </t>
  </si>
  <si>
    <t xml:space="preserve"> Korba-WEST </t>
  </si>
  <si>
    <t xml:space="preserve"> Korba-W-EXTN </t>
  </si>
  <si>
    <t xml:space="preserve"> Kosamba</t>
  </si>
  <si>
    <t xml:space="preserve"> Koyna</t>
  </si>
  <si>
    <t xml:space="preserve"> KSK Mahanadi</t>
  </si>
  <si>
    <t xml:space="preserve"> KWPCL </t>
  </si>
  <si>
    <t xml:space="preserve"> Lancopathadi</t>
  </si>
  <si>
    <t xml:space="preserve"> Lara-NTPC </t>
  </si>
  <si>
    <t xml:space="preserve"> Lonikhand</t>
  </si>
  <si>
    <t xml:space="preserve"> LonikhandII </t>
  </si>
  <si>
    <t xml:space="preserve"> Magarwada</t>
  </si>
  <si>
    <t xml:space="preserve"> Mahan</t>
  </si>
  <si>
    <t xml:space="preserve"> Mansr-Halvad</t>
  </si>
  <si>
    <t xml:space="preserve"> Mapusa</t>
  </si>
  <si>
    <t xml:space="preserve"> Marwa</t>
  </si>
  <si>
    <t xml:space="preserve"> Mauda-NTPC </t>
  </si>
  <si>
    <t xml:space="preserve"> MB Power</t>
  </si>
  <si>
    <t xml:space="preserve"> MCCPL </t>
  </si>
  <si>
    <t xml:space="preserve"> Nagda</t>
  </si>
  <si>
    <t xml:space="preserve"> Nagothane</t>
  </si>
  <si>
    <t xml:space="preserve"> Nanded</t>
  </si>
  <si>
    <t xml:space="preserve"> Nandangaonpeth</t>
  </si>
  <si>
    <t xml:space="preserve"> Nasik-Sinner </t>
  </si>
  <si>
    <t xml:space="preserve"> Navsari-PG </t>
  </si>
  <si>
    <t xml:space="preserve"> New Khapkhada</t>
  </si>
  <si>
    <t xml:space="preserve"> New-Koyna</t>
  </si>
  <si>
    <t xml:space="preserve"> NHPTL-Bina</t>
  </si>
  <si>
    <t xml:space="preserve"> NICOL-Torren</t>
  </si>
  <si>
    <t xml:space="preserve"> NSPCL </t>
  </si>
  <si>
    <t xml:space="preserve"> Padghe</t>
  </si>
  <si>
    <t xml:space="preserve"> Parli-MS </t>
  </si>
  <si>
    <t xml:space="preserve"> Parli-PG </t>
  </si>
  <si>
    <t xml:space="preserve"> Pirana_P </t>
  </si>
  <si>
    <t xml:space="preserve"> Pirana_T </t>
  </si>
  <si>
    <t xml:space="preserve"> Pithampur</t>
  </si>
  <si>
    <t xml:space="preserve"> Pune-PG </t>
  </si>
  <si>
    <t xml:space="preserve"> Raigarh-PG </t>
  </si>
  <si>
    <t xml:space="preserve"> Raipur-PG </t>
  </si>
  <si>
    <t xml:space="preserve"> Raipur-PG-II </t>
  </si>
  <si>
    <t xml:space="preserve"> Raipur-TCSC1 </t>
  </si>
  <si>
    <t xml:space="preserve"> Raipur-TCSC2 </t>
  </si>
  <si>
    <t xml:space="preserve"> Raipur-TCSC3 </t>
  </si>
  <si>
    <t xml:space="preserve"> Raipur-TCSC4 </t>
  </si>
  <si>
    <t xml:space="preserve"> Raita</t>
  </si>
  <si>
    <t xml:space="preserve"> Rajgarh</t>
  </si>
  <si>
    <t xml:space="preserve"> Rajg-FS1 </t>
  </si>
  <si>
    <t xml:space="preserve"> Rajg-FS2 </t>
  </si>
  <si>
    <t xml:space="preserve"> Ranchodpura</t>
  </si>
  <si>
    <t xml:space="preserve"> RGPPL </t>
  </si>
  <si>
    <t xml:space="preserve"> RKM </t>
  </si>
  <si>
    <t xml:space="preserve"> Sami</t>
  </si>
  <si>
    <t xml:space="preserve"> Sami_FSC </t>
  </si>
  <si>
    <t xml:space="preserve"> Sami-F2 </t>
  </si>
  <si>
    <t xml:space="preserve"> Sasanbypass</t>
  </si>
  <si>
    <t xml:space="preserve"> Satpura</t>
  </si>
  <si>
    <t xml:space="preserve"> Singaji</t>
  </si>
  <si>
    <t xml:space="preserve"> Siipatbypass</t>
  </si>
  <si>
    <t xml:space="preserve"> SKS </t>
  </si>
  <si>
    <t xml:space="preserve"> Soja</t>
  </si>
  <si>
    <t xml:space="preserve"> Solapur-MS </t>
  </si>
  <si>
    <t xml:space="preserve"> Solapur-NTPC </t>
  </si>
  <si>
    <t xml:space="preserve"> SSP </t>
  </si>
  <si>
    <t xml:space="preserve"> SSP_II </t>
  </si>
  <si>
    <t xml:space="preserve"> Sugen</t>
  </si>
  <si>
    <t xml:space="preserve"> Sujalpur-PG </t>
  </si>
  <si>
    <t xml:space="preserve"> Taptithanda</t>
  </si>
  <si>
    <t xml:space="preserve"> Tarapur-3&amp;4 </t>
  </si>
  <si>
    <t xml:space="preserve"> TRN Energy</t>
  </si>
  <si>
    <t xml:space="preserve"> Ukai</t>
  </si>
  <si>
    <t xml:space="preserve"> Uno-Sugen</t>
  </si>
  <si>
    <t xml:space="preserve"> Vadinar</t>
  </si>
  <si>
    <t xml:space="preserve"> Vapi</t>
  </si>
  <si>
    <t xml:space="preserve"> Veloda Sankr </t>
  </si>
  <si>
    <t xml:space="preserve"> Versana</t>
  </si>
  <si>
    <t xml:space="preserve"> Vindh-IV </t>
  </si>
  <si>
    <t xml:space="preserve">Vindhyachal-V </t>
  </si>
  <si>
    <t xml:space="preserve"> Vindycl-NTPC </t>
  </si>
  <si>
    <t xml:space="preserve"> Wanakbori</t>
  </si>
  <si>
    <t xml:space="preserve"> Wardha_FSC1 </t>
  </si>
  <si>
    <t xml:space="preserve"> Wardha_FSC2 </t>
  </si>
  <si>
    <t xml:space="preserve"> Warora</t>
  </si>
  <si>
    <t xml:space="preserve"> Zerda</t>
  </si>
  <si>
    <t xml:space="preserve">Wardha-PG </t>
  </si>
  <si>
    <t>9B</t>
  </si>
  <si>
    <t>Y</t>
  </si>
  <si>
    <t>108% - 5 Sec</t>
  </si>
  <si>
    <t>140% - 0.15 Sec</t>
  </si>
  <si>
    <t>108%-5Sec</t>
  </si>
  <si>
    <t>140%-0.1 Sec</t>
  </si>
  <si>
    <t>108 % - 7 Sec</t>
  </si>
  <si>
    <t>140 %- 0.15 Sec</t>
  </si>
  <si>
    <t>108%-8Sec</t>
  </si>
  <si>
    <t>109 % -5 Sec</t>
  </si>
  <si>
    <t>109 % -7 Sec</t>
  </si>
  <si>
    <t>109%-8 Sec</t>
  </si>
  <si>
    <t>108%-5 Sec</t>
  </si>
  <si>
    <t>107 %- 7 Sec</t>
  </si>
  <si>
    <t>107 %- 8 Sec</t>
  </si>
  <si>
    <t>107%, 5 sec</t>
  </si>
  <si>
    <t>108%, 7 sec</t>
  </si>
  <si>
    <t>110% - 7 Sec</t>
  </si>
  <si>
    <t xml:space="preserve">140% - 0.15Sec </t>
  </si>
  <si>
    <t>110% - 5 Sec</t>
  </si>
  <si>
    <t>110 %-6 Sec</t>
  </si>
  <si>
    <t>109%-5 sec</t>
  </si>
  <si>
    <t>108%-7 sec</t>
  </si>
  <si>
    <t>109%-6 sec</t>
  </si>
  <si>
    <t>109%, 6sec</t>
  </si>
  <si>
    <t>150%, 0.1 sec</t>
  </si>
  <si>
    <t>108%-5 sec</t>
  </si>
  <si>
    <t>150 %-0.15Sec</t>
  </si>
  <si>
    <t>107 %-7Sec</t>
  </si>
  <si>
    <t>107 %-6 Sec</t>
  </si>
  <si>
    <t>107 %-6Sec</t>
  </si>
  <si>
    <t>107 %-8 Sec</t>
  </si>
  <si>
    <t>107 %-8Sec</t>
  </si>
  <si>
    <t>111 %-10 Sec</t>
  </si>
  <si>
    <t>150%-0.1 sec</t>
  </si>
  <si>
    <t>150%- 0.1 sec</t>
  </si>
  <si>
    <t>ERLDC</t>
  </si>
  <si>
    <t>NRLDC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</si>
</sst>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3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8"/>
      <color rgb="FF00206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theme="1"/>
      <name val="Arial"/>
      <family val="2"/>
    </font>
    <font>
      <sz val="10"/>
      <color theme="1"/>
      <name val="Times New Roman"/>
      <family val="1"/>
    </font>
    <font>
      <b/>
      <sz val="16"/>
      <color rgb="FFE36C0A"/>
      <name val="Arial"/>
      <family val="2"/>
    </font>
    <font>
      <b/>
      <sz val="7"/>
      <color rgb="FFE36C0A"/>
      <name val="Times New Roman"/>
      <family val="1"/>
    </font>
    <font>
      <sz val="11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sz val="10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6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4" fillId="0" borderId="0"/>
    <xf numFmtId="0" fontId="4" fillId="0" borderId="0"/>
  </cellStyleXfs>
  <cellXfs count="45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3" applyFont="1" applyBorder="1" applyAlignment="1">
      <alignment vertical="center"/>
    </xf>
    <xf numFmtId="0" fontId="4" fillId="0" borderId="1" xfId="3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4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3" applyFont="1" applyBorder="1" applyAlignment="1">
      <alignment vertical="center"/>
    </xf>
    <xf numFmtId="0" fontId="0" fillId="0" borderId="0" xfId="0" applyFont="1"/>
    <xf numFmtId="0" fontId="0" fillId="0" borderId="1" xfId="0" applyBorder="1"/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1" xfId="4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4" fillId="0" borderId="0" xfId="0" applyFont="1"/>
    <xf numFmtId="0" fontId="11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/>
    </xf>
    <xf numFmtId="164" fontId="0" fillId="0" borderId="0" xfId="0" applyNumberFormat="1"/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/>
    </xf>
    <xf numFmtId="0" fontId="20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 vertical="center"/>
    </xf>
    <xf numFmtId="0" fontId="20" fillId="3" borderId="5" xfId="0" applyFont="1" applyFill="1" applyBorder="1" applyAlignment="1">
      <alignment horizontal="center" vertical="center" wrapText="1"/>
    </xf>
    <xf numFmtId="0" fontId="18" fillId="0" borderId="1" xfId="0" applyFont="1" applyBorder="1"/>
    <xf numFmtId="1" fontId="18" fillId="0" borderId="1" xfId="0" applyNumberFormat="1" applyFont="1" applyBorder="1"/>
    <xf numFmtId="1" fontId="18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9" fontId="15" fillId="0" borderId="5" xfId="0" applyNumberFormat="1" applyFont="1" applyBorder="1" applyAlignment="1">
      <alignment horizontal="center" vertical="center" wrapText="1"/>
    </xf>
    <xf numFmtId="0" fontId="22" fillId="0" borderId="0" xfId="0" applyFont="1"/>
    <xf numFmtId="0" fontId="15" fillId="3" borderId="4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vertical="center" wrapText="1"/>
    </xf>
    <xf numFmtId="0" fontId="16" fillId="3" borderId="5" xfId="0" applyFont="1" applyFill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left"/>
    </xf>
    <xf numFmtId="0" fontId="19" fillId="0" borderId="1" xfId="0" applyFont="1" applyBorder="1" applyAlignment="1">
      <alignment horizontal="center" vertical="center"/>
    </xf>
    <xf numFmtId="0" fontId="18" fillId="3" borderId="19" xfId="0" applyFont="1" applyFill="1" applyBorder="1" applyAlignment="1">
      <alignment horizontal="left"/>
    </xf>
    <xf numFmtId="0" fontId="18" fillId="3" borderId="19" xfId="0" applyFont="1" applyFill="1" applyBorder="1" applyAlignment="1"/>
    <xf numFmtId="0" fontId="0" fillId="0" borderId="0" xfId="0" applyAlignment="1"/>
    <xf numFmtId="0" fontId="18" fillId="0" borderId="0" xfId="0" applyFont="1" applyFill="1" applyBorder="1" applyAlignment="1"/>
    <xf numFmtId="0" fontId="0" fillId="0" borderId="0" xfId="0" applyFill="1" applyBorder="1" applyAlignment="1"/>
    <xf numFmtId="0" fontId="26" fillId="3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left"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17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0" xfId="0" applyFill="1" applyBorder="1"/>
    <xf numFmtId="0" fontId="0" fillId="0" borderId="0" xfId="0" applyBorder="1" applyAlignment="1">
      <alignment horizontal="center"/>
    </xf>
    <xf numFmtId="0" fontId="0" fillId="0" borderId="9" xfId="0" applyFill="1" applyBorder="1"/>
    <xf numFmtId="0" fontId="0" fillId="0" borderId="0" xfId="0" applyFill="1" applyBorder="1"/>
    <xf numFmtId="0" fontId="0" fillId="3" borderId="0" xfId="0" applyFill="1"/>
    <xf numFmtId="0" fontId="17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7" fillId="0" borderId="15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/>
    </xf>
    <xf numFmtId="0" fontId="30" fillId="0" borderId="0" xfId="0" applyFont="1"/>
    <xf numFmtId="0" fontId="5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9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23" fillId="0" borderId="22" xfId="0" applyFont="1" applyBorder="1" applyAlignment="1">
      <alignment vertical="center"/>
    </xf>
    <xf numFmtId="0" fontId="23" fillId="0" borderId="23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1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17" fillId="0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0" fillId="3" borderId="0" xfId="0" applyFont="1" applyFill="1"/>
    <xf numFmtId="0" fontId="30" fillId="3" borderId="0" xfId="0" applyFont="1" applyFill="1" applyAlignment="1">
      <alignment wrapText="1"/>
    </xf>
    <xf numFmtId="0" fontId="0" fillId="0" borderId="1" xfId="0" applyBorder="1" applyAlignment="1">
      <alignment horizontal="left"/>
    </xf>
    <xf numFmtId="0" fontId="28" fillId="3" borderId="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4" xfId="0" applyFill="1" applyBorder="1"/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2" fontId="0" fillId="0" borderId="0" xfId="0" applyNumberFormat="1"/>
    <xf numFmtId="0" fontId="19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11" fillId="4" borderId="1" xfId="0" applyFont="1" applyFill="1" applyBorder="1" applyAlignment="1">
      <alignment horizontal="center"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11" fillId="4" borderId="18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7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left"/>
    </xf>
    <xf numFmtId="0" fontId="0" fillId="4" borderId="0" xfId="0" applyFill="1" applyAlignment="1"/>
    <xf numFmtId="0" fontId="19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17" fillId="4" borderId="2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17" fillId="4" borderId="21" xfId="0" applyFont="1" applyFill="1" applyBorder="1" applyAlignment="1">
      <alignment vertical="center" wrapText="1"/>
    </xf>
    <xf numFmtId="0" fontId="17" fillId="4" borderId="20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1" fontId="11" fillId="4" borderId="1" xfId="0" applyNumberFormat="1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/>
    <xf numFmtId="0" fontId="10" fillId="2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0" fontId="0" fillId="0" borderId="0" xfId="0"/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2" fillId="3" borderId="1" xfId="4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Border="1"/>
    <xf numFmtId="0" fontId="0" fillId="5" borderId="0" xfId="0" applyFont="1" applyFill="1"/>
    <xf numFmtId="0" fontId="10" fillId="5" borderId="1" xfId="0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4" applyFont="1" applyFill="1" applyBorder="1" applyAlignment="1">
      <alignment horizontal="center" vertical="center"/>
    </xf>
    <xf numFmtId="0" fontId="0" fillId="0" borderId="12" xfId="0" applyFill="1" applyBorder="1"/>
    <xf numFmtId="0" fontId="0" fillId="0" borderId="13" xfId="0" applyFill="1" applyBorder="1"/>
    <xf numFmtId="0" fontId="4" fillId="0" borderId="1" xfId="3" applyFont="1" applyFill="1" applyBorder="1" applyAlignment="1">
      <alignment vertical="center"/>
    </xf>
    <xf numFmtId="164" fontId="0" fillId="0" borderId="0" xfId="0" applyNumberFormat="1" applyFill="1"/>
    <xf numFmtId="0" fontId="0" fillId="0" borderId="1" xfId="3" applyFont="1" applyFill="1" applyBorder="1" applyAlignment="1">
      <alignment vertical="center"/>
    </xf>
    <xf numFmtId="0" fontId="0" fillId="0" borderId="0" xfId="0" applyFont="1" applyFill="1"/>
    <xf numFmtId="0" fontId="11" fillId="0" borderId="1" xfId="0" applyFont="1" applyFill="1" applyBorder="1" applyAlignment="1">
      <alignment horizontal="center" vertical="center"/>
    </xf>
    <xf numFmtId="0" fontId="0" fillId="0" borderId="0" xfId="0" applyFill="1" applyAlignment="1"/>
    <xf numFmtId="0" fontId="10" fillId="0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 wrapText="1"/>
    </xf>
    <xf numFmtId="0" fontId="17" fillId="4" borderId="2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7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34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17" fillId="4" borderId="20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0" fillId="6" borderId="0" xfId="0" applyFill="1"/>
    <xf numFmtId="0" fontId="17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8" xfId="0" applyFill="1" applyBorder="1" applyAlignment="1">
      <alignment horizontal="left"/>
    </xf>
    <xf numFmtId="0" fontId="34" fillId="4" borderId="0" xfId="0" applyFont="1" applyFill="1"/>
    <xf numFmtId="0" fontId="17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11" fillId="0" borderId="1" xfId="3" applyFont="1" applyFill="1" applyBorder="1" applyAlignment="1">
      <alignment vertical="center" wrapText="1"/>
    </xf>
    <xf numFmtId="1" fontId="11" fillId="0" borderId="1" xfId="0" applyNumberFormat="1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31" fillId="0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0" fontId="17" fillId="4" borderId="21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 wrapText="1"/>
    </xf>
    <xf numFmtId="0" fontId="17" fillId="4" borderId="18" xfId="0" applyFont="1" applyFill="1" applyBorder="1" applyAlignment="1">
      <alignment horizontal="center" vertical="center" wrapText="1"/>
    </xf>
    <xf numFmtId="0" fontId="17" fillId="4" borderId="21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5" xfId="0" applyFont="1" applyFill="1" applyBorder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17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5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28" fillId="3" borderId="15" xfId="0" applyFont="1" applyFill="1" applyBorder="1" applyAlignment="1">
      <alignment horizontal="center" vertical="center" wrapText="1"/>
    </xf>
    <xf numFmtId="0" fontId="28" fillId="3" borderId="17" xfId="0" applyFont="1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9" fillId="4" borderId="20" xfId="0" applyFont="1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textRotation="90" wrapText="1"/>
    </xf>
    <xf numFmtId="0" fontId="10" fillId="2" borderId="18" xfId="0" applyFont="1" applyFill="1" applyBorder="1" applyAlignment="1">
      <alignment horizontal="center" vertical="center" textRotation="90" wrapText="1"/>
    </xf>
    <xf numFmtId="0" fontId="10" fillId="2" borderId="21" xfId="0" applyFont="1" applyFill="1" applyBorder="1" applyAlignment="1">
      <alignment horizontal="center" vertical="center" textRotation="90" wrapText="1"/>
    </xf>
    <xf numFmtId="0" fontId="10" fillId="2" borderId="1" xfId="0" applyFont="1" applyFill="1" applyBorder="1" applyAlignment="1">
      <alignment horizontal="center" vertical="center" textRotation="90" wrapText="1"/>
    </xf>
    <xf numFmtId="0" fontId="20" fillId="3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23" fillId="0" borderId="8" xfId="0" applyFont="1" applyBorder="1" applyAlignment="1">
      <alignment horizontal="left" vertical="center" indent="5"/>
    </xf>
    <xf numFmtId="0" fontId="23" fillId="0" borderId="22" xfId="0" applyFont="1" applyBorder="1" applyAlignment="1">
      <alignment horizontal="left" vertical="center" indent="5"/>
    </xf>
    <xf numFmtId="0" fontId="23" fillId="0" borderId="23" xfId="0" applyFont="1" applyBorder="1" applyAlignment="1">
      <alignment horizontal="left" vertical="center" indent="5"/>
    </xf>
    <xf numFmtId="0" fontId="15" fillId="3" borderId="8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2" fillId="0" borderId="11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22" fillId="0" borderId="22" xfId="0" applyFont="1" applyBorder="1"/>
    <xf numFmtId="0" fontId="23" fillId="0" borderId="8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vertical="center" wrapText="1"/>
    </xf>
    <xf numFmtId="0" fontId="25" fillId="3" borderId="3" xfId="0" applyFont="1" applyFill="1" applyBorder="1" applyAlignment="1">
      <alignment vertical="center" wrapText="1"/>
    </xf>
  </cellXfs>
  <cellStyles count="5">
    <cellStyle name="Normal" xfId="0" builtinId="0"/>
    <cellStyle name="Normal 17" xfId="2"/>
    <cellStyle name="Normal 3" xfId="3"/>
    <cellStyle name="Normal 31" xfId="1"/>
    <cellStyle name="Normal 5" xfId="4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Wardha-Nizamabad-II@Nizamabad-240" TargetMode="External"/><Relationship Id="rId1" Type="http://schemas.openxmlformats.org/officeDocument/2006/relationships/hyperlink" Target="mailto:Wardha-Nizamabad-I@Nizamabad-240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31"/>
  <sheetViews>
    <sheetView tabSelected="1" zoomScale="80" zoomScaleNormal="80" workbookViewId="0">
      <selection activeCell="X28" sqref="X28"/>
    </sheetView>
  </sheetViews>
  <sheetFormatPr defaultRowHeight="15" x14ac:dyDescent="0.25"/>
  <cols>
    <col min="1" max="1" width="32" style="235" customWidth="1"/>
    <col min="2" max="2" width="9.140625" style="235"/>
    <col min="3" max="3" width="11.28515625" style="235" bestFit="1" customWidth="1"/>
    <col min="4" max="6" width="9.140625" style="235"/>
    <col min="7" max="7" width="12.42578125" style="235" customWidth="1"/>
    <col min="8" max="8" width="15.42578125" style="235" customWidth="1"/>
    <col min="9" max="9" width="16.28515625" style="235" customWidth="1"/>
    <col min="10" max="10" width="12.7109375" style="235" bestFit="1" customWidth="1"/>
    <col min="11" max="13" width="9.140625" style="235"/>
    <col min="14" max="14" width="12.140625" style="235" bestFit="1" customWidth="1"/>
    <col min="15" max="15" width="10.7109375" style="235" bestFit="1" customWidth="1"/>
    <col min="16" max="16" width="14" style="235" customWidth="1"/>
    <col min="17" max="18" width="9.140625" style="235"/>
    <col min="19" max="19" width="11.28515625" style="235" customWidth="1"/>
    <col min="20" max="16384" width="9.140625" style="235"/>
  </cols>
  <sheetData>
    <row r="1" spans="1:20" x14ac:dyDescent="0.25">
      <c r="A1" s="242" t="s">
        <v>650</v>
      </c>
      <c r="B1" s="242" t="s">
        <v>651</v>
      </c>
      <c r="C1" s="242" t="s">
        <v>505</v>
      </c>
      <c r="S1" s="235" t="s">
        <v>818</v>
      </c>
    </row>
    <row r="2" spans="1:20" x14ac:dyDescent="0.25">
      <c r="A2" s="242" t="s">
        <v>664</v>
      </c>
      <c r="B2" s="242">
        <v>29</v>
      </c>
      <c r="C2" s="242">
        <f>B2*240</f>
        <v>6960</v>
      </c>
      <c r="F2" s="354"/>
      <c r="G2" s="354" t="s">
        <v>719</v>
      </c>
      <c r="H2" s="354" t="s">
        <v>718</v>
      </c>
      <c r="I2" s="354" t="s">
        <v>721</v>
      </c>
      <c r="J2" s="353" t="s">
        <v>704</v>
      </c>
      <c r="K2" s="353"/>
      <c r="L2" s="353"/>
      <c r="M2" s="353"/>
      <c r="N2" s="352" t="s">
        <v>705</v>
      </c>
      <c r="O2" s="352"/>
      <c r="P2" s="352" t="s">
        <v>722</v>
      </c>
      <c r="S2" s="235" t="s">
        <v>700</v>
      </c>
    </row>
    <row r="3" spans="1:20" x14ac:dyDescent="0.25">
      <c r="A3" s="242" t="s">
        <v>665</v>
      </c>
      <c r="B3" s="242">
        <v>3</v>
      </c>
      <c r="C3" s="242">
        <f>B3*330</f>
        <v>990</v>
      </c>
      <c r="F3" s="355"/>
      <c r="G3" s="355"/>
      <c r="H3" s="355"/>
      <c r="I3" s="355"/>
      <c r="J3" s="353" t="s">
        <v>696</v>
      </c>
      <c r="K3" s="353"/>
      <c r="L3" s="353" t="s">
        <v>697</v>
      </c>
      <c r="M3" s="353"/>
      <c r="N3" s="353" t="s">
        <v>696</v>
      </c>
      <c r="O3" s="353" t="s">
        <v>697</v>
      </c>
      <c r="P3" s="352"/>
      <c r="S3" s="235" t="s">
        <v>701</v>
      </c>
    </row>
    <row r="4" spans="1:20" x14ac:dyDescent="0.25">
      <c r="A4" s="242" t="s">
        <v>656</v>
      </c>
      <c r="B4" s="242">
        <v>36</v>
      </c>
      <c r="C4" s="242">
        <f>B4*240</f>
        <v>8640</v>
      </c>
      <c r="F4" s="356"/>
      <c r="G4" s="356"/>
      <c r="H4" s="356"/>
      <c r="I4" s="356"/>
      <c r="J4" s="277" t="s">
        <v>644</v>
      </c>
      <c r="K4" s="277" t="s">
        <v>699</v>
      </c>
      <c r="L4" s="277" t="s">
        <v>644</v>
      </c>
      <c r="M4" s="277" t="s">
        <v>699</v>
      </c>
      <c r="N4" s="353"/>
      <c r="O4" s="353"/>
      <c r="P4" s="352"/>
      <c r="S4" s="235" t="s">
        <v>702</v>
      </c>
    </row>
    <row r="5" spans="1:20" x14ac:dyDescent="0.25">
      <c r="A5" s="242" t="s">
        <v>657</v>
      </c>
      <c r="B5" s="242">
        <v>15</v>
      </c>
      <c r="C5" s="242">
        <f>B5*240</f>
        <v>3600</v>
      </c>
      <c r="F5" s="277" t="s">
        <v>651</v>
      </c>
      <c r="G5" s="277">
        <v>29</v>
      </c>
      <c r="H5" s="277">
        <v>79</v>
      </c>
      <c r="I5" s="277">
        <v>62</v>
      </c>
      <c r="J5" s="277">
        <v>54</v>
      </c>
      <c r="K5" s="277">
        <v>40</v>
      </c>
      <c r="L5" s="277">
        <f>B6+B10</f>
        <v>12</v>
      </c>
      <c r="M5" s="277">
        <v>8</v>
      </c>
      <c r="N5" s="277">
        <v>29</v>
      </c>
      <c r="O5" s="277">
        <v>3</v>
      </c>
      <c r="P5" s="277">
        <f>SUM(J5:O5)</f>
        <v>146</v>
      </c>
      <c r="S5" s="235" t="s">
        <v>816</v>
      </c>
    </row>
    <row r="6" spans="1:20" x14ac:dyDescent="0.25">
      <c r="A6" s="242" t="s">
        <v>658</v>
      </c>
      <c r="B6" s="242">
        <v>8</v>
      </c>
      <c r="C6" s="242">
        <f>B6*330</f>
        <v>2640</v>
      </c>
      <c r="F6" s="277" t="s">
        <v>580</v>
      </c>
      <c r="G6" s="277" t="s">
        <v>451</v>
      </c>
      <c r="H6" s="277" t="s">
        <v>451</v>
      </c>
      <c r="I6" s="277" t="s">
        <v>451</v>
      </c>
      <c r="J6" s="277">
        <f>J5*240</f>
        <v>12960</v>
      </c>
      <c r="K6" s="277">
        <f>K5*240</f>
        <v>9600</v>
      </c>
      <c r="L6" s="277">
        <f>L5*330</f>
        <v>3960</v>
      </c>
      <c r="M6" s="277">
        <f>M5*330</f>
        <v>2640</v>
      </c>
      <c r="N6" s="277">
        <f>N5*240</f>
        <v>6960</v>
      </c>
      <c r="O6" s="277">
        <f>O5*330</f>
        <v>990</v>
      </c>
      <c r="P6" s="277">
        <f>SUM(J6:O6)</f>
        <v>37110</v>
      </c>
      <c r="S6" s="235" t="s">
        <v>817</v>
      </c>
    </row>
    <row r="7" spans="1:20" x14ac:dyDescent="0.25">
      <c r="A7" s="242" t="s">
        <v>659</v>
      </c>
      <c r="B7" s="242">
        <v>8</v>
      </c>
      <c r="C7" s="242">
        <f>B7*330</f>
        <v>2640</v>
      </c>
      <c r="S7" s="235" t="s">
        <v>975</v>
      </c>
    </row>
    <row r="8" spans="1:20" x14ac:dyDescent="0.25">
      <c r="A8" s="242" t="s">
        <v>660</v>
      </c>
      <c r="B8" s="242">
        <v>28</v>
      </c>
      <c r="C8" s="242">
        <f>B8*240</f>
        <v>6720</v>
      </c>
      <c r="F8" s="354"/>
      <c r="G8" s="354" t="s">
        <v>786</v>
      </c>
      <c r="H8" s="354" t="s">
        <v>787</v>
      </c>
      <c r="I8" s="354" t="s">
        <v>788</v>
      </c>
      <c r="S8" s="235" t="s">
        <v>976</v>
      </c>
    </row>
    <row r="9" spans="1:20" x14ac:dyDescent="0.25">
      <c r="A9" s="242" t="s">
        <v>661</v>
      </c>
      <c r="B9" s="242">
        <v>23</v>
      </c>
      <c r="C9" s="242">
        <f>B9*240</f>
        <v>5520</v>
      </c>
      <c r="F9" s="355"/>
      <c r="G9" s="355"/>
      <c r="H9" s="355"/>
      <c r="I9" s="355"/>
    </row>
    <row r="10" spans="1:20" x14ac:dyDescent="0.25">
      <c r="A10" s="242" t="s">
        <v>662</v>
      </c>
      <c r="B10" s="242">
        <v>4</v>
      </c>
      <c r="C10" s="242">
        <f>B10*330</f>
        <v>1320</v>
      </c>
      <c r="F10" s="356"/>
      <c r="G10" s="356"/>
      <c r="H10" s="356"/>
      <c r="I10" s="356"/>
    </row>
    <row r="11" spans="1:20" x14ac:dyDescent="0.25">
      <c r="A11" s="242" t="s">
        <v>663</v>
      </c>
      <c r="B11" s="242">
        <v>0</v>
      </c>
      <c r="C11" s="242">
        <f>B11*330</f>
        <v>0</v>
      </c>
      <c r="F11" s="277" t="s">
        <v>651</v>
      </c>
      <c r="G11" s="277">
        <v>1</v>
      </c>
      <c r="H11" s="277">
        <v>1</v>
      </c>
      <c r="I11" s="277">
        <v>2</v>
      </c>
    </row>
    <row r="12" spans="1:20" x14ac:dyDescent="0.25">
      <c r="A12" s="242"/>
      <c r="B12" s="242">
        <f>SUM(B2:B11)</f>
        <v>154</v>
      </c>
      <c r="C12" s="242">
        <f>SUM(C2:C11)</f>
        <v>39030</v>
      </c>
      <c r="F12" s="277" t="s">
        <v>580</v>
      </c>
      <c r="G12" s="277" t="s">
        <v>451</v>
      </c>
      <c r="H12" s="277" t="s">
        <v>451</v>
      </c>
      <c r="I12" s="277" t="s">
        <v>451</v>
      </c>
    </row>
    <row r="14" spans="1:20" x14ac:dyDescent="0.25">
      <c r="A14" s="242" t="s">
        <v>650</v>
      </c>
      <c r="B14" s="242" t="s">
        <v>651</v>
      </c>
      <c r="C14" s="242" t="s">
        <v>505</v>
      </c>
      <c r="F14" s="354"/>
      <c r="G14" s="354" t="s">
        <v>720</v>
      </c>
      <c r="H14" s="354" t="s">
        <v>498</v>
      </c>
      <c r="I14" s="357" t="s">
        <v>899</v>
      </c>
      <c r="J14" s="353" t="s">
        <v>713</v>
      </c>
      <c r="K14" s="353"/>
      <c r="L14" s="353"/>
      <c r="M14" s="353"/>
      <c r="N14" s="353"/>
      <c r="O14" s="353"/>
      <c r="P14" s="353" t="s">
        <v>714</v>
      </c>
      <c r="Q14" s="353"/>
      <c r="R14" s="353"/>
      <c r="S14" s="353"/>
      <c r="T14" s="354" t="s">
        <v>499</v>
      </c>
    </row>
    <row r="15" spans="1:20" x14ac:dyDescent="0.25">
      <c r="A15" s="349" t="s">
        <v>666</v>
      </c>
      <c r="B15" s="349">
        <v>36</v>
      </c>
      <c r="C15" s="349">
        <f>B15*D15</f>
        <v>1800</v>
      </c>
      <c r="D15" s="235">
        <v>50</v>
      </c>
      <c r="F15" s="355"/>
      <c r="G15" s="355"/>
      <c r="H15" s="355"/>
      <c r="I15" s="358"/>
      <c r="J15" s="353" t="s">
        <v>640</v>
      </c>
      <c r="K15" s="353"/>
      <c r="L15" s="353" t="s">
        <v>643</v>
      </c>
      <c r="M15" s="353"/>
      <c r="N15" s="353" t="s">
        <v>641</v>
      </c>
      <c r="O15" s="353"/>
      <c r="P15" s="353" t="s">
        <v>640</v>
      </c>
      <c r="Q15" s="353" t="s">
        <v>643</v>
      </c>
      <c r="R15" s="353" t="s">
        <v>641</v>
      </c>
      <c r="S15" s="353" t="s">
        <v>642</v>
      </c>
      <c r="T15" s="355"/>
    </row>
    <row r="16" spans="1:20" x14ac:dyDescent="0.25">
      <c r="A16" s="349" t="s">
        <v>667</v>
      </c>
      <c r="B16" s="349">
        <v>18</v>
      </c>
      <c r="C16" s="349">
        <f t="shared" ref="C16:C30" si="0">B16*D16</f>
        <v>1134</v>
      </c>
      <c r="D16" s="235">
        <v>63</v>
      </c>
      <c r="F16" s="356"/>
      <c r="G16" s="356"/>
      <c r="H16" s="356"/>
      <c r="I16" s="359"/>
      <c r="J16" s="277" t="s">
        <v>644</v>
      </c>
      <c r="K16" s="277" t="s">
        <v>699</v>
      </c>
      <c r="L16" s="277" t="s">
        <v>644</v>
      </c>
      <c r="M16" s="277" t="s">
        <v>699</v>
      </c>
      <c r="N16" s="277" t="s">
        <v>644</v>
      </c>
      <c r="O16" s="277" t="s">
        <v>699</v>
      </c>
      <c r="P16" s="353"/>
      <c r="Q16" s="353"/>
      <c r="R16" s="353"/>
      <c r="S16" s="353"/>
      <c r="T16" s="356"/>
    </row>
    <row r="17" spans="1:28" x14ac:dyDescent="0.25">
      <c r="A17" s="349" t="s">
        <v>669</v>
      </c>
      <c r="B17" s="349">
        <v>29</v>
      </c>
      <c r="C17" s="349">
        <f t="shared" si="0"/>
        <v>2320</v>
      </c>
      <c r="D17" s="235">
        <v>80</v>
      </c>
      <c r="F17" s="277" t="s">
        <v>651</v>
      </c>
      <c r="G17" s="187">
        <v>164</v>
      </c>
      <c r="H17" s="187">
        <v>425</v>
      </c>
      <c r="I17" s="187">
        <v>245</v>
      </c>
      <c r="J17" s="277">
        <v>21</v>
      </c>
      <c r="K17" s="277">
        <v>125</v>
      </c>
      <c r="L17" s="277">
        <v>9</v>
      </c>
      <c r="M17" s="277">
        <v>38</v>
      </c>
      <c r="N17" s="277">
        <v>5</v>
      </c>
      <c r="O17" s="277">
        <v>9</v>
      </c>
      <c r="P17" s="187">
        <v>36</v>
      </c>
      <c r="Q17" s="187">
        <v>18</v>
      </c>
      <c r="R17" s="187">
        <v>29</v>
      </c>
      <c r="S17" s="187">
        <v>48</v>
      </c>
      <c r="T17" s="187">
        <f>SUM(J17:S17)</f>
        <v>338</v>
      </c>
    </row>
    <row r="18" spans="1:28" x14ac:dyDescent="0.25">
      <c r="A18" s="349" t="s">
        <v>668</v>
      </c>
      <c r="B18" s="349">
        <v>48</v>
      </c>
      <c r="C18" s="349">
        <f t="shared" si="0"/>
        <v>6000</v>
      </c>
      <c r="D18" s="235">
        <v>125</v>
      </c>
      <c r="F18" s="277" t="s">
        <v>580</v>
      </c>
      <c r="G18" s="277" t="s">
        <v>451</v>
      </c>
      <c r="H18" s="277" t="s">
        <v>451</v>
      </c>
      <c r="I18" s="277" t="s">
        <v>451</v>
      </c>
      <c r="J18" s="277">
        <f>J17*50</f>
        <v>1050</v>
      </c>
      <c r="K18" s="277">
        <f>K17*50</f>
        <v>6250</v>
      </c>
      <c r="L18" s="277">
        <f>L17*63</f>
        <v>567</v>
      </c>
      <c r="M18" s="277">
        <f>M17*63</f>
        <v>2394</v>
      </c>
      <c r="N18" s="277">
        <f>N17*80</f>
        <v>400</v>
      </c>
      <c r="O18" s="277">
        <f>O17*80</f>
        <v>720</v>
      </c>
      <c r="P18" s="277">
        <f>P17*50</f>
        <v>1800</v>
      </c>
      <c r="Q18" s="277">
        <f>Q17*63</f>
        <v>1134</v>
      </c>
      <c r="R18" s="277">
        <f>R17*80</f>
        <v>2320</v>
      </c>
      <c r="S18" s="277">
        <f>S17*125</f>
        <v>6000</v>
      </c>
      <c r="T18" s="277">
        <f>SUM(J18:S18)</f>
        <v>22635</v>
      </c>
    </row>
    <row r="19" spans="1:28" x14ac:dyDescent="0.25">
      <c r="A19" s="242" t="s">
        <v>670</v>
      </c>
      <c r="B19" s="242">
        <v>4</v>
      </c>
      <c r="C19" s="242">
        <f t="shared" si="0"/>
        <v>200</v>
      </c>
      <c r="D19" s="235">
        <v>50</v>
      </c>
    </row>
    <row r="20" spans="1:28" x14ac:dyDescent="0.25">
      <c r="A20" s="242" t="s">
        <v>671</v>
      </c>
      <c r="B20" s="242">
        <v>64</v>
      </c>
      <c r="C20" s="242">
        <f t="shared" si="0"/>
        <v>3200</v>
      </c>
      <c r="D20" s="235">
        <v>50</v>
      </c>
    </row>
    <row r="21" spans="1:28" x14ac:dyDescent="0.25">
      <c r="A21" s="242" t="s">
        <v>672</v>
      </c>
      <c r="B21" s="242">
        <v>6</v>
      </c>
      <c r="C21" s="242">
        <f t="shared" si="0"/>
        <v>378</v>
      </c>
      <c r="D21" s="235">
        <v>63</v>
      </c>
      <c r="J21" s="235" t="s">
        <v>715</v>
      </c>
    </row>
    <row r="22" spans="1:28" x14ac:dyDescent="0.25">
      <c r="A22" s="242" t="s">
        <v>673</v>
      </c>
      <c r="B22" s="242">
        <v>15</v>
      </c>
      <c r="C22" s="242">
        <f t="shared" si="0"/>
        <v>945</v>
      </c>
      <c r="D22" s="235">
        <v>63</v>
      </c>
      <c r="J22" s="235" t="s">
        <v>978</v>
      </c>
    </row>
    <row r="23" spans="1:28" x14ac:dyDescent="0.25">
      <c r="A23" s="242" t="s">
        <v>674</v>
      </c>
      <c r="B23" s="242">
        <v>4</v>
      </c>
      <c r="C23" s="242">
        <f t="shared" si="0"/>
        <v>320</v>
      </c>
      <c r="D23" s="235">
        <v>80</v>
      </c>
      <c r="J23" s="235" t="s">
        <v>979</v>
      </c>
    </row>
    <row r="24" spans="1:28" x14ac:dyDescent="0.25">
      <c r="A24" s="242" t="s">
        <v>675</v>
      </c>
      <c r="B24" s="242">
        <v>5</v>
      </c>
      <c r="C24" s="242">
        <f t="shared" si="0"/>
        <v>400</v>
      </c>
      <c r="D24" s="235">
        <v>80</v>
      </c>
    </row>
    <row r="25" spans="1:28" x14ac:dyDescent="0.25">
      <c r="A25" s="242" t="s">
        <v>676</v>
      </c>
      <c r="B25" s="242">
        <v>11</v>
      </c>
      <c r="C25" s="242">
        <f t="shared" si="0"/>
        <v>550</v>
      </c>
      <c r="D25" s="235">
        <v>50</v>
      </c>
    </row>
    <row r="26" spans="1:28" x14ac:dyDescent="0.25">
      <c r="A26" s="242" t="s">
        <v>677</v>
      </c>
      <c r="B26" s="242">
        <v>64</v>
      </c>
      <c r="C26" s="242">
        <f t="shared" si="0"/>
        <v>3200</v>
      </c>
      <c r="D26" s="235">
        <v>50</v>
      </c>
    </row>
    <row r="27" spans="1:28" x14ac:dyDescent="0.25">
      <c r="A27" s="242" t="s">
        <v>678</v>
      </c>
      <c r="B27" s="242">
        <v>4</v>
      </c>
      <c r="C27" s="242">
        <f t="shared" si="0"/>
        <v>252</v>
      </c>
      <c r="D27" s="235">
        <v>63</v>
      </c>
    </row>
    <row r="28" spans="1:28" x14ac:dyDescent="0.25">
      <c r="A28" s="242" t="s">
        <v>679</v>
      </c>
      <c r="B28" s="242">
        <v>23</v>
      </c>
      <c r="C28" s="242">
        <f t="shared" si="0"/>
        <v>1449</v>
      </c>
      <c r="D28" s="235">
        <v>63</v>
      </c>
    </row>
    <row r="29" spans="1:28" x14ac:dyDescent="0.25">
      <c r="A29" s="242" t="s">
        <v>680</v>
      </c>
      <c r="B29" s="242">
        <v>3</v>
      </c>
      <c r="C29" s="242">
        <f t="shared" si="0"/>
        <v>240</v>
      </c>
      <c r="D29" s="235">
        <v>80</v>
      </c>
    </row>
    <row r="30" spans="1:28" x14ac:dyDescent="0.25">
      <c r="A30" s="242" t="s">
        <v>681</v>
      </c>
      <c r="B30" s="242">
        <v>4</v>
      </c>
      <c r="C30" s="242">
        <f t="shared" si="0"/>
        <v>320</v>
      </c>
      <c r="D30" s="235">
        <v>80</v>
      </c>
      <c r="V30" s="339"/>
      <c r="W30" s="339"/>
      <c r="X30" s="339"/>
      <c r="Y30" s="339"/>
      <c r="Z30" s="339"/>
      <c r="AA30" s="339"/>
      <c r="AB30" s="339"/>
    </row>
    <row r="31" spans="1:28" x14ac:dyDescent="0.25">
      <c r="A31" s="242"/>
      <c r="B31" s="242">
        <f>SUM(B15:B30)</f>
        <v>338</v>
      </c>
      <c r="C31" s="242">
        <f>SUM(C15:C30)</f>
        <v>22708</v>
      </c>
    </row>
  </sheetData>
  <mergeCells count="29">
    <mergeCell ref="I14:I16"/>
    <mergeCell ref="F14:F16"/>
    <mergeCell ref="H2:H4"/>
    <mergeCell ref="H14:H16"/>
    <mergeCell ref="G2:G4"/>
    <mergeCell ref="G14:G16"/>
    <mergeCell ref="F2:F4"/>
    <mergeCell ref="I2:I4"/>
    <mergeCell ref="F8:F10"/>
    <mergeCell ref="G8:G10"/>
    <mergeCell ref="H8:H10"/>
    <mergeCell ref="I8:I10"/>
    <mergeCell ref="Q15:Q16"/>
    <mergeCell ref="R15:R16"/>
    <mergeCell ref="S15:S16"/>
    <mergeCell ref="P14:S14"/>
    <mergeCell ref="T14:T16"/>
    <mergeCell ref="P2:P4"/>
    <mergeCell ref="J15:K15"/>
    <mergeCell ref="L15:M15"/>
    <mergeCell ref="N15:O15"/>
    <mergeCell ref="J14:O14"/>
    <mergeCell ref="P15:P16"/>
    <mergeCell ref="N2:O2"/>
    <mergeCell ref="J3:K3"/>
    <mergeCell ref="J2:M2"/>
    <mergeCell ref="L3:M3"/>
    <mergeCell ref="N3:N4"/>
    <mergeCell ref="O3:O4"/>
  </mergeCells>
  <hyperlinks>
    <hyperlink ref="S7" r:id="rId1"/>
    <hyperlink ref="S8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G5" sqref="G5"/>
    </sheetView>
  </sheetViews>
  <sheetFormatPr defaultRowHeight="15" x14ac:dyDescent="0.25"/>
  <cols>
    <col min="1" max="1" width="7.42578125" bestFit="1" customWidth="1"/>
    <col min="2" max="2" width="12.85546875" bestFit="1" customWidth="1"/>
    <col min="3" max="3" width="11.28515625" bestFit="1" customWidth="1"/>
    <col min="4" max="4" width="6" bestFit="1" customWidth="1"/>
    <col min="5" max="5" width="3" bestFit="1" customWidth="1"/>
    <col min="6" max="6" width="3.85546875" bestFit="1" customWidth="1"/>
    <col min="7" max="7" width="16" bestFit="1" customWidth="1"/>
    <col min="8" max="8" width="4.85546875" bestFit="1" customWidth="1"/>
    <col min="9" max="9" width="9.5703125" bestFit="1" customWidth="1"/>
    <col min="10" max="10" width="5.140625" bestFit="1" customWidth="1"/>
  </cols>
  <sheetData>
    <row r="1" spans="1:10" x14ac:dyDescent="0.25">
      <c r="A1" s="211" t="s">
        <v>513</v>
      </c>
      <c r="B1" s="211" t="s">
        <v>503</v>
      </c>
      <c r="C1" s="211" t="s">
        <v>570</v>
      </c>
      <c r="D1" s="211" t="s">
        <v>603</v>
      </c>
      <c r="E1" s="211" t="s">
        <v>601</v>
      </c>
      <c r="F1" s="211" t="s">
        <v>646</v>
      </c>
      <c r="G1" s="211" t="s">
        <v>309</v>
      </c>
      <c r="H1" s="211" t="s">
        <v>647</v>
      </c>
      <c r="I1" s="211" t="s">
        <v>648</v>
      </c>
      <c r="J1" s="211" t="s">
        <v>649</v>
      </c>
    </row>
    <row r="2" spans="1:10" x14ac:dyDescent="0.25">
      <c r="A2" s="127">
        <v>1</v>
      </c>
      <c r="B2" s="127" t="s">
        <v>781</v>
      </c>
      <c r="C2" s="127" t="s">
        <v>549</v>
      </c>
      <c r="D2" s="127">
        <v>1</v>
      </c>
      <c r="E2" s="127">
        <v>1</v>
      </c>
      <c r="F2" s="127">
        <v>1.9</v>
      </c>
      <c r="G2" s="127" t="s">
        <v>784</v>
      </c>
      <c r="H2" s="127" t="s">
        <v>451</v>
      </c>
      <c r="I2" s="127" t="s">
        <v>451</v>
      </c>
      <c r="J2" s="127" t="s">
        <v>451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165"/>
  <sheetViews>
    <sheetView zoomScale="90" zoomScaleNormal="90" workbookViewId="0">
      <selection activeCell="A2" sqref="A2:A165"/>
    </sheetView>
  </sheetViews>
  <sheetFormatPr defaultRowHeight="15" x14ac:dyDescent="0.25"/>
  <cols>
    <col min="1" max="1" width="4.85546875" bestFit="1" customWidth="1"/>
    <col min="2" max="2" width="20.42578125" style="39" bestFit="1" customWidth="1"/>
    <col min="3" max="3" width="5.5703125" hidden="1" customWidth="1"/>
    <col min="4" max="4" width="10.28515625" hidden="1" customWidth="1"/>
    <col min="5" max="5" width="10.28515625" customWidth="1"/>
    <col min="6" max="6" width="14" customWidth="1"/>
    <col min="7" max="7" width="11.28515625" bestFit="1" customWidth="1"/>
    <col min="8" max="8" width="13.5703125" bestFit="1" customWidth="1"/>
  </cols>
  <sheetData>
    <row r="1" spans="1:10" x14ac:dyDescent="0.25">
      <c r="A1" s="84" t="s">
        <v>555</v>
      </c>
      <c r="B1" s="84" t="s">
        <v>554</v>
      </c>
      <c r="C1" s="84" t="s">
        <v>542</v>
      </c>
      <c r="D1" s="84" t="s">
        <v>570</v>
      </c>
      <c r="E1" s="84" t="s">
        <v>4</v>
      </c>
      <c r="F1" s="84" t="s">
        <v>504</v>
      </c>
      <c r="G1" s="84" t="s">
        <v>505</v>
      </c>
      <c r="H1" s="84" t="s">
        <v>506</v>
      </c>
      <c r="J1" s="86" t="s">
        <v>636</v>
      </c>
    </row>
    <row r="2" spans="1:10" ht="15" customHeight="1" x14ac:dyDescent="0.25">
      <c r="A2" s="85">
        <v>1</v>
      </c>
      <c r="B2" s="85" t="s">
        <v>48</v>
      </c>
      <c r="C2" s="170"/>
      <c r="D2" s="170"/>
      <c r="E2" s="170"/>
      <c r="F2" s="170"/>
      <c r="G2" s="170"/>
      <c r="H2" s="170"/>
      <c r="J2">
        <f>50*35+40*125+17*63+27*80</f>
        <v>9981</v>
      </c>
    </row>
    <row r="3" spans="1:10" s="270" customFormat="1" ht="15" customHeight="1" x14ac:dyDescent="0.25">
      <c r="A3" s="85">
        <v>2</v>
      </c>
      <c r="B3" s="85" t="s">
        <v>50</v>
      </c>
      <c r="C3" s="319"/>
      <c r="D3" s="319"/>
      <c r="E3" s="319"/>
      <c r="F3" s="319"/>
      <c r="G3" s="319"/>
      <c r="H3" s="319"/>
    </row>
    <row r="4" spans="1:10" ht="15" customHeight="1" x14ac:dyDescent="0.25">
      <c r="A4" s="85">
        <v>3</v>
      </c>
      <c r="B4" s="85" t="s">
        <v>45</v>
      </c>
      <c r="C4" s="170"/>
      <c r="D4" s="170"/>
      <c r="E4" s="170"/>
      <c r="F4" s="170"/>
      <c r="G4" s="170"/>
      <c r="H4" s="170"/>
    </row>
    <row r="5" spans="1:10" ht="15" customHeight="1" x14ac:dyDescent="0.25">
      <c r="A5" s="85">
        <v>4</v>
      </c>
      <c r="B5" s="85" t="s">
        <v>890</v>
      </c>
      <c r="C5" s="170"/>
      <c r="D5" s="170"/>
      <c r="E5" s="170" t="s">
        <v>51</v>
      </c>
      <c r="F5" s="170" t="s">
        <v>507</v>
      </c>
      <c r="G5" s="170">
        <v>125</v>
      </c>
      <c r="H5" s="170">
        <v>420</v>
      </c>
    </row>
    <row r="6" spans="1:10" x14ac:dyDescent="0.25">
      <c r="A6" s="85">
        <v>5</v>
      </c>
      <c r="B6" s="85" t="s">
        <v>53</v>
      </c>
      <c r="C6" s="170"/>
      <c r="D6" s="170"/>
      <c r="E6" s="170" t="s">
        <v>24</v>
      </c>
      <c r="F6" s="170" t="s">
        <v>556</v>
      </c>
      <c r="G6" s="170">
        <v>175</v>
      </c>
      <c r="H6" s="170">
        <v>420</v>
      </c>
    </row>
    <row r="7" spans="1:10" x14ac:dyDescent="0.25">
      <c r="A7" s="85">
        <v>6</v>
      </c>
      <c r="B7" s="85" t="s">
        <v>56</v>
      </c>
      <c r="C7" s="170"/>
      <c r="D7" s="170"/>
      <c r="E7" s="170" t="s">
        <v>58</v>
      </c>
      <c r="F7" s="170" t="s">
        <v>574</v>
      </c>
      <c r="G7" s="170">
        <v>285</v>
      </c>
      <c r="H7" s="170">
        <v>420</v>
      </c>
    </row>
    <row r="8" spans="1:10" x14ac:dyDescent="0.25">
      <c r="A8" s="85">
        <v>7</v>
      </c>
      <c r="B8" s="85" t="s">
        <v>61</v>
      </c>
      <c r="C8" s="170"/>
      <c r="D8" s="170"/>
      <c r="E8" s="170" t="s">
        <v>24</v>
      </c>
      <c r="F8" s="170" t="s">
        <v>509</v>
      </c>
      <c r="G8" s="170">
        <v>50</v>
      </c>
      <c r="H8" s="170">
        <v>420</v>
      </c>
    </row>
    <row r="9" spans="1:10" ht="15" customHeight="1" x14ac:dyDescent="0.25">
      <c r="A9" s="85">
        <v>8</v>
      </c>
      <c r="B9" s="85" t="s">
        <v>487</v>
      </c>
      <c r="C9" s="170"/>
      <c r="D9" s="170"/>
      <c r="E9" s="170" t="s">
        <v>23</v>
      </c>
      <c r="F9" s="170" t="s">
        <v>576</v>
      </c>
      <c r="G9" s="170">
        <v>50</v>
      </c>
      <c r="H9" s="170">
        <v>420</v>
      </c>
    </row>
    <row r="10" spans="1:10" ht="15" customHeight="1" x14ac:dyDescent="0.25">
      <c r="A10" s="85">
        <v>9</v>
      </c>
      <c r="B10" s="85" t="s">
        <v>770</v>
      </c>
      <c r="C10" s="42"/>
      <c r="D10" s="42"/>
      <c r="E10" s="170" t="s">
        <v>771</v>
      </c>
      <c r="F10" s="42"/>
      <c r="G10" s="42"/>
      <c r="H10" s="42"/>
    </row>
    <row r="11" spans="1:10" x14ac:dyDescent="0.25">
      <c r="A11" s="85">
        <v>10</v>
      </c>
      <c r="B11" s="85" t="s">
        <v>64</v>
      </c>
      <c r="C11" s="170"/>
      <c r="D11" s="170"/>
      <c r="E11" s="170"/>
      <c r="F11" s="170"/>
      <c r="G11" s="170"/>
      <c r="H11" s="170"/>
    </row>
    <row r="12" spans="1:10" x14ac:dyDescent="0.25">
      <c r="A12" s="85">
        <v>11</v>
      </c>
      <c r="B12" s="85" t="s">
        <v>35</v>
      </c>
      <c r="C12" s="170"/>
      <c r="D12" s="170"/>
      <c r="E12" s="170" t="s">
        <v>549</v>
      </c>
      <c r="F12" s="170" t="s">
        <v>507</v>
      </c>
      <c r="G12" s="170">
        <v>125</v>
      </c>
      <c r="H12" s="170">
        <v>420</v>
      </c>
    </row>
    <row r="13" spans="1:10" x14ac:dyDescent="0.25">
      <c r="A13" s="85">
        <v>12</v>
      </c>
      <c r="B13" s="85" t="s">
        <v>68</v>
      </c>
      <c r="C13" s="170"/>
      <c r="D13" s="170"/>
      <c r="E13" s="170" t="s">
        <v>51</v>
      </c>
      <c r="F13" s="170" t="s">
        <v>557</v>
      </c>
      <c r="G13" s="170">
        <v>160</v>
      </c>
      <c r="H13" s="170">
        <v>420</v>
      </c>
    </row>
    <row r="14" spans="1:10" ht="15" customHeight="1" x14ac:dyDescent="0.25">
      <c r="A14" s="85">
        <v>13</v>
      </c>
      <c r="B14" s="85" t="s">
        <v>70</v>
      </c>
      <c r="C14" s="170"/>
      <c r="D14" s="170"/>
      <c r="E14" s="170" t="s">
        <v>549</v>
      </c>
      <c r="F14" s="170" t="s">
        <v>558</v>
      </c>
      <c r="G14" s="170">
        <v>188</v>
      </c>
      <c r="H14" s="170">
        <v>420</v>
      </c>
    </row>
    <row r="15" spans="1:10" x14ac:dyDescent="0.25">
      <c r="A15" s="85">
        <v>14</v>
      </c>
      <c r="B15" s="85" t="s">
        <v>91</v>
      </c>
      <c r="C15" s="170"/>
      <c r="D15" s="170"/>
      <c r="E15" s="170"/>
      <c r="F15" s="170"/>
      <c r="G15" s="170"/>
      <c r="H15" s="170"/>
    </row>
    <row r="16" spans="1:10" x14ac:dyDescent="0.25">
      <c r="A16" s="85">
        <v>15</v>
      </c>
      <c r="B16" s="85" t="s">
        <v>843</v>
      </c>
      <c r="C16" s="42"/>
      <c r="D16" s="42"/>
      <c r="E16" s="171" t="s">
        <v>549</v>
      </c>
      <c r="F16" s="171" t="s">
        <v>577</v>
      </c>
      <c r="G16" s="171">
        <v>125</v>
      </c>
      <c r="H16" s="171">
        <v>420</v>
      </c>
    </row>
    <row r="17" spans="1:8" ht="15" customHeight="1" x14ac:dyDescent="0.25">
      <c r="A17" s="85">
        <v>16</v>
      </c>
      <c r="B17" s="85" t="s">
        <v>72</v>
      </c>
      <c r="C17" s="170"/>
      <c r="D17" s="170"/>
      <c r="E17" s="170" t="s">
        <v>549</v>
      </c>
      <c r="F17" s="170" t="s">
        <v>509</v>
      </c>
      <c r="G17" s="170">
        <v>50</v>
      </c>
      <c r="H17" s="170">
        <v>420</v>
      </c>
    </row>
    <row r="18" spans="1:8" x14ac:dyDescent="0.25">
      <c r="A18" s="85">
        <v>17</v>
      </c>
      <c r="B18" s="85" t="s">
        <v>79</v>
      </c>
      <c r="C18" s="170"/>
      <c r="D18" s="170"/>
      <c r="E18" s="170" t="s">
        <v>549</v>
      </c>
      <c r="F18" s="170" t="s">
        <v>507</v>
      </c>
      <c r="G18" s="170">
        <v>125</v>
      </c>
      <c r="H18" s="170">
        <v>420</v>
      </c>
    </row>
    <row r="19" spans="1:8" x14ac:dyDescent="0.25">
      <c r="A19" s="85">
        <v>18</v>
      </c>
      <c r="B19" s="85" t="s">
        <v>73</v>
      </c>
      <c r="C19" s="170"/>
      <c r="D19" s="170"/>
      <c r="E19" s="170"/>
      <c r="F19" s="170"/>
      <c r="G19" s="170"/>
      <c r="H19" s="170"/>
    </row>
    <row r="20" spans="1:8" x14ac:dyDescent="0.25">
      <c r="A20" s="85">
        <v>19</v>
      </c>
      <c r="B20" s="85" t="s">
        <v>422</v>
      </c>
      <c r="C20" s="170"/>
      <c r="D20" s="170"/>
      <c r="E20" s="170" t="s">
        <v>36</v>
      </c>
      <c r="F20" s="170" t="s">
        <v>507</v>
      </c>
      <c r="G20" s="170">
        <v>125</v>
      </c>
      <c r="H20" s="170">
        <v>420</v>
      </c>
    </row>
    <row r="21" spans="1:8" ht="15" customHeight="1" x14ac:dyDescent="0.25">
      <c r="A21" s="85">
        <v>20</v>
      </c>
      <c r="B21" s="85" t="s">
        <v>553</v>
      </c>
      <c r="C21" s="170"/>
      <c r="D21" s="170"/>
      <c r="E21" s="170" t="s">
        <v>23</v>
      </c>
      <c r="F21" s="170" t="s">
        <v>638</v>
      </c>
      <c r="G21" s="170">
        <v>205</v>
      </c>
      <c r="H21" s="170">
        <v>420</v>
      </c>
    </row>
    <row r="22" spans="1:8" x14ac:dyDescent="0.25">
      <c r="A22" s="85">
        <v>21</v>
      </c>
      <c r="B22" s="85" t="s">
        <v>480</v>
      </c>
      <c r="C22" s="170"/>
      <c r="D22" s="170"/>
      <c r="E22" s="170" t="s">
        <v>51</v>
      </c>
      <c r="F22" s="170" t="s">
        <v>509</v>
      </c>
      <c r="G22" s="170">
        <v>50</v>
      </c>
      <c r="H22" s="170">
        <v>420</v>
      </c>
    </row>
    <row r="23" spans="1:8" x14ac:dyDescent="0.25">
      <c r="A23" s="85">
        <v>22</v>
      </c>
      <c r="B23" s="85" t="s">
        <v>49</v>
      </c>
      <c r="C23" s="170"/>
      <c r="D23" s="170"/>
      <c r="E23" s="170"/>
      <c r="F23" s="170"/>
      <c r="G23" s="170"/>
      <c r="H23" s="170"/>
    </row>
    <row r="24" spans="1:8" x14ac:dyDescent="0.25">
      <c r="A24" s="85">
        <v>23</v>
      </c>
      <c r="B24" s="85" t="s">
        <v>82</v>
      </c>
      <c r="C24" s="186"/>
      <c r="D24" s="186"/>
      <c r="E24" s="186" t="s">
        <v>23</v>
      </c>
      <c r="F24" s="186" t="s">
        <v>509</v>
      </c>
      <c r="G24" s="186">
        <v>50</v>
      </c>
      <c r="H24" s="186">
        <v>420</v>
      </c>
    </row>
    <row r="25" spans="1:8" x14ac:dyDescent="0.25">
      <c r="A25" s="85">
        <v>24</v>
      </c>
      <c r="B25" s="85" t="s">
        <v>815</v>
      </c>
      <c r="C25" s="176"/>
      <c r="D25" s="176"/>
      <c r="E25" s="176" t="s">
        <v>782</v>
      </c>
      <c r="F25" s="176"/>
      <c r="G25" s="176"/>
      <c r="H25" s="176"/>
    </row>
    <row r="26" spans="1:8" x14ac:dyDescent="0.25">
      <c r="A26" s="85">
        <v>25</v>
      </c>
      <c r="B26" s="85" t="s">
        <v>781</v>
      </c>
      <c r="C26" s="170"/>
      <c r="D26" s="170"/>
      <c r="E26" s="170" t="s">
        <v>549</v>
      </c>
      <c r="F26" s="170"/>
      <c r="G26" s="170"/>
      <c r="H26" s="170"/>
    </row>
    <row r="27" spans="1:8" ht="15" customHeight="1" x14ac:dyDescent="0.25">
      <c r="A27" s="85">
        <v>26</v>
      </c>
      <c r="B27" s="85" t="s">
        <v>13</v>
      </c>
      <c r="C27" s="170"/>
      <c r="D27" s="170"/>
      <c r="E27" s="170" t="s">
        <v>549</v>
      </c>
      <c r="F27" s="170" t="s">
        <v>507</v>
      </c>
      <c r="G27" s="170">
        <v>125</v>
      </c>
      <c r="H27" s="170">
        <v>420</v>
      </c>
    </row>
    <row r="28" spans="1:8" x14ac:dyDescent="0.25">
      <c r="A28" s="85">
        <v>27</v>
      </c>
      <c r="B28" s="85" t="s">
        <v>89</v>
      </c>
      <c r="C28" s="170"/>
      <c r="D28" s="170"/>
      <c r="E28" s="170" t="s">
        <v>950</v>
      </c>
      <c r="F28" s="170" t="s">
        <v>509</v>
      </c>
      <c r="G28" s="170">
        <v>50</v>
      </c>
      <c r="H28" s="170">
        <v>420</v>
      </c>
    </row>
    <row r="29" spans="1:8" ht="15" customHeight="1" x14ac:dyDescent="0.25">
      <c r="A29" s="85">
        <v>28</v>
      </c>
      <c r="B29" s="85" t="s">
        <v>153</v>
      </c>
      <c r="C29" s="170"/>
      <c r="D29" s="170"/>
      <c r="E29" s="170"/>
      <c r="F29" s="170"/>
      <c r="G29" s="170"/>
      <c r="H29" s="170"/>
    </row>
    <row r="30" spans="1:8" ht="15" customHeight="1" x14ac:dyDescent="0.25">
      <c r="A30" s="85">
        <v>29</v>
      </c>
      <c r="B30" s="85" t="s">
        <v>95</v>
      </c>
      <c r="C30" s="170"/>
      <c r="D30" s="170"/>
      <c r="E30" s="170" t="s">
        <v>95</v>
      </c>
      <c r="F30" s="170" t="s">
        <v>575</v>
      </c>
      <c r="G30" s="170">
        <v>63</v>
      </c>
      <c r="H30" s="170">
        <v>420</v>
      </c>
    </row>
    <row r="31" spans="1:8" ht="15" customHeight="1" x14ac:dyDescent="0.25">
      <c r="A31" s="85">
        <v>30</v>
      </c>
      <c r="B31" s="85" t="s">
        <v>96</v>
      </c>
      <c r="C31" s="200"/>
      <c r="D31" s="200"/>
      <c r="E31" s="170"/>
      <c r="F31" s="200"/>
      <c r="G31" s="200"/>
      <c r="H31" s="200"/>
    </row>
    <row r="32" spans="1:8" x14ac:dyDescent="0.25">
      <c r="A32" s="85">
        <v>31</v>
      </c>
      <c r="B32" s="85" t="s">
        <v>769</v>
      </c>
      <c r="C32" s="42"/>
      <c r="D32" s="42"/>
      <c r="E32" s="170" t="s">
        <v>549</v>
      </c>
      <c r="F32" s="171" t="s">
        <v>572</v>
      </c>
      <c r="G32" s="171">
        <v>80</v>
      </c>
      <c r="H32" s="171">
        <v>420</v>
      </c>
    </row>
    <row r="33" spans="1:8" x14ac:dyDescent="0.25">
      <c r="A33" s="85">
        <v>32</v>
      </c>
      <c r="B33" s="85" t="s">
        <v>97</v>
      </c>
      <c r="C33" s="170"/>
      <c r="D33" s="170"/>
      <c r="E33" s="170"/>
      <c r="F33" s="170"/>
      <c r="G33" s="170"/>
      <c r="H33" s="170"/>
    </row>
    <row r="34" spans="1:8" x14ac:dyDescent="0.25">
      <c r="A34" s="85">
        <v>33</v>
      </c>
      <c r="B34" s="85" t="s">
        <v>856</v>
      </c>
      <c r="C34" s="170"/>
      <c r="D34" s="170"/>
      <c r="E34" s="170"/>
      <c r="F34" s="170"/>
      <c r="G34" s="170"/>
      <c r="H34" s="170"/>
    </row>
    <row r="35" spans="1:8" x14ac:dyDescent="0.25">
      <c r="A35" s="85">
        <v>34</v>
      </c>
      <c r="B35" s="85" t="s">
        <v>99</v>
      </c>
      <c r="C35" s="206"/>
      <c r="D35" s="206"/>
      <c r="E35" s="206"/>
      <c r="F35" s="206"/>
      <c r="G35" s="206"/>
      <c r="H35" s="206"/>
    </row>
    <row r="36" spans="1:8" x14ac:dyDescent="0.25">
      <c r="A36" s="85">
        <v>35</v>
      </c>
      <c r="B36" s="85" t="s">
        <v>882</v>
      </c>
      <c r="C36" s="209"/>
      <c r="D36" s="209"/>
      <c r="E36" s="209" t="s">
        <v>24</v>
      </c>
      <c r="F36" s="209" t="s">
        <v>577</v>
      </c>
      <c r="G36" s="209">
        <v>125</v>
      </c>
      <c r="H36" s="209"/>
    </row>
    <row r="37" spans="1:8" ht="15" customHeight="1" x14ac:dyDescent="0.25">
      <c r="A37" s="85">
        <v>36</v>
      </c>
      <c r="B37" s="85" t="s">
        <v>147</v>
      </c>
      <c r="C37" s="170"/>
      <c r="D37" s="170"/>
      <c r="E37" s="170" t="s">
        <v>23</v>
      </c>
      <c r="F37" s="170" t="s">
        <v>576</v>
      </c>
      <c r="G37" s="170">
        <v>50</v>
      </c>
      <c r="H37" s="170">
        <v>420</v>
      </c>
    </row>
    <row r="38" spans="1:8" ht="15" customHeight="1" x14ac:dyDescent="0.25">
      <c r="A38" s="85">
        <v>37</v>
      </c>
      <c r="B38" s="85" t="s">
        <v>54</v>
      </c>
      <c r="C38" s="170"/>
      <c r="D38" s="170"/>
      <c r="E38" s="170" t="s">
        <v>24</v>
      </c>
      <c r="F38" s="170" t="s">
        <v>556</v>
      </c>
      <c r="G38" s="170">
        <v>175</v>
      </c>
      <c r="H38" s="170">
        <v>420</v>
      </c>
    </row>
    <row r="39" spans="1:8" x14ac:dyDescent="0.25">
      <c r="A39" s="85">
        <v>38</v>
      </c>
      <c r="B39" s="85" t="s">
        <v>85</v>
      </c>
      <c r="C39" s="170"/>
      <c r="D39" s="170"/>
      <c r="E39" s="170" t="s">
        <v>549</v>
      </c>
      <c r="F39" s="170" t="s">
        <v>558</v>
      </c>
      <c r="G39" s="170">
        <v>188</v>
      </c>
      <c r="H39" s="170">
        <v>420</v>
      </c>
    </row>
    <row r="40" spans="1:8" x14ac:dyDescent="0.25">
      <c r="A40" s="85">
        <v>39</v>
      </c>
      <c r="B40" s="85" t="s">
        <v>143</v>
      </c>
      <c r="C40" s="170"/>
      <c r="D40" s="170"/>
      <c r="E40" s="170"/>
      <c r="F40" s="170"/>
      <c r="G40" s="170"/>
      <c r="H40" s="170"/>
    </row>
    <row r="41" spans="1:8" x14ac:dyDescent="0.25">
      <c r="A41" s="85">
        <v>40</v>
      </c>
      <c r="B41" s="85" t="s">
        <v>67</v>
      </c>
      <c r="C41" s="170"/>
      <c r="D41" s="170"/>
      <c r="E41" s="170"/>
      <c r="F41" s="170"/>
      <c r="G41" s="170"/>
      <c r="H41" s="170"/>
    </row>
    <row r="42" spans="1:8" x14ac:dyDescent="0.25">
      <c r="A42" s="85">
        <v>41</v>
      </c>
      <c r="B42" s="85" t="s">
        <v>102</v>
      </c>
      <c r="C42" s="170"/>
      <c r="D42" s="170"/>
      <c r="E42" s="170" t="s">
        <v>549</v>
      </c>
      <c r="F42" s="170" t="s">
        <v>558</v>
      </c>
      <c r="G42" s="170">
        <v>188</v>
      </c>
      <c r="H42" s="170">
        <v>420</v>
      </c>
    </row>
    <row r="43" spans="1:8" ht="17.25" customHeight="1" x14ac:dyDescent="0.25">
      <c r="A43" s="85">
        <v>42</v>
      </c>
      <c r="B43" s="85" t="s">
        <v>151</v>
      </c>
      <c r="C43" s="170"/>
      <c r="D43" s="170"/>
      <c r="E43" s="170" t="s">
        <v>151</v>
      </c>
      <c r="F43" s="170" t="s">
        <v>507</v>
      </c>
      <c r="G43" s="170">
        <v>125</v>
      </c>
      <c r="H43" s="170">
        <v>420</v>
      </c>
    </row>
    <row r="44" spans="1:8" x14ac:dyDescent="0.25">
      <c r="A44" s="85">
        <v>43</v>
      </c>
      <c r="B44" s="85" t="s">
        <v>77</v>
      </c>
      <c r="C44" s="170"/>
      <c r="D44" s="170"/>
      <c r="E44" s="170" t="s">
        <v>571</v>
      </c>
      <c r="F44" s="170" t="s">
        <v>572</v>
      </c>
      <c r="G44" s="170">
        <v>80</v>
      </c>
      <c r="H44" s="170">
        <v>420</v>
      </c>
    </row>
    <row r="45" spans="1:8" x14ac:dyDescent="0.25">
      <c r="A45" s="85">
        <v>44</v>
      </c>
      <c r="B45" s="85" t="s">
        <v>582</v>
      </c>
    </row>
    <row r="46" spans="1:8" x14ac:dyDescent="0.25">
      <c r="A46" s="85">
        <v>45</v>
      </c>
      <c r="B46" s="85" t="s">
        <v>423</v>
      </c>
      <c r="C46" s="170"/>
      <c r="D46" s="170"/>
      <c r="E46" s="170"/>
      <c r="F46" s="170"/>
      <c r="G46" s="170"/>
      <c r="H46" s="170"/>
    </row>
    <row r="47" spans="1:8" x14ac:dyDescent="0.25">
      <c r="A47" s="85">
        <v>46</v>
      </c>
      <c r="B47" s="85" t="s">
        <v>183</v>
      </c>
      <c r="C47" s="170"/>
      <c r="D47" s="170"/>
      <c r="E47" s="170" t="s">
        <v>51</v>
      </c>
      <c r="F47" s="170" t="s">
        <v>560</v>
      </c>
      <c r="G47" s="170">
        <v>80</v>
      </c>
      <c r="H47" s="170">
        <v>420</v>
      </c>
    </row>
    <row r="48" spans="1:8" x14ac:dyDescent="0.25">
      <c r="A48" s="85">
        <v>47</v>
      </c>
      <c r="B48" s="85" t="s">
        <v>761</v>
      </c>
      <c r="C48" s="206"/>
      <c r="D48" s="206"/>
      <c r="E48" s="206" t="s">
        <v>51</v>
      </c>
      <c r="F48" s="206"/>
      <c r="G48" s="206"/>
      <c r="H48" s="206"/>
    </row>
    <row r="49" spans="1:8" ht="15" customHeight="1" x14ac:dyDescent="0.25">
      <c r="A49" s="85">
        <v>48</v>
      </c>
      <c r="B49" s="85" t="s">
        <v>75</v>
      </c>
      <c r="C49" s="170"/>
      <c r="D49" s="170"/>
      <c r="E49" s="170" t="s">
        <v>410</v>
      </c>
      <c r="F49" s="170" t="s">
        <v>560</v>
      </c>
      <c r="G49" s="170">
        <v>80</v>
      </c>
      <c r="H49" s="170">
        <v>420</v>
      </c>
    </row>
    <row r="50" spans="1:8" x14ac:dyDescent="0.25">
      <c r="A50" s="85">
        <v>49</v>
      </c>
      <c r="B50" s="85" t="s">
        <v>139</v>
      </c>
      <c r="C50" s="170"/>
      <c r="D50" s="170"/>
      <c r="E50" s="170" t="s">
        <v>140</v>
      </c>
      <c r="F50" s="170" t="s">
        <v>560</v>
      </c>
      <c r="G50" s="170">
        <v>80</v>
      </c>
      <c r="H50" s="170">
        <v>420</v>
      </c>
    </row>
    <row r="51" spans="1:8" x14ac:dyDescent="0.25">
      <c r="A51" s="85">
        <v>50</v>
      </c>
      <c r="B51" s="85" t="s">
        <v>103</v>
      </c>
      <c r="C51" s="170"/>
      <c r="D51" s="170"/>
      <c r="E51" s="170" t="s">
        <v>33</v>
      </c>
      <c r="F51" s="170" t="s">
        <v>509</v>
      </c>
      <c r="G51" s="170">
        <v>50</v>
      </c>
      <c r="H51" s="170">
        <v>420</v>
      </c>
    </row>
    <row r="52" spans="1:8" ht="15" customHeight="1" x14ac:dyDescent="0.25">
      <c r="A52" s="85">
        <v>51</v>
      </c>
      <c r="B52" s="85" t="s">
        <v>484</v>
      </c>
      <c r="C52" s="170"/>
      <c r="D52" s="170"/>
      <c r="E52" s="170" t="s">
        <v>410</v>
      </c>
      <c r="F52" s="170" t="s">
        <v>577</v>
      </c>
      <c r="G52" s="170">
        <v>125</v>
      </c>
      <c r="H52" s="170">
        <v>420</v>
      </c>
    </row>
    <row r="53" spans="1:8" ht="15" customHeight="1" x14ac:dyDescent="0.25">
      <c r="A53" s="85">
        <v>52</v>
      </c>
      <c r="B53" s="85" t="s">
        <v>108</v>
      </c>
      <c r="C53" s="170"/>
      <c r="D53" s="170"/>
      <c r="E53" s="170" t="s">
        <v>360</v>
      </c>
      <c r="F53" s="170"/>
      <c r="G53" s="170"/>
      <c r="H53" s="170"/>
    </row>
    <row r="54" spans="1:8" ht="15" customHeight="1" x14ac:dyDescent="0.25">
      <c r="A54" s="85">
        <v>53</v>
      </c>
      <c r="B54" s="85" t="s">
        <v>14</v>
      </c>
      <c r="C54" s="170"/>
      <c r="D54" s="170"/>
      <c r="E54" s="170" t="s">
        <v>549</v>
      </c>
      <c r="F54" s="170" t="s">
        <v>561</v>
      </c>
      <c r="G54" s="170">
        <v>375</v>
      </c>
      <c r="H54" s="170">
        <v>420</v>
      </c>
    </row>
    <row r="55" spans="1:8" ht="15" customHeight="1" x14ac:dyDescent="0.25">
      <c r="A55" s="85">
        <v>54</v>
      </c>
      <c r="B55" s="85" t="s">
        <v>59</v>
      </c>
      <c r="C55" s="170"/>
      <c r="D55" s="170"/>
      <c r="E55" s="170" t="s">
        <v>24</v>
      </c>
      <c r="F55" s="170" t="s">
        <v>556</v>
      </c>
      <c r="G55" s="170">
        <v>175</v>
      </c>
      <c r="H55" s="170">
        <v>420</v>
      </c>
    </row>
    <row r="56" spans="1:8" x14ac:dyDescent="0.25">
      <c r="A56" s="85">
        <v>55</v>
      </c>
      <c r="B56" s="85" t="s">
        <v>107</v>
      </c>
      <c r="C56" s="170"/>
      <c r="D56" s="170"/>
      <c r="E56" s="170"/>
      <c r="F56" s="170"/>
      <c r="G56" s="170"/>
      <c r="H56" s="170"/>
    </row>
    <row r="57" spans="1:8" x14ac:dyDescent="0.25">
      <c r="A57" s="85">
        <v>56</v>
      </c>
      <c r="B57" s="85" t="s">
        <v>150</v>
      </c>
      <c r="C57" s="170"/>
      <c r="D57" s="170"/>
      <c r="E57" s="170"/>
      <c r="F57" s="170"/>
      <c r="G57" s="170"/>
      <c r="H57" s="170"/>
    </row>
    <row r="58" spans="1:8" x14ac:dyDescent="0.25">
      <c r="A58" s="85">
        <v>57</v>
      </c>
      <c r="B58" s="85" t="s">
        <v>111</v>
      </c>
      <c r="C58" s="170"/>
      <c r="D58" s="170"/>
      <c r="E58" s="170"/>
      <c r="F58" s="170"/>
      <c r="G58" s="170"/>
      <c r="H58" s="170"/>
    </row>
    <row r="59" spans="1:8" x14ac:dyDescent="0.25">
      <c r="A59" s="85">
        <v>58</v>
      </c>
      <c r="B59" s="85" t="s">
        <v>112</v>
      </c>
      <c r="C59" s="170"/>
      <c r="D59" s="170"/>
      <c r="E59" s="170"/>
      <c r="F59" s="170"/>
      <c r="G59" s="170"/>
      <c r="H59" s="170"/>
    </row>
    <row r="60" spans="1:8" ht="15" customHeight="1" x14ac:dyDescent="0.25">
      <c r="A60" s="85">
        <v>59</v>
      </c>
      <c r="B60" s="85" t="s">
        <v>39</v>
      </c>
      <c r="C60" s="170"/>
      <c r="D60" s="170"/>
      <c r="E60" s="170" t="s">
        <v>549</v>
      </c>
      <c r="F60" s="170" t="s">
        <v>562</v>
      </c>
      <c r="G60" s="170">
        <v>188</v>
      </c>
      <c r="H60" s="170">
        <v>420</v>
      </c>
    </row>
    <row r="61" spans="1:8" ht="15" customHeight="1" x14ac:dyDescent="0.25">
      <c r="A61" s="85">
        <v>60</v>
      </c>
      <c r="B61" s="85" t="s">
        <v>83</v>
      </c>
      <c r="C61" s="170"/>
      <c r="D61" s="170"/>
      <c r="E61" s="170" t="s">
        <v>549</v>
      </c>
      <c r="F61" s="170" t="s">
        <v>563</v>
      </c>
      <c r="G61" s="170">
        <v>300</v>
      </c>
      <c r="H61" s="170">
        <v>420</v>
      </c>
    </row>
    <row r="62" spans="1:8" x14ac:dyDescent="0.25">
      <c r="A62" s="85">
        <v>61</v>
      </c>
      <c r="B62" s="85" t="s">
        <v>115</v>
      </c>
      <c r="C62" s="170"/>
      <c r="D62" s="170"/>
      <c r="E62" s="170" t="s">
        <v>549</v>
      </c>
      <c r="F62" s="170" t="s">
        <v>562</v>
      </c>
      <c r="G62" s="170">
        <v>188</v>
      </c>
      <c r="H62" s="170">
        <v>420</v>
      </c>
    </row>
    <row r="63" spans="1:8" ht="15" customHeight="1" x14ac:dyDescent="0.25">
      <c r="A63" s="85">
        <v>62</v>
      </c>
      <c r="B63" s="85" t="s">
        <v>188</v>
      </c>
      <c r="C63" s="170"/>
      <c r="D63" s="170"/>
      <c r="E63" s="170" t="s">
        <v>549</v>
      </c>
      <c r="F63" s="170" t="s">
        <v>566</v>
      </c>
      <c r="G63" s="170">
        <v>250</v>
      </c>
      <c r="H63" s="170">
        <v>420</v>
      </c>
    </row>
    <row r="64" spans="1:8" ht="15" customHeight="1" x14ac:dyDescent="0.25">
      <c r="A64" s="85">
        <v>63</v>
      </c>
      <c r="B64" s="85" t="s">
        <v>961</v>
      </c>
      <c r="E64" s="319" t="s">
        <v>78</v>
      </c>
      <c r="F64" s="338" t="s">
        <v>572</v>
      </c>
      <c r="G64" s="338">
        <v>80</v>
      </c>
      <c r="H64" s="338">
        <v>420</v>
      </c>
    </row>
    <row r="65" spans="1:8" x14ac:dyDescent="0.25">
      <c r="A65" s="85">
        <v>64</v>
      </c>
      <c r="B65" s="85" t="s">
        <v>116</v>
      </c>
      <c r="C65" s="170"/>
      <c r="D65" s="170"/>
      <c r="E65" s="170" t="s">
        <v>635</v>
      </c>
      <c r="F65" s="170" t="s">
        <v>578</v>
      </c>
      <c r="G65" s="170">
        <v>100</v>
      </c>
      <c r="H65" s="170">
        <v>420</v>
      </c>
    </row>
    <row r="66" spans="1:8" ht="15" customHeight="1" x14ac:dyDescent="0.25">
      <c r="A66" s="85">
        <v>65</v>
      </c>
      <c r="B66" s="85" t="s">
        <v>119</v>
      </c>
      <c r="C66" s="170"/>
      <c r="D66" s="170"/>
      <c r="E66" s="170"/>
      <c r="F66" s="170"/>
      <c r="G66" s="170"/>
      <c r="H66" s="170"/>
    </row>
    <row r="67" spans="1:8" x14ac:dyDescent="0.25">
      <c r="A67" s="85">
        <v>66</v>
      </c>
      <c r="B67" s="85" t="s">
        <v>55</v>
      </c>
      <c r="C67" s="170"/>
      <c r="D67" s="170"/>
      <c r="E67" s="170" t="s">
        <v>24</v>
      </c>
      <c r="F67" s="170" t="s">
        <v>564</v>
      </c>
      <c r="G67" s="170">
        <v>113</v>
      </c>
      <c r="H67" s="170">
        <v>420</v>
      </c>
    </row>
    <row r="68" spans="1:8" x14ac:dyDescent="0.25">
      <c r="A68" s="85">
        <v>67</v>
      </c>
      <c r="B68" s="85" t="s">
        <v>321</v>
      </c>
      <c r="C68" s="170"/>
      <c r="D68" s="170"/>
      <c r="E68" s="170"/>
      <c r="F68" s="170" t="s">
        <v>577</v>
      </c>
      <c r="G68" s="170">
        <v>125</v>
      </c>
      <c r="H68" s="170">
        <v>420</v>
      </c>
    </row>
    <row r="69" spans="1:8" x14ac:dyDescent="0.25">
      <c r="A69" s="85">
        <v>68</v>
      </c>
      <c r="B69" s="85" t="s">
        <v>87</v>
      </c>
      <c r="C69" s="170"/>
      <c r="D69" s="170"/>
      <c r="E69" s="170"/>
      <c r="F69" s="170"/>
      <c r="G69" s="170"/>
      <c r="H69" s="170"/>
    </row>
    <row r="70" spans="1:8" ht="15" customHeight="1" x14ac:dyDescent="0.25">
      <c r="A70" s="85">
        <v>69</v>
      </c>
      <c r="B70" s="85" t="s">
        <v>122</v>
      </c>
      <c r="C70" s="170"/>
      <c r="D70" s="170"/>
      <c r="E70" s="170" t="s">
        <v>122</v>
      </c>
      <c r="F70" s="170" t="s">
        <v>577</v>
      </c>
      <c r="G70" s="170">
        <v>125</v>
      </c>
      <c r="H70" s="170">
        <v>420</v>
      </c>
    </row>
    <row r="71" spans="1:8" x14ac:dyDescent="0.25">
      <c r="A71" s="85">
        <v>70</v>
      </c>
      <c r="B71" s="85" t="s">
        <v>123</v>
      </c>
      <c r="C71" s="170"/>
      <c r="D71" s="170"/>
      <c r="E71" s="170"/>
      <c r="F71" s="170"/>
      <c r="G71" s="170"/>
      <c r="H71" s="170"/>
    </row>
    <row r="72" spans="1:8" x14ac:dyDescent="0.25">
      <c r="A72" s="85">
        <v>71</v>
      </c>
      <c r="B72" s="85" t="s">
        <v>228</v>
      </c>
      <c r="C72" s="170"/>
      <c r="D72" s="170"/>
      <c r="E72" s="170" t="s">
        <v>565</v>
      </c>
      <c r="F72" s="170" t="s">
        <v>507</v>
      </c>
      <c r="G72" s="170">
        <v>125</v>
      </c>
      <c r="H72" s="170">
        <v>420</v>
      </c>
    </row>
    <row r="73" spans="1:8" ht="15" customHeight="1" x14ac:dyDescent="0.25">
      <c r="A73" s="85">
        <v>72</v>
      </c>
      <c r="B73" s="85" t="s">
        <v>225</v>
      </c>
      <c r="C73" s="170"/>
      <c r="D73" s="170"/>
      <c r="E73" s="170" t="s">
        <v>23</v>
      </c>
      <c r="F73" s="170" t="s">
        <v>576</v>
      </c>
      <c r="G73" s="170">
        <v>50</v>
      </c>
      <c r="H73" s="170">
        <v>420</v>
      </c>
    </row>
    <row r="74" spans="1:8" x14ac:dyDescent="0.25">
      <c r="A74" s="85">
        <v>73</v>
      </c>
      <c r="B74" s="85" t="s">
        <v>185</v>
      </c>
      <c r="C74" s="170"/>
      <c r="D74" s="170"/>
      <c r="E74" s="170" t="s">
        <v>549</v>
      </c>
      <c r="F74" s="170" t="s">
        <v>560</v>
      </c>
      <c r="G74" s="170">
        <v>80</v>
      </c>
      <c r="H74" s="170">
        <v>420</v>
      </c>
    </row>
    <row r="75" spans="1:8" ht="15" customHeight="1" x14ac:dyDescent="0.25">
      <c r="A75" s="85">
        <v>74</v>
      </c>
      <c r="B75" s="85" t="s">
        <v>125</v>
      </c>
      <c r="C75" s="170"/>
      <c r="D75" s="170"/>
      <c r="E75" s="170"/>
      <c r="F75" s="170"/>
      <c r="G75" s="170"/>
      <c r="H75" s="170"/>
    </row>
    <row r="76" spans="1:8" x14ac:dyDescent="0.25">
      <c r="A76" s="85">
        <v>75</v>
      </c>
      <c r="B76" s="85" t="s">
        <v>127</v>
      </c>
      <c r="C76" s="170"/>
      <c r="D76" s="170"/>
      <c r="E76" s="170" t="s">
        <v>51</v>
      </c>
      <c r="F76" s="170" t="s">
        <v>560</v>
      </c>
      <c r="G76" s="170">
        <v>80</v>
      </c>
      <c r="H76" s="170">
        <v>420</v>
      </c>
    </row>
    <row r="77" spans="1:8" x14ac:dyDescent="0.25">
      <c r="A77" s="85">
        <v>76</v>
      </c>
      <c r="B77" s="85" t="s">
        <v>109</v>
      </c>
      <c r="C77" s="170"/>
      <c r="D77" s="170"/>
      <c r="E77" s="170" t="s">
        <v>24</v>
      </c>
      <c r="F77" s="170" t="s">
        <v>556</v>
      </c>
      <c r="G77" s="170">
        <v>175</v>
      </c>
      <c r="H77" s="170">
        <v>420</v>
      </c>
    </row>
    <row r="78" spans="1:8" x14ac:dyDescent="0.25">
      <c r="A78" s="85">
        <v>77</v>
      </c>
      <c r="B78" s="85" t="s">
        <v>90</v>
      </c>
      <c r="C78" s="170"/>
      <c r="D78" s="170"/>
      <c r="E78" s="170"/>
      <c r="F78" s="170"/>
      <c r="G78" s="170"/>
      <c r="H78" s="170"/>
    </row>
    <row r="79" spans="1:8" x14ac:dyDescent="0.25">
      <c r="A79" s="85">
        <v>78</v>
      </c>
      <c r="B79" s="85" t="s">
        <v>114</v>
      </c>
      <c r="C79" s="170"/>
      <c r="D79" s="170"/>
      <c r="E79" s="170" t="s">
        <v>549</v>
      </c>
      <c r="F79" s="170" t="s">
        <v>566</v>
      </c>
      <c r="G79" s="170">
        <v>250</v>
      </c>
      <c r="H79" s="170">
        <v>420</v>
      </c>
    </row>
    <row r="80" spans="1:8" ht="15" customHeight="1" x14ac:dyDescent="0.25">
      <c r="A80" s="85">
        <v>79</v>
      </c>
      <c r="B80" s="85" t="s">
        <v>98</v>
      </c>
      <c r="C80" s="170"/>
      <c r="D80" s="170"/>
      <c r="E80" s="170"/>
      <c r="F80" s="170"/>
      <c r="G80" s="170"/>
      <c r="H80" s="170"/>
    </row>
    <row r="81" spans="1:8" ht="15" customHeight="1" x14ac:dyDescent="0.25">
      <c r="A81" s="85">
        <v>80</v>
      </c>
      <c r="B81" s="85" t="s">
        <v>126</v>
      </c>
      <c r="C81" s="170"/>
      <c r="D81" s="170"/>
      <c r="E81" s="170" t="s">
        <v>51</v>
      </c>
      <c r="F81" s="170" t="s">
        <v>560</v>
      </c>
      <c r="G81" s="170">
        <v>80</v>
      </c>
      <c r="H81" s="170">
        <v>420</v>
      </c>
    </row>
    <row r="82" spans="1:8" ht="15" customHeight="1" x14ac:dyDescent="0.25">
      <c r="A82" s="85">
        <v>81</v>
      </c>
      <c r="B82" s="85" t="s">
        <v>128</v>
      </c>
      <c r="C82" s="170"/>
      <c r="D82" s="170"/>
      <c r="E82" s="170" t="s">
        <v>51</v>
      </c>
      <c r="F82" s="170" t="s">
        <v>560</v>
      </c>
      <c r="G82" s="170">
        <v>80</v>
      </c>
      <c r="H82" s="170">
        <v>420</v>
      </c>
    </row>
    <row r="83" spans="1:8" ht="15" customHeight="1" x14ac:dyDescent="0.25">
      <c r="A83" s="85">
        <v>82</v>
      </c>
      <c r="B83" s="85" t="s">
        <v>581</v>
      </c>
      <c r="C83" s="170"/>
      <c r="D83" s="170"/>
      <c r="E83" s="170" t="s">
        <v>549</v>
      </c>
      <c r="F83" s="170" t="s">
        <v>577</v>
      </c>
      <c r="G83" s="170">
        <v>125</v>
      </c>
      <c r="H83" s="170">
        <v>420</v>
      </c>
    </row>
    <row r="84" spans="1:8" x14ac:dyDescent="0.25">
      <c r="A84" s="85">
        <v>83</v>
      </c>
      <c r="B84" s="85" t="s">
        <v>134</v>
      </c>
      <c r="C84" s="170"/>
      <c r="D84" s="170"/>
      <c r="E84" s="170" t="s">
        <v>51</v>
      </c>
      <c r="F84" s="170" t="s">
        <v>509</v>
      </c>
      <c r="G84" s="170">
        <v>50</v>
      </c>
      <c r="H84" s="170">
        <v>420</v>
      </c>
    </row>
    <row r="85" spans="1:8" ht="15" customHeight="1" x14ac:dyDescent="0.25">
      <c r="A85" s="85">
        <v>84</v>
      </c>
      <c r="B85" s="85" t="s">
        <v>136</v>
      </c>
      <c r="C85" s="170"/>
      <c r="D85" s="170"/>
      <c r="E85" s="170"/>
      <c r="F85" s="170"/>
      <c r="G85" s="170"/>
      <c r="H85" s="170"/>
    </row>
    <row r="86" spans="1:8" ht="15" customHeight="1" x14ac:dyDescent="0.25">
      <c r="A86" s="85">
        <v>85</v>
      </c>
      <c r="B86" s="85" t="s">
        <v>385</v>
      </c>
      <c r="C86" s="170"/>
      <c r="D86" s="170"/>
      <c r="E86" s="170"/>
      <c r="F86" s="170"/>
      <c r="G86" s="170"/>
      <c r="H86" s="170"/>
    </row>
    <row r="87" spans="1:8" ht="15" customHeight="1" x14ac:dyDescent="0.25">
      <c r="A87" s="85">
        <v>86</v>
      </c>
      <c r="B87" s="85" t="s">
        <v>584</v>
      </c>
      <c r="C87" s="170"/>
      <c r="D87" s="170"/>
      <c r="E87" s="170"/>
      <c r="F87" s="170"/>
      <c r="G87" s="170"/>
      <c r="H87" s="170"/>
    </row>
    <row r="88" spans="1:8" x14ac:dyDescent="0.25">
      <c r="A88" s="85">
        <v>87</v>
      </c>
      <c r="B88" s="85" t="s">
        <v>434</v>
      </c>
      <c r="C88" s="170"/>
      <c r="D88" s="170"/>
      <c r="E88" s="170"/>
      <c r="F88" s="170"/>
      <c r="G88" s="170"/>
      <c r="H88" s="170"/>
    </row>
    <row r="89" spans="1:8" ht="15" customHeight="1" x14ac:dyDescent="0.25">
      <c r="A89" s="85">
        <v>88</v>
      </c>
      <c r="B89" s="85" t="s">
        <v>62</v>
      </c>
      <c r="C89" s="170"/>
      <c r="D89" s="170"/>
      <c r="E89" s="170" t="s">
        <v>24</v>
      </c>
      <c r="F89" s="170" t="s">
        <v>560</v>
      </c>
      <c r="G89" s="170">
        <v>80</v>
      </c>
      <c r="H89" s="170">
        <v>420</v>
      </c>
    </row>
    <row r="90" spans="1:8" x14ac:dyDescent="0.25">
      <c r="A90" s="85">
        <v>89</v>
      </c>
      <c r="B90" s="85" t="s">
        <v>120</v>
      </c>
      <c r="C90" s="170"/>
      <c r="D90" s="170"/>
      <c r="E90" s="170"/>
      <c r="F90" s="170"/>
      <c r="G90" s="170"/>
      <c r="H90" s="170"/>
    </row>
    <row r="91" spans="1:8" ht="15" customHeight="1" x14ac:dyDescent="0.25">
      <c r="A91" s="85">
        <v>90</v>
      </c>
      <c r="B91" s="85" t="s">
        <v>142</v>
      </c>
      <c r="C91" s="170"/>
      <c r="D91" s="170"/>
      <c r="E91" s="170"/>
      <c r="F91" s="170"/>
      <c r="G91" s="170"/>
      <c r="H91" s="170"/>
    </row>
    <row r="92" spans="1:8" x14ac:dyDescent="0.25">
      <c r="A92" s="85">
        <v>91</v>
      </c>
      <c r="B92" s="85" t="s">
        <v>144</v>
      </c>
      <c r="C92" s="200"/>
      <c r="D92" s="200"/>
      <c r="E92" s="170"/>
      <c r="F92" s="200"/>
      <c r="G92" s="200"/>
      <c r="H92" s="200"/>
    </row>
    <row r="93" spans="1:8" x14ac:dyDescent="0.25">
      <c r="A93" s="85">
        <v>92</v>
      </c>
      <c r="B93" s="85" t="s">
        <v>772</v>
      </c>
      <c r="C93" s="42"/>
      <c r="D93" s="42"/>
      <c r="E93" s="170" t="s">
        <v>33</v>
      </c>
      <c r="F93" s="42"/>
      <c r="G93" s="42"/>
      <c r="H93" s="42"/>
    </row>
    <row r="94" spans="1:8" ht="15" customHeight="1" x14ac:dyDescent="0.25">
      <c r="A94" s="85">
        <v>93</v>
      </c>
      <c r="B94" s="85" t="s">
        <v>131</v>
      </c>
      <c r="C94" s="170"/>
      <c r="D94" s="170"/>
      <c r="E94" s="170" t="s">
        <v>51</v>
      </c>
      <c r="F94" s="170" t="s">
        <v>509</v>
      </c>
      <c r="G94" s="170">
        <v>50</v>
      </c>
      <c r="H94" s="170">
        <v>420</v>
      </c>
    </row>
    <row r="95" spans="1:8" x14ac:dyDescent="0.25">
      <c r="A95" s="85">
        <v>94</v>
      </c>
      <c r="B95" s="85" t="s">
        <v>145</v>
      </c>
      <c r="C95" s="170"/>
      <c r="D95" s="170"/>
      <c r="E95" s="170"/>
      <c r="F95" s="170"/>
      <c r="G95" s="170"/>
      <c r="H95" s="170"/>
    </row>
    <row r="96" spans="1:8" ht="15" customHeight="1" x14ac:dyDescent="0.25">
      <c r="A96" s="85">
        <v>95</v>
      </c>
      <c r="B96" s="85" t="s">
        <v>184</v>
      </c>
      <c r="C96" s="170"/>
      <c r="D96" s="170"/>
      <c r="E96" s="170" t="s">
        <v>549</v>
      </c>
      <c r="F96" s="170" t="s">
        <v>572</v>
      </c>
      <c r="G96" s="170">
        <v>80</v>
      </c>
      <c r="H96" s="170">
        <v>420</v>
      </c>
    </row>
    <row r="97" spans="1:8" x14ac:dyDescent="0.25">
      <c r="A97" s="85">
        <v>96</v>
      </c>
      <c r="B97" s="85" t="s">
        <v>146</v>
      </c>
      <c r="C97" s="170"/>
      <c r="D97" s="170"/>
      <c r="E97" s="170"/>
      <c r="F97" s="170"/>
      <c r="G97" s="170"/>
      <c r="H97" s="170"/>
    </row>
    <row r="98" spans="1:8" x14ac:dyDescent="0.25">
      <c r="A98" s="85">
        <v>97</v>
      </c>
      <c r="B98" s="85" t="s">
        <v>227</v>
      </c>
      <c r="C98" s="170"/>
      <c r="D98" s="170"/>
      <c r="E98" s="170" t="s">
        <v>24</v>
      </c>
      <c r="F98" s="170" t="s">
        <v>575</v>
      </c>
      <c r="G98" s="170">
        <v>63</v>
      </c>
      <c r="H98" s="170">
        <v>420</v>
      </c>
    </row>
    <row r="99" spans="1:8" x14ac:dyDescent="0.25">
      <c r="A99" s="85">
        <v>98</v>
      </c>
      <c r="B99" s="85" t="s">
        <v>133</v>
      </c>
      <c r="C99" s="170"/>
      <c r="D99" s="170"/>
      <c r="E99" s="170" t="s">
        <v>549</v>
      </c>
      <c r="F99" s="170" t="s">
        <v>509</v>
      </c>
      <c r="G99" s="170">
        <v>50</v>
      </c>
      <c r="H99" s="170">
        <v>420</v>
      </c>
    </row>
    <row r="100" spans="1:8" ht="15" customHeight="1" x14ac:dyDescent="0.25">
      <c r="A100" s="85">
        <v>99</v>
      </c>
      <c r="B100" s="85" t="s">
        <v>162</v>
      </c>
      <c r="C100" s="170"/>
      <c r="D100" s="170"/>
      <c r="E100" s="170"/>
      <c r="F100" s="170"/>
      <c r="G100" s="170"/>
      <c r="H100" s="170"/>
    </row>
    <row r="101" spans="1:8" x14ac:dyDescent="0.25">
      <c r="A101" s="85">
        <v>100</v>
      </c>
      <c r="B101" s="85" t="s">
        <v>189</v>
      </c>
      <c r="C101" s="170"/>
      <c r="D101" s="170"/>
      <c r="E101" s="170" t="s">
        <v>189</v>
      </c>
      <c r="F101" s="170" t="s">
        <v>577</v>
      </c>
      <c r="G101" s="170">
        <v>125</v>
      </c>
      <c r="H101" s="170">
        <v>420</v>
      </c>
    </row>
    <row r="102" spans="1:8" ht="15" customHeight="1" x14ac:dyDescent="0.25">
      <c r="A102" s="85">
        <v>101</v>
      </c>
      <c r="B102" s="85" t="s">
        <v>226</v>
      </c>
      <c r="C102" s="170"/>
      <c r="D102" s="170"/>
      <c r="E102" s="170"/>
      <c r="F102" s="170"/>
      <c r="G102" s="170"/>
      <c r="H102" s="170"/>
    </row>
    <row r="103" spans="1:8" ht="15" customHeight="1" x14ac:dyDescent="0.25">
      <c r="A103" s="85">
        <v>102</v>
      </c>
      <c r="B103" s="85" t="s">
        <v>149</v>
      </c>
      <c r="C103" s="170"/>
      <c r="D103" s="170"/>
      <c r="E103" s="170" t="s">
        <v>33</v>
      </c>
      <c r="F103" s="170" t="s">
        <v>945</v>
      </c>
      <c r="G103" s="170">
        <v>160</v>
      </c>
      <c r="H103" s="170">
        <v>420</v>
      </c>
    </row>
    <row r="104" spans="1:8" x14ac:dyDescent="0.25">
      <c r="A104" s="85">
        <v>103</v>
      </c>
      <c r="B104" s="85" t="s">
        <v>113</v>
      </c>
      <c r="C104" s="170"/>
      <c r="D104" s="170"/>
      <c r="E104" s="170" t="s">
        <v>23</v>
      </c>
      <c r="F104" s="170" t="s">
        <v>510</v>
      </c>
      <c r="G104" s="170">
        <v>100</v>
      </c>
      <c r="H104" s="170">
        <v>420</v>
      </c>
    </row>
    <row r="105" spans="1:8" x14ac:dyDescent="0.25">
      <c r="A105" s="85">
        <v>104</v>
      </c>
      <c r="B105" s="85" t="s">
        <v>154</v>
      </c>
      <c r="C105" s="170"/>
      <c r="D105" s="170"/>
      <c r="E105" s="170" t="s">
        <v>51</v>
      </c>
      <c r="F105" s="170" t="s">
        <v>560</v>
      </c>
      <c r="G105" s="170">
        <v>80</v>
      </c>
      <c r="H105" s="170">
        <v>420</v>
      </c>
    </row>
    <row r="106" spans="1:8" x14ac:dyDescent="0.25">
      <c r="A106" s="85">
        <v>105</v>
      </c>
      <c r="B106" s="85" t="s">
        <v>764</v>
      </c>
      <c r="C106" s="170"/>
      <c r="D106" s="170"/>
      <c r="E106" s="170" t="s">
        <v>51</v>
      </c>
      <c r="F106" s="170"/>
      <c r="G106" s="170"/>
      <c r="H106" s="170"/>
    </row>
    <row r="107" spans="1:8" ht="15" customHeight="1" x14ac:dyDescent="0.25">
      <c r="A107" s="85">
        <v>106</v>
      </c>
      <c r="B107" s="85" t="s">
        <v>52</v>
      </c>
      <c r="C107" s="170"/>
      <c r="D107" s="170"/>
      <c r="E107" s="170" t="s">
        <v>407</v>
      </c>
      <c r="F107" s="170" t="s">
        <v>572</v>
      </c>
      <c r="G107" s="170">
        <v>80</v>
      </c>
      <c r="H107" s="170">
        <v>420</v>
      </c>
    </row>
    <row r="108" spans="1:8" x14ac:dyDescent="0.25">
      <c r="A108" s="85">
        <v>107</v>
      </c>
      <c r="B108" s="85" t="s">
        <v>106</v>
      </c>
      <c r="C108" s="170"/>
      <c r="D108" s="170"/>
      <c r="E108" s="170" t="s">
        <v>549</v>
      </c>
      <c r="F108" s="170" t="s">
        <v>559</v>
      </c>
      <c r="G108" s="170">
        <v>63</v>
      </c>
      <c r="H108" s="170">
        <v>420</v>
      </c>
    </row>
    <row r="109" spans="1:8" ht="15" customHeight="1" x14ac:dyDescent="0.25">
      <c r="A109" s="85">
        <v>108</v>
      </c>
      <c r="B109" s="85" t="s">
        <v>117</v>
      </c>
      <c r="C109" s="170"/>
      <c r="D109" s="170"/>
      <c r="E109" s="170"/>
      <c r="F109" s="170"/>
      <c r="G109" s="170"/>
      <c r="H109" s="170"/>
    </row>
    <row r="110" spans="1:8" x14ac:dyDescent="0.25">
      <c r="A110" s="85">
        <v>109</v>
      </c>
      <c r="B110" s="85" t="s">
        <v>972</v>
      </c>
    </row>
    <row r="111" spans="1:8" x14ac:dyDescent="0.25">
      <c r="A111" s="85">
        <v>110</v>
      </c>
      <c r="B111" s="85" t="s">
        <v>152</v>
      </c>
      <c r="C111" s="170"/>
      <c r="D111" s="170"/>
      <c r="E111" s="170"/>
      <c r="F111" s="170"/>
      <c r="G111" s="170"/>
      <c r="H111" s="170"/>
    </row>
    <row r="112" spans="1:8" ht="15" customHeight="1" x14ac:dyDescent="0.25">
      <c r="A112" s="85">
        <v>111</v>
      </c>
      <c r="B112" s="85" t="s">
        <v>69</v>
      </c>
      <c r="C112" s="170"/>
      <c r="D112" s="170"/>
      <c r="E112" s="170" t="s">
        <v>51</v>
      </c>
      <c r="F112" s="170" t="s">
        <v>560</v>
      </c>
      <c r="G112" s="170">
        <v>80</v>
      </c>
      <c r="H112" s="170">
        <v>420</v>
      </c>
    </row>
    <row r="113" spans="1:8" x14ac:dyDescent="0.25">
      <c r="A113" s="85">
        <v>112</v>
      </c>
      <c r="B113" s="85" t="s">
        <v>100</v>
      </c>
      <c r="C113" s="170"/>
      <c r="D113" s="170"/>
      <c r="E113" s="170" t="s">
        <v>51</v>
      </c>
      <c r="F113" s="170" t="s">
        <v>509</v>
      </c>
      <c r="G113" s="170">
        <v>50</v>
      </c>
      <c r="H113" s="170">
        <v>420</v>
      </c>
    </row>
    <row r="114" spans="1:8" x14ac:dyDescent="0.25">
      <c r="A114" s="85">
        <v>113</v>
      </c>
      <c r="B114" s="85" t="s">
        <v>76</v>
      </c>
      <c r="C114" s="170"/>
      <c r="D114" s="170"/>
      <c r="E114" s="170" t="s">
        <v>549</v>
      </c>
      <c r="F114" s="170" t="s">
        <v>558</v>
      </c>
      <c r="G114" s="170">
        <v>188</v>
      </c>
      <c r="H114" s="170">
        <v>420</v>
      </c>
    </row>
    <row r="115" spans="1:8" x14ac:dyDescent="0.25">
      <c r="A115" s="85">
        <v>114</v>
      </c>
      <c r="B115" s="85" t="s">
        <v>137</v>
      </c>
      <c r="C115" s="170"/>
      <c r="D115" s="170"/>
      <c r="E115" s="170"/>
      <c r="F115" s="170"/>
      <c r="G115" s="170"/>
      <c r="H115" s="170"/>
    </row>
    <row r="116" spans="1:8" ht="15" customHeight="1" x14ac:dyDescent="0.25">
      <c r="A116" s="85">
        <v>115</v>
      </c>
      <c r="B116" s="85" t="s">
        <v>104</v>
      </c>
      <c r="C116" s="170"/>
      <c r="D116" s="170"/>
      <c r="E116" s="170" t="s">
        <v>549</v>
      </c>
      <c r="F116" s="170" t="s">
        <v>507</v>
      </c>
      <c r="G116" s="170">
        <v>125</v>
      </c>
      <c r="H116" s="170">
        <v>420</v>
      </c>
    </row>
    <row r="117" spans="1:8" ht="15" customHeight="1" x14ac:dyDescent="0.25">
      <c r="A117" s="85">
        <v>116</v>
      </c>
      <c r="B117" s="85" t="s">
        <v>319</v>
      </c>
      <c r="C117" s="170"/>
      <c r="D117" s="170"/>
      <c r="E117" s="170"/>
      <c r="F117" s="170"/>
      <c r="G117" s="170"/>
      <c r="H117" s="170"/>
    </row>
    <row r="118" spans="1:8" x14ac:dyDescent="0.25">
      <c r="A118" s="85">
        <v>117</v>
      </c>
      <c r="B118" s="85" t="s">
        <v>148</v>
      </c>
      <c r="C118" s="170"/>
      <c r="D118" s="170"/>
      <c r="E118" s="170" t="s">
        <v>23</v>
      </c>
      <c r="F118" s="170" t="s">
        <v>576</v>
      </c>
      <c r="G118" s="170">
        <v>50</v>
      </c>
      <c r="H118" s="170">
        <v>420</v>
      </c>
    </row>
    <row r="119" spans="1:8" x14ac:dyDescent="0.25">
      <c r="A119" s="85">
        <v>118</v>
      </c>
      <c r="B119" s="85" t="s">
        <v>65</v>
      </c>
      <c r="C119" s="170"/>
      <c r="D119" s="170"/>
      <c r="E119" s="170" t="s">
        <v>549</v>
      </c>
      <c r="F119" s="170" t="s">
        <v>509</v>
      </c>
      <c r="G119" s="170">
        <v>50</v>
      </c>
      <c r="H119" s="170">
        <v>420</v>
      </c>
    </row>
    <row r="120" spans="1:8" ht="15" customHeight="1" x14ac:dyDescent="0.25">
      <c r="A120" s="85">
        <v>119</v>
      </c>
      <c r="B120" s="85" t="s">
        <v>425</v>
      </c>
      <c r="C120" s="170"/>
      <c r="D120" s="170"/>
      <c r="E120" s="170"/>
      <c r="F120" s="170"/>
      <c r="G120" s="170"/>
      <c r="H120" s="170"/>
    </row>
    <row r="121" spans="1:8" x14ac:dyDescent="0.25">
      <c r="A121" s="85">
        <v>120</v>
      </c>
      <c r="B121" s="85" t="s">
        <v>157</v>
      </c>
      <c r="C121" s="170"/>
      <c r="D121" s="170"/>
      <c r="E121" s="170" t="s">
        <v>549</v>
      </c>
      <c r="F121" s="170" t="s">
        <v>558</v>
      </c>
      <c r="G121" s="170">
        <v>188</v>
      </c>
      <c r="H121" s="170">
        <v>420</v>
      </c>
    </row>
    <row r="122" spans="1:8" x14ac:dyDescent="0.25">
      <c r="A122" s="85">
        <v>121</v>
      </c>
      <c r="B122" s="85" t="s">
        <v>25</v>
      </c>
      <c r="C122" s="170"/>
      <c r="D122" s="170"/>
      <c r="E122" s="170" t="s">
        <v>549</v>
      </c>
      <c r="F122" s="170" t="s">
        <v>560</v>
      </c>
      <c r="G122" s="170">
        <v>80</v>
      </c>
      <c r="H122" s="170">
        <v>420</v>
      </c>
    </row>
    <row r="123" spans="1:8" ht="15" customHeight="1" x14ac:dyDescent="0.25">
      <c r="A123" s="85">
        <v>122</v>
      </c>
      <c r="B123" s="85" t="s">
        <v>74</v>
      </c>
      <c r="C123" s="170"/>
      <c r="D123" s="170"/>
      <c r="E123" s="170" t="s">
        <v>549</v>
      </c>
      <c r="F123" s="170" t="s">
        <v>567</v>
      </c>
      <c r="G123" s="170">
        <v>205</v>
      </c>
      <c r="H123" s="170">
        <v>420</v>
      </c>
    </row>
    <row r="124" spans="1:8" x14ac:dyDescent="0.25">
      <c r="A124" s="85">
        <v>123</v>
      </c>
      <c r="B124" s="85" t="s">
        <v>26</v>
      </c>
      <c r="C124" s="170"/>
      <c r="D124" s="170"/>
      <c r="E124" s="170"/>
      <c r="F124" s="170"/>
      <c r="G124" s="170"/>
      <c r="H124" s="170"/>
    </row>
    <row r="125" spans="1:8" x14ac:dyDescent="0.25">
      <c r="A125" s="85">
        <v>124</v>
      </c>
      <c r="B125" s="85" t="s">
        <v>80</v>
      </c>
      <c r="C125" s="170"/>
      <c r="D125" s="170"/>
      <c r="E125" s="170"/>
      <c r="F125" s="170"/>
      <c r="G125" s="170"/>
      <c r="H125" s="170"/>
    </row>
    <row r="126" spans="1:8" x14ac:dyDescent="0.25">
      <c r="A126" s="85">
        <v>125</v>
      </c>
      <c r="B126" s="85" t="s">
        <v>132</v>
      </c>
      <c r="C126" s="170"/>
      <c r="D126" s="170"/>
      <c r="E126" s="170" t="s">
        <v>549</v>
      </c>
      <c r="F126" s="170" t="s">
        <v>507</v>
      </c>
      <c r="G126" s="170">
        <v>125</v>
      </c>
      <c r="H126" s="170">
        <v>420</v>
      </c>
    </row>
    <row r="127" spans="1:8" ht="15" customHeight="1" x14ac:dyDescent="0.25">
      <c r="A127" s="85">
        <v>126</v>
      </c>
      <c r="B127" s="85" t="s">
        <v>71</v>
      </c>
      <c r="C127" s="170"/>
      <c r="D127" s="170"/>
      <c r="E127" s="170" t="s">
        <v>24</v>
      </c>
      <c r="F127" s="170" t="s">
        <v>556</v>
      </c>
      <c r="G127" s="170">
        <v>175</v>
      </c>
      <c r="H127" s="170">
        <v>420</v>
      </c>
    </row>
    <row r="128" spans="1:8" x14ac:dyDescent="0.25">
      <c r="A128" s="85">
        <v>127</v>
      </c>
      <c r="B128" s="85" t="s">
        <v>164</v>
      </c>
      <c r="C128" s="170"/>
      <c r="D128" s="170"/>
      <c r="E128" s="170"/>
      <c r="F128" s="170"/>
      <c r="G128" s="170"/>
      <c r="H128" s="170"/>
    </row>
    <row r="129" spans="1:8" ht="15" customHeight="1" x14ac:dyDescent="0.25">
      <c r="A129" s="85">
        <v>128</v>
      </c>
      <c r="B129" s="85" t="s">
        <v>180</v>
      </c>
      <c r="C129" s="170"/>
      <c r="D129" s="170"/>
      <c r="E129" s="170" t="s">
        <v>180</v>
      </c>
      <c r="F129" s="170" t="s">
        <v>578</v>
      </c>
      <c r="G129" s="170">
        <v>100</v>
      </c>
      <c r="H129" s="170">
        <v>420</v>
      </c>
    </row>
    <row r="130" spans="1:8" x14ac:dyDescent="0.25">
      <c r="A130" s="85">
        <v>129</v>
      </c>
      <c r="B130" s="85" t="s">
        <v>57</v>
      </c>
      <c r="C130" s="170"/>
      <c r="D130" s="170"/>
      <c r="E130" s="170" t="s">
        <v>58</v>
      </c>
      <c r="F130" s="170" t="s">
        <v>509</v>
      </c>
      <c r="G130" s="170">
        <v>50</v>
      </c>
      <c r="H130" s="170">
        <v>420</v>
      </c>
    </row>
    <row r="131" spans="1:8" x14ac:dyDescent="0.25">
      <c r="A131" s="85">
        <v>130</v>
      </c>
      <c r="B131" s="85" t="s">
        <v>28</v>
      </c>
      <c r="C131" s="170"/>
      <c r="D131" s="170"/>
      <c r="E131" s="170"/>
      <c r="F131" s="170"/>
      <c r="G131" s="170"/>
      <c r="H131" s="170"/>
    </row>
    <row r="132" spans="1:8" ht="15" customHeight="1" x14ac:dyDescent="0.25">
      <c r="A132" s="85">
        <v>131</v>
      </c>
      <c r="B132" s="85" t="s">
        <v>29</v>
      </c>
      <c r="C132" s="170"/>
      <c r="D132" s="170"/>
      <c r="E132" s="170" t="s">
        <v>549</v>
      </c>
      <c r="F132" s="170" t="s">
        <v>564</v>
      </c>
      <c r="G132" s="170">
        <v>113</v>
      </c>
      <c r="H132" s="170">
        <v>420</v>
      </c>
    </row>
    <row r="133" spans="1:8" x14ac:dyDescent="0.25">
      <c r="A133" s="85">
        <v>132</v>
      </c>
      <c r="B133" s="85" t="s">
        <v>135</v>
      </c>
      <c r="C133" s="170"/>
      <c r="D133" s="170"/>
      <c r="E133" s="170" t="s">
        <v>23</v>
      </c>
      <c r="F133" s="170" t="s">
        <v>511</v>
      </c>
      <c r="G133" s="170">
        <v>126</v>
      </c>
      <c r="H133" s="170">
        <v>420</v>
      </c>
    </row>
    <row r="134" spans="1:8" ht="15" customHeight="1" x14ac:dyDescent="0.25">
      <c r="A134" s="85">
        <v>133</v>
      </c>
      <c r="B134" s="85" t="s">
        <v>10</v>
      </c>
      <c r="C134" s="170"/>
      <c r="D134" s="170"/>
      <c r="E134" s="170" t="s">
        <v>549</v>
      </c>
      <c r="F134" s="170" t="s">
        <v>573</v>
      </c>
      <c r="G134" s="170">
        <v>250</v>
      </c>
      <c r="H134" s="170">
        <v>420</v>
      </c>
    </row>
    <row r="135" spans="1:8" ht="15" customHeight="1" x14ac:dyDescent="0.25">
      <c r="A135" s="85">
        <v>134</v>
      </c>
      <c r="B135" s="85" t="s">
        <v>166</v>
      </c>
      <c r="C135" s="170"/>
      <c r="D135" s="170"/>
      <c r="E135" s="170"/>
      <c r="F135" s="170"/>
      <c r="G135" s="170"/>
      <c r="H135" s="170"/>
    </row>
    <row r="136" spans="1:8" ht="15" customHeight="1" x14ac:dyDescent="0.25">
      <c r="A136" s="85">
        <v>135</v>
      </c>
      <c r="B136" s="85" t="s">
        <v>88</v>
      </c>
      <c r="C136" s="170"/>
      <c r="D136" s="170"/>
      <c r="E136" s="170" t="s">
        <v>549</v>
      </c>
      <c r="F136" s="170" t="s">
        <v>558</v>
      </c>
      <c r="G136" s="170">
        <v>188</v>
      </c>
      <c r="H136" s="170">
        <v>420</v>
      </c>
    </row>
    <row r="137" spans="1:8" ht="15" customHeight="1" x14ac:dyDescent="0.25">
      <c r="A137" s="85">
        <v>136</v>
      </c>
      <c r="B137" s="85" t="s">
        <v>32</v>
      </c>
      <c r="C137" s="170"/>
      <c r="D137" s="170"/>
      <c r="E137" s="176"/>
      <c r="F137" s="170"/>
      <c r="G137" s="170"/>
      <c r="H137" s="170"/>
    </row>
    <row r="138" spans="1:8" x14ac:dyDescent="0.25">
      <c r="A138" s="85">
        <v>137</v>
      </c>
      <c r="B138" s="85" t="s">
        <v>579</v>
      </c>
      <c r="C138" s="170"/>
      <c r="D138" s="170"/>
      <c r="E138" s="170" t="s">
        <v>773</v>
      </c>
      <c r="F138" s="170" t="s">
        <v>576</v>
      </c>
      <c r="G138" s="170">
        <v>50</v>
      </c>
      <c r="H138" s="170">
        <v>420</v>
      </c>
    </row>
    <row r="139" spans="1:8" ht="15" customHeight="1" x14ac:dyDescent="0.25">
      <c r="A139" s="85">
        <v>138</v>
      </c>
      <c r="B139" s="85" t="s">
        <v>169</v>
      </c>
      <c r="C139" s="170"/>
      <c r="D139" s="170"/>
      <c r="E139" s="170" t="s">
        <v>24</v>
      </c>
      <c r="F139" s="170" t="s">
        <v>568</v>
      </c>
      <c r="G139" s="170">
        <v>130</v>
      </c>
      <c r="H139" s="170">
        <v>420</v>
      </c>
    </row>
    <row r="140" spans="1:8" ht="15" customHeight="1" x14ac:dyDescent="0.25">
      <c r="A140" s="85">
        <v>139</v>
      </c>
      <c r="B140" s="85" t="s">
        <v>308</v>
      </c>
      <c r="C140" s="170"/>
      <c r="D140" s="170"/>
      <c r="E140" s="170" t="s">
        <v>33</v>
      </c>
      <c r="F140" s="170" t="s">
        <v>572</v>
      </c>
      <c r="G140" s="170">
        <v>80</v>
      </c>
      <c r="H140" s="170">
        <v>420</v>
      </c>
    </row>
    <row r="141" spans="1:8" ht="15" customHeight="1" x14ac:dyDescent="0.25">
      <c r="A141" s="85">
        <v>140</v>
      </c>
      <c r="B141" s="85" t="s">
        <v>40</v>
      </c>
      <c r="C141" s="170"/>
      <c r="D141" s="170"/>
      <c r="E141" s="170" t="s">
        <v>549</v>
      </c>
      <c r="F141" s="170" t="s">
        <v>559</v>
      </c>
      <c r="G141" s="170">
        <v>63</v>
      </c>
      <c r="H141" s="170">
        <v>420</v>
      </c>
    </row>
    <row r="142" spans="1:8" ht="15" customHeight="1" x14ac:dyDescent="0.25">
      <c r="A142" s="85">
        <v>141</v>
      </c>
      <c r="B142" s="85" t="s">
        <v>171</v>
      </c>
      <c r="C142" s="170"/>
      <c r="D142" s="170"/>
      <c r="E142" s="170"/>
      <c r="F142" s="170"/>
      <c r="G142" s="170"/>
      <c r="H142" s="170"/>
    </row>
    <row r="143" spans="1:8" ht="15" customHeight="1" x14ac:dyDescent="0.25">
      <c r="A143" s="85">
        <v>142</v>
      </c>
      <c r="B143" s="85" t="s">
        <v>221</v>
      </c>
      <c r="C143" s="170"/>
      <c r="D143" s="170"/>
      <c r="E143" s="170"/>
      <c r="F143" s="170"/>
      <c r="G143" s="170"/>
      <c r="H143" s="170"/>
    </row>
    <row r="144" spans="1:8" ht="15" customHeight="1" x14ac:dyDescent="0.25">
      <c r="A144" s="85">
        <v>143</v>
      </c>
      <c r="B144" s="85" t="s">
        <v>124</v>
      </c>
      <c r="C144" s="170"/>
      <c r="D144" s="170"/>
      <c r="E144" s="170"/>
      <c r="F144" s="170"/>
      <c r="G144" s="170"/>
      <c r="H144" s="170"/>
    </row>
    <row r="145" spans="1:8" ht="15" customHeight="1" x14ac:dyDescent="0.25">
      <c r="A145" s="85">
        <v>144</v>
      </c>
      <c r="B145" s="85" t="s">
        <v>66</v>
      </c>
      <c r="C145" s="170"/>
      <c r="D145" s="170"/>
      <c r="E145" s="170"/>
      <c r="F145" s="170"/>
      <c r="G145" s="170"/>
      <c r="H145" s="170"/>
    </row>
    <row r="146" spans="1:8" x14ac:dyDescent="0.25">
      <c r="A146" s="85">
        <v>145</v>
      </c>
      <c r="B146" s="85" t="s">
        <v>173</v>
      </c>
      <c r="C146" s="170"/>
      <c r="D146" s="170"/>
      <c r="E146" s="170"/>
      <c r="F146" s="170"/>
      <c r="G146" s="170"/>
      <c r="H146" s="170"/>
    </row>
    <row r="147" spans="1:8" x14ac:dyDescent="0.25">
      <c r="A147" s="85">
        <v>146</v>
      </c>
      <c r="B147" s="85" t="s">
        <v>34</v>
      </c>
      <c r="C147" s="170"/>
      <c r="D147" s="170"/>
      <c r="E147" s="170" t="s">
        <v>44</v>
      </c>
      <c r="F147" s="170" t="s">
        <v>557</v>
      </c>
      <c r="G147" s="170">
        <v>160</v>
      </c>
      <c r="H147" s="170">
        <v>420</v>
      </c>
    </row>
    <row r="148" spans="1:8" ht="15" customHeight="1" x14ac:dyDescent="0.25">
      <c r="A148" s="85">
        <v>147</v>
      </c>
      <c r="B148" s="85" t="s">
        <v>583</v>
      </c>
      <c r="C148" s="170"/>
      <c r="D148" s="170"/>
      <c r="E148" s="170"/>
      <c r="F148" s="170"/>
      <c r="G148" s="170"/>
      <c r="H148" s="170"/>
    </row>
    <row r="149" spans="1:8" x14ac:dyDescent="0.25">
      <c r="A149" s="85">
        <v>148</v>
      </c>
      <c r="B149" s="85" t="s">
        <v>175</v>
      </c>
      <c r="C149" s="170"/>
      <c r="D149" s="170"/>
      <c r="E149" s="170"/>
      <c r="F149" s="170"/>
      <c r="G149" s="170"/>
      <c r="H149" s="170"/>
    </row>
    <row r="150" spans="1:8" x14ac:dyDescent="0.25">
      <c r="A150" s="85">
        <v>149</v>
      </c>
      <c r="B150" s="85" t="s">
        <v>318</v>
      </c>
      <c r="C150" s="170"/>
      <c r="D150" s="170"/>
      <c r="E150" s="170" t="s">
        <v>317</v>
      </c>
      <c r="F150" s="170" t="s">
        <v>572</v>
      </c>
      <c r="G150" s="170">
        <v>80</v>
      </c>
      <c r="H150" s="170">
        <v>420</v>
      </c>
    </row>
    <row r="151" spans="1:8" ht="15" customHeight="1" x14ac:dyDescent="0.25">
      <c r="A151" s="85">
        <v>150</v>
      </c>
      <c r="B151" s="85" t="s">
        <v>110</v>
      </c>
      <c r="C151" s="170"/>
      <c r="D151" s="170"/>
      <c r="E151" s="170"/>
      <c r="F151" s="170"/>
      <c r="G151" s="170"/>
      <c r="H151" s="170"/>
    </row>
    <row r="152" spans="1:8" ht="15" customHeight="1" x14ac:dyDescent="0.25">
      <c r="A152" s="85">
        <v>151</v>
      </c>
      <c r="B152" s="85" t="s">
        <v>492</v>
      </c>
      <c r="C152" s="170"/>
      <c r="D152" s="170"/>
      <c r="E152" s="170"/>
      <c r="F152" s="170"/>
      <c r="G152" s="170"/>
      <c r="H152" s="170"/>
    </row>
    <row r="153" spans="1:8" s="270" customFormat="1" ht="15" customHeight="1" x14ac:dyDescent="0.25">
      <c r="A153" s="85">
        <v>152</v>
      </c>
      <c r="B153" s="85" t="s">
        <v>93</v>
      </c>
      <c r="C153" s="170"/>
      <c r="D153" s="170"/>
      <c r="E153" s="170"/>
      <c r="F153" s="170"/>
      <c r="G153" s="170"/>
      <c r="H153" s="170"/>
    </row>
    <row r="154" spans="1:8" x14ac:dyDescent="0.25">
      <c r="A154" s="85">
        <v>153</v>
      </c>
      <c r="B154" s="85" t="s">
        <v>222</v>
      </c>
      <c r="C154" s="170"/>
      <c r="D154" s="170"/>
      <c r="E154" s="170"/>
      <c r="F154" s="170"/>
      <c r="G154" s="170"/>
      <c r="H154" s="170"/>
    </row>
    <row r="155" spans="1:8" ht="15" customHeight="1" x14ac:dyDescent="0.25">
      <c r="A155" s="85">
        <v>154</v>
      </c>
      <c r="B155" s="85" t="s">
        <v>182</v>
      </c>
      <c r="C155" s="170"/>
      <c r="D155" s="170"/>
      <c r="E155" s="170" t="s">
        <v>24</v>
      </c>
      <c r="F155" s="170" t="s">
        <v>556</v>
      </c>
      <c r="G155" s="170">
        <v>175</v>
      </c>
      <c r="H155" s="170">
        <v>420</v>
      </c>
    </row>
    <row r="156" spans="1:8" x14ac:dyDescent="0.25">
      <c r="A156" s="85">
        <v>155</v>
      </c>
      <c r="B156" s="85" t="s">
        <v>944</v>
      </c>
      <c r="C156" s="319"/>
      <c r="D156" s="319"/>
      <c r="E156" s="319" t="s">
        <v>24</v>
      </c>
      <c r="F156" s="319" t="s">
        <v>577</v>
      </c>
      <c r="G156" s="319">
        <v>125</v>
      </c>
      <c r="H156" s="319">
        <v>420</v>
      </c>
    </row>
    <row r="157" spans="1:8" x14ac:dyDescent="0.25">
      <c r="A157" s="85">
        <v>156</v>
      </c>
      <c r="B157" s="85" t="s">
        <v>141</v>
      </c>
      <c r="C157" s="170"/>
      <c r="D157" s="170"/>
      <c r="E157" s="170" t="s">
        <v>33</v>
      </c>
      <c r="F157" s="170" t="s">
        <v>569</v>
      </c>
      <c r="G157" s="170">
        <v>113</v>
      </c>
      <c r="H157" s="170">
        <v>420</v>
      </c>
    </row>
    <row r="158" spans="1:8" x14ac:dyDescent="0.25">
      <c r="A158" s="85">
        <v>157</v>
      </c>
      <c r="B158" s="85" t="s">
        <v>440</v>
      </c>
      <c r="C158" s="170"/>
      <c r="D158" s="170"/>
      <c r="E158" s="170"/>
      <c r="F158" s="170"/>
      <c r="G158" s="170"/>
      <c r="H158" s="170"/>
    </row>
    <row r="159" spans="1:8" x14ac:dyDescent="0.25">
      <c r="A159" s="85">
        <v>158</v>
      </c>
      <c r="B159" s="85" t="s">
        <v>176</v>
      </c>
      <c r="C159" s="170"/>
      <c r="D159" s="170"/>
      <c r="E159" s="170" t="s">
        <v>33</v>
      </c>
      <c r="F159" s="170" t="s">
        <v>560</v>
      </c>
      <c r="G159" s="170">
        <v>80</v>
      </c>
      <c r="H159" s="170">
        <v>420</v>
      </c>
    </row>
    <row r="160" spans="1:8" x14ac:dyDescent="0.25">
      <c r="A160" s="85">
        <v>159</v>
      </c>
      <c r="B160" s="85" t="s">
        <v>46</v>
      </c>
      <c r="C160" s="170"/>
      <c r="D160" s="170"/>
      <c r="E160" s="170" t="s">
        <v>549</v>
      </c>
      <c r="F160" s="170" t="s">
        <v>559</v>
      </c>
      <c r="G160" s="170">
        <v>63</v>
      </c>
      <c r="H160" s="170">
        <v>420</v>
      </c>
    </row>
    <row r="161" spans="1:8" x14ac:dyDescent="0.25">
      <c r="A161" s="85">
        <v>160</v>
      </c>
      <c r="B161" s="85" t="s">
        <v>441</v>
      </c>
      <c r="C161" s="170"/>
      <c r="D161" s="170"/>
      <c r="E161" s="170" t="s">
        <v>33</v>
      </c>
      <c r="F161" s="170" t="s">
        <v>577</v>
      </c>
      <c r="G161" s="170">
        <v>125</v>
      </c>
      <c r="H161" s="170">
        <v>420</v>
      </c>
    </row>
    <row r="162" spans="1:8" x14ac:dyDescent="0.25">
      <c r="A162" s="85">
        <v>161</v>
      </c>
      <c r="B162" s="85" t="s">
        <v>63</v>
      </c>
      <c r="C162" s="170"/>
      <c r="D162" s="170"/>
      <c r="E162" s="170"/>
      <c r="F162" s="170"/>
      <c r="G162" s="170"/>
      <c r="H162" s="170"/>
    </row>
    <row r="163" spans="1:8" x14ac:dyDescent="0.25">
      <c r="A163" s="85">
        <v>162</v>
      </c>
      <c r="B163" s="85" t="s">
        <v>30</v>
      </c>
      <c r="C163" s="170"/>
      <c r="D163" s="170"/>
      <c r="E163" s="170" t="s">
        <v>549</v>
      </c>
      <c r="F163" s="170" t="s">
        <v>509</v>
      </c>
      <c r="G163" s="170">
        <v>50</v>
      </c>
      <c r="H163" s="170">
        <v>420</v>
      </c>
    </row>
    <row r="164" spans="1:8" x14ac:dyDescent="0.25">
      <c r="A164" s="85">
        <v>163</v>
      </c>
      <c r="B164" s="85" t="s">
        <v>174</v>
      </c>
      <c r="C164" s="170"/>
      <c r="D164" s="170"/>
      <c r="E164" s="170" t="s">
        <v>429</v>
      </c>
      <c r="F164" s="170" t="s">
        <v>577</v>
      </c>
      <c r="G164" s="170">
        <v>125</v>
      </c>
      <c r="H164" s="170">
        <v>420</v>
      </c>
    </row>
    <row r="165" spans="1:8" x14ac:dyDescent="0.25">
      <c r="A165" s="85">
        <v>164</v>
      </c>
      <c r="B165" s="85" t="s">
        <v>163</v>
      </c>
      <c r="C165" s="204"/>
      <c r="D165" s="204"/>
      <c r="E165" s="205" t="s">
        <v>24</v>
      </c>
      <c r="F165" s="205" t="s">
        <v>774</v>
      </c>
      <c r="G165" s="205">
        <v>175</v>
      </c>
      <c r="H165" s="205">
        <v>420</v>
      </c>
    </row>
  </sheetData>
  <sortState ref="B2:H162">
    <sortCondition ref="B2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999"/>
  <sheetViews>
    <sheetView zoomScale="70" zoomScaleNormal="70" workbookViewId="0">
      <pane ySplit="1" topLeftCell="A982" activePane="bottomLeft" state="frozen"/>
      <selection pane="bottomLeft" activeCell="G17" sqref="G17"/>
    </sheetView>
  </sheetViews>
  <sheetFormatPr defaultRowHeight="15" x14ac:dyDescent="0.25"/>
  <cols>
    <col min="1" max="1" width="7.42578125" style="111" bestFit="1" customWidth="1"/>
    <col min="2" max="2" width="23.42578125" style="111" bestFit="1" customWidth="1"/>
    <col min="3" max="3" width="16.7109375" style="111" bestFit="1" customWidth="1"/>
    <col min="4" max="4" width="23.42578125" style="111" bestFit="1" customWidth="1"/>
    <col min="5" max="5" width="3" style="111" bestFit="1" customWidth="1"/>
    <col min="6" max="6" width="19" style="111" bestFit="1" customWidth="1"/>
    <col min="7" max="7" width="11.42578125" style="136" customWidth="1"/>
    <col min="8" max="8" width="12.140625" style="111" customWidth="1"/>
    <col min="9" max="9" width="9.5703125" style="111" bestFit="1" customWidth="1"/>
    <col min="10" max="10" width="8.28515625" style="159" customWidth="1"/>
    <col min="11" max="11" width="16.42578125" style="110" bestFit="1" customWidth="1"/>
    <col min="12" max="12" width="15.140625" style="110" bestFit="1" customWidth="1"/>
    <col min="13" max="14" width="9.140625" style="82"/>
    <col min="15" max="15" width="14.28515625" style="82" bestFit="1" customWidth="1"/>
    <col min="16" max="16" width="15.7109375" style="82" bestFit="1" customWidth="1"/>
    <col min="17" max="17" width="14.28515625" style="82" bestFit="1" customWidth="1"/>
    <col min="18" max="18" width="15.7109375" style="82" bestFit="1" customWidth="1"/>
    <col min="19" max="19" width="13.28515625" style="82" bestFit="1" customWidth="1"/>
    <col min="20" max="20" width="14.7109375" style="82" bestFit="1" customWidth="1"/>
    <col min="21" max="16384" width="9.140625" style="82"/>
  </cols>
  <sheetData>
    <row r="1" spans="1:26" customFormat="1" ht="28.5" x14ac:dyDescent="0.25">
      <c r="A1" s="108" t="s">
        <v>513</v>
      </c>
      <c r="B1" s="108" t="s">
        <v>503</v>
      </c>
      <c r="C1" s="108" t="s">
        <v>570</v>
      </c>
      <c r="D1" s="108" t="s">
        <v>603</v>
      </c>
      <c r="E1" s="108" t="s">
        <v>601</v>
      </c>
      <c r="F1" s="108" t="s">
        <v>608</v>
      </c>
      <c r="G1" s="143" t="s">
        <v>309</v>
      </c>
      <c r="H1" s="108" t="s">
        <v>647</v>
      </c>
      <c r="I1" s="108" t="s">
        <v>648</v>
      </c>
      <c r="J1" s="143" t="s">
        <v>649</v>
      </c>
      <c r="K1" s="108" t="s">
        <v>47</v>
      </c>
      <c r="L1" s="108" t="s">
        <v>6</v>
      </c>
      <c r="O1" s="149" t="s">
        <v>706</v>
      </c>
      <c r="P1" s="149" t="s">
        <v>707</v>
      </c>
      <c r="Q1" s="149" t="s">
        <v>708</v>
      </c>
      <c r="R1" s="149" t="s">
        <v>709</v>
      </c>
      <c r="S1" s="149" t="s">
        <v>710</v>
      </c>
      <c r="T1" s="149" t="s">
        <v>711</v>
      </c>
    </row>
    <row r="2" spans="1:26" customFormat="1" ht="42.75" customHeight="1" x14ac:dyDescent="0.25">
      <c r="A2" s="354">
        <v>1</v>
      </c>
      <c r="B2" s="354" t="s">
        <v>48</v>
      </c>
      <c r="C2" s="353" t="s">
        <v>48</v>
      </c>
      <c r="D2" s="239" t="s">
        <v>49</v>
      </c>
      <c r="E2" s="239">
        <v>1</v>
      </c>
      <c r="F2" s="239">
        <v>56</v>
      </c>
      <c r="G2" s="248" t="s">
        <v>313</v>
      </c>
      <c r="H2" s="239" t="s">
        <v>451</v>
      </c>
      <c r="I2" s="239" t="s">
        <v>451</v>
      </c>
      <c r="J2" s="352" t="s">
        <v>451</v>
      </c>
      <c r="K2" s="251"/>
      <c r="L2" s="251"/>
      <c r="O2">
        <f>IF(AND(H2=50,I2="Yes"),1,0)</f>
        <v>0</v>
      </c>
      <c r="P2">
        <f>IF(AND(H2=50,I2="-"),1,0)</f>
        <v>0</v>
      </c>
      <c r="Q2">
        <f>IF(AND(H2=63,I2="Yes"),1,0)</f>
        <v>0</v>
      </c>
      <c r="R2">
        <f>IF(AND(H2=63,I2="-"),1,0)</f>
        <v>0</v>
      </c>
      <c r="S2">
        <f>IF(AND(H2=80,I2="Yes"),1,0)</f>
        <v>0</v>
      </c>
      <c r="T2">
        <f>IF(AND(H2=80,I2="-"),1,0)</f>
        <v>0</v>
      </c>
    </row>
    <row r="3" spans="1:26" customFormat="1" ht="42.75" customHeight="1" x14ac:dyDescent="0.25">
      <c r="A3" s="355"/>
      <c r="B3" s="355"/>
      <c r="C3" s="353"/>
      <c r="D3" s="239" t="s">
        <v>226</v>
      </c>
      <c r="E3" s="239">
        <v>1</v>
      </c>
      <c r="F3" s="239">
        <v>16</v>
      </c>
      <c r="G3" s="248" t="s">
        <v>313</v>
      </c>
      <c r="H3" s="239" t="s">
        <v>451</v>
      </c>
      <c r="I3" s="239" t="s">
        <v>451</v>
      </c>
      <c r="J3" s="352"/>
      <c r="K3" s="251"/>
      <c r="L3" s="251"/>
      <c r="O3" s="270">
        <f t="shared" ref="O3:O4" si="0">IF(AND(H3=50,I3="Yes"),1,0)</f>
        <v>0</v>
      </c>
      <c r="P3" s="270">
        <f t="shared" ref="P3:P4" si="1">IF(AND(H3=50,I3="-"),1,0)</f>
        <v>0</v>
      </c>
      <c r="Q3" s="270">
        <f t="shared" ref="Q3:Q4" si="2">IF(AND(H3=63,I3="Yes"),1,0)</f>
        <v>0</v>
      </c>
      <c r="R3" s="270">
        <f t="shared" ref="R3:R4" si="3">IF(AND(H3=63,I3="-"),1,0)</f>
        <v>0</v>
      </c>
      <c r="S3" s="270">
        <f t="shared" ref="S3:S4" si="4">IF(AND(H3=80,I3="Yes"),1,0)</f>
        <v>0</v>
      </c>
      <c r="T3" s="270">
        <f t="shared" ref="T3:T4" si="5">IF(AND(H3=80,I3="-"),1,0)</f>
        <v>0</v>
      </c>
    </row>
    <row r="4" spans="1:26" customFormat="1" ht="15" customHeight="1" x14ac:dyDescent="0.25">
      <c r="A4" s="356"/>
      <c r="B4" s="356"/>
      <c r="C4" s="239" t="s">
        <v>499</v>
      </c>
      <c r="D4" s="239"/>
      <c r="E4" s="239"/>
      <c r="F4" s="239"/>
      <c r="G4" s="248"/>
      <c r="H4" s="239" t="s">
        <v>451</v>
      </c>
      <c r="I4" s="239"/>
      <c r="J4" s="248" t="s">
        <v>451</v>
      </c>
      <c r="K4" s="251"/>
      <c r="L4" s="251"/>
      <c r="O4" s="270">
        <f t="shared" si="0"/>
        <v>0</v>
      </c>
      <c r="P4" s="270">
        <f t="shared" si="1"/>
        <v>0</v>
      </c>
      <c r="Q4" s="270">
        <f t="shared" si="2"/>
        <v>0</v>
      </c>
      <c r="R4" s="270">
        <f t="shared" si="3"/>
        <v>0</v>
      </c>
      <c r="S4" s="270">
        <f t="shared" si="4"/>
        <v>0</v>
      </c>
      <c r="T4" s="270">
        <f t="shared" si="5"/>
        <v>0</v>
      </c>
      <c r="W4">
        <v>5</v>
      </c>
      <c r="Y4" s="332"/>
      <c r="Z4" s="323" t="s">
        <v>977</v>
      </c>
    </row>
    <row r="5" spans="1:26" customFormat="1" ht="42.75" customHeight="1" x14ac:dyDescent="0.25">
      <c r="A5" s="354">
        <v>2</v>
      </c>
      <c r="B5" s="354" t="s">
        <v>50</v>
      </c>
      <c r="C5" s="353" t="s">
        <v>51</v>
      </c>
      <c r="D5" s="239" t="s">
        <v>35</v>
      </c>
      <c r="E5" s="239">
        <v>1</v>
      </c>
      <c r="F5" s="239">
        <v>178</v>
      </c>
      <c r="G5" s="248" t="s">
        <v>313</v>
      </c>
      <c r="H5" s="239">
        <v>50</v>
      </c>
      <c r="I5" s="239" t="s">
        <v>451</v>
      </c>
      <c r="J5" s="352" t="s">
        <v>451</v>
      </c>
      <c r="K5" s="251"/>
      <c r="L5" s="251"/>
      <c r="M5">
        <v>0</v>
      </c>
      <c r="O5" s="323">
        <f ca="1">IF(C5="Total", SUM(INDIRECT("O"&amp;W4&amp;":O"&amp;W5)), IF(AND(H5=50,I5="Yes"),1,0))</f>
        <v>0</v>
      </c>
      <c r="P5" s="323">
        <f ca="1">IF(C5="Total", SUM(INDIRECT("P"&amp;W4&amp;":P"&amp;W5)),IF(AND(H5=50,I5="-"),1,0))</f>
        <v>1</v>
      </c>
      <c r="Q5" s="323">
        <f ca="1">IF(C5="Total", SUM(INDIRECT("Q"&amp;W4&amp;":Q"&amp;W5)),IF(AND(H5=63,I5="Yes"),1,0))</f>
        <v>0</v>
      </c>
      <c r="R5" s="323">
        <f ca="1">IF(C5="Total", SUM(INDIRECT("R"&amp;W4&amp;":R"&amp;W5)),IF(AND(H5=63,I5="-"),1,0))</f>
        <v>0</v>
      </c>
      <c r="S5" s="323">
        <f ca="1">IF(C5="Total", SUM(INDIRECT("S"&amp;W4&amp;":S"&amp;W5)),IF(AND(H5=80,I5="Yes"),1,0))</f>
        <v>0</v>
      </c>
      <c r="T5" s="323">
        <f ca="1">IF(C5="Total", SUM(INDIRECT("T"&amp;W4&amp;":T"&amp;W5)),IF(AND(H5=80,I5="-"),1,0))</f>
        <v>0</v>
      </c>
      <c r="W5">
        <f>IF(C5="Total", ROW(B5)-1, W4)</f>
        <v>5</v>
      </c>
    </row>
    <row r="6" spans="1:26" customFormat="1" ht="42.75" customHeight="1" x14ac:dyDescent="0.25">
      <c r="A6" s="355"/>
      <c r="B6" s="355"/>
      <c r="C6" s="353"/>
      <c r="D6" s="239" t="s">
        <v>35</v>
      </c>
      <c r="E6" s="239">
        <v>2</v>
      </c>
      <c r="F6" s="239">
        <v>178</v>
      </c>
      <c r="G6" s="248" t="s">
        <v>313</v>
      </c>
      <c r="H6" s="239">
        <v>50</v>
      </c>
      <c r="I6" s="239" t="s">
        <v>451</v>
      </c>
      <c r="J6" s="352"/>
      <c r="K6" s="251"/>
      <c r="L6" s="251"/>
      <c r="M6">
        <v>0</v>
      </c>
      <c r="O6" s="323">
        <f t="shared" ref="O6:O13" ca="1" si="6">IF(C6="Total", SUM(INDIRECT("O"&amp;W5&amp;":O"&amp;W6)), IF(AND(H6=50,I6="Yes"),1,0))</f>
        <v>0</v>
      </c>
      <c r="P6" s="323">
        <f t="shared" ref="P6:P12" ca="1" si="7">IF(C6="Total", SUM(INDIRECT("P"&amp;W5&amp;":P"&amp;W6)),IF(AND(H6=50,I6="-"),1,0))</f>
        <v>1</v>
      </c>
      <c r="Q6" s="323">
        <f t="shared" ref="Q6:Q13" ca="1" si="8">IF(C6="Total", SUM(INDIRECT("Q"&amp;W5&amp;":Q"&amp;W6)),IF(AND(H6=63,I6="Yes"),1,0))</f>
        <v>0</v>
      </c>
      <c r="R6" s="323">
        <f t="shared" ref="R6:R13" ca="1" si="9">IF(C6="Total", SUM(INDIRECT("R"&amp;W5&amp;":R"&amp;W6)),IF(AND(H6=63,I6="-"),1,0))</f>
        <v>0</v>
      </c>
      <c r="S6" s="323">
        <f t="shared" ref="S6:S13" ca="1" si="10">IF(C6="Total", SUM(INDIRECT("S"&amp;W5&amp;":S"&amp;W6)),IF(AND(H6=80,I6="Yes"),1,0))</f>
        <v>0</v>
      </c>
      <c r="T6" s="323">
        <f t="shared" ref="T6:T13" ca="1" si="11">IF(C6="Total", SUM(INDIRECT("T"&amp;W5&amp;":T"&amp;W6)),IF(AND(H6=80,I6="-"),1,0))</f>
        <v>0</v>
      </c>
      <c r="W6" s="323">
        <f t="shared" ref="W6:W69" si="12">IF(C6="Total", ROW(B6)-1, W5)</f>
        <v>5</v>
      </c>
    </row>
    <row r="7" spans="1:26" customFormat="1" ht="42.75" customHeight="1" x14ac:dyDescent="0.25">
      <c r="A7" s="355"/>
      <c r="B7" s="355"/>
      <c r="C7" s="353"/>
      <c r="D7" s="239" t="s">
        <v>52</v>
      </c>
      <c r="E7" s="239">
        <v>1</v>
      </c>
      <c r="F7" s="239">
        <v>117</v>
      </c>
      <c r="G7" s="248" t="s">
        <v>313</v>
      </c>
      <c r="H7" s="239" t="s">
        <v>451</v>
      </c>
      <c r="I7" s="239" t="s">
        <v>451</v>
      </c>
      <c r="J7" s="352"/>
      <c r="K7" s="251"/>
      <c r="L7" s="251"/>
      <c r="M7">
        <v>125</v>
      </c>
      <c r="O7" s="323">
        <f t="shared" ca="1" si="6"/>
        <v>0</v>
      </c>
      <c r="P7" s="323">
        <f t="shared" ca="1" si="7"/>
        <v>0</v>
      </c>
      <c r="Q7" s="323">
        <f t="shared" ca="1" si="8"/>
        <v>0</v>
      </c>
      <c r="R7" s="323">
        <f t="shared" ca="1" si="9"/>
        <v>0</v>
      </c>
      <c r="S7" s="323">
        <f t="shared" ca="1" si="10"/>
        <v>0</v>
      </c>
      <c r="T7" s="323">
        <f t="shared" ca="1" si="11"/>
        <v>0</v>
      </c>
      <c r="W7" s="323">
        <f t="shared" si="12"/>
        <v>5</v>
      </c>
    </row>
    <row r="8" spans="1:26" customFormat="1" ht="42.75" customHeight="1" x14ac:dyDescent="0.25">
      <c r="A8" s="355"/>
      <c r="B8" s="355"/>
      <c r="C8" s="353"/>
      <c r="D8" s="239" t="s">
        <v>45</v>
      </c>
      <c r="E8" s="239">
        <v>1</v>
      </c>
      <c r="F8" s="239">
        <v>30</v>
      </c>
      <c r="G8" s="351" t="s">
        <v>314</v>
      </c>
      <c r="H8" s="239" t="s">
        <v>451</v>
      </c>
      <c r="I8" s="239" t="s">
        <v>451</v>
      </c>
      <c r="J8" s="352"/>
      <c r="K8" s="251"/>
      <c r="L8" s="251"/>
      <c r="M8">
        <v>175</v>
      </c>
      <c r="O8" s="323">
        <f t="shared" ca="1" si="6"/>
        <v>0</v>
      </c>
      <c r="P8" s="323">
        <f t="shared" ca="1" si="7"/>
        <v>0</v>
      </c>
      <c r="Q8" s="323">
        <f t="shared" ca="1" si="8"/>
        <v>0</v>
      </c>
      <c r="R8" s="323">
        <f t="shared" ca="1" si="9"/>
        <v>0</v>
      </c>
      <c r="S8" s="323">
        <f t="shared" ca="1" si="10"/>
        <v>0</v>
      </c>
      <c r="T8" s="323">
        <f t="shared" ca="1" si="11"/>
        <v>0</v>
      </c>
      <c r="W8" s="323">
        <f t="shared" si="12"/>
        <v>5</v>
      </c>
    </row>
    <row r="9" spans="1:26" customFormat="1" ht="42.75" customHeight="1" x14ac:dyDescent="0.25">
      <c r="A9" s="355"/>
      <c r="B9" s="355"/>
      <c r="C9" s="353"/>
      <c r="D9" s="239" t="s">
        <v>45</v>
      </c>
      <c r="E9" s="239">
        <v>2</v>
      </c>
      <c r="F9" s="239">
        <v>30</v>
      </c>
      <c r="G9" s="351" t="s">
        <v>314</v>
      </c>
      <c r="H9" s="239" t="s">
        <v>451</v>
      </c>
      <c r="I9" s="239" t="s">
        <v>451</v>
      </c>
      <c r="J9" s="352"/>
      <c r="K9" s="251"/>
      <c r="L9" s="251"/>
      <c r="M9">
        <v>285</v>
      </c>
      <c r="O9" s="323">
        <f t="shared" ca="1" si="6"/>
        <v>0</v>
      </c>
      <c r="P9" s="323">
        <f t="shared" ca="1" si="7"/>
        <v>0</v>
      </c>
      <c r="Q9" s="323">
        <f t="shared" ca="1" si="8"/>
        <v>0</v>
      </c>
      <c r="R9" s="323">
        <f t="shared" ca="1" si="9"/>
        <v>0</v>
      </c>
      <c r="S9" s="323">
        <f t="shared" ca="1" si="10"/>
        <v>0</v>
      </c>
      <c r="T9" s="323">
        <f t="shared" ca="1" si="11"/>
        <v>0</v>
      </c>
      <c r="W9" s="323">
        <f t="shared" si="12"/>
        <v>5</v>
      </c>
    </row>
    <row r="10" spans="1:26" customFormat="1" ht="42.75" customHeight="1" x14ac:dyDescent="0.25">
      <c r="A10" s="355"/>
      <c r="B10" s="355"/>
      <c r="C10" s="353"/>
      <c r="D10" s="239" t="s">
        <v>480</v>
      </c>
      <c r="E10" s="239">
        <v>1</v>
      </c>
      <c r="F10" s="239">
        <v>182</v>
      </c>
      <c r="G10" s="248" t="s">
        <v>313</v>
      </c>
      <c r="H10" s="239" t="s">
        <v>451</v>
      </c>
      <c r="I10" s="239" t="s">
        <v>451</v>
      </c>
      <c r="J10" s="352"/>
      <c r="K10" s="251"/>
      <c r="L10" s="251"/>
      <c r="M10">
        <v>50</v>
      </c>
      <c r="O10" s="323">
        <f t="shared" ca="1" si="6"/>
        <v>0</v>
      </c>
      <c r="P10" s="323">
        <f t="shared" ca="1" si="7"/>
        <v>0</v>
      </c>
      <c r="Q10" s="323">
        <f t="shared" ca="1" si="8"/>
        <v>0</v>
      </c>
      <c r="R10" s="323">
        <f t="shared" ca="1" si="9"/>
        <v>0</v>
      </c>
      <c r="S10" s="323">
        <f t="shared" ca="1" si="10"/>
        <v>0</v>
      </c>
      <c r="T10" s="323">
        <f t="shared" ca="1" si="11"/>
        <v>0</v>
      </c>
      <c r="W10" s="323">
        <f t="shared" si="12"/>
        <v>5</v>
      </c>
    </row>
    <row r="11" spans="1:26" customFormat="1" ht="42.75" customHeight="1" x14ac:dyDescent="0.25">
      <c r="A11" s="355"/>
      <c r="B11" s="355"/>
      <c r="C11" s="353"/>
      <c r="D11" s="239" t="s">
        <v>30</v>
      </c>
      <c r="E11" s="239">
        <v>1</v>
      </c>
      <c r="F11" s="239">
        <v>162</v>
      </c>
      <c r="G11" s="248" t="s">
        <v>313</v>
      </c>
      <c r="H11" s="239" t="s">
        <v>451</v>
      </c>
      <c r="I11" s="239" t="s">
        <v>451</v>
      </c>
      <c r="J11" s="352"/>
      <c r="K11" s="251"/>
      <c r="L11" s="251"/>
      <c r="M11">
        <v>50</v>
      </c>
      <c r="O11" s="323">
        <f t="shared" ca="1" si="6"/>
        <v>0</v>
      </c>
      <c r="P11" s="323">
        <f t="shared" ca="1" si="7"/>
        <v>0</v>
      </c>
      <c r="Q11" s="323">
        <f t="shared" ca="1" si="8"/>
        <v>0</v>
      </c>
      <c r="R11" s="323">
        <f t="shared" ca="1" si="9"/>
        <v>0</v>
      </c>
      <c r="S11" s="323">
        <f t="shared" ca="1" si="10"/>
        <v>0</v>
      </c>
      <c r="T11" s="323">
        <f t="shared" ca="1" si="11"/>
        <v>0</v>
      </c>
      <c r="W11" s="323">
        <f t="shared" si="12"/>
        <v>5</v>
      </c>
    </row>
    <row r="12" spans="1:26" customFormat="1" ht="42.75" customHeight="1" x14ac:dyDescent="0.25">
      <c r="A12" s="355"/>
      <c r="B12" s="355"/>
      <c r="C12" s="353"/>
      <c r="D12" s="239" t="s">
        <v>30</v>
      </c>
      <c r="E12" s="239">
        <v>2</v>
      </c>
      <c r="F12" s="239">
        <v>162</v>
      </c>
      <c r="G12" s="248" t="s">
        <v>313</v>
      </c>
      <c r="H12" s="239" t="s">
        <v>451</v>
      </c>
      <c r="I12" s="239" t="s">
        <v>451</v>
      </c>
      <c r="J12" s="352"/>
      <c r="K12" s="251"/>
      <c r="L12" s="251"/>
      <c r="M12">
        <v>0</v>
      </c>
      <c r="O12" s="323">
        <f t="shared" ca="1" si="6"/>
        <v>0</v>
      </c>
      <c r="P12" s="323">
        <f t="shared" ca="1" si="7"/>
        <v>0</v>
      </c>
      <c r="Q12" s="323">
        <f t="shared" ca="1" si="8"/>
        <v>0</v>
      </c>
      <c r="R12" s="323">
        <f t="shared" ca="1" si="9"/>
        <v>0</v>
      </c>
      <c r="S12" s="323">
        <f t="shared" ca="1" si="10"/>
        <v>0</v>
      </c>
      <c r="T12" s="323">
        <f t="shared" ca="1" si="11"/>
        <v>0</v>
      </c>
      <c r="W12" s="323">
        <f t="shared" si="12"/>
        <v>5</v>
      </c>
    </row>
    <row r="13" spans="1:26" customFormat="1" x14ac:dyDescent="0.25">
      <c r="A13" s="356"/>
      <c r="B13" s="356"/>
      <c r="C13" s="239" t="s">
        <v>499</v>
      </c>
      <c r="D13" s="239"/>
      <c r="E13" s="239"/>
      <c r="F13" s="239"/>
      <c r="G13" s="248"/>
      <c r="H13" s="239">
        <f>SUM(H5:H12)</f>
        <v>100</v>
      </c>
      <c r="I13" s="239"/>
      <c r="J13" s="248"/>
      <c r="K13" s="251"/>
      <c r="L13" s="251"/>
      <c r="O13" s="323">
        <f t="shared" ca="1" si="6"/>
        <v>0</v>
      </c>
      <c r="P13" s="323">
        <f ca="1">IF(C13="Total", SUM(INDIRECT("P"&amp;W12&amp;":P"&amp;W13)),IF(AND(H13=50,I13="-"),1,0))</f>
        <v>2</v>
      </c>
      <c r="Q13" s="323">
        <f t="shared" ca="1" si="8"/>
        <v>0</v>
      </c>
      <c r="R13" s="323">
        <f t="shared" ca="1" si="9"/>
        <v>0</v>
      </c>
      <c r="S13" s="323">
        <f t="shared" ca="1" si="10"/>
        <v>0</v>
      </c>
      <c r="T13" s="323">
        <f t="shared" ca="1" si="11"/>
        <v>0</v>
      </c>
      <c r="W13" s="323">
        <f t="shared" si="12"/>
        <v>12</v>
      </c>
      <c r="X13">
        <f>W13+2</f>
        <v>14</v>
      </c>
      <c r="Y13" s="332"/>
      <c r="Z13" t="s">
        <v>977</v>
      </c>
    </row>
    <row r="14" spans="1:26" customFormat="1" ht="42.75" customHeight="1" x14ac:dyDescent="0.25">
      <c r="A14" s="354">
        <v>3</v>
      </c>
      <c r="B14" s="354" t="s">
        <v>45</v>
      </c>
      <c r="C14" s="354" t="s">
        <v>51</v>
      </c>
      <c r="D14" s="239" t="s">
        <v>52</v>
      </c>
      <c r="E14" s="239">
        <v>1</v>
      </c>
      <c r="F14" s="239">
        <v>104</v>
      </c>
      <c r="G14" s="248" t="s">
        <v>313</v>
      </c>
      <c r="H14" s="239" t="s">
        <v>451</v>
      </c>
      <c r="I14" s="239" t="s">
        <v>451</v>
      </c>
      <c r="J14" s="352" t="s">
        <v>451</v>
      </c>
      <c r="K14" s="251"/>
      <c r="L14" s="251"/>
      <c r="M14">
        <v>125</v>
      </c>
      <c r="O14" s="323">
        <f ca="1">IF(C14="Total", SUM(INDIRECT("O"&amp;W13&amp;":O"&amp;W14)), IF(AND(H14=50,I14="Yes"),1,0))</f>
        <v>0</v>
      </c>
      <c r="P14" s="323">
        <f ca="1">IF(C14="Total", SUM(INDIRECT("P"&amp;W13&amp;":P"&amp;W14)),IF(AND(H14=50,I14="-"),1,0))</f>
        <v>0</v>
      </c>
      <c r="Q14" s="323">
        <f ca="1">IF(C14="Total", SUM(INDIRECT("Q"&amp;W13&amp;":Q"&amp;W14)),IF(AND(H14=63,I14="Yes"),1,0))</f>
        <v>0</v>
      </c>
      <c r="R14" s="323">
        <f ca="1">IF(C14="Total", SUM(INDIRECT("R"&amp;W13&amp;":R"&amp;W14)),IF(AND(H14=63,I14="-"),1,0))</f>
        <v>0</v>
      </c>
      <c r="S14" s="323">
        <f ca="1">IF(C14="Total", SUM(INDIRECT("S"&amp;W13&amp;":S"&amp;W14)),IF(AND(H14=80,I14="Yes"),1,0))</f>
        <v>0</v>
      </c>
      <c r="T14" s="323">
        <f ca="1">IF(C14="Total", SUM(INDIRECT("T"&amp;W13&amp;":T"&amp;W14)),IF(AND(H14=80,I14="-"),1,0))</f>
        <v>0</v>
      </c>
      <c r="W14" s="323">
        <f t="shared" si="12"/>
        <v>12</v>
      </c>
      <c r="X14">
        <f>IF(C14="Total",W14+2,X13)</f>
        <v>14</v>
      </c>
    </row>
    <row r="15" spans="1:26" customFormat="1" ht="42.75" customHeight="1" x14ac:dyDescent="0.25">
      <c r="A15" s="355"/>
      <c r="B15" s="355"/>
      <c r="C15" s="355"/>
      <c r="D15" s="239" t="s">
        <v>52</v>
      </c>
      <c r="E15" s="239">
        <v>2</v>
      </c>
      <c r="F15" s="239">
        <v>104</v>
      </c>
      <c r="G15" s="248" t="s">
        <v>313</v>
      </c>
      <c r="H15" s="239" t="s">
        <v>451</v>
      </c>
      <c r="I15" s="239" t="s">
        <v>451</v>
      </c>
      <c r="J15" s="352"/>
      <c r="K15" s="251"/>
      <c r="L15" s="251"/>
      <c r="M15">
        <v>160</v>
      </c>
      <c r="O15" s="323">
        <f t="shared" ref="O15:O17" ca="1" si="13">IF(C15="Total", SUM(INDIRECT("O"&amp;W14&amp;":O"&amp;W15)), IF(AND(H15=50,I15="Yes"),1,0))</f>
        <v>0</v>
      </c>
      <c r="P15" s="323">
        <f t="shared" ref="P15:P18" ca="1" si="14">IF(C15="Total", SUM(INDIRECT("P"&amp;W14&amp;":P"&amp;W15)),IF(AND(H15=50,I15="-"),1,0))</f>
        <v>0</v>
      </c>
      <c r="Q15" s="323">
        <f t="shared" ref="Q15:Q18" ca="1" si="15">IF(C15="Total", SUM(INDIRECT("Q"&amp;W14&amp;":Q"&amp;W15)),IF(AND(H15=63,I15="Yes"),1,0))</f>
        <v>0</v>
      </c>
      <c r="R15" s="323">
        <f t="shared" ref="R15:R18" ca="1" si="16">IF(C15="Total", SUM(INDIRECT("R"&amp;W14&amp;":R"&amp;W15)),IF(AND(H15=63,I15="-"),1,0))</f>
        <v>0</v>
      </c>
      <c r="S15" s="323">
        <f t="shared" ref="S15:S18" ca="1" si="17">IF(C15="Total", SUM(INDIRECT("S"&amp;W14&amp;":S"&amp;W15)),IF(AND(H15=80,I15="Yes"),1,0))</f>
        <v>0</v>
      </c>
      <c r="T15" s="323">
        <f t="shared" ref="T15:T18" ca="1" si="18">IF(C15="Total", SUM(INDIRECT("T"&amp;W14&amp;":T"&amp;W15)),IF(AND(H15=80,I15="-"),1,0))</f>
        <v>0</v>
      </c>
      <c r="W15" s="323">
        <f t="shared" si="12"/>
        <v>12</v>
      </c>
      <c r="X15" s="323">
        <f t="shared" ref="X15:X78" si="19">IF(C15="Total",W15+2,X14)</f>
        <v>14</v>
      </c>
    </row>
    <row r="16" spans="1:26" customFormat="1" ht="42.75" customHeight="1" x14ac:dyDescent="0.25">
      <c r="A16" s="355"/>
      <c r="B16" s="355"/>
      <c r="C16" s="355"/>
      <c r="D16" s="239" t="s">
        <v>50</v>
      </c>
      <c r="E16" s="239">
        <v>1</v>
      </c>
      <c r="F16" s="239">
        <v>30</v>
      </c>
      <c r="G16" s="351" t="s">
        <v>314</v>
      </c>
      <c r="H16" s="239" t="s">
        <v>451</v>
      </c>
      <c r="I16" s="239" t="s">
        <v>451</v>
      </c>
      <c r="J16" s="352"/>
      <c r="K16" s="251"/>
      <c r="L16" s="251"/>
      <c r="M16">
        <v>188</v>
      </c>
      <c r="O16" s="323">
        <f t="shared" ca="1" si="13"/>
        <v>0</v>
      </c>
      <c r="P16" s="323">
        <f t="shared" ca="1" si="14"/>
        <v>0</v>
      </c>
      <c r="Q16" s="323">
        <f t="shared" ca="1" si="15"/>
        <v>0</v>
      </c>
      <c r="R16" s="323">
        <f t="shared" ca="1" si="16"/>
        <v>0</v>
      </c>
      <c r="S16" s="323">
        <f t="shared" ca="1" si="17"/>
        <v>0</v>
      </c>
      <c r="T16" s="323">
        <f t="shared" ca="1" si="18"/>
        <v>0</v>
      </c>
      <c r="W16" s="323">
        <f t="shared" si="12"/>
        <v>12</v>
      </c>
      <c r="X16" s="323">
        <f t="shared" si="19"/>
        <v>14</v>
      </c>
    </row>
    <row r="17" spans="1:27" customFormat="1" ht="42.75" customHeight="1" x14ac:dyDescent="0.25">
      <c r="A17" s="355"/>
      <c r="B17" s="355"/>
      <c r="C17" s="356"/>
      <c r="D17" s="239" t="s">
        <v>50</v>
      </c>
      <c r="E17" s="239">
        <v>2</v>
      </c>
      <c r="F17" s="239">
        <v>30</v>
      </c>
      <c r="G17" s="351" t="s">
        <v>314</v>
      </c>
      <c r="H17" s="239" t="s">
        <v>451</v>
      </c>
      <c r="I17" s="239" t="s">
        <v>451</v>
      </c>
      <c r="J17" s="352"/>
      <c r="K17" s="251"/>
      <c r="L17" s="251"/>
      <c r="M17">
        <v>125</v>
      </c>
      <c r="O17" s="323">
        <f t="shared" ca="1" si="13"/>
        <v>0</v>
      </c>
      <c r="P17" s="323">
        <f t="shared" ca="1" si="14"/>
        <v>0</v>
      </c>
      <c r="Q17" s="323">
        <f t="shared" ca="1" si="15"/>
        <v>0</v>
      </c>
      <c r="R17" s="323">
        <f t="shared" ca="1" si="16"/>
        <v>0</v>
      </c>
      <c r="S17" s="323">
        <f t="shared" ca="1" si="17"/>
        <v>0</v>
      </c>
      <c r="T17" s="323">
        <f t="shared" ca="1" si="18"/>
        <v>0</v>
      </c>
      <c r="W17" s="323">
        <f t="shared" si="12"/>
        <v>12</v>
      </c>
      <c r="X17" s="323">
        <f t="shared" si="19"/>
        <v>14</v>
      </c>
    </row>
    <row r="18" spans="1:27" customFormat="1" ht="15" customHeight="1" x14ac:dyDescent="0.25">
      <c r="A18" s="356"/>
      <c r="B18" s="356"/>
      <c r="C18" s="239" t="s">
        <v>499</v>
      </c>
      <c r="D18" s="239"/>
      <c r="E18" s="239"/>
      <c r="F18" s="239"/>
      <c r="G18" s="248"/>
      <c r="H18" s="239" t="s">
        <v>451</v>
      </c>
      <c r="I18" s="239"/>
      <c r="J18" s="248"/>
      <c r="K18" s="251"/>
      <c r="L18" s="251"/>
      <c r="O18" s="323">
        <f ca="1">IF(C18="Total", SUM(INDIRECT("O"&amp;W17&amp;":O"&amp;W18)), IF(AND(H18=50,I18="Yes"),1,0))</f>
        <v>0</v>
      </c>
      <c r="P18" s="323">
        <f t="shared" ca="1" si="14"/>
        <v>2</v>
      </c>
      <c r="Q18" s="323">
        <f t="shared" ca="1" si="15"/>
        <v>0</v>
      </c>
      <c r="R18" s="323">
        <f t="shared" ca="1" si="16"/>
        <v>0</v>
      </c>
      <c r="S18" s="323">
        <f t="shared" ca="1" si="17"/>
        <v>0</v>
      </c>
      <c r="T18" s="323">
        <f t="shared" ca="1" si="18"/>
        <v>0</v>
      </c>
      <c r="W18" s="323">
        <f t="shared" si="12"/>
        <v>17</v>
      </c>
      <c r="X18" s="323">
        <f t="shared" si="19"/>
        <v>19</v>
      </c>
      <c r="Y18" s="82"/>
      <c r="Z18" s="82"/>
      <c r="AA18" s="82"/>
    </row>
    <row r="19" spans="1:27" customFormat="1" ht="27" customHeight="1" x14ac:dyDescent="0.25">
      <c r="A19" s="354">
        <v>4</v>
      </c>
      <c r="B19" s="354" t="s">
        <v>890</v>
      </c>
      <c r="C19" s="354" t="s">
        <v>51</v>
      </c>
      <c r="D19" s="239" t="s">
        <v>40</v>
      </c>
      <c r="E19" s="239">
        <v>1</v>
      </c>
      <c r="F19" s="239">
        <v>12</v>
      </c>
      <c r="G19" s="248" t="s">
        <v>313</v>
      </c>
      <c r="H19" s="239"/>
      <c r="I19" s="239"/>
      <c r="J19" s="357">
        <v>125</v>
      </c>
      <c r="K19" s="251" t="s">
        <v>430</v>
      </c>
      <c r="L19" s="251"/>
      <c r="M19">
        <v>125</v>
      </c>
      <c r="O19" s="323">
        <f ca="1">IF(C19="Total", SUM(INDIRECT("O"&amp;W18&amp;":O"&amp;W19)), IF(AND(H19=50,I19="Yes"),1,0))</f>
        <v>0</v>
      </c>
      <c r="P19" s="323">
        <f ca="1">IF(C19="Total", SUM(INDIRECT("P"&amp;W18&amp;":P"&amp;W19)),IF(AND(H19=50,I19="-"),1,0))</f>
        <v>0</v>
      </c>
      <c r="Q19" s="323">
        <f ca="1">IF(C19="Total", SUM(INDIRECT("Q"&amp;W18&amp;":Q"&amp;W19)),IF(AND(H19=63,I19="Yes"),1,0))</f>
        <v>0</v>
      </c>
      <c r="R19" s="323">
        <f ca="1">IF(C19="Total", SUM(INDIRECT("R"&amp;W18&amp;":R"&amp;W19)),IF(AND(H19=63,I19="-"),1,0))</f>
        <v>0</v>
      </c>
      <c r="S19" s="323">
        <f ca="1">IF(C19="Total", SUM(INDIRECT("S"&amp;W18&amp;":S"&amp;W19)),IF(AND(H19=80,I19="Yes"),1,0))</f>
        <v>0</v>
      </c>
      <c r="T19" s="323">
        <f ca="1">IF(C19="Total", SUM(INDIRECT("T"&amp;W18&amp;":T"&amp;W19)),IF(AND(H19=80,I19="-"),1,0))</f>
        <v>0</v>
      </c>
      <c r="W19" s="323">
        <f t="shared" si="12"/>
        <v>17</v>
      </c>
      <c r="X19" s="323">
        <f t="shared" si="19"/>
        <v>19</v>
      </c>
    </row>
    <row r="20" spans="1:27" customFormat="1" ht="24.75" customHeight="1" x14ac:dyDescent="0.25">
      <c r="A20" s="355"/>
      <c r="B20" s="355"/>
      <c r="C20" s="356"/>
      <c r="D20" s="239" t="s">
        <v>128</v>
      </c>
      <c r="E20" s="239">
        <v>1</v>
      </c>
      <c r="F20" s="239">
        <v>12</v>
      </c>
      <c r="G20" s="248" t="s">
        <v>313</v>
      </c>
      <c r="H20" s="239"/>
      <c r="I20" s="239"/>
      <c r="J20" s="358"/>
      <c r="K20" s="251" t="s">
        <v>430</v>
      </c>
      <c r="L20" s="251"/>
      <c r="M20">
        <v>0</v>
      </c>
      <c r="O20" s="323">
        <f t="shared" ref="O20" ca="1" si="20">IF(C20="Total", SUM(INDIRECT("O"&amp;W19&amp;":O"&amp;W20)), IF(AND(H20=50,I20="Yes"),1,0))</f>
        <v>0</v>
      </c>
      <c r="P20" s="323">
        <f t="shared" ref="P20" ca="1" si="21">IF(C20="Total", SUM(INDIRECT("P"&amp;W19&amp;":P"&amp;W20)),IF(AND(H20=50,I20="-"),1,0))</f>
        <v>0</v>
      </c>
      <c r="Q20" s="323">
        <f t="shared" ref="Q20" ca="1" si="22">IF(C20="Total", SUM(INDIRECT("Q"&amp;W19&amp;":Q"&amp;W20)),IF(AND(H20=63,I20="Yes"),1,0))</f>
        <v>0</v>
      </c>
      <c r="R20" s="323">
        <f t="shared" ref="R20" ca="1" si="23">IF(C20="Total", SUM(INDIRECT("R"&amp;W19&amp;":R"&amp;W20)),IF(AND(H20=63,I20="-"),1,0))</f>
        <v>0</v>
      </c>
      <c r="S20" s="323">
        <f t="shared" ref="S20" ca="1" si="24">IF(C20="Total", SUM(INDIRECT("S"&amp;W19&amp;":S"&amp;W20)),IF(AND(H20=80,I20="Yes"),1,0))</f>
        <v>0</v>
      </c>
      <c r="T20" s="323">
        <f t="shared" ref="T20" ca="1" si="25">IF(C20="Total", SUM(INDIRECT("T"&amp;W19&amp;":T"&amp;W20)),IF(AND(H20=80,I20="-"),1,0))</f>
        <v>0</v>
      </c>
      <c r="W20" s="323">
        <f t="shared" si="12"/>
        <v>17</v>
      </c>
      <c r="X20" s="323">
        <f t="shared" si="19"/>
        <v>19</v>
      </c>
    </row>
    <row r="21" spans="1:27" customFormat="1" ht="15" customHeight="1" x14ac:dyDescent="0.25">
      <c r="A21" s="356"/>
      <c r="B21" s="356"/>
      <c r="C21" s="239" t="s">
        <v>499</v>
      </c>
      <c r="D21" s="239"/>
      <c r="E21" s="239"/>
      <c r="F21" s="239"/>
      <c r="G21" s="248"/>
      <c r="H21" s="239"/>
      <c r="I21" s="239"/>
      <c r="J21" s="318">
        <v>125</v>
      </c>
      <c r="K21" s="251"/>
      <c r="L21" s="251"/>
      <c r="O21" s="323">
        <f ca="1">IF(C21="Total", SUM(INDIRECT("O"&amp;X20&amp;":O"&amp;W21)), IF(AND(H21=50,I21="Yes"),1,0))</f>
        <v>0</v>
      </c>
      <c r="P21" s="323">
        <f ca="1">IF(C21="Total", SUM(INDIRECT("P"&amp;X20&amp;":P"&amp;W21)),IF(AND(H21=50,I21="-"),1,0))</f>
        <v>0</v>
      </c>
      <c r="Q21" s="323">
        <f ca="1">IF(C21="Total", SUM(INDIRECT("Q"&amp;X20&amp;":Q"&amp;W21)),IF(AND(H21=63,I21="Yes"),1,0))</f>
        <v>0</v>
      </c>
      <c r="R21" s="323">
        <f ca="1">IF(C21="Total", SUM(INDIRECT("R"&amp;X20&amp;":R"&amp;W21)),IF(AND(H21=63,I21="-"),1,0))</f>
        <v>0</v>
      </c>
      <c r="S21" s="323">
        <f ca="1">IF(C21="Total", SUM(INDIRECT("S"&amp;X20&amp;":S"&amp;W21)),IF(AND(H21=80,I21="Yes"),1,0))</f>
        <v>0</v>
      </c>
      <c r="T21" s="323">
        <f ca="1">IF(C21="Total", SUM(INDIRECT("T"&amp;X20&amp;":T"&amp;W21)),IF(AND(H21=80,I21="-"),1,0))</f>
        <v>0</v>
      </c>
      <c r="W21" s="323">
        <f t="shared" si="12"/>
        <v>20</v>
      </c>
      <c r="X21" s="323">
        <f t="shared" si="19"/>
        <v>22</v>
      </c>
      <c r="Y21" s="332"/>
      <c r="Z21" s="323" t="s">
        <v>977</v>
      </c>
    </row>
    <row r="22" spans="1:27" customFormat="1" ht="42.75" customHeight="1" x14ac:dyDescent="0.25">
      <c r="A22" s="354">
        <v>5</v>
      </c>
      <c r="B22" s="354" t="s">
        <v>53</v>
      </c>
      <c r="C22" s="353" t="s">
        <v>24</v>
      </c>
      <c r="D22" s="239" t="s">
        <v>59</v>
      </c>
      <c r="E22" s="239">
        <v>1</v>
      </c>
      <c r="F22" s="239">
        <v>165</v>
      </c>
      <c r="G22" s="248" t="s">
        <v>313</v>
      </c>
      <c r="H22" s="239" t="s">
        <v>451</v>
      </c>
      <c r="I22" s="239" t="s">
        <v>451</v>
      </c>
      <c r="J22" s="352" t="s">
        <v>556</v>
      </c>
      <c r="K22" s="251"/>
      <c r="L22" s="251"/>
      <c r="M22">
        <v>125</v>
      </c>
      <c r="O22" s="323">
        <f t="shared" ref="O22:O85" ca="1" si="26">IF(C22="Total", SUM(INDIRECT("O"&amp;X21&amp;":O"&amp;W22)), IF(AND(H22=50,I22="Yes"),1,0))</f>
        <v>0</v>
      </c>
      <c r="P22" s="323">
        <f t="shared" ref="P22:P85" ca="1" si="27">IF(C22="Total", SUM(INDIRECT("P"&amp;X21&amp;":P"&amp;W22)),IF(AND(H22=50,I22="-"),1,0))</f>
        <v>0</v>
      </c>
      <c r="Q22" s="323">
        <f t="shared" ref="Q22:Q85" ca="1" si="28">IF(C22="Total", SUM(INDIRECT("Q"&amp;X21&amp;":Q"&amp;W22)),IF(AND(H22=63,I22="Yes"),1,0))</f>
        <v>0</v>
      </c>
      <c r="R22" s="323">
        <f t="shared" ref="R22:R85" ca="1" si="29">IF(C22="Total", SUM(INDIRECT("R"&amp;X21&amp;":R"&amp;W22)),IF(AND(H22=63,I22="-"),1,0))</f>
        <v>0</v>
      </c>
      <c r="S22" s="323">
        <f t="shared" ref="S22:S85" ca="1" si="30">IF(C22="Total", SUM(INDIRECT("S"&amp;X21&amp;":S"&amp;W22)),IF(AND(H22=80,I22="Yes"),1,0))</f>
        <v>0</v>
      </c>
      <c r="T22" s="323">
        <f t="shared" ref="T22:T85" ca="1" si="31">IF(C22="Total", SUM(INDIRECT("T"&amp;X21&amp;":T"&amp;W22)),IF(AND(H22=80,I22="-"),1,0))</f>
        <v>0</v>
      </c>
      <c r="W22" s="323">
        <f t="shared" si="12"/>
        <v>20</v>
      </c>
      <c r="X22" s="323">
        <f t="shared" si="19"/>
        <v>22</v>
      </c>
    </row>
    <row r="23" spans="1:27" customFormat="1" ht="42.75" customHeight="1" x14ac:dyDescent="0.25">
      <c r="A23" s="355"/>
      <c r="B23" s="355"/>
      <c r="C23" s="353"/>
      <c r="D23" s="239" t="s">
        <v>54</v>
      </c>
      <c r="E23" s="239">
        <v>1</v>
      </c>
      <c r="F23" s="239">
        <v>164</v>
      </c>
      <c r="G23" s="248" t="s">
        <v>313</v>
      </c>
      <c r="H23" s="239" t="s">
        <v>451</v>
      </c>
      <c r="I23" s="239" t="s">
        <v>451</v>
      </c>
      <c r="J23" s="352"/>
      <c r="K23" s="251"/>
      <c r="L23" s="251"/>
      <c r="M23">
        <v>205</v>
      </c>
      <c r="O23" s="323">
        <f t="shared" ca="1" si="26"/>
        <v>0</v>
      </c>
      <c r="P23" s="323">
        <f t="shared" ca="1" si="27"/>
        <v>0</v>
      </c>
      <c r="Q23" s="323">
        <f t="shared" ca="1" si="28"/>
        <v>0</v>
      </c>
      <c r="R23" s="323">
        <f t="shared" ca="1" si="29"/>
        <v>0</v>
      </c>
      <c r="S23" s="323">
        <f t="shared" ca="1" si="30"/>
        <v>0</v>
      </c>
      <c r="T23" s="323">
        <f t="shared" ca="1" si="31"/>
        <v>0</v>
      </c>
      <c r="W23" s="323">
        <f t="shared" si="12"/>
        <v>20</v>
      </c>
      <c r="X23" s="323">
        <f t="shared" si="19"/>
        <v>22</v>
      </c>
    </row>
    <row r="24" spans="1:27" customFormat="1" ht="42.75" customHeight="1" x14ac:dyDescent="0.25">
      <c r="A24" s="355"/>
      <c r="B24" s="355"/>
      <c r="C24" s="353"/>
      <c r="D24" s="239" t="s">
        <v>55</v>
      </c>
      <c r="E24" s="239">
        <v>1</v>
      </c>
      <c r="F24" s="239">
        <v>96</v>
      </c>
      <c r="G24" s="248" t="s">
        <v>313</v>
      </c>
      <c r="H24" s="239" t="s">
        <v>451</v>
      </c>
      <c r="I24" s="239" t="s">
        <v>451</v>
      </c>
      <c r="J24" s="352"/>
      <c r="K24" s="251"/>
      <c r="L24" s="251"/>
      <c r="M24">
        <v>50</v>
      </c>
      <c r="O24" s="323">
        <f t="shared" ca="1" si="26"/>
        <v>0</v>
      </c>
      <c r="P24" s="323">
        <f t="shared" ca="1" si="27"/>
        <v>0</v>
      </c>
      <c r="Q24" s="323">
        <f t="shared" ca="1" si="28"/>
        <v>0</v>
      </c>
      <c r="R24" s="323">
        <f t="shared" ca="1" si="29"/>
        <v>0</v>
      </c>
      <c r="S24" s="323">
        <f t="shared" ca="1" si="30"/>
        <v>0</v>
      </c>
      <c r="T24" s="323">
        <f t="shared" ca="1" si="31"/>
        <v>0</v>
      </c>
      <c r="W24" s="323">
        <f t="shared" si="12"/>
        <v>20</v>
      </c>
      <c r="X24" s="323">
        <f t="shared" si="19"/>
        <v>22</v>
      </c>
    </row>
    <row r="25" spans="1:27" customFormat="1" ht="42.75" customHeight="1" x14ac:dyDescent="0.25">
      <c r="A25" s="355"/>
      <c r="B25" s="355"/>
      <c r="C25" s="353"/>
      <c r="D25" s="239" t="s">
        <v>55</v>
      </c>
      <c r="E25" s="239">
        <v>2</v>
      </c>
      <c r="F25" s="239">
        <v>96</v>
      </c>
      <c r="G25" s="248" t="s">
        <v>313</v>
      </c>
      <c r="H25" s="239" t="s">
        <v>451</v>
      </c>
      <c r="I25" s="239" t="s">
        <v>451</v>
      </c>
      <c r="J25" s="352"/>
      <c r="K25" s="251"/>
      <c r="L25" s="251"/>
      <c r="M25">
        <v>0</v>
      </c>
      <c r="O25" s="323">
        <f t="shared" ca="1" si="26"/>
        <v>0</v>
      </c>
      <c r="P25" s="323">
        <f t="shared" ca="1" si="27"/>
        <v>0</v>
      </c>
      <c r="Q25" s="323">
        <f t="shared" ca="1" si="28"/>
        <v>0</v>
      </c>
      <c r="R25" s="323">
        <f t="shared" ca="1" si="29"/>
        <v>0</v>
      </c>
      <c r="S25" s="323">
        <f t="shared" ca="1" si="30"/>
        <v>0</v>
      </c>
      <c r="T25" s="323">
        <f t="shared" ca="1" si="31"/>
        <v>0</v>
      </c>
      <c r="W25" s="323">
        <f t="shared" si="12"/>
        <v>20</v>
      </c>
      <c r="X25" s="323">
        <f t="shared" si="19"/>
        <v>22</v>
      </c>
    </row>
    <row r="26" spans="1:27" customFormat="1" ht="42.75" customHeight="1" x14ac:dyDescent="0.25">
      <c r="A26" s="356"/>
      <c r="B26" s="356"/>
      <c r="C26" s="239" t="s">
        <v>499</v>
      </c>
      <c r="D26" s="239"/>
      <c r="E26" s="239"/>
      <c r="F26" s="239"/>
      <c r="G26" s="248"/>
      <c r="H26" s="239" t="s">
        <v>451</v>
      </c>
      <c r="I26" s="239" t="s">
        <v>451</v>
      </c>
      <c r="J26" s="248">
        <v>175</v>
      </c>
      <c r="K26" s="251"/>
      <c r="L26" s="251"/>
      <c r="O26" s="323">
        <f t="shared" ca="1" si="26"/>
        <v>0</v>
      </c>
      <c r="P26" s="323">
        <f t="shared" ca="1" si="27"/>
        <v>0</v>
      </c>
      <c r="Q26" s="323">
        <f t="shared" ca="1" si="28"/>
        <v>0</v>
      </c>
      <c r="R26" s="323">
        <f t="shared" ca="1" si="29"/>
        <v>0</v>
      </c>
      <c r="S26" s="323">
        <f t="shared" ca="1" si="30"/>
        <v>0</v>
      </c>
      <c r="T26" s="323">
        <f t="shared" ca="1" si="31"/>
        <v>0</v>
      </c>
      <c r="W26" s="323">
        <f t="shared" si="12"/>
        <v>25</v>
      </c>
      <c r="X26" s="323">
        <f t="shared" si="19"/>
        <v>27</v>
      </c>
    </row>
    <row r="27" spans="1:27" customFormat="1" ht="42.75" customHeight="1" x14ac:dyDescent="0.25">
      <c r="A27" s="354">
        <v>6</v>
      </c>
      <c r="B27" s="354" t="s">
        <v>56</v>
      </c>
      <c r="C27" s="353" t="s">
        <v>58</v>
      </c>
      <c r="D27" s="239" t="s">
        <v>57</v>
      </c>
      <c r="E27" s="239">
        <v>1</v>
      </c>
      <c r="F27" s="239">
        <v>282</v>
      </c>
      <c r="G27" s="248" t="s">
        <v>313</v>
      </c>
      <c r="H27" s="239" t="s">
        <v>451</v>
      </c>
      <c r="I27" s="239" t="s">
        <v>451</v>
      </c>
      <c r="J27" s="352" t="s">
        <v>574</v>
      </c>
      <c r="K27" s="251"/>
      <c r="L27" s="251"/>
      <c r="M27">
        <v>0</v>
      </c>
      <c r="O27" s="323">
        <f t="shared" ca="1" si="26"/>
        <v>0</v>
      </c>
      <c r="P27" s="323">
        <f t="shared" ca="1" si="27"/>
        <v>0</v>
      </c>
      <c r="Q27" s="323">
        <f t="shared" ca="1" si="28"/>
        <v>0</v>
      </c>
      <c r="R27" s="323">
        <f t="shared" ca="1" si="29"/>
        <v>0</v>
      </c>
      <c r="S27" s="323">
        <f t="shared" ca="1" si="30"/>
        <v>0</v>
      </c>
      <c r="T27" s="323">
        <f t="shared" ca="1" si="31"/>
        <v>0</v>
      </c>
      <c r="W27" s="323">
        <f t="shared" si="12"/>
        <v>25</v>
      </c>
      <c r="X27" s="323">
        <f t="shared" si="19"/>
        <v>27</v>
      </c>
    </row>
    <row r="28" spans="1:27" customFormat="1" ht="42.75" customHeight="1" x14ac:dyDescent="0.25">
      <c r="A28" s="355"/>
      <c r="B28" s="355"/>
      <c r="C28" s="353"/>
      <c r="D28" s="239" t="s">
        <v>57</v>
      </c>
      <c r="E28" s="239">
        <v>2</v>
      </c>
      <c r="F28" s="239">
        <v>282</v>
      </c>
      <c r="G28" s="248" t="s">
        <v>313</v>
      </c>
      <c r="H28" s="239" t="s">
        <v>451</v>
      </c>
      <c r="I28" s="239" t="s">
        <v>451</v>
      </c>
      <c r="J28" s="352"/>
      <c r="K28" s="251"/>
      <c r="L28" s="251"/>
      <c r="M28">
        <v>0</v>
      </c>
      <c r="O28" s="323">
        <f t="shared" ca="1" si="26"/>
        <v>0</v>
      </c>
      <c r="P28" s="323">
        <f t="shared" ca="1" si="27"/>
        <v>0</v>
      </c>
      <c r="Q28" s="323">
        <f t="shared" ca="1" si="28"/>
        <v>0</v>
      </c>
      <c r="R28" s="323">
        <f t="shared" ca="1" si="29"/>
        <v>0</v>
      </c>
      <c r="S28" s="323">
        <f t="shared" ca="1" si="30"/>
        <v>0</v>
      </c>
      <c r="T28" s="323">
        <f t="shared" ca="1" si="31"/>
        <v>0</v>
      </c>
      <c r="W28" s="323">
        <f t="shared" si="12"/>
        <v>25</v>
      </c>
      <c r="X28" s="323">
        <f t="shared" si="19"/>
        <v>27</v>
      </c>
    </row>
    <row r="29" spans="1:27" customFormat="1" ht="42.75" customHeight="1" x14ac:dyDescent="0.25">
      <c r="A29" s="355"/>
      <c r="B29" s="355"/>
      <c r="C29" s="353"/>
      <c r="D29" s="239" t="s">
        <v>59</v>
      </c>
      <c r="E29" s="239">
        <v>1</v>
      </c>
      <c r="F29" s="239">
        <v>233</v>
      </c>
      <c r="G29" s="248" t="s">
        <v>313</v>
      </c>
      <c r="H29" s="239" t="s">
        <v>451</v>
      </c>
      <c r="I29" s="239" t="s">
        <v>451</v>
      </c>
      <c r="J29" s="352"/>
      <c r="K29" s="251"/>
      <c r="L29" s="251"/>
      <c r="M29">
        <v>125</v>
      </c>
      <c r="O29" s="323">
        <f t="shared" ca="1" si="26"/>
        <v>0</v>
      </c>
      <c r="P29" s="323">
        <f t="shared" ca="1" si="27"/>
        <v>0</v>
      </c>
      <c r="Q29" s="323">
        <f t="shared" ca="1" si="28"/>
        <v>0</v>
      </c>
      <c r="R29" s="323">
        <f t="shared" ca="1" si="29"/>
        <v>0</v>
      </c>
      <c r="S29" s="323">
        <f t="shared" ca="1" si="30"/>
        <v>0</v>
      </c>
      <c r="T29" s="323">
        <f t="shared" ca="1" si="31"/>
        <v>0</v>
      </c>
      <c r="W29" s="323">
        <f t="shared" si="12"/>
        <v>25</v>
      </c>
      <c r="X29" s="323">
        <f t="shared" si="19"/>
        <v>27</v>
      </c>
    </row>
    <row r="30" spans="1:27" customFormat="1" ht="42.75" customHeight="1" x14ac:dyDescent="0.25">
      <c r="A30" s="355"/>
      <c r="B30" s="355"/>
      <c r="C30" s="353"/>
      <c r="D30" s="239" t="s">
        <v>182</v>
      </c>
      <c r="E30" s="239">
        <v>1</v>
      </c>
      <c r="F30" s="239">
        <v>84</v>
      </c>
      <c r="G30" s="248" t="s">
        <v>313</v>
      </c>
      <c r="H30" s="239" t="s">
        <v>451</v>
      </c>
      <c r="I30" s="239" t="s">
        <v>451</v>
      </c>
      <c r="J30" s="352"/>
      <c r="K30" s="251"/>
      <c r="L30" s="251"/>
      <c r="M30">
        <v>0</v>
      </c>
      <c r="O30" s="323">
        <f t="shared" ca="1" si="26"/>
        <v>0</v>
      </c>
      <c r="P30" s="323">
        <f t="shared" ca="1" si="27"/>
        <v>0</v>
      </c>
      <c r="Q30" s="323">
        <f t="shared" ca="1" si="28"/>
        <v>0</v>
      </c>
      <c r="R30" s="323">
        <f t="shared" ca="1" si="29"/>
        <v>0</v>
      </c>
      <c r="S30" s="323">
        <f t="shared" ca="1" si="30"/>
        <v>0</v>
      </c>
      <c r="T30" s="323">
        <f t="shared" ca="1" si="31"/>
        <v>0</v>
      </c>
      <c r="W30" s="323">
        <f t="shared" si="12"/>
        <v>25</v>
      </c>
      <c r="X30" s="323">
        <f t="shared" si="19"/>
        <v>27</v>
      </c>
    </row>
    <row r="31" spans="1:27" customFormat="1" ht="42.75" customHeight="1" x14ac:dyDescent="0.25">
      <c r="A31" s="355"/>
      <c r="B31" s="355"/>
      <c r="C31" s="353"/>
      <c r="D31" s="239" t="s">
        <v>182</v>
      </c>
      <c r="E31" s="239">
        <v>2</v>
      </c>
      <c r="F31" s="239">
        <v>84</v>
      </c>
      <c r="G31" s="248" t="s">
        <v>313</v>
      </c>
      <c r="H31" s="239" t="s">
        <v>451</v>
      </c>
      <c r="I31" s="239" t="s">
        <v>451</v>
      </c>
      <c r="J31" s="352"/>
      <c r="K31" s="251"/>
      <c r="L31" s="251"/>
      <c r="M31">
        <v>0</v>
      </c>
      <c r="O31" s="323">
        <f t="shared" ca="1" si="26"/>
        <v>0</v>
      </c>
      <c r="P31" s="323">
        <f t="shared" ca="1" si="27"/>
        <v>0</v>
      </c>
      <c r="Q31" s="323">
        <f t="shared" ca="1" si="28"/>
        <v>0</v>
      </c>
      <c r="R31" s="323">
        <f t="shared" ca="1" si="29"/>
        <v>0</v>
      </c>
      <c r="S31" s="323">
        <f t="shared" ca="1" si="30"/>
        <v>0</v>
      </c>
      <c r="T31" s="323">
        <f t="shared" ca="1" si="31"/>
        <v>0</v>
      </c>
      <c r="W31" s="323">
        <f t="shared" si="12"/>
        <v>25</v>
      </c>
      <c r="X31" s="323">
        <f t="shared" si="19"/>
        <v>27</v>
      </c>
    </row>
    <row r="32" spans="1:27" customFormat="1" ht="42.75" customHeight="1" x14ac:dyDescent="0.25">
      <c r="A32" s="355"/>
      <c r="B32" s="355"/>
      <c r="C32" s="353"/>
      <c r="D32" s="239" t="s">
        <v>163</v>
      </c>
      <c r="E32" s="239">
        <v>1</v>
      </c>
      <c r="F32" s="239">
        <v>332</v>
      </c>
      <c r="G32" s="248" t="s">
        <v>313</v>
      </c>
      <c r="H32" s="239" t="s">
        <v>451</v>
      </c>
      <c r="I32" s="239" t="s">
        <v>451</v>
      </c>
      <c r="J32" s="352"/>
      <c r="K32" s="251"/>
      <c r="L32" s="251"/>
      <c r="M32">
        <v>63</v>
      </c>
      <c r="O32" s="323">
        <f t="shared" ca="1" si="26"/>
        <v>0</v>
      </c>
      <c r="P32" s="323">
        <f t="shared" ca="1" si="27"/>
        <v>0</v>
      </c>
      <c r="Q32" s="323">
        <f t="shared" ca="1" si="28"/>
        <v>0</v>
      </c>
      <c r="R32" s="323">
        <f t="shared" ca="1" si="29"/>
        <v>0</v>
      </c>
      <c r="S32" s="323">
        <f t="shared" ca="1" si="30"/>
        <v>0</v>
      </c>
      <c r="T32" s="323">
        <f t="shared" ca="1" si="31"/>
        <v>0</v>
      </c>
      <c r="W32" s="323">
        <f t="shared" si="12"/>
        <v>25</v>
      </c>
      <c r="X32" s="323">
        <f t="shared" si="19"/>
        <v>27</v>
      </c>
    </row>
    <row r="33" spans="1:24" customFormat="1" ht="42.75" customHeight="1" x14ac:dyDescent="0.25">
      <c r="A33" s="356"/>
      <c r="B33" s="356"/>
      <c r="C33" s="239" t="s">
        <v>499</v>
      </c>
      <c r="D33" s="239"/>
      <c r="E33" s="239"/>
      <c r="F33" s="239"/>
      <c r="G33" s="248"/>
      <c r="H33" s="239" t="s">
        <v>451</v>
      </c>
      <c r="I33" s="239"/>
      <c r="J33" s="248">
        <v>285</v>
      </c>
      <c r="K33" s="251"/>
      <c r="L33" s="251"/>
      <c r="O33" s="323">
        <f t="shared" ca="1" si="26"/>
        <v>0</v>
      </c>
      <c r="P33" s="323">
        <f t="shared" ca="1" si="27"/>
        <v>0</v>
      </c>
      <c r="Q33" s="323">
        <f t="shared" ca="1" si="28"/>
        <v>0</v>
      </c>
      <c r="R33" s="323">
        <f t="shared" ca="1" si="29"/>
        <v>0</v>
      </c>
      <c r="S33" s="323">
        <f t="shared" ca="1" si="30"/>
        <v>0</v>
      </c>
      <c r="T33" s="323">
        <f t="shared" ca="1" si="31"/>
        <v>0</v>
      </c>
      <c r="W33" s="323">
        <f t="shared" si="12"/>
        <v>32</v>
      </c>
      <c r="X33" s="323">
        <f t="shared" si="19"/>
        <v>34</v>
      </c>
    </row>
    <row r="34" spans="1:24" customFormat="1" ht="42.75" customHeight="1" x14ac:dyDescent="0.25">
      <c r="A34" s="354">
        <v>7</v>
      </c>
      <c r="B34" s="354" t="s">
        <v>61</v>
      </c>
      <c r="C34" s="353" t="s">
        <v>24</v>
      </c>
      <c r="D34" s="239" t="s">
        <v>54</v>
      </c>
      <c r="E34" s="239">
        <v>1</v>
      </c>
      <c r="F34" s="239">
        <v>177</v>
      </c>
      <c r="G34" s="248" t="s">
        <v>313</v>
      </c>
      <c r="H34" s="239" t="s">
        <v>451</v>
      </c>
      <c r="I34" s="239" t="s">
        <v>451</v>
      </c>
      <c r="J34" s="352" t="s">
        <v>509</v>
      </c>
      <c r="K34" s="251"/>
      <c r="L34" s="251"/>
      <c r="M34">
        <v>80</v>
      </c>
      <c r="O34" s="323">
        <f t="shared" ca="1" si="26"/>
        <v>0</v>
      </c>
      <c r="P34" s="323">
        <f t="shared" ca="1" si="27"/>
        <v>0</v>
      </c>
      <c r="Q34" s="323">
        <f t="shared" ca="1" si="28"/>
        <v>0</v>
      </c>
      <c r="R34" s="323">
        <f t="shared" ca="1" si="29"/>
        <v>0</v>
      </c>
      <c r="S34" s="323">
        <f t="shared" ca="1" si="30"/>
        <v>0</v>
      </c>
      <c r="T34" s="323">
        <f t="shared" ca="1" si="31"/>
        <v>0</v>
      </c>
      <c r="W34" s="323">
        <f t="shared" si="12"/>
        <v>32</v>
      </c>
      <c r="X34" s="323">
        <f t="shared" si="19"/>
        <v>34</v>
      </c>
    </row>
    <row r="35" spans="1:24" customFormat="1" ht="42.75" customHeight="1" x14ac:dyDescent="0.25">
      <c r="A35" s="355"/>
      <c r="B35" s="355"/>
      <c r="C35" s="353"/>
      <c r="D35" s="239" t="s">
        <v>54</v>
      </c>
      <c r="E35" s="239">
        <v>2</v>
      </c>
      <c r="F35" s="239">
        <v>166</v>
      </c>
      <c r="G35" s="248" t="s">
        <v>313</v>
      </c>
      <c r="H35" s="239">
        <v>50</v>
      </c>
      <c r="I35" s="239" t="s">
        <v>451</v>
      </c>
      <c r="J35" s="352"/>
      <c r="K35" s="251"/>
      <c r="L35" s="251"/>
      <c r="M35">
        <v>0</v>
      </c>
      <c r="O35" s="323">
        <f t="shared" ca="1" si="26"/>
        <v>0</v>
      </c>
      <c r="P35" s="323">
        <f t="shared" ca="1" si="27"/>
        <v>1</v>
      </c>
      <c r="Q35" s="323">
        <f t="shared" ca="1" si="28"/>
        <v>0</v>
      </c>
      <c r="R35" s="323">
        <f t="shared" ca="1" si="29"/>
        <v>0</v>
      </c>
      <c r="S35" s="323">
        <f t="shared" ca="1" si="30"/>
        <v>0</v>
      </c>
      <c r="T35" s="323">
        <f t="shared" ca="1" si="31"/>
        <v>0</v>
      </c>
      <c r="W35" s="323">
        <f t="shared" si="12"/>
        <v>32</v>
      </c>
      <c r="X35" s="323">
        <f t="shared" si="19"/>
        <v>34</v>
      </c>
    </row>
    <row r="36" spans="1:24" customFormat="1" ht="42.75" customHeight="1" x14ac:dyDescent="0.25">
      <c r="A36" s="355"/>
      <c r="B36" s="355"/>
      <c r="C36" s="353"/>
      <c r="D36" s="239" t="s">
        <v>62</v>
      </c>
      <c r="E36" s="239">
        <v>1</v>
      </c>
      <c r="F36" s="239">
        <v>122</v>
      </c>
      <c r="G36" s="248" t="s">
        <v>313</v>
      </c>
      <c r="H36" s="239" t="s">
        <v>451</v>
      </c>
      <c r="I36" s="239" t="s">
        <v>451</v>
      </c>
      <c r="J36" s="352"/>
      <c r="K36" s="251"/>
      <c r="L36" s="251"/>
      <c r="M36">
        <v>0</v>
      </c>
      <c r="O36" s="323">
        <f t="shared" ca="1" si="26"/>
        <v>0</v>
      </c>
      <c r="P36" s="323">
        <f t="shared" ca="1" si="27"/>
        <v>0</v>
      </c>
      <c r="Q36" s="323">
        <f t="shared" ca="1" si="28"/>
        <v>0</v>
      </c>
      <c r="R36" s="323">
        <f t="shared" ca="1" si="29"/>
        <v>0</v>
      </c>
      <c r="S36" s="323">
        <f t="shared" ca="1" si="30"/>
        <v>0</v>
      </c>
      <c r="T36" s="323">
        <f t="shared" ca="1" si="31"/>
        <v>0</v>
      </c>
      <c r="W36" s="323">
        <f t="shared" si="12"/>
        <v>32</v>
      </c>
      <c r="X36" s="323">
        <f t="shared" si="19"/>
        <v>34</v>
      </c>
    </row>
    <row r="37" spans="1:24" customFormat="1" ht="42.75" customHeight="1" x14ac:dyDescent="0.25">
      <c r="A37" s="355"/>
      <c r="B37" s="355"/>
      <c r="C37" s="353"/>
      <c r="D37" s="239" t="s">
        <v>63</v>
      </c>
      <c r="E37" s="239">
        <v>1</v>
      </c>
      <c r="F37" s="239">
        <v>76</v>
      </c>
      <c r="G37" s="248" t="s">
        <v>313</v>
      </c>
      <c r="H37" s="239" t="s">
        <v>451</v>
      </c>
      <c r="I37" s="239" t="s">
        <v>451</v>
      </c>
      <c r="J37" s="352"/>
      <c r="K37" s="251"/>
      <c r="L37" s="251"/>
      <c r="M37">
        <v>0</v>
      </c>
      <c r="O37" s="323">
        <f t="shared" ca="1" si="26"/>
        <v>0</v>
      </c>
      <c r="P37" s="323">
        <f t="shared" ca="1" si="27"/>
        <v>0</v>
      </c>
      <c r="Q37" s="323">
        <f t="shared" ca="1" si="28"/>
        <v>0</v>
      </c>
      <c r="R37" s="323">
        <f t="shared" ca="1" si="29"/>
        <v>0</v>
      </c>
      <c r="S37" s="323">
        <f t="shared" ca="1" si="30"/>
        <v>0</v>
      </c>
      <c r="T37" s="323">
        <f t="shared" ca="1" si="31"/>
        <v>0</v>
      </c>
      <c r="W37" s="323">
        <f t="shared" si="12"/>
        <v>32</v>
      </c>
      <c r="X37" s="323">
        <f t="shared" si="19"/>
        <v>34</v>
      </c>
    </row>
    <row r="38" spans="1:24" customFormat="1" ht="42.75" customHeight="1" x14ac:dyDescent="0.25">
      <c r="A38" s="355"/>
      <c r="B38" s="355"/>
      <c r="C38" s="353"/>
      <c r="D38" s="239" t="s">
        <v>112</v>
      </c>
      <c r="E38" s="239">
        <v>1</v>
      </c>
      <c r="F38" s="239">
        <v>289</v>
      </c>
      <c r="G38" s="248" t="s">
        <v>313</v>
      </c>
      <c r="H38" s="239">
        <v>50</v>
      </c>
      <c r="I38" s="239" t="s">
        <v>451</v>
      </c>
      <c r="J38" s="352"/>
      <c r="K38" s="251"/>
      <c r="L38" s="251"/>
      <c r="M38">
        <v>125</v>
      </c>
      <c r="O38" s="323">
        <f t="shared" ca="1" si="26"/>
        <v>0</v>
      </c>
      <c r="P38" s="323">
        <f t="shared" ca="1" si="27"/>
        <v>1</v>
      </c>
      <c r="Q38" s="323">
        <f t="shared" ca="1" si="28"/>
        <v>0</v>
      </c>
      <c r="R38" s="323">
        <f t="shared" ca="1" si="29"/>
        <v>0</v>
      </c>
      <c r="S38" s="323">
        <f t="shared" ca="1" si="30"/>
        <v>0</v>
      </c>
      <c r="T38" s="323">
        <f t="shared" ca="1" si="31"/>
        <v>0</v>
      </c>
      <c r="W38" s="323">
        <f t="shared" si="12"/>
        <v>32</v>
      </c>
      <c r="X38" s="323">
        <f t="shared" si="19"/>
        <v>34</v>
      </c>
    </row>
    <row r="39" spans="1:24" customFormat="1" ht="42.75" customHeight="1" x14ac:dyDescent="0.25">
      <c r="A39" s="355"/>
      <c r="B39" s="355"/>
      <c r="C39" s="353"/>
      <c r="D39" s="239" t="s">
        <v>112</v>
      </c>
      <c r="E39" s="239">
        <v>2</v>
      </c>
      <c r="F39" s="239">
        <v>273</v>
      </c>
      <c r="G39" s="248" t="s">
        <v>313</v>
      </c>
      <c r="H39" s="239">
        <v>50</v>
      </c>
      <c r="I39" s="239" t="s">
        <v>451</v>
      </c>
      <c r="J39" s="352"/>
      <c r="K39" s="251"/>
      <c r="L39" s="251"/>
      <c r="M39">
        <v>50</v>
      </c>
      <c r="O39" s="323">
        <f t="shared" ca="1" si="26"/>
        <v>0</v>
      </c>
      <c r="P39" s="323">
        <f t="shared" ca="1" si="27"/>
        <v>1</v>
      </c>
      <c r="Q39" s="323">
        <f t="shared" ca="1" si="28"/>
        <v>0</v>
      </c>
      <c r="R39" s="323">
        <f t="shared" ca="1" si="29"/>
        <v>0</v>
      </c>
      <c r="S39" s="323">
        <f t="shared" ca="1" si="30"/>
        <v>0</v>
      </c>
      <c r="T39" s="323">
        <f t="shared" ca="1" si="31"/>
        <v>0</v>
      </c>
      <c r="W39" s="323">
        <f t="shared" si="12"/>
        <v>32</v>
      </c>
      <c r="X39" s="323">
        <f t="shared" si="19"/>
        <v>34</v>
      </c>
    </row>
    <row r="40" spans="1:24" customFormat="1" ht="42.75" customHeight="1" x14ac:dyDescent="0.25">
      <c r="A40" s="355"/>
      <c r="B40" s="355"/>
      <c r="C40" s="353"/>
      <c r="D40" s="239" t="s">
        <v>171</v>
      </c>
      <c r="E40" s="239">
        <v>1</v>
      </c>
      <c r="F40" s="239">
        <v>83</v>
      </c>
      <c r="G40" s="248" t="s">
        <v>313</v>
      </c>
      <c r="H40" s="239" t="s">
        <v>451</v>
      </c>
      <c r="I40" s="239" t="s">
        <v>451</v>
      </c>
      <c r="J40" s="352"/>
      <c r="K40" s="251"/>
      <c r="L40" s="251"/>
      <c r="M40">
        <v>175</v>
      </c>
      <c r="O40" s="323">
        <f t="shared" ca="1" si="26"/>
        <v>0</v>
      </c>
      <c r="P40" s="323">
        <f t="shared" ca="1" si="27"/>
        <v>0</v>
      </c>
      <c r="Q40" s="323">
        <f t="shared" ca="1" si="28"/>
        <v>0</v>
      </c>
      <c r="R40" s="323">
        <f t="shared" ca="1" si="29"/>
        <v>0</v>
      </c>
      <c r="S40" s="323">
        <f t="shared" ca="1" si="30"/>
        <v>0</v>
      </c>
      <c r="T40" s="323">
        <f t="shared" ca="1" si="31"/>
        <v>0</v>
      </c>
      <c r="W40" s="323">
        <f t="shared" si="12"/>
        <v>32</v>
      </c>
      <c r="X40" s="323">
        <f t="shared" si="19"/>
        <v>34</v>
      </c>
    </row>
    <row r="41" spans="1:24" customFormat="1" ht="42.75" customHeight="1" x14ac:dyDescent="0.25">
      <c r="A41" s="355"/>
      <c r="B41" s="355"/>
      <c r="C41" s="353"/>
      <c r="D41" s="239" t="s">
        <v>492</v>
      </c>
      <c r="E41" s="239">
        <v>1</v>
      </c>
      <c r="F41" s="239">
        <v>14</v>
      </c>
      <c r="G41" s="248" t="s">
        <v>314</v>
      </c>
      <c r="H41" s="239" t="s">
        <v>451</v>
      </c>
      <c r="I41" s="239" t="s">
        <v>451</v>
      </c>
      <c r="J41" s="352"/>
      <c r="K41" s="251"/>
      <c r="L41" s="251"/>
      <c r="M41">
        <v>188</v>
      </c>
      <c r="O41" s="323">
        <f t="shared" ca="1" si="26"/>
        <v>0</v>
      </c>
      <c r="P41" s="323">
        <f t="shared" ca="1" si="27"/>
        <v>0</v>
      </c>
      <c r="Q41" s="323">
        <f t="shared" ca="1" si="28"/>
        <v>0</v>
      </c>
      <c r="R41" s="323">
        <f t="shared" ca="1" si="29"/>
        <v>0</v>
      </c>
      <c r="S41" s="323">
        <f t="shared" ca="1" si="30"/>
        <v>0</v>
      </c>
      <c r="T41" s="323">
        <f t="shared" ca="1" si="31"/>
        <v>0</v>
      </c>
      <c r="W41" s="323">
        <f t="shared" si="12"/>
        <v>32</v>
      </c>
      <c r="X41" s="323">
        <f t="shared" si="19"/>
        <v>34</v>
      </c>
    </row>
    <row r="42" spans="1:24" customFormat="1" ht="42.75" customHeight="1" x14ac:dyDescent="0.25">
      <c r="A42" s="355"/>
      <c r="B42" s="355"/>
      <c r="C42" s="353"/>
      <c r="D42" s="239" t="s">
        <v>492</v>
      </c>
      <c r="E42" s="239">
        <v>2</v>
      </c>
      <c r="F42" s="239">
        <v>14</v>
      </c>
      <c r="G42" s="248" t="s">
        <v>314</v>
      </c>
      <c r="H42" s="239" t="s">
        <v>451</v>
      </c>
      <c r="I42" s="239" t="s">
        <v>451</v>
      </c>
      <c r="J42" s="352"/>
      <c r="K42" s="251"/>
      <c r="L42" s="251"/>
      <c r="M42">
        <v>0</v>
      </c>
      <c r="O42" s="323">
        <f t="shared" ca="1" si="26"/>
        <v>0</v>
      </c>
      <c r="P42" s="323">
        <f t="shared" ca="1" si="27"/>
        <v>0</v>
      </c>
      <c r="Q42" s="323">
        <f t="shared" ca="1" si="28"/>
        <v>0</v>
      </c>
      <c r="R42" s="323">
        <f t="shared" ca="1" si="29"/>
        <v>0</v>
      </c>
      <c r="S42" s="323">
        <f t="shared" ca="1" si="30"/>
        <v>0</v>
      </c>
      <c r="T42" s="323">
        <f t="shared" ca="1" si="31"/>
        <v>0</v>
      </c>
      <c r="W42" s="323">
        <f t="shared" si="12"/>
        <v>32</v>
      </c>
      <c r="X42" s="323">
        <f t="shared" si="19"/>
        <v>34</v>
      </c>
    </row>
    <row r="43" spans="1:24" customFormat="1" ht="42.75" customHeight="1" x14ac:dyDescent="0.25">
      <c r="A43" s="356"/>
      <c r="B43" s="356"/>
      <c r="C43" s="239" t="s">
        <v>499</v>
      </c>
      <c r="D43" s="239"/>
      <c r="E43" s="239"/>
      <c r="F43" s="239"/>
      <c r="G43" s="248"/>
      <c r="H43" s="239">
        <f>SUM(H34:H42)</f>
        <v>150</v>
      </c>
      <c r="I43" s="239"/>
      <c r="J43" s="248">
        <v>50</v>
      </c>
      <c r="K43" s="251"/>
      <c r="L43" s="251"/>
      <c r="O43" s="323">
        <f t="shared" ca="1" si="26"/>
        <v>0</v>
      </c>
      <c r="P43" s="323">
        <f t="shared" ca="1" si="27"/>
        <v>3</v>
      </c>
      <c r="Q43" s="323">
        <f t="shared" ca="1" si="28"/>
        <v>0</v>
      </c>
      <c r="R43" s="323">
        <f t="shared" ca="1" si="29"/>
        <v>0</v>
      </c>
      <c r="S43" s="323">
        <f t="shared" ca="1" si="30"/>
        <v>0</v>
      </c>
      <c r="T43" s="323">
        <f t="shared" ca="1" si="31"/>
        <v>0</v>
      </c>
      <c r="W43" s="323">
        <f>IF(C43="Total", ROW(B43)-1, W42)</f>
        <v>42</v>
      </c>
      <c r="X43" s="323">
        <f>IF(C43="Total",W43+2,X42)</f>
        <v>44</v>
      </c>
    </row>
    <row r="44" spans="1:24" customFormat="1" ht="42.75" customHeight="1" x14ac:dyDescent="0.25">
      <c r="A44" s="354">
        <v>8</v>
      </c>
      <c r="B44" s="354" t="s">
        <v>487</v>
      </c>
      <c r="C44" s="354" t="s">
        <v>23</v>
      </c>
      <c r="D44" s="239" t="s">
        <v>135</v>
      </c>
      <c r="E44" s="239">
        <v>1</v>
      </c>
      <c r="F44" s="239">
        <v>240</v>
      </c>
      <c r="G44" s="248" t="s">
        <v>313</v>
      </c>
      <c r="H44" s="239" t="s">
        <v>451</v>
      </c>
      <c r="I44" s="239" t="s">
        <v>451</v>
      </c>
      <c r="J44" s="357">
        <v>50</v>
      </c>
      <c r="K44" s="251"/>
      <c r="L44" s="251"/>
      <c r="M44">
        <v>188</v>
      </c>
      <c r="O44" s="323">
        <f t="shared" ca="1" si="26"/>
        <v>0</v>
      </c>
      <c r="P44" s="323">
        <f t="shared" ca="1" si="27"/>
        <v>0</v>
      </c>
      <c r="Q44" s="323">
        <f t="shared" ca="1" si="28"/>
        <v>0</v>
      </c>
      <c r="R44" s="323">
        <f t="shared" ca="1" si="29"/>
        <v>0</v>
      </c>
      <c r="S44" s="323">
        <f t="shared" ca="1" si="30"/>
        <v>0</v>
      </c>
      <c r="T44" s="323">
        <f t="shared" ca="1" si="31"/>
        <v>0</v>
      </c>
      <c r="W44" s="323">
        <f t="shared" si="12"/>
        <v>42</v>
      </c>
      <c r="X44" s="323">
        <f t="shared" si="19"/>
        <v>44</v>
      </c>
    </row>
    <row r="45" spans="1:24" customFormat="1" ht="42.75" customHeight="1" x14ac:dyDescent="0.25">
      <c r="A45" s="355"/>
      <c r="B45" s="355"/>
      <c r="C45" s="356"/>
      <c r="D45" s="239" t="s">
        <v>135</v>
      </c>
      <c r="E45" s="239">
        <v>2</v>
      </c>
      <c r="F45" s="239">
        <v>240</v>
      </c>
      <c r="G45" s="248" t="s">
        <v>313</v>
      </c>
      <c r="H45" s="239" t="s">
        <v>451</v>
      </c>
      <c r="I45" s="239" t="s">
        <v>451</v>
      </c>
      <c r="J45" s="359"/>
      <c r="K45" s="251"/>
      <c r="L45" s="251"/>
      <c r="M45">
        <v>125</v>
      </c>
      <c r="O45" s="323">
        <f t="shared" ca="1" si="26"/>
        <v>0</v>
      </c>
      <c r="P45" s="323">
        <f t="shared" ca="1" si="27"/>
        <v>0</v>
      </c>
      <c r="Q45" s="323">
        <f t="shared" ca="1" si="28"/>
        <v>0</v>
      </c>
      <c r="R45" s="323">
        <f t="shared" ca="1" si="29"/>
        <v>0</v>
      </c>
      <c r="S45" s="323">
        <f t="shared" ca="1" si="30"/>
        <v>0</v>
      </c>
      <c r="T45" s="323">
        <f t="shared" ca="1" si="31"/>
        <v>0</v>
      </c>
      <c r="W45" s="323">
        <f t="shared" si="12"/>
        <v>42</v>
      </c>
      <c r="X45" s="323">
        <f t="shared" si="19"/>
        <v>44</v>
      </c>
    </row>
    <row r="46" spans="1:24" customFormat="1" ht="15" customHeight="1" x14ac:dyDescent="0.25">
      <c r="A46" s="356"/>
      <c r="B46" s="356"/>
      <c r="C46" s="239" t="s">
        <v>499</v>
      </c>
      <c r="D46" s="239"/>
      <c r="E46" s="239"/>
      <c r="F46" s="239"/>
      <c r="G46" s="248"/>
      <c r="H46" s="239" t="s">
        <v>451</v>
      </c>
      <c r="I46" s="239"/>
      <c r="J46" s="248">
        <v>50</v>
      </c>
      <c r="K46" s="251"/>
      <c r="L46" s="251"/>
      <c r="O46" s="323">
        <f t="shared" ca="1" si="26"/>
        <v>0</v>
      </c>
      <c r="P46" s="323">
        <f t="shared" ca="1" si="27"/>
        <v>0</v>
      </c>
      <c r="Q46" s="323">
        <f t="shared" ca="1" si="28"/>
        <v>0</v>
      </c>
      <c r="R46" s="323">
        <f t="shared" ca="1" si="29"/>
        <v>0</v>
      </c>
      <c r="S46" s="323">
        <f t="shared" ca="1" si="30"/>
        <v>0</v>
      </c>
      <c r="T46" s="323">
        <f t="shared" ca="1" si="31"/>
        <v>0</v>
      </c>
      <c r="W46" s="323">
        <f t="shared" si="12"/>
        <v>45</v>
      </c>
      <c r="X46" s="323">
        <f t="shared" si="19"/>
        <v>47</v>
      </c>
    </row>
    <row r="47" spans="1:24" customFormat="1" ht="42.75" customHeight="1" x14ac:dyDescent="0.25">
      <c r="A47" s="354">
        <v>9</v>
      </c>
      <c r="B47" s="354" t="s">
        <v>770</v>
      </c>
      <c r="C47" s="391" t="s">
        <v>771</v>
      </c>
      <c r="D47" s="242" t="s">
        <v>25</v>
      </c>
      <c r="E47" s="252">
        <v>1</v>
      </c>
      <c r="F47" s="239">
        <v>25</v>
      </c>
      <c r="G47" s="248" t="s">
        <v>314</v>
      </c>
      <c r="H47" s="239" t="s">
        <v>451</v>
      </c>
      <c r="I47" s="239" t="s">
        <v>451</v>
      </c>
      <c r="J47" s="248"/>
      <c r="K47" s="251"/>
      <c r="L47" s="251"/>
      <c r="M47">
        <v>0</v>
      </c>
      <c r="O47" s="323">
        <f t="shared" ca="1" si="26"/>
        <v>0</v>
      </c>
      <c r="P47" s="323">
        <f t="shared" ca="1" si="27"/>
        <v>0</v>
      </c>
      <c r="Q47" s="323">
        <f t="shared" ca="1" si="28"/>
        <v>0</v>
      </c>
      <c r="R47" s="323">
        <f t="shared" ca="1" si="29"/>
        <v>0</v>
      </c>
      <c r="S47" s="323">
        <f t="shared" ca="1" si="30"/>
        <v>0</v>
      </c>
      <c r="T47" s="323">
        <f t="shared" ca="1" si="31"/>
        <v>0</v>
      </c>
      <c r="W47" s="323">
        <f t="shared" si="12"/>
        <v>45</v>
      </c>
      <c r="X47" s="323">
        <f t="shared" si="19"/>
        <v>47</v>
      </c>
    </row>
    <row r="48" spans="1:24" customFormat="1" ht="42.75" customHeight="1" x14ac:dyDescent="0.25">
      <c r="A48" s="355"/>
      <c r="B48" s="355"/>
      <c r="C48" s="392"/>
      <c r="D48" s="242" t="s">
        <v>25</v>
      </c>
      <c r="E48" s="252">
        <v>2</v>
      </c>
      <c r="F48" s="239">
        <v>25</v>
      </c>
      <c r="G48" s="248" t="s">
        <v>314</v>
      </c>
      <c r="H48" s="239" t="s">
        <v>451</v>
      </c>
      <c r="I48" s="239" t="s">
        <v>451</v>
      </c>
      <c r="J48" s="248"/>
      <c r="K48" s="251"/>
      <c r="L48" s="251"/>
      <c r="M48">
        <v>0</v>
      </c>
      <c r="O48" s="323">
        <f t="shared" ca="1" si="26"/>
        <v>0</v>
      </c>
      <c r="P48" s="323">
        <f t="shared" ca="1" si="27"/>
        <v>0</v>
      </c>
      <c r="Q48" s="323">
        <f t="shared" ca="1" si="28"/>
        <v>0</v>
      </c>
      <c r="R48" s="323">
        <f t="shared" ca="1" si="29"/>
        <v>0</v>
      </c>
      <c r="S48" s="323">
        <f t="shared" ca="1" si="30"/>
        <v>0</v>
      </c>
      <c r="T48" s="323">
        <f t="shared" ca="1" si="31"/>
        <v>0</v>
      </c>
      <c r="W48" s="323">
        <f t="shared" si="12"/>
        <v>45</v>
      </c>
      <c r="X48" s="323">
        <f t="shared" si="19"/>
        <v>47</v>
      </c>
    </row>
    <row r="49" spans="1:24" customFormat="1" ht="42.75" customHeight="1" x14ac:dyDescent="0.25">
      <c r="A49" s="356"/>
      <c r="B49" s="356"/>
      <c r="C49" s="239" t="s">
        <v>499</v>
      </c>
      <c r="D49" s="242"/>
      <c r="E49" s="252"/>
      <c r="F49" s="239"/>
      <c r="G49" s="248"/>
      <c r="H49" s="239" t="s">
        <v>451</v>
      </c>
      <c r="I49" s="239" t="s">
        <v>451</v>
      </c>
      <c r="J49" s="248" t="s">
        <v>451</v>
      </c>
      <c r="K49" s="251"/>
      <c r="L49" s="251"/>
      <c r="O49" s="323">
        <f t="shared" ca="1" si="26"/>
        <v>0</v>
      </c>
      <c r="P49" s="323">
        <f t="shared" ca="1" si="27"/>
        <v>0</v>
      </c>
      <c r="Q49" s="323">
        <f t="shared" ca="1" si="28"/>
        <v>0</v>
      </c>
      <c r="R49" s="323">
        <f t="shared" ca="1" si="29"/>
        <v>0</v>
      </c>
      <c r="S49" s="323">
        <f t="shared" ca="1" si="30"/>
        <v>0</v>
      </c>
      <c r="T49" s="323">
        <f t="shared" ca="1" si="31"/>
        <v>0</v>
      </c>
      <c r="W49" s="323">
        <f t="shared" si="12"/>
        <v>48</v>
      </c>
      <c r="X49" s="323">
        <f t="shared" si="19"/>
        <v>50</v>
      </c>
    </row>
    <row r="50" spans="1:24" customFormat="1" ht="42.75" customHeight="1" x14ac:dyDescent="0.25">
      <c r="A50" s="354">
        <v>10</v>
      </c>
      <c r="B50" s="354" t="s">
        <v>64</v>
      </c>
      <c r="C50" s="353" t="s">
        <v>51</v>
      </c>
      <c r="D50" s="239" t="s">
        <v>425</v>
      </c>
      <c r="E50" s="239">
        <v>1</v>
      </c>
      <c r="F50" s="239">
        <v>315</v>
      </c>
      <c r="G50" s="248" t="s">
        <v>313</v>
      </c>
      <c r="H50" s="239">
        <v>50</v>
      </c>
      <c r="I50" s="239" t="s">
        <v>451</v>
      </c>
      <c r="J50" s="352" t="s">
        <v>451</v>
      </c>
      <c r="K50" s="251"/>
      <c r="L50" s="251"/>
      <c r="M50">
        <v>0</v>
      </c>
      <c r="O50" s="323">
        <f t="shared" ca="1" si="26"/>
        <v>0</v>
      </c>
      <c r="P50" s="323">
        <f t="shared" ca="1" si="27"/>
        <v>1</v>
      </c>
      <c r="Q50" s="323">
        <f t="shared" ca="1" si="28"/>
        <v>0</v>
      </c>
      <c r="R50" s="323">
        <f t="shared" ca="1" si="29"/>
        <v>0</v>
      </c>
      <c r="S50" s="323">
        <f t="shared" ca="1" si="30"/>
        <v>0</v>
      </c>
      <c r="T50" s="323">
        <f t="shared" ca="1" si="31"/>
        <v>0</v>
      </c>
      <c r="W50" s="323">
        <f t="shared" si="12"/>
        <v>48</v>
      </c>
      <c r="X50" s="323">
        <f t="shared" si="19"/>
        <v>50</v>
      </c>
    </row>
    <row r="51" spans="1:24" customFormat="1" ht="42.75" customHeight="1" x14ac:dyDescent="0.25">
      <c r="A51" s="355"/>
      <c r="B51" s="355"/>
      <c r="C51" s="353"/>
      <c r="D51" s="239" t="s">
        <v>425</v>
      </c>
      <c r="E51" s="239">
        <v>2</v>
      </c>
      <c r="F51" s="239">
        <v>315</v>
      </c>
      <c r="G51" s="248" t="s">
        <v>313</v>
      </c>
      <c r="H51" s="239">
        <v>50</v>
      </c>
      <c r="I51" s="239" t="s">
        <v>451</v>
      </c>
      <c r="J51" s="352"/>
      <c r="K51" s="251"/>
      <c r="L51" s="251"/>
      <c r="M51">
        <v>80</v>
      </c>
      <c r="O51" s="323">
        <f t="shared" ca="1" si="26"/>
        <v>0</v>
      </c>
      <c r="P51" s="323">
        <f t="shared" ca="1" si="27"/>
        <v>1</v>
      </c>
      <c r="Q51" s="323">
        <f t="shared" ca="1" si="28"/>
        <v>0</v>
      </c>
      <c r="R51" s="323">
        <f t="shared" ca="1" si="29"/>
        <v>0</v>
      </c>
      <c r="S51" s="323">
        <f t="shared" ca="1" si="30"/>
        <v>0</v>
      </c>
      <c r="T51" s="323">
        <f t="shared" ca="1" si="31"/>
        <v>0</v>
      </c>
      <c r="W51" s="323">
        <f t="shared" si="12"/>
        <v>48</v>
      </c>
      <c r="X51" s="323">
        <f t="shared" si="19"/>
        <v>50</v>
      </c>
    </row>
    <row r="52" spans="1:24" customFormat="1" ht="42.75" customHeight="1" x14ac:dyDescent="0.25">
      <c r="A52" s="355"/>
      <c r="B52" s="355"/>
      <c r="C52" s="353"/>
      <c r="D52" s="239" t="s">
        <v>35</v>
      </c>
      <c r="E52" s="239">
        <v>1</v>
      </c>
      <c r="F52" s="239">
        <v>54</v>
      </c>
      <c r="G52" s="248" t="s">
        <v>314</v>
      </c>
      <c r="H52" s="239" t="s">
        <v>451</v>
      </c>
      <c r="I52" s="239" t="s">
        <v>451</v>
      </c>
      <c r="J52" s="352"/>
      <c r="K52" s="251"/>
      <c r="L52" s="251"/>
      <c r="M52">
        <v>80</v>
      </c>
      <c r="O52" s="323">
        <f t="shared" ca="1" si="26"/>
        <v>0</v>
      </c>
      <c r="P52" s="323">
        <f t="shared" ca="1" si="27"/>
        <v>0</v>
      </c>
      <c r="Q52" s="323">
        <f t="shared" ca="1" si="28"/>
        <v>0</v>
      </c>
      <c r="R52" s="323">
        <f t="shared" ca="1" si="29"/>
        <v>0</v>
      </c>
      <c r="S52" s="323">
        <f t="shared" ca="1" si="30"/>
        <v>0</v>
      </c>
      <c r="T52" s="323">
        <f t="shared" ca="1" si="31"/>
        <v>0</v>
      </c>
      <c r="W52" s="323">
        <f t="shared" si="12"/>
        <v>48</v>
      </c>
      <c r="X52" s="323">
        <f t="shared" si="19"/>
        <v>50</v>
      </c>
    </row>
    <row r="53" spans="1:24" customFormat="1" ht="42.75" customHeight="1" x14ac:dyDescent="0.25">
      <c r="A53" s="355"/>
      <c r="B53" s="355"/>
      <c r="C53" s="353"/>
      <c r="D53" s="239" t="s">
        <v>35</v>
      </c>
      <c r="E53" s="239">
        <v>2</v>
      </c>
      <c r="F53" s="239">
        <v>54</v>
      </c>
      <c r="G53" s="248" t="s">
        <v>314</v>
      </c>
      <c r="H53" s="239" t="s">
        <v>451</v>
      </c>
      <c r="I53" s="239" t="s">
        <v>451</v>
      </c>
      <c r="J53" s="352"/>
      <c r="K53" s="251"/>
      <c r="L53" s="251"/>
      <c r="M53">
        <v>50</v>
      </c>
      <c r="O53" s="323">
        <f t="shared" ca="1" si="26"/>
        <v>0</v>
      </c>
      <c r="P53" s="323">
        <f t="shared" ca="1" si="27"/>
        <v>0</v>
      </c>
      <c r="Q53" s="323">
        <f t="shared" ca="1" si="28"/>
        <v>0</v>
      </c>
      <c r="R53" s="323">
        <f t="shared" ca="1" si="29"/>
        <v>0</v>
      </c>
      <c r="S53" s="323">
        <f t="shared" ca="1" si="30"/>
        <v>0</v>
      </c>
      <c r="T53" s="323">
        <f t="shared" ca="1" si="31"/>
        <v>0</v>
      </c>
      <c r="W53" s="323">
        <f t="shared" si="12"/>
        <v>48</v>
      </c>
      <c r="X53" s="323">
        <f t="shared" si="19"/>
        <v>50</v>
      </c>
    </row>
    <row r="54" spans="1:24" customFormat="1" ht="42.75" customHeight="1" x14ac:dyDescent="0.25">
      <c r="A54" s="355"/>
      <c r="B54" s="355"/>
      <c r="C54" s="353"/>
      <c r="D54" s="239" t="s">
        <v>66</v>
      </c>
      <c r="E54" s="239">
        <v>1</v>
      </c>
      <c r="F54" s="239">
        <v>135</v>
      </c>
      <c r="G54" s="248" t="s">
        <v>313</v>
      </c>
      <c r="H54" s="239" t="s">
        <v>451</v>
      </c>
      <c r="I54" s="239" t="s">
        <v>451</v>
      </c>
      <c r="J54" s="352"/>
      <c r="K54" s="251"/>
      <c r="L54" s="251"/>
      <c r="M54">
        <v>125</v>
      </c>
      <c r="O54" s="323">
        <f t="shared" ca="1" si="26"/>
        <v>0</v>
      </c>
      <c r="P54" s="323">
        <f t="shared" ca="1" si="27"/>
        <v>0</v>
      </c>
      <c r="Q54" s="323">
        <f t="shared" ca="1" si="28"/>
        <v>0</v>
      </c>
      <c r="R54" s="323">
        <f t="shared" ca="1" si="29"/>
        <v>0</v>
      </c>
      <c r="S54" s="323">
        <f t="shared" ca="1" si="30"/>
        <v>0</v>
      </c>
      <c r="T54" s="323">
        <f t="shared" ca="1" si="31"/>
        <v>0</v>
      </c>
      <c r="W54" s="323">
        <f t="shared" si="12"/>
        <v>48</v>
      </c>
      <c r="X54" s="323">
        <f t="shared" si="19"/>
        <v>50</v>
      </c>
    </row>
    <row r="55" spans="1:24" customFormat="1" ht="42.75" customHeight="1" x14ac:dyDescent="0.25">
      <c r="A55" s="355"/>
      <c r="B55" s="355"/>
      <c r="C55" s="353"/>
      <c r="D55" s="239" t="s">
        <v>67</v>
      </c>
      <c r="E55" s="239">
        <v>2</v>
      </c>
      <c r="F55" s="239">
        <v>185</v>
      </c>
      <c r="G55" s="248" t="s">
        <v>313</v>
      </c>
      <c r="H55" s="239" t="s">
        <v>451</v>
      </c>
      <c r="I55" s="239" t="s">
        <v>451</v>
      </c>
      <c r="J55" s="352"/>
      <c r="K55" s="251"/>
      <c r="L55" s="251"/>
      <c r="M55">
        <v>0</v>
      </c>
      <c r="O55" s="323">
        <f t="shared" ca="1" si="26"/>
        <v>0</v>
      </c>
      <c r="P55" s="323">
        <f t="shared" ca="1" si="27"/>
        <v>0</v>
      </c>
      <c r="Q55" s="323">
        <f t="shared" ca="1" si="28"/>
        <v>0</v>
      </c>
      <c r="R55" s="323">
        <f t="shared" ca="1" si="29"/>
        <v>0</v>
      </c>
      <c r="S55" s="323">
        <f t="shared" ca="1" si="30"/>
        <v>0</v>
      </c>
      <c r="T55" s="323">
        <f t="shared" ca="1" si="31"/>
        <v>0</v>
      </c>
      <c r="W55" s="323">
        <f t="shared" si="12"/>
        <v>48</v>
      </c>
      <c r="X55" s="323">
        <f t="shared" si="19"/>
        <v>50</v>
      </c>
    </row>
    <row r="56" spans="1:24" customFormat="1" ht="42.75" customHeight="1" x14ac:dyDescent="0.25">
      <c r="A56" s="355"/>
      <c r="B56" s="355"/>
      <c r="C56" s="353"/>
      <c r="D56" s="239" t="s">
        <v>68</v>
      </c>
      <c r="E56" s="239">
        <v>1</v>
      </c>
      <c r="F56" s="239">
        <v>131</v>
      </c>
      <c r="G56" s="248" t="s">
        <v>313</v>
      </c>
      <c r="H56" s="239" t="s">
        <v>451</v>
      </c>
      <c r="I56" s="239" t="s">
        <v>451</v>
      </c>
      <c r="J56" s="352"/>
      <c r="K56" s="251"/>
      <c r="L56" s="251"/>
      <c r="M56">
        <v>375</v>
      </c>
      <c r="O56" s="323">
        <f t="shared" ca="1" si="26"/>
        <v>0</v>
      </c>
      <c r="P56" s="323">
        <f t="shared" ca="1" si="27"/>
        <v>0</v>
      </c>
      <c r="Q56" s="323">
        <f t="shared" ca="1" si="28"/>
        <v>0</v>
      </c>
      <c r="R56" s="323">
        <f t="shared" ca="1" si="29"/>
        <v>0</v>
      </c>
      <c r="S56" s="323">
        <f t="shared" ca="1" si="30"/>
        <v>0</v>
      </c>
      <c r="T56" s="323">
        <f t="shared" ca="1" si="31"/>
        <v>0</v>
      </c>
      <c r="W56" s="323">
        <f t="shared" si="12"/>
        <v>48</v>
      </c>
      <c r="X56" s="323">
        <f t="shared" si="19"/>
        <v>50</v>
      </c>
    </row>
    <row r="57" spans="1:24" customFormat="1" ht="42.75" customHeight="1" x14ac:dyDescent="0.25">
      <c r="A57" s="355"/>
      <c r="B57" s="355"/>
      <c r="C57" s="353"/>
      <c r="D57" s="239" t="s">
        <v>480</v>
      </c>
      <c r="E57" s="239">
        <v>1</v>
      </c>
      <c r="F57" s="239">
        <v>238</v>
      </c>
      <c r="G57" s="248" t="s">
        <v>313</v>
      </c>
      <c r="H57" s="239">
        <v>50</v>
      </c>
      <c r="I57" s="239" t="s">
        <v>451</v>
      </c>
      <c r="J57" s="352"/>
      <c r="K57" s="251"/>
      <c r="L57" s="251"/>
      <c r="M57">
        <v>175</v>
      </c>
      <c r="O57" s="323">
        <f t="shared" ca="1" si="26"/>
        <v>0</v>
      </c>
      <c r="P57" s="323">
        <f t="shared" ca="1" si="27"/>
        <v>1</v>
      </c>
      <c r="Q57" s="323">
        <f t="shared" ca="1" si="28"/>
        <v>0</v>
      </c>
      <c r="R57" s="323">
        <f t="shared" ca="1" si="29"/>
        <v>0</v>
      </c>
      <c r="S57" s="323">
        <f t="shared" ca="1" si="30"/>
        <v>0</v>
      </c>
      <c r="T57" s="323">
        <f t="shared" ca="1" si="31"/>
        <v>0</v>
      </c>
      <c r="W57" s="323">
        <f t="shared" si="12"/>
        <v>48</v>
      </c>
      <c r="X57" s="323">
        <f t="shared" si="19"/>
        <v>50</v>
      </c>
    </row>
    <row r="58" spans="1:24" customFormat="1" ht="42.75" customHeight="1" x14ac:dyDescent="0.25">
      <c r="A58" s="356"/>
      <c r="B58" s="356"/>
      <c r="C58" s="239" t="s">
        <v>499</v>
      </c>
      <c r="D58" s="239"/>
      <c r="E58" s="239"/>
      <c r="F58" s="239"/>
      <c r="G58" s="248"/>
      <c r="H58" s="239">
        <f>SUM(H50:H57)</f>
        <v>150</v>
      </c>
      <c r="I58" s="239"/>
      <c r="J58" s="248" t="s">
        <v>451</v>
      </c>
      <c r="K58" s="251"/>
      <c r="L58" s="251"/>
      <c r="O58" s="323">
        <f t="shared" ca="1" si="26"/>
        <v>0</v>
      </c>
      <c r="P58" s="323">
        <f t="shared" ca="1" si="27"/>
        <v>3</v>
      </c>
      <c r="Q58" s="323">
        <f t="shared" ca="1" si="28"/>
        <v>0</v>
      </c>
      <c r="R58" s="323">
        <f t="shared" ca="1" si="29"/>
        <v>0</v>
      </c>
      <c r="S58" s="323">
        <f t="shared" ca="1" si="30"/>
        <v>0</v>
      </c>
      <c r="T58" s="323">
        <f t="shared" ca="1" si="31"/>
        <v>0</v>
      </c>
      <c r="W58" s="323">
        <f t="shared" si="12"/>
        <v>57</v>
      </c>
      <c r="X58" s="323">
        <f t="shared" si="19"/>
        <v>59</v>
      </c>
    </row>
    <row r="59" spans="1:24" customFormat="1" ht="42.75" customHeight="1" x14ac:dyDescent="0.25">
      <c r="A59" s="354">
        <v>11</v>
      </c>
      <c r="B59" s="354" t="s">
        <v>35</v>
      </c>
      <c r="C59" s="353" t="s">
        <v>549</v>
      </c>
      <c r="D59" s="239" t="s">
        <v>153</v>
      </c>
      <c r="E59" s="239">
        <v>1</v>
      </c>
      <c r="F59" s="239">
        <v>327</v>
      </c>
      <c r="G59" s="248" t="s">
        <v>313</v>
      </c>
      <c r="H59" s="239">
        <v>80</v>
      </c>
      <c r="I59" s="239" t="s">
        <v>543</v>
      </c>
      <c r="J59" s="352" t="s">
        <v>507</v>
      </c>
      <c r="K59" s="251"/>
      <c r="L59" s="251"/>
      <c r="M59">
        <v>0</v>
      </c>
      <c r="O59" s="323">
        <f t="shared" ca="1" si="26"/>
        <v>0</v>
      </c>
      <c r="P59" s="323">
        <f t="shared" ca="1" si="27"/>
        <v>0</v>
      </c>
      <c r="Q59" s="323">
        <f t="shared" ca="1" si="28"/>
        <v>0</v>
      </c>
      <c r="R59" s="323">
        <f t="shared" ca="1" si="29"/>
        <v>0</v>
      </c>
      <c r="S59" s="323">
        <f t="shared" ca="1" si="30"/>
        <v>1</v>
      </c>
      <c r="T59" s="323">
        <f t="shared" ca="1" si="31"/>
        <v>0</v>
      </c>
      <c r="W59" s="323">
        <f t="shared" si="12"/>
        <v>57</v>
      </c>
      <c r="X59" s="323">
        <f t="shared" si="19"/>
        <v>59</v>
      </c>
    </row>
    <row r="60" spans="1:24" customFormat="1" ht="42.75" customHeight="1" x14ac:dyDescent="0.25">
      <c r="A60" s="355"/>
      <c r="B60" s="355"/>
      <c r="C60" s="353"/>
      <c r="D60" s="239" t="s">
        <v>153</v>
      </c>
      <c r="E60" s="239">
        <v>2</v>
      </c>
      <c r="F60" s="239">
        <v>327</v>
      </c>
      <c r="G60" s="248" t="s">
        <v>313</v>
      </c>
      <c r="H60" s="239">
        <v>80</v>
      </c>
      <c r="I60" s="239" t="s">
        <v>543</v>
      </c>
      <c r="J60" s="352"/>
      <c r="K60" s="251"/>
      <c r="L60" s="251"/>
      <c r="M60">
        <v>0</v>
      </c>
      <c r="O60" s="323">
        <f t="shared" ca="1" si="26"/>
        <v>0</v>
      </c>
      <c r="P60" s="323">
        <f t="shared" ca="1" si="27"/>
        <v>0</v>
      </c>
      <c r="Q60" s="323">
        <f t="shared" ca="1" si="28"/>
        <v>0</v>
      </c>
      <c r="R60" s="323">
        <f t="shared" ca="1" si="29"/>
        <v>0</v>
      </c>
      <c r="S60" s="323">
        <f t="shared" ca="1" si="30"/>
        <v>1</v>
      </c>
      <c r="T60" s="323">
        <f t="shared" ca="1" si="31"/>
        <v>0</v>
      </c>
      <c r="W60" s="323">
        <f t="shared" si="12"/>
        <v>57</v>
      </c>
      <c r="X60" s="323">
        <f t="shared" si="19"/>
        <v>59</v>
      </c>
    </row>
    <row r="61" spans="1:24" customFormat="1" ht="42.75" customHeight="1" x14ac:dyDescent="0.25">
      <c r="A61" s="355"/>
      <c r="B61" s="355"/>
      <c r="C61" s="353"/>
      <c r="D61" s="239" t="s">
        <v>50</v>
      </c>
      <c r="E61" s="239">
        <v>1</v>
      </c>
      <c r="F61" s="239">
        <v>178</v>
      </c>
      <c r="G61" s="248" t="s">
        <v>313</v>
      </c>
      <c r="H61" s="239">
        <v>50</v>
      </c>
      <c r="I61" s="239" t="s">
        <v>451</v>
      </c>
      <c r="J61" s="352"/>
      <c r="K61" s="251"/>
      <c r="L61" s="251"/>
      <c r="M61">
        <v>0</v>
      </c>
      <c r="O61" s="323">
        <f t="shared" ca="1" si="26"/>
        <v>0</v>
      </c>
      <c r="P61" s="323">
        <f t="shared" ca="1" si="27"/>
        <v>1</v>
      </c>
      <c r="Q61" s="323">
        <f t="shared" ca="1" si="28"/>
        <v>0</v>
      </c>
      <c r="R61" s="323">
        <f t="shared" ca="1" si="29"/>
        <v>0</v>
      </c>
      <c r="S61" s="323">
        <f t="shared" ca="1" si="30"/>
        <v>0</v>
      </c>
      <c r="T61" s="323">
        <f t="shared" ca="1" si="31"/>
        <v>0</v>
      </c>
      <c r="W61" s="323">
        <f t="shared" si="12"/>
        <v>57</v>
      </c>
      <c r="X61" s="323">
        <f t="shared" si="19"/>
        <v>59</v>
      </c>
    </row>
    <row r="62" spans="1:24" customFormat="1" ht="42.75" customHeight="1" x14ac:dyDescent="0.25">
      <c r="A62" s="355"/>
      <c r="B62" s="355"/>
      <c r="C62" s="353"/>
      <c r="D62" s="239" t="s">
        <v>50</v>
      </c>
      <c r="E62" s="239">
        <v>2</v>
      </c>
      <c r="F62" s="239">
        <v>178</v>
      </c>
      <c r="G62" s="248" t="s">
        <v>313</v>
      </c>
      <c r="H62" s="239">
        <v>50</v>
      </c>
      <c r="I62" s="239" t="s">
        <v>451</v>
      </c>
      <c r="J62" s="352"/>
      <c r="K62" s="251"/>
      <c r="L62" s="251"/>
      <c r="M62">
        <v>188</v>
      </c>
      <c r="O62" s="323">
        <f t="shared" ca="1" si="26"/>
        <v>0</v>
      </c>
      <c r="P62" s="323">
        <f t="shared" ca="1" si="27"/>
        <v>1</v>
      </c>
      <c r="Q62" s="323">
        <f t="shared" ca="1" si="28"/>
        <v>0</v>
      </c>
      <c r="R62" s="323">
        <f t="shared" ca="1" si="29"/>
        <v>0</v>
      </c>
      <c r="S62" s="323">
        <f t="shared" ca="1" si="30"/>
        <v>0</v>
      </c>
      <c r="T62" s="323">
        <f t="shared" ca="1" si="31"/>
        <v>0</v>
      </c>
      <c r="W62" s="323">
        <f t="shared" si="12"/>
        <v>57</v>
      </c>
      <c r="X62" s="323">
        <f t="shared" si="19"/>
        <v>59</v>
      </c>
    </row>
    <row r="63" spans="1:24" customFormat="1" ht="42.75" customHeight="1" x14ac:dyDescent="0.25">
      <c r="A63" s="355"/>
      <c r="B63" s="355"/>
      <c r="C63" s="353"/>
      <c r="D63" s="239" t="s">
        <v>64</v>
      </c>
      <c r="E63" s="239">
        <v>1</v>
      </c>
      <c r="F63" s="239">
        <v>54</v>
      </c>
      <c r="G63" s="248" t="s">
        <v>314</v>
      </c>
      <c r="H63" s="239" t="s">
        <v>451</v>
      </c>
      <c r="I63" s="239" t="s">
        <v>451</v>
      </c>
      <c r="J63" s="352"/>
      <c r="K63" s="251"/>
      <c r="L63" s="251"/>
      <c r="M63">
        <v>300</v>
      </c>
      <c r="O63" s="323">
        <f t="shared" ca="1" si="26"/>
        <v>0</v>
      </c>
      <c r="P63" s="323">
        <f t="shared" ca="1" si="27"/>
        <v>0</v>
      </c>
      <c r="Q63" s="323">
        <f t="shared" ca="1" si="28"/>
        <v>0</v>
      </c>
      <c r="R63" s="323">
        <f t="shared" ca="1" si="29"/>
        <v>0</v>
      </c>
      <c r="S63" s="323">
        <f t="shared" ca="1" si="30"/>
        <v>0</v>
      </c>
      <c r="T63" s="323">
        <f t="shared" ca="1" si="31"/>
        <v>0</v>
      </c>
      <c r="W63" s="323">
        <f t="shared" si="12"/>
        <v>57</v>
      </c>
      <c r="X63" s="323">
        <f t="shared" si="19"/>
        <v>59</v>
      </c>
    </row>
    <row r="64" spans="1:24" customFormat="1" ht="42.75" customHeight="1" x14ac:dyDescent="0.25">
      <c r="A64" s="355"/>
      <c r="B64" s="355"/>
      <c r="C64" s="353"/>
      <c r="D64" s="239" t="s">
        <v>64</v>
      </c>
      <c r="E64" s="239">
        <v>2</v>
      </c>
      <c r="F64" s="239">
        <v>54</v>
      </c>
      <c r="G64" s="248" t="s">
        <v>314</v>
      </c>
      <c r="H64" s="239" t="s">
        <v>451</v>
      </c>
      <c r="I64" s="239" t="s">
        <v>451</v>
      </c>
      <c r="J64" s="352"/>
      <c r="K64" s="251"/>
      <c r="L64" s="251"/>
      <c r="M64">
        <v>188</v>
      </c>
      <c r="O64" s="323">
        <f t="shared" ca="1" si="26"/>
        <v>0</v>
      </c>
      <c r="P64" s="323">
        <f t="shared" ca="1" si="27"/>
        <v>0</v>
      </c>
      <c r="Q64" s="323">
        <f t="shared" ca="1" si="28"/>
        <v>0</v>
      </c>
      <c r="R64" s="323">
        <f t="shared" ca="1" si="29"/>
        <v>0</v>
      </c>
      <c r="S64" s="323">
        <f t="shared" ca="1" si="30"/>
        <v>0</v>
      </c>
      <c r="T64" s="323">
        <f t="shared" ca="1" si="31"/>
        <v>0</v>
      </c>
      <c r="W64" s="323">
        <f t="shared" si="12"/>
        <v>57</v>
      </c>
      <c r="X64" s="323">
        <f t="shared" si="19"/>
        <v>59</v>
      </c>
    </row>
    <row r="65" spans="1:24" customFormat="1" ht="42.75" customHeight="1" x14ac:dyDescent="0.25">
      <c r="A65" s="356"/>
      <c r="B65" s="356"/>
      <c r="C65" s="239" t="s">
        <v>499</v>
      </c>
      <c r="D65" s="239"/>
      <c r="E65" s="239"/>
      <c r="F65" s="239"/>
      <c r="G65" s="248"/>
      <c r="H65" s="239">
        <f>SUM(H59:H64)</f>
        <v>260</v>
      </c>
      <c r="I65" s="239" t="s">
        <v>451</v>
      </c>
      <c r="J65" s="248">
        <v>125</v>
      </c>
      <c r="K65" s="251"/>
      <c r="L65" s="251"/>
      <c r="O65" s="323">
        <f t="shared" ca="1" si="26"/>
        <v>0</v>
      </c>
      <c r="P65" s="323">
        <f t="shared" ca="1" si="27"/>
        <v>2</v>
      </c>
      <c r="Q65" s="323">
        <f t="shared" ca="1" si="28"/>
        <v>0</v>
      </c>
      <c r="R65" s="323">
        <f t="shared" ca="1" si="29"/>
        <v>0</v>
      </c>
      <c r="S65" s="323">
        <f t="shared" ca="1" si="30"/>
        <v>2</v>
      </c>
      <c r="T65" s="323">
        <f t="shared" ca="1" si="31"/>
        <v>0</v>
      </c>
      <c r="W65" s="323">
        <f t="shared" si="12"/>
        <v>64</v>
      </c>
      <c r="X65" s="323">
        <f t="shared" si="19"/>
        <v>66</v>
      </c>
    </row>
    <row r="66" spans="1:24" customFormat="1" ht="42.75" customHeight="1" x14ac:dyDescent="0.25">
      <c r="A66" s="354">
        <v>12</v>
      </c>
      <c r="B66" s="354" t="s">
        <v>68</v>
      </c>
      <c r="C66" s="353" t="s">
        <v>51</v>
      </c>
      <c r="D66" s="239" t="s">
        <v>69</v>
      </c>
      <c r="E66" s="239">
        <v>1</v>
      </c>
      <c r="F66" s="239">
        <v>174</v>
      </c>
      <c r="G66" s="248" t="s">
        <v>313</v>
      </c>
      <c r="H66" s="239" t="s">
        <v>451</v>
      </c>
      <c r="I66" s="239" t="s">
        <v>451</v>
      </c>
      <c r="J66" s="352" t="s">
        <v>557</v>
      </c>
      <c r="K66" s="251"/>
      <c r="L66" s="251"/>
      <c r="M66">
        <v>100</v>
      </c>
      <c r="O66" s="323">
        <f t="shared" ca="1" si="26"/>
        <v>0</v>
      </c>
      <c r="P66" s="323">
        <f t="shared" ca="1" si="27"/>
        <v>0</v>
      </c>
      <c r="Q66" s="323">
        <f t="shared" ca="1" si="28"/>
        <v>0</v>
      </c>
      <c r="R66" s="323">
        <f t="shared" ca="1" si="29"/>
        <v>0</v>
      </c>
      <c r="S66" s="323">
        <f t="shared" ca="1" si="30"/>
        <v>0</v>
      </c>
      <c r="T66" s="323">
        <f t="shared" ca="1" si="31"/>
        <v>0</v>
      </c>
      <c r="W66" s="323">
        <f t="shared" si="12"/>
        <v>64</v>
      </c>
      <c r="X66" s="323">
        <f t="shared" si="19"/>
        <v>66</v>
      </c>
    </row>
    <row r="67" spans="1:24" customFormat="1" ht="42.75" customHeight="1" x14ac:dyDescent="0.25">
      <c r="A67" s="355"/>
      <c r="B67" s="355"/>
      <c r="C67" s="353"/>
      <c r="D67" s="239" t="s">
        <v>69</v>
      </c>
      <c r="E67" s="239">
        <v>2</v>
      </c>
      <c r="F67" s="239">
        <v>174</v>
      </c>
      <c r="G67" s="248" t="s">
        <v>313</v>
      </c>
      <c r="H67" s="239" t="s">
        <v>451</v>
      </c>
      <c r="I67" s="239" t="s">
        <v>451</v>
      </c>
      <c r="J67" s="352"/>
      <c r="K67" s="251"/>
      <c r="L67" s="251"/>
      <c r="M67">
        <v>0</v>
      </c>
      <c r="O67" s="323">
        <f t="shared" ca="1" si="26"/>
        <v>0</v>
      </c>
      <c r="P67" s="323">
        <f t="shared" ca="1" si="27"/>
        <v>0</v>
      </c>
      <c r="Q67" s="323">
        <f t="shared" ca="1" si="28"/>
        <v>0</v>
      </c>
      <c r="R67" s="323">
        <f t="shared" ca="1" si="29"/>
        <v>0</v>
      </c>
      <c r="S67" s="323">
        <f t="shared" ca="1" si="30"/>
        <v>0</v>
      </c>
      <c r="T67" s="323">
        <f t="shared" ca="1" si="31"/>
        <v>0</v>
      </c>
      <c r="W67" s="323">
        <f t="shared" si="12"/>
        <v>64</v>
      </c>
      <c r="X67" s="323">
        <f t="shared" si="19"/>
        <v>66</v>
      </c>
    </row>
    <row r="68" spans="1:24" customFormat="1" ht="42.75" customHeight="1" x14ac:dyDescent="0.25">
      <c r="A68" s="355"/>
      <c r="B68" s="355"/>
      <c r="C68" s="353"/>
      <c r="D68" s="239" t="s">
        <v>64</v>
      </c>
      <c r="E68" s="239">
        <v>1</v>
      </c>
      <c r="F68" s="239">
        <v>131</v>
      </c>
      <c r="G68" s="248" t="s">
        <v>313</v>
      </c>
      <c r="H68" s="239" t="s">
        <v>451</v>
      </c>
      <c r="I68" s="239" t="s">
        <v>451</v>
      </c>
      <c r="J68" s="352"/>
      <c r="K68" s="251"/>
      <c r="L68" s="251"/>
      <c r="M68">
        <v>113</v>
      </c>
      <c r="O68" s="323">
        <f t="shared" ca="1" si="26"/>
        <v>0</v>
      </c>
      <c r="P68" s="323">
        <f t="shared" ca="1" si="27"/>
        <v>0</v>
      </c>
      <c r="Q68" s="323">
        <f t="shared" ca="1" si="28"/>
        <v>0</v>
      </c>
      <c r="R68" s="323">
        <f t="shared" ca="1" si="29"/>
        <v>0</v>
      </c>
      <c r="S68" s="323">
        <f t="shared" ca="1" si="30"/>
        <v>0</v>
      </c>
      <c r="T68" s="323">
        <f t="shared" ca="1" si="31"/>
        <v>0</v>
      </c>
      <c r="W68" s="323">
        <f t="shared" si="12"/>
        <v>64</v>
      </c>
      <c r="X68" s="323">
        <f t="shared" si="19"/>
        <v>66</v>
      </c>
    </row>
    <row r="69" spans="1:24" customFormat="1" ht="42.75" customHeight="1" x14ac:dyDescent="0.25">
      <c r="A69" s="355"/>
      <c r="B69" s="355"/>
      <c r="C69" s="353"/>
      <c r="D69" s="239" t="s">
        <v>435</v>
      </c>
      <c r="E69" s="239">
        <v>1</v>
      </c>
      <c r="F69" s="239">
        <v>72</v>
      </c>
      <c r="G69" s="248" t="s">
        <v>313</v>
      </c>
      <c r="H69" s="239" t="s">
        <v>451</v>
      </c>
      <c r="I69" s="239" t="s">
        <v>451</v>
      </c>
      <c r="J69" s="352"/>
      <c r="K69" s="251"/>
      <c r="L69" s="251"/>
      <c r="M69">
        <v>125</v>
      </c>
      <c r="O69" s="323">
        <f t="shared" ca="1" si="26"/>
        <v>0</v>
      </c>
      <c r="P69" s="323">
        <f t="shared" ca="1" si="27"/>
        <v>0</v>
      </c>
      <c r="Q69" s="323">
        <f t="shared" ca="1" si="28"/>
        <v>0</v>
      </c>
      <c r="R69" s="323">
        <f t="shared" ca="1" si="29"/>
        <v>0</v>
      </c>
      <c r="S69" s="323">
        <f t="shared" ca="1" si="30"/>
        <v>0</v>
      </c>
      <c r="T69" s="323">
        <f t="shared" ca="1" si="31"/>
        <v>0</v>
      </c>
      <c r="W69" s="323">
        <f t="shared" si="12"/>
        <v>64</v>
      </c>
      <c r="X69" s="323">
        <f t="shared" si="19"/>
        <v>66</v>
      </c>
    </row>
    <row r="70" spans="1:24" customFormat="1" ht="42.75" customHeight="1" x14ac:dyDescent="0.25">
      <c r="A70" s="355"/>
      <c r="B70" s="355"/>
      <c r="C70" s="353"/>
      <c r="D70" s="239" t="s">
        <v>435</v>
      </c>
      <c r="E70" s="239">
        <v>2</v>
      </c>
      <c r="F70" s="239">
        <v>72</v>
      </c>
      <c r="G70" s="248" t="s">
        <v>313</v>
      </c>
      <c r="H70" s="239" t="s">
        <v>451</v>
      </c>
      <c r="I70" s="239" t="s">
        <v>451</v>
      </c>
      <c r="J70" s="352"/>
      <c r="K70" s="251"/>
      <c r="L70" s="251"/>
      <c r="M70">
        <v>0</v>
      </c>
      <c r="O70" s="323">
        <f t="shared" ca="1" si="26"/>
        <v>0</v>
      </c>
      <c r="P70" s="323">
        <f t="shared" ca="1" si="27"/>
        <v>0</v>
      </c>
      <c r="Q70" s="323">
        <f t="shared" ca="1" si="28"/>
        <v>0</v>
      </c>
      <c r="R70" s="323">
        <f t="shared" ca="1" si="29"/>
        <v>0</v>
      </c>
      <c r="S70" s="323">
        <f t="shared" ca="1" si="30"/>
        <v>0</v>
      </c>
      <c r="T70" s="323">
        <f t="shared" ca="1" si="31"/>
        <v>0</v>
      </c>
      <c r="W70" s="323">
        <f t="shared" ref="W70:W133" si="32">IF(C70="Total", ROW(B70)-1, W69)</f>
        <v>64</v>
      </c>
      <c r="X70" s="323">
        <f t="shared" si="19"/>
        <v>66</v>
      </c>
    </row>
    <row r="71" spans="1:24" customFormat="1" ht="42.75" customHeight="1" x14ac:dyDescent="0.25">
      <c r="A71" s="355"/>
      <c r="B71" s="355"/>
      <c r="C71" s="353"/>
      <c r="D71" s="239" t="s">
        <v>480</v>
      </c>
      <c r="E71" s="239">
        <v>1</v>
      </c>
      <c r="F71" s="239">
        <v>220</v>
      </c>
      <c r="G71" s="248" t="s">
        <v>313</v>
      </c>
      <c r="H71" s="239" t="s">
        <v>451</v>
      </c>
      <c r="I71" s="239" t="s">
        <v>451</v>
      </c>
      <c r="J71" s="352"/>
      <c r="K71" s="251"/>
      <c r="L71" s="251"/>
      <c r="M71">
        <v>125</v>
      </c>
      <c r="O71" s="323">
        <f t="shared" ca="1" si="26"/>
        <v>0</v>
      </c>
      <c r="P71" s="323">
        <f t="shared" ca="1" si="27"/>
        <v>0</v>
      </c>
      <c r="Q71" s="323">
        <f t="shared" ca="1" si="28"/>
        <v>0</v>
      </c>
      <c r="R71" s="323">
        <f t="shared" ca="1" si="29"/>
        <v>0</v>
      </c>
      <c r="S71" s="323">
        <f t="shared" ca="1" si="30"/>
        <v>0</v>
      </c>
      <c r="T71" s="323">
        <f t="shared" ca="1" si="31"/>
        <v>0</v>
      </c>
      <c r="W71" s="323">
        <f t="shared" si="32"/>
        <v>64</v>
      </c>
      <c r="X71" s="323">
        <f t="shared" si="19"/>
        <v>66</v>
      </c>
    </row>
    <row r="72" spans="1:24" customFormat="1" ht="42.75" customHeight="1" x14ac:dyDescent="0.25">
      <c r="A72" s="355"/>
      <c r="B72" s="355"/>
      <c r="C72" s="353"/>
      <c r="D72" s="239" t="s">
        <v>105</v>
      </c>
      <c r="E72" s="239">
        <v>1</v>
      </c>
      <c r="F72" s="239">
        <v>170</v>
      </c>
      <c r="G72" s="248" t="s">
        <v>313</v>
      </c>
      <c r="H72" s="239" t="s">
        <v>451</v>
      </c>
      <c r="I72" s="239" t="s">
        <v>451</v>
      </c>
      <c r="J72" s="352"/>
      <c r="K72" s="251"/>
      <c r="L72" s="251"/>
      <c r="M72">
        <v>0</v>
      </c>
      <c r="O72" s="323">
        <f t="shared" ca="1" si="26"/>
        <v>0</v>
      </c>
      <c r="P72" s="323">
        <f t="shared" ca="1" si="27"/>
        <v>0</v>
      </c>
      <c r="Q72" s="323">
        <f t="shared" ca="1" si="28"/>
        <v>0</v>
      </c>
      <c r="R72" s="323">
        <f t="shared" ca="1" si="29"/>
        <v>0</v>
      </c>
      <c r="S72" s="323">
        <f t="shared" ca="1" si="30"/>
        <v>0</v>
      </c>
      <c r="T72" s="323">
        <f t="shared" ca="1" si="31"/>
        <v>0</v>
      </c>
      <c r="W72" s="323">
        <f t="shared" si="32"/>
        <v>64</v>
      </c>
      <c r="X72" s="323">
        <f t="shared" si="19"/>
        <v>66</v>
      </c>
    </row>
    <row r="73" spans="1:24" customFormat="1" ht="42.75" customHeight="1" x14ac:dyDescent="0.25">
      <c r="A73" s="355"/>
      <c r="B73" s="355"/>
      <c r="C73" s="353"/>
      <c r="D73" s="239" t="s">
        <v>105</v>
      </c>
      <c r="E73" s="239">
        <v>2</v>
      </c>
      <c r="F73" s="239">
        <v>170</v>
      </c>
      <c r="G73" s="248" t="s">
        <v>313</v>
      </c>
      <c r="H73" s="239" t="s">
        <v>451</v>
      </c>
      <c r="I73" s="239" t="s">
        <v>451</v>
      </c>
      <c r="J73" s="352"/>
      <c r="K73" s="251"/>
      <c r="L73" s="251"/>
      <c r="M73">
        <v>125</v>
      </c>
      <c r="O73" s="323">
        <f t="shared" ca="1" si="26"/>
        <v>0</v>
      </c>
      <c r="P73" s="323">
        <f t="shared" ca="1" si="27"/>
        <v>0</v>
      </c>
      <c r="Q73" s="323">
        <f t="shared" ca="1" si="28"/>
        <v>0</v>
      </c>
      <c r="R73" s="323">
        <f t="shared" ca="1" si="29"/>
        <v>0</v>
      </c>
      <c r="S73" s="323">
        <f t="shared" ca="1" si="30"/>
        <v>0</v>
      </c>
      <c r="T73" s="323">
        <f t="shared" ca="1" si="31"/>
        <v>0</v>
      </c>
      <c r="W73" s="323">
        <f t="shared" si="32"/>
        <v>64</v>
      </c>
      <c r="X73" s="323">
        <f t="shared" si="19"/>
        <v>66</v>
      </c>
    </row>
    <row r="74" spans="1:24" customFormat="1" ht="42.75" customHeight="1" x14ac:dyDescent="0.25">
      <c r="A74" s="355"/>
      <c r="B74" s="355"/>
      <c r="C74" s="353"/>
      <c r="D74" s="248" t="s">
        <v>761</v>
      </c>
      <c r="E74" s="239">
        <v>1</v>
      </c>
      <c r="F74" s="239">
        <v>127</v>
      </c>
      <c r="G74" s="248" t="s">
        <v>314</v>
      </c>
      <c r="H74" s="239" t="s">
        <v>451</v>
      </c>
      <c r="I74" s="239" t="s">
        <v>451</v>
      </c>
      <c r="J74" s="352"/>
      <c r="K74" s="251"/>
      <c r="L74" s="251"/>
      <c r="M74">
        <v>50</v>
      </c>
      <c r="O74" s="323">
        <f t="shared" ca="1" si="26"/>
        <v>0</v>
      </c>
      <c r="P74" s="323">
        <f t="shared" ca="1" si="27"/>
        <v>0</v>
      </c>
      <c r="Q74" s="323">
        <f t="shared" ca="1" si="28"/>
        <v>0</v>
      </c>
      <c r="R74" s="323">
        <f t="shared" ca="1" si="29"/>
        <v>0</v>
      </c>
      <c r="S74" s="323">
        <f t="shared" ca="1" si="30"/>
        <v>0</v>
      </c>
      <c r="T74" s="323">
        <f t="shared" ca="1" si="31"/>
        <v>0</v>
      </c>
      <c r="W74" s="323">
        <f t="shared" si="32"/>
        <v>64</v>
      </c>
      <c r="X74" s="323">
        <f t="shared" si="19"/>
        <v>66</v>
      </c>
    </row>
    <row r="75" spans="1:24" customFormat="1" ht="42.75" customHeight="1" x14ac:dyDescent="0.25">
      <c r="A75" s="355"/>
      <c r="B75" s="355"/>
      <c r="C75" s="353"/>
      <c r="D75" s="248" t="s">
        <v>761</v>
      </c>
      <c r="E75" s="239">
        <v>2</v>
      </c>
      <c r="F75" s="239">
        <v>127</v>
      </c>
      <c r="G75" s="248" t="s">
        <v>314</v>
      </c>
      <c r="H75" s="239" t="s">
        <v>451</v>
      </c>
      <c r="I75" s="239" t="s">
        <v>451</v>
      </c>
      <c r="J75" s="352"/>
      <c r="K75" s="251"/>
      <c r="L75" s="251"/>
      <c r="M75">
        <v>80</v>
      </c>
      <c r="O75" s="323">
        <f t="shared" ca="1" si="26"/>
        <v>0</v>
      </c>
      <c r="P75" s="323">
        <f t="shared" ca="1" si="27"/>
        <v>0</v>
      </c>
      <c r="Q75" s="323">
        <f t="shared" ca="1" si="28"/>
        <v>0</v>
      </c>
      <c r="R75" s="323">
        <f t="shared" ca="1" si="29"/>
        <v>0</v>
      </c>
      <c r="S75" s="323">
        <f t="shared" ca="1" si="30"/>
        <v>0</v>
      </c>
      <c r="T75" s="323">
        <f t="shared" ca="1" si="31"/>
        <v>0</v>
      </c>
      <c r="W75" s="323">
        <f t="shared" si="32"/>
        <v>64</v>
      </c>
      <c r="X75" s="323">
        <f t="shared" si="19"/>
        <v>66</v>
      </c>
    </row>
    <row r="76" spans="1:24" customFormat="1" ht="42.75" customHeight="1" x14ac:dyDescent="0.25">
      <c r="A76" s="356"/>
      <c r="B76" s="356"/>
      <c r="C76" s="239" t="s">
        <v>499</v>
      </c>
      <c r="D76" s="239"/>
      <c r="E76" s="239"/>
      <c r="F76" s="239"/>
      <c r="G76" s="248"/>
      <c r="H76" s="239" t="s">
        <v>451</v>
      </c>
      <c r="I76" s="239"/>
      <c r="J76" s="248">
        <v>160</v>
      </c>
      <c r="K76" s="251"/>
      <c r="L76" s="251"/>
      <c r="O76" s="323">
        <f t="shared" ca="1" si="26"/>
        <v>0</v>
      </c>
      <c r="P76" s="323">
        <f t="shared" ca="1" si="27"/>
        <v>0</v>
      </c>
      <c r="Q76" s="323">
        <f t="shared" ca="1" si="28"/>
        <v>0</v>
      </c>
      <c r="R76" s="323">
        <f t="shared" ca="1" si="29"/>
        <v>0</v>
      </c>
      <c r="S76" s="323">
        <f t="shared" ca="1" si="30"/>
        <v>0</v>
      </c>
      <c r="T76" s="323">
        <f t="shared" ca="1" si="31"/>
        <v>0</v>
      </c>
      <c r="W76" s="323">
        <f t="shared" si="32"/>
        <v>75</v>
      </c>
      <c r="X76" s="323">
        <f t="shared" si="19"/>
        <v>77</v>
      </c>
    </row>
    <row r="77" spans="1:24" customFormat="1" ht="42.75" customHeight="1" x14ac:dyDescent="0.25">
      <c r="A77" s="354">
        <v>13</v>
      </c>
      <c r="B77" s="354" t="s">
        <v>70</v>
      </c>
      <c r="C77" s="354" t="s">
        <v>549</v>
      </c>
      <c r="D77" s="239" t="s">
        <v>71</v>
      </c>
      <c r="E77" s="239">
        <v>1</v>
      </c>
      <c r="F77" s="239">
        <v>282</v>
      </c>
      <c r="G77" s="248" t="s">
        <v>315</v>
      </c>
      <c r="H77" s="239" t="s">
        <v>451</v>
      </c>
      <c r="I77" s="239" t="s">
        <v>451</v>
      </c>
      <c r="J77" s="357" t="s">
        <v>558</v>
      </c>
      <c r="K77" s="251"/>
      <c r="L77" s="251"/>
      <c r="M77">
        <v>80</v>
      </c>
      <c r="O77" s="323">
        <f t="shared" ca="1" si="26"/>
        <v>0</v>
      </c>
      <c r="P77" s="323">
        <f t="shared" ca="1" si="27"/>
        <v>0</v>
      </c>
      <c r="Q77" s="323">
        <f t="shared" ca="1" si="28"/>
        <v>0</v>
      </c>
      <c r="R77" s="323">
        <f t="shared" ca="1" si="29"/>
        <v>0</v>
      </c>
      <c r="S77" s="323">
        <f t="shared" ca="1" si="30"/>
        <v>0</v>
      </c>
      <c r="T77" s="323">
        <f t="shared" ca="1" si="31"/>
        <v>0</v>
      </c>
      <c r="W77" s="323">
        <f t="shared" si="32"/>
        <v>75</v>
      </c>
      <c r="X77" s="323">
        <f t="shared" si="19"/>
        <v>77</v>
      </c>
    </row>
    <row r="78" spans="1:24" customFormat="1" ht="42.75" customHeight="1" x14ac:dyDescent="0.25">
      <c r="A78" s="355"/>
      <c r="B78" s="355"/>
      <c r="C78" s="355"/>
      <c r="D78" s="239" t="s">
        <v>71</v>
      </c>
      <c r="E78" s="239">
        <v>2</v>
      </c>
      <c r="F78" s="239">
        <v>282</v>
      </c>
      <c r="G78" s="248" t="s">
        <v>315</v>
      </c>
      <c r="H78" s="239" t="s">
        <v>451</v>
      </c>
      <c r="I78" s="239" t="s">
        <v>451</v>
      </c>
      <c r="J78" s="358"/>
      <c r="K78" s="251"/>
      <c r="L78" s="251"/>
      <c r="M78">
        <v>175</v>
      </c>
      <c r="O78" s="323">
        <f t="shared" ca="1" si="26"/>
        <v>0</v>
      </c>
      <c r="P78" s="323">
        <f t="shared" ca="1" si="27"/>
        <v>0</v>
      </c>
      <c r="Q78" s="323">
        <f t="shared" ca="1" si="28"/>
        <v>0</v>
      </c>
      <c r="R78" s="323">
        <f t="shared" ca="1" si="29"/>
        <v>0</v>
      </c>
      <c r="S78" s="323">
        <f t="shared" ca="1" si="30"/>
        <v>0</v>
      </c>
      <c r="T78" s="323">
        <f t="shared" ca="1" si="31"/>
        <v>0</v>
      </c>
      <c r="W78" s="323">
        <f t="shared" si="32"/>
        <v>75</v>
      </c>
      <c r="X78" s="323">
        <f t="shared" si="19"/>
        <v>77</v>
      </c>
    </row>
    <row r="79" spans="1:24" customFormat="1" ht="42.75" customHeight="1" x14ac:dyDescent="0.25">
      <c r="A79" s="355"/>
      <c r="B79" s="355"/>
      <c r="C79" s="355"/>
      <c r="D79" s="239" t="s">
        <v>182</v>
      </c>
      <c r="E79" s="239">
        <v>1</v>
      </c>
      <c r="F79" s="239">
        <v>10</v>
      </c>
      <c r="G79" s="248" t="s">
        <v>313</v>
      </c>
      <c r="H79" s="239" t="s">
        <v>451</v>
      </c>
      <c r="I79" s="239" t="s">
        <v>451</v>
      </c>
      <c r="J79" s="358"/>
      <c r="K79" s="251"/>
      <c r="L79" s="251"/>
      <c r="M79">
        <v>0</v>
      </c>
      <c r="O79" s="323">
        <f t="shared" ca="1" si="26"/>
        <v>0</v>
      </c>
      <c r="P79" s="323">
        <f t="shared" ca="1" si="27"/>
        <v>0</v>
      </c>
      <c r="Q79" s="323">
        <f t="shared" ca="1" si="28"/>
        <v>0</v>
      </c>
      <c r="R79" s="323">
        <f t="shared" ca="1" si="29"/>
        <v>0</v>
      </c>
      <c r="S79" s="323">
        <f t="shared" ca="1" si="30"/>
        <v>0</v>
      </c>
      <c r="T79" s="323">
        <f t="shared" ca="1" si="31"/>
        <v>0</v>
      </c>
      <c r="W79" s="323">
        <f t="shared" si="32"/>
        <v>75</v>
      </c>
      <c r="X79" s="323">
        <f t="shared" ref="X79:X142" si="33">IF(C79="Total",W79+2,X78)</f>
        <v>77</v>
      </c>
    </row>
    <row r="80" spans="1:24" customFormat="1" ht="42.75" customHeight="1" x14ac:dyDescent="0.25">
      <c r="A80" s="355"/>
      <c r="B80" s="355"/>
      <c r="C80" s="355"/>
      <c r="D80" s="239" t="s">
        <v>182</v>
      </c>
      <c r="E80" s="239">
        <v>2</v>
      </c>
      <c r="F80" s="239">
        <v>10</v>
      </c>
      <c r="G80" s="248" t="s">
        <v>313</v>
      </c>
      <c r="H80" s="239" t="s">
        <v>451</v>
      </c>
      <c r="I80" s="239" t="s">
        <v>451</v>
      </c>
      <c r="J80" s="358"/>
      <c r="K80" s="251"/>
      <c r="L80" s="251"/>
      <c r="M80">
        <v>250</v>
      </c>
      <c r="O80" s="323">
        <f t="shared" ca="1" si="26"/>
        <v>0</v>
      </c>
      <c r="P80" s="323">
        <f t="shared" ca="1" si="27"/>
        <v>0</v>
      </c>
      <c r="Q80" s="323">
        <f t="shared" ca="1" si="28"/>
        <v>0</v>
      </c>
      <c r="R80" s="323">
        <f t="shared" ca="1" si="29"/>
        <v>0</v>
      </c>
      <c r="S80" s="323">
        <f t="shared" ca="1" si="30"/>
        <v>0</v>
      </c>
      <c r="T80" s="323">
        <f t="shared" ca="1" si="31"/>
        <v>0</v>
      </c>
      <c r="W80" s="323">
        <f t="shared" si="32"/>
        <v>75</v>
      </c>
      <c r="X80" s="323">
        <f t="shared" si="33"/>
        <v>77</v>
      </c>
    </row>
    <row r="81" spans="1:24" customFormat="1" ht="42.75" customHeight="1" x14ac:dyDescent="0.25">
      <c r="A81" s="355"/>
      <c r="B81" s="355"/>
      <c r="C81" s="355"/>
      <c r="D81" s="239" t="s">
        <v>95</v>
      </c>
      <c r="E81" s="239">
        <v>1</v>
      </c>
      <c r="F81" s="239">
        <v>100</v>
      </c>
      <c r="G81" s="248" t="s">
        <v>315</v>
      </c>
      <c r="H81" s="239" t="s">
        <v>451</v>
      </c>
      <c r="I81" s="239" t="s">
        <v>451</v>
      </c>
      <c r="J81" s="358"/>
      <c r="K81" s="251"/>
      <c r="L81" s="251"/>
      <c r="M81">
        <v>0</v>
      </c>
      <c r="O81" s="323">
        <f t="shared" ca="1" si="26"/>
        <v>0</v>
      </c>
      <c r="P81" s="323">
        <f t="shared" ca="1" si="27"/>
        <v>0</v>
      </c>
      <c r="Q81" s="323">
        <f t="shared" ca="1" si="28"/>
        <v>0</v>
      </c>
      <c r="R81" s="323">
        <f t="shared" ca="1" si="29"/>
        <v>0</v>
      </c>
      <c r="S81" s="323">
        <f t="shared" ca="1" si="30"/>
        <v>0</v>
      </c>
      <c r="T81" s="323">
        <f t="shared" ca="1" si="31"/>
        <v>0</v>
      </c>
      <c r="W81" s="323">
        <f t="shared" si="32"/>
        <v>75</v>
      </c>
      <c r="X81" s="323">
        <f t="shared" si="33"/>
        <v>77</v>
      </c>
    </row>
    <row r="82" spans="1:24" customFormat="1" ht="42.75" customHeight="1" x14ac:dyDescent="0.25">
      <c r="A82" s="355"/>
      <c r="B82" s="355"/>
      <c r="C82" s="355"/>
      <c r="D82" s="239" t="s">
        <v>95</v>
      </c>
      <c r="E82" s="239">
        <v>2</v>
      </c>
      <c r="F82" s="239">
        <v>100</v>
      </c>
      <c r="G82" s="248" t="s">
        <v>315</v>
      </c>
      <c r="H82" s="239" t="s">
        <v>451</v>
      </c>
      <c r="I82" s="239" t="s">
        <v>451</v>
      </c>
      <c r="J82" s="358"/>
      <c r="K82" s="251"/>
      <c r="L82" s="251"/>
      <c r="M82">
        <v>80</v>
      </c>
      <c r="O82" s="323">
        <f t="shared" ca="1" si="26"/>
        <v>0</v>
      </c>
      <c r="P82" s="323">
        <f t="shared" ca="1" si="27"/>
        <v>0</v>
      </c>
      <c r="Q82" s="323">
        <f t="shared" ca="1" si="28"/>
        <v>0</v>
      </c>
      <c r="R82" s="323">
        <f t="shared" ca="1" si="29"/>
        <v>0</v>
      </c>
      <c r="S82" s="323">
        <f t="shared" ca="1" si="30"/>
        <v>0</v>
      </c>
      <c r="T82" s="323">
        <f t="shared" ca="1" si="31"/>
        <v>0</v>
      </c>
      <c r="W82" s="323">
        <f t="shared" si="32"/>
        <v>75</v>
      </c>
      <c r="X82" s="323">
        <f t="shared" si="33"/>
        <v>77</v>
      </c>
    </row>
    <row r="83" spans="1:24" s="270" customFormat="1" ht="42.75" customHeight="1" x14ac:dyDescent="0.25">
      <c r="A83" s="355"/>
      <c r="B83" s="355"/>
      <c r="C83" s="355"/>
      <c r="D83" s="305" t="s">
        <v>54</v>
      </c>
      <c r="E83" s="305">
        <v>1</v>
      </c>
      <c r="F83" s="305">
        <v>220</v>
      </c>
      <c r="G83" s="306" t="s">
        <v>315</v>
      </c>
      <c r="H83" s="305" t="s">
        <v>451</v>
      </c>
      <c r="I83" s="305" t="s">
        <v>451</v>
      </c>
      <c r="J83" s="358"/>
      <c r="K83" s="251" t="s">
        <v>15</v>
      </c>
      <c r="L83" s="251" t="s">
        <v>24</v>
      </c>
      <c r="M83" s="270">
        <v>80</v>
      </c>
      <c r="O83" s="323">
        <f t="shared" ca="1" si="26"/>
        <v>0</v>
      </c>
      <c r="P83" s="323">
        <f t="shared" ca="1" si="27"/>
        <v>0</v>
      </c>
      <c r="Q83" s="323">
        <f t="shared" ca="1" si="28"/>
        <v>0</v>
      </c>
      <c r="R83" s="323">
        <f t="shared" ca="1" si="29"/>
        <v>0</v>
      </c>
      <c r="S83" s="323">
        <f t="shared" ca="1" si="30"/>
        <v>0</v>
      </c>
      <c r="T83" s="323">
        <f t="shared" ca="1" si="31"/>
        <v>0</v>
      </c>
      <c r="W83" s="323">
        <f t="shared" si="32"/>
        <v>75</v>
      </c>
      <c r="X83" s="323">
        <f t="shared" si="33"/>
        <v>77</v>
      </c>
    </row>
    <row r="84" spans="1:24" s="270" customFormat="1" ht="42.75" customHeight="1" x14ac:dyDescent="0.25">
      <c r="A84" s="355"/>
      <c r="B84" s="355"/>
      <c r="C84" s="355"/>
      <c r="D84" s="305" t="s">
        <v>227</v>
      </c>
      <c r="E84" s="305">
        <v>1</v>
      </c>
      <c r="F84" s="305">
        <v>128</v>
      </c>
      <c r="G84" s="306" t="s">
        <v>315</v>
      </c>
      <c r="H84" s="305" t="s">
        <v>451</v>
      </c>
      <c r="I84" s="305" t="s">
        <v>451</v>
      </c>
      <c r="J84" s="358"/>
      <c r="K84" s="251" t="s">
        <v>15</v>
      </c>
      <c r="L84" s="251" t="s">
        <v>24</v>
      </c>
      <c r="M84" s="270">
        <v>125</v>
      </c>
      <c r="O84" s="323">
        <f t="shared" ca="1" si="26"/>
        <v>0</v>
      </c>
      <c r="P84" s="323">
        <f t="shared" ca="1" si="27"/>
        <v>0</v>
      </c>
      <c r="Q84" s="323">
        <f t="shared" ca="1" si="28"/>
        <v>0</v>
      </c>
      <c r="R84" s="323">
        <f t="shared" ca="1" si="29"/>
        <v>0</v>
      </c>
      <c r="S84" s="323">
        <f t="shared" ca="1" si="30"/>
        <v>0</v>
      </c>
      <c r="T84" s="323">
        <f t="shared" ca="1" si="31"/>
        <v>0</v>
      </c>
      <c r="W84" s="323">
        <f t="shared" si="32"/>
        <v>75</v>
      </c>
      <c r="X84" s="323">
        <f t="shared" si="33"/>
        <v>77</v>
      </c>
    </row>
    <row r="85" spans="1:24" s="270" customFormat="1" ht="42.75" customHeight="1" x14ac:dyDescent="0.25">
      <c r="A85" s="355"/>
      <c r="B85" s="355"/>
      <c r="C85" s="355"/>
      <c r="D85" s="305" t="s">
        <v>95</v>
      </c>
      <c r="E85" s="305">
        <v>3</v>
      </c>
      <c r="F85" s="305">
        <v>122</v>
      </c>
      <c r="G85" s="306" t="s">
        <v>315</v>
      </c>
      <c r="H85" s="305" t="s">
        <v>451</v>
      </c>
      <c r="I85" s="305" t="s">
        <v>451</v>
      </c>
      <c r="J85" s="358"/>
      <c r="K85" s="251" t="s">
        <v>15</v>
      </c>
      <c r="L85" s="251" t="s">
        <v>95</v>
      </c>
      <c r="M85" s="270">
        <v>50</v>
      </c>
      <c r="O85" s="323">
        <f t="shared" ca="1" si="26"/>
        <v>0</v>
      </c>
      <c r="P85" s="323">
        <f t="shared" ca="1" si="27"/>
        <v>0</v>
      </c>
      <c r="Q85" s="323">
        <f t="shared" ca="1" si="28"/>
        <v>0</v>
      </c>
      <c r="R85" s="323">
        <f t="shared" ca="1" si="29"/>
        <v>0</v>
      </c>
      <c r="S85" s="323">
        <f t="shared" ca="1" si="30"/>
        <v>0</v>
      </c>
      <c r="T85" s="323">
        <f t="shared" ca="1" si="31"/>
        <v>0</v>
      </c>
      <c r="W85" s="323">
        <f t="shared" si="32"/>
        <v>75</v>
      </c>
      <c r="X85" s="323">
        <f t="shared" si="33"/>
        <v>77</v>
      </c>
    </row>
    <row r="86" spans="1:24" s="270" customFormat="1" ht="42.75" customHeight="1" x14ac:dyDescent="0.25">
      <c r="A86" s="355"/>
      <c r="B86" s="355"/>
      <c r="C86" s="355"/>
      <c r="D86" s="305" t="s">
        <v>95</v>
      </c>
      <c r="E86" s="305">
        <v>4</v>
      </c>
      <c r="F86" s="305">
        <v>122</v>
      </c>
      <c r="G86" s="306" t="s">
        <v>315</v>
      </c>
      <c r="H86" s="305" t="s">
        <v>451</v>
      </c>
      <c r="I86" s="305" t="s">
        <v>451</v>
      </c>
      <c r="J86" s="358"/>
      <c r="K86" s="251" t="s">
        <v>15</v>
      </c>
      <c r="L86" s="251" t="s">
        <v>95</v>
      </c>
      <c r="M86" s="270">
        <v>0</v>
      </c>
      <c r="O86" s="323">
        <f t="shared" ref="O86:O149" ca="1" si="34">IF(C86="Total", SUM(INDIRECT("O"&amp;X85&amp;":O"&amp;W86)), IF(AND(H86=50,I86="Yes"),1,0))</f>
        <v>0</v>
      </c>
      <c r="P86" s="323">
        <f t="shared" ref="P86:P149" ca="1" si="35">IF(C86="Total", SUM(INDIRECT("P"&amp;X85&amp;":P"&amp;W86)),IF(AND(H86=50,I86="-"),1,0))</f>
        <v>0</v>
      </c>
      <c r="Q86" s="323">
        <f t="shared" ref="Q86:Q149" ca="1" si="36">IF(C86="Total", SUM(INDIRECT("Q"&amp;X85&amp;":Q"&amp;W86)),IF(AND(H86=63,I86="Yes"),1,0))</f>
        <v>0</v>
      </c>
      <c r="R86" s="323">
        <f t="shared" ref="R86:R149" ca="1" si="37">IF(C86="Total", SUM(INDIRECT("R"&amp;X85&amp;":R"&amp;W86)),IF(AND(H86=63,I86="-"),1,0))</f>
        <v>0</v>
      </c>
      <c r="S86" s="323">
        <f t="shared" ref="S86:S149" ca="1" si="38">IF(C86="Total", SUM(INDIRECT("S"&amp;X85&amp;":S"&amp;W86)),IF(AND(H86=80,I86="Yes"),1,0))</f>
        <v>0</v>
      </c>
      <c r="T86" s="323">
        <f t="shared" ref="T86:T149" ca="1" si="39">IF(C86="Total", SUM(INDIRECT("T"&amp;X85&amp;":T"&amp;W86)),IF(AND(H86=80,I86="-"),1,0))</f>
        <v>0</v>
      </c>
      <c r="W86" s="323">
        <f t="shared" si="32"/>
        <v>75</v>
      </c>
      <c r="X86" s="323">
        <f t="shared" si="33"/>
        <v>77</v>
      </c>
    </row>
    <row r="87" spans="1:24" customFormat="1" ht="42.75" customHeight="1" x14ac:dyDescent="0.25">
      <c r="A87" s="355"/>
      <c r="B87" s="355"/>
      <c r="C87" s="355"/>
      <c r="D87" s="239" t="s">
        <v>110</v>
      </c>
      <c r="E87" s="239">
        <v>1</v>
      </c>
      <c r="F87" s="239">
        <v>226</v>
      </c>
      <c r="G87" s="248" t="s">
        <v>313</v>
      </c>
      <c r="H87" s="239">
        <v>63</v>
      </c>
      <c r="I87" s="239" t="s">
        <v>451</v>
      </c>
      <c r="J87" s="358"/>
      <c r="K87" s="251"/>
      <c r="L87" s="251"/>
      <c r="M87">
        <v>0</v>
      </c>
      <c r="O87" s="323">
        <f t="shared" ca="1" si="34"/>
        <v>0</v>
      </c>
      <c r="P87" s="323">
        <f t="shared" ca="1" si="35"/>
        <v>0</v>
      </c>
      <c r="Q87" s="323">
        <f t="shared" ca="1" si="36"/>
        <v>0</v>
      </c>
      <c r="R87" s="323">
        <f t="shared" ca="1" si="37"/>
        <v>1</v>
      </c>
      <c r="S87" s="323">
        <f t="shared" ca="1" si="38"/>
        <v>0</v>
      </c>
      <c r="T87" s="323">
        <f t="shared" ca="1" si="39"/>
        <v>0</v>
      </c>
      <c r="W87" s="323">
        <f t="shared" si="32"/>
        <v>75</v>
      </c>
      <c r="X87" s="323">
        <f t="shared" si="33"/>
        <v>77</v>
      </c>
    </row>
    <row r="88" spans="1:24" customFormat="1" ht="42.75" customHeight="1" x14ac:dyDescent="0.25">
      <c r="A88" s="355"/>
      <c r="B88" s="355"/>
      <c r="C88" s="356"/>
      <c r="D88" s="239" t="s">
        <v>110</v>
      </c>
      <c r="E88" s="239">
        <v>2</v>
      </c>
      <c r="F88" s="239">
        <v>226</v>
      </c>
      <c r="G88" s="248" t="s">
        <v>313</v>
      </c>
      <c r="H88" s="239">
        <v>63</v>
      </c>
      <c r="I88" s="239" t="s">
        <v>451</v>
      </c>
      <c r="J88" s="359"/>
      <c r="K88" s="251"/>
      <c r="L88" s="251"/>
      <c r="M88">
        <v>0</v>
      </c>
      <c r="O88" s="323">
        <f t="shared" ca="1" si="34"/>
        <v>0</v>
      </c>
      <c r="P88" s="323">
        <f t="shared" ca="1" si="35"/>
        <v>0</v>
      </c>
      <c r="Q88" s="323">
        <f t="shared" ca="1" si="36"/>
        <v>0</v>
      </c>
      <c r="R88" s="323">
        <f t="shared" ca="1" si="37"/>
        <v>1</v>
      </c>
      <c r="S88" s="323">
        <f t="shared" ca="1" si="38"/>
        <v>0</v>
      </c>
      <c r="T88" s="323">
        <f t="shared" ca="1" si="39"/>
        <v>0</v>
      </c>
      <c r="W88" s="323">
        <f t="shared" si="32"/>
        <v>75</v>
      </c>
      <c r="X88" s="323">
        <f t="shared" si="33"/>
        <v>77</v>
      </c>
    </row>
    <row r="89" spans="1:24" customFormat="1" ht="42.75" customHeight="1" x14ac:dyDescent="0.25">
      <c r="A89" s="356"/>
      <c r="B89" s="356"/>
      <c r="C89" s="239" t="s">
        <v>499</v>
      </c>
      <c r="D89" s="239"/>
      <c r="E89" s="239"/>
      <c r="F89" s="239"/>
      <c r="G89" s="248"/>
      <c r="H89" s="239">
        <f>SUM(H77:H88)</f>
        <v>126</v>
      </c>
      <c r="I89" s="239"/>
      <c r="J89" s="248">
        <v>188</v>
      </c>
      <c r="K89" s="251"/>
      <c r="L89" s="251"/>
      <c r="O89" s="323">
        <f t="shared" ca="1" si="34"/>
        <v>0</v>
      </c>
      <c r="P89" s="323">
        <f t="shared" ca="1" si="35"/>
        <v>0</v>
      </c>
      <c r="Q89" s="323">
        <f t="shared" ca="1" si="36"/>
        <v>0</v>
      </c>
      <c r="R89" s="323">
        <f t="shared" ca="1" si="37"/>
        <v>2</v>
      </c>
      <c r="S89" s="323">
        <f t="shared" ca="1" si="38"/>
        <v>0</v>
      </c>
      <c r="T89" s="323">
        <f t="shared" ca="1" si="39"/>
        <v>0</v>
      </c>
      <c r="W89" s="323">
        <f t="shared" si="32"/>
        <v>88</v>
      </c>
      <c r="X89" s="323">
        <f t="shared" si="33"/>
        <v>90</v>
      </c>
    </row>
    <row r="90" spans="1:24" customFormat="1" ht="42.75" customHeight="1" x14ac:dyDescent="0.25">
      <c r="A90" s="354">
        <v>14</v>
      </c>
      <c r="B90" s="354" t="s">
        <v>91</v>
      </c>
      <c r="C90" s="353" t="s">
        <v>91</v>
      </c>
      <c r="D90" s="239" t="s">
        <v>12</v>
      </c>
      <c r="E90" s="239">
        <v>1</v>
      </c>
      <c r="F90" s="239">
        <v>23.2</v>
      </c>
      <c r="G90" s="248" t="s">
        <v>313</v>
      </c>
      <c r="H90" s="239" t="s">
        <v>451</v>
      </c>
      <c r="I90" s="239" t="s">
        <v>451</v>
      </c>
      <c r="J90" s="352" t="s">
        <v>451</v>
      </c>
      <c r="K90" s="251"/>
      <c r="L90" s="251"/>
      <c r="M90">
        <v>80</v>
      </c>
      <c r="O90" s="323">
        <f t="shared" ca="1" si="34"/>
        <v>0</v>
      </c>
      <c r="P90" s="323">
        <f t="shared" ca="1" si="35"/>
        <v>0</v>
      </c>
      <c r="Q90" s="323">
        <f t="shared" ca="1" si="36"/>
        <v>0</v>
      </c>
      <c r="R90" s="323">
        <f t="shared" ca="1" si="37"/>
        <v>0</v>
      </c>
      <c r="S90" s="323">
        <f t="shared" ca="1" si="38"/>
        <v>0</v>
      </c>
      <c r="T90" s="323">
        <f t="shared" ca="1" si="39"/>
        <v>0</v>
      </c>
      <c r="W90" s="323">
        <f t="shared" si="32"/>
        <v>88</v>
      </c>
      <c r="X90" s="323">
        <f t="shared" si="33"/>
        <v>90</v>
      </c>
    </row>
    <row r="91" spans="1:24" customFormat="1" ht="42.75" customHeight="1" x14ac:dyDescent="0.25">
      <c r="A91" s="355"/>
      <c r="B91" s="355"/>
      <c r="C91" s="353"/>
      <c r="D91" s="239" t="s">
        <v>12</v>
      </c>
      <c r="E91" s="239">
        <v>2</v>
      </c>
      <c r="F91" s="239">
        <v>23.2</v>
      </c>
      <c r="G91" s="248" t="s">
        <v>313</v>
      </c>
      <c r="H91" s="239" t="s">
        <v>451</v>
      </c>
      <c r="I91" s="239" t="s">
        <v>451</v>
      </c>
      <c r="J91" s="352"/>
      <c r="K91" s="251"/>
      <c r="L91" s="251"/>
      <c r="M91">
        <v>0</v>
      </c>
      <c r="O91" s="323">
        <f t="shared" ca="1" si="34"/>
        <v>0</v>
      </c>
      <c r="P91" s="323">
        <f t="shared" ca="1" si="35"/>
        <v>0</v>
      </c>
      <c r="Q91" s="323">
        <f t="shared" ca="1" si="36"/>
        <v>0</v>
      </c>
      <c r="R91" s="323">
        <f t="shared" ca="1" si="37"/>
        <v>0</v>
      </c>
      <c r="S91" s="323">
        <f t="shared" ca="1" si="38"/>
        <v>0</v>
      </c>
      <c r="T91" s="323">
        <f t="shared" ca="1" si="39"/>
        <v>0</v>
      </c>
      <c r="W91" s="323">
        <f t="shared" si="32"/>
        <v>88</v>
      </c>
      <c r="X91" s="323">
        <f t="shared" si="33"/>
        <v>90</v>
      </c>
    </row>
    <row r="92" spans="1:24" customFormat="1" ht="15" customHeight="1" x14ac:dyDescent="0.25">
      <c r="A92" s="356"/>
      <c r="B92" s="356"/>
      <c r="C92" s="239" t="s">
        <v>499</v>
      </c>
      <c r="D92" s="239"/>
      <c r="E92" s="239"/>
      <c r="F92" s="239"/>
      <c r="G92" s="248"/>
      <c r="H92" s="239" t="s">
        <v>451</v>
      </c>
      <c r="I92" s="239"/>
      <c r="J92" s="352"/>
      <c r="K92" s="251"/>
      <c r="L92" s="251"/>
      <c r="O92" s="323">
        <f t="shared" ca="1" si="34"/>
        <v>0</v>
      </c>
      <c r="P92" s="323">
        <f t="shared" ca="1" si="35"/>
        <v>0</v>
      </c>
      <c r="Q92" s="323">
        <f t="shared" ca="1" si="36"/>
        <v>0</v>
      </c>
      <c r="R92" s="323">
        <f t="shared" ca="1" si="37"/>
        <v>0</v>
      </c>
      <c r="S92" s="323">
        <f t="shared" ca="1" si="38"/>
        <v>0</v>
      </c>
      <c r="T92" s="323">
        <f t="shared" ca="1" si="39"/>
        <v>0</v>
      </c>
      <c r="W92" s="323">
        <f t="shared" si="32"/>
        <v>91</v>
      </c>
      <c r="X92" s="323">
        <f t="shared" si="33"/>
        <v>93</v>
      </c>
    </row>
    <row r="93" spans="1:24" customFormat="1" ht="42.75" customHeight="1" x14ac:dyDescent="0.25">
      <c r="A93" s="354">
        <v>15</v>
      </c>
      <c r="B93" s="354" t="s">
        <v>843</v>
      </c>
      <c r="C93" s="354" t="s">
        <v>549</v>
      </c>
      <c r="D93" s="239" t="s">
        <v>114</v>
      </c>
      <c r="E93" s="239">
        <v>1</v>
      </c>
      <c r="F93" s="239">
        <v>169</v>
      </c>
      <c r="G93" s="248" t="s">
        <v>314</v>
      </c>
      <c r="H93" s="239">
        <v>50</v>
      </c>
      <c r="I93" s="239" t="s">
        <v>543</v>
      </c>
      <c r="J93" s="357" t="s">
        <v>577</v>
      </c>
      <c r="K93" s="251"/>
      <c r="L93" s="251"/>
      <c r="M93">
        <v>0</v>
      </c>
      <c r="O93" s="323">
        <f t="shared" ca="1" si="34"/>
        <v>1</v>
      </c>
      <c r="P93" s="323">
        <f t="shared" ca="1" si="35"/>
        <v>0</v>
      </c>
      <c r="Q93" s="323">
        <f t="shared" ca="1" si="36"/>
        <v>0</v>
      </c>
      <c r="R93" s="323">
        <f t="shared" ca="1" si="37"/>
        <v>0</v>
      </c>
      <c r="S93" s="323">
        <f t="shared" ca="1" si="38"/>
        <v>0</v>
      </c>
      <c r="T93" s="323">
        <f t="shared" ca="1" si="39"/>
        <v>0</v>
      </c>
      <c r="W93" s="323">
        <f t="shared" si="32"/>
        <v>91</v>
      </c>
      <c r="X93" s="323">
        <f t="shared" si="33"/>
        <v>93</v>
      </c>
    </row>
    <row r="94" spans="1:24" customFormat="1" ht="42.75" customHeight="1" x14ac:dyDescent="0.25">
      <c r="A94" s="355"/>
      <c r="B94" s="355"/>
      <c r="C94" s="355"/>
      <c r="D94" s="239" t="s">
        <v>114</v>
      </c>
      <c r="E94" s="239">
        <v>2</v>
      </c>
      <c r="F94" s="239">
        <v>169</v>
      </c>
      <c r="G94" s="248" t="s">
        <v>314</v>
      </c>
      <c r="H94" s="239">
        <v>50</v>
      </c>
      <c r="I94" s="239" t="s">
        <v>543</v>
      </c>
      <c r="J94" s="358"/>
      <c r="K94" s="251"/>
      <c r="L94" s="251"/>
      <c r="M94">
        <v>0</v>
      </c>
      <c r="O94" s="323">
        <f t="shared" ca="1" si="34"/>
        <v>1</v>
      </c>
      <c r="P94" s="323">
        <f t="shared" ca="1" si="35"/>
        <v>0</v>
      </c>
      <c r="Q94" s="323">
        <f t="shared" ca="1" si="36"/>
        <v>0</v>
      </c>
      <c r="R94" s="323">
        <f t="shared" ca="1" si="37"/>
        <v>0</v>
      </c>
      <c r="S94" s="323">
        <f t="shared" ca="1" si="38"/>
        <v>0</v>
      </c>
      <c r="T94" s="323">
        <f t="shared" ca="1" si="39"/>
        <v>0</v>
      </c>
      <c r="W94" s="323">
        <f t="shared" si="32"/>
        <v>91</v>
      </c>
      <c r="X94" s="323">
        <f t="shared" si="33"/>
        <v>93</v>
      </c>
    </row>
    <row r="95" spans="1:24" customFormat="1" ht="42.75" customHeight="1" x14ac:dyDescent="0.25">
      <c r="A95" s="355"/>
      <c r="B95" s="355"/>
      <c r="C95" s="355"/>
      <c r="D95" s="239" t="s">
        <v>857</v>
      </c>
      <c r="E95" s="239">
        <v>1</v>
      </c>
      <c r="F95" s="239">
        <v>193</v>
      </c>
      <c r="G95" s="248" t="s">
        <v>314</v>
      </c>
      <c r="H95" s="239" t="s">
        <v>451</v>
      </c>
      <c r="I95" s="239" t="s">
        <v>451</v>
      </c>
      <c r="J95" s="358"/>
      <c r="K95" s="251"/>
      <c r="L95" s="251"/>
      <c r="M95">
        <v>50</v>
      </c>
      <c r="O95" s="323">
        <f t="shared" ca="1" si="34"/>
        <v>0</v>
      </c>
      <c r="P95" s="323">
        <f t="shared" ca="1" si="35"/>
        <v>0</v>
      </c>
      <c r="Q95" s="323">
        <f t="shared" ca="1" si="36"/>
        <v>0</v>
      </c>
      <c r="R95" s="323">
        <f t="shared" ca="1" si="37"/>
        <v>0</v>
      </c>
      <c r="S95" s="323">
        <f t="shared" ca="1" si="38"/>
        <v>0</v>
      </c>
      <c r="T95" s="323">
        <f t="shared" ca="1" si="39"/>
        <v>0</v>
      </c>
      <c r="W95" s="323">
        <f t="shared" si="32"/>
        <v>91</v>
      </c>
      <c r="X95" s="323">
        <f t="shared" si="33"/>
        <v>93</v>
      </c>
    </row>
    <row r="96" spans="1:24" customFormat="1" ht="42.75" customHeight="1" x14ac:dyDescent="0.25">
      <c r="A96" s="355"/>
      <c r="B96" s="355"/>
      <c r="C96" s="356"/>
      <c r="D96" s="239" t="s">
        <v>857</v>
      </c>
      <c r="E96" s="239">
        <v>2</v>
      </c>
      <c r="F96" s="239">
        <v>193</v>
      </c>
      <c r="G96" s="248" t="s">
        <v>314</v>
      </c>
      <c r="H96" s="239" t="s">
        <v>451</v>
      </c>
      <c r="I96" s="239" t="s">
        <v>451</v>
      </c>
      <c r="J96" s="359"/>
      <c r="K96" s="251"/>
      <c r="L96" s="251"/>
      <c r="M96">
        <v>0</v>
      </c>
      <c r="O96" s="323">
        <f t="shared" ca="1" si="34"/>
        <v>0</v>
      </c>
      <c r="P96" s="323">
        <f t="shared" ca="1" si="35"/>
        <v>0</v>
      </c>
      <c r="Q96" s="323">
        <f t="shared" ca="1" si="36"/>
        <v>0</v>
      </c>
      <c r="R96" s="323">
        <f t="shared" ca="1" si="37"/>
        <v>0</v>
      </c>
      <c r="S96" s="323">
        <f t="shared" ca="1" si="38"/>
        <v>0</v>
      </c>
      <c r="T96" s="323">
        <f t="shared" ca="1" si="39"/>
        <v>0</v>
      </c>
      <c r="W96" s="323">
        <f t="shared" si="32"/>
        <v>91</v>
      </c>
      <c r="X96" s="323">
        <f t="shared" si="33"/>
        <v>93</v>
      </c>
    </row>
    <row r="97" spans="1:24" customFormat="1" ht="42.75" customHeight="1" x14ac:dyDescent="0.25">
      <c r="A97" s="355"/>
      <c r="B97" s="355"/>
      <c r="C97" s="239" t="s">
        <v>499</v>
      </c>
      <c r="D97" s="239"/>
      <c r="E97" s="239"/>
      <c r="F97" s="239"/>
      <c r="G97" s="248"/>
      <c r="H97" s="239">
        <f>SUM(H93:H96)</f>
        <v>100</v>
      </c>
      <c r="I97" s="239"/>
      <c r="J97" s="248">
        <v>125</v>
      </c>
      <c r="K97" s="251"/>
      <c r="L97" s="251"/>
      <c r="O97" s="323">
        <f t="shared" ca="1" si="34"/>
        <v>2</v>
      </c>
      <c r="P97" s="323">
        <f t="shared" ca="1" si="35"/>
        <v>0</v>
      </c>
      <c r="Q97" s="323">
        <f t="shared" ca="1" si="36"/>
        <v>0</v>
      </c>
      <c r="R97" s="323">
        <f t="shared" ca="1" si="37"/>
        <v>0</v>
      </c>
      <c r="S97" s="323">
        <f t="shared" ca="1" si="38"/>
        <v>0</v>
      </c>
      <c r="T97" s="323">
        <f t="shared" ca="1" si="39"/>
        <v>0</v>
      </c>
      <c r="W97" s="323">
        <f t="shared" si="32"/>
        <v>96</v>
      </c>
      <c r="X97" s="323">
        <f t="shared" si="33"/>
        <v>98</v>
      </c>
    </row>
    <row r="98" spans="1:24" customFormat="1" ht="42.75" customHeight="1" x14ac:dyDescent="0.25">
      <c r="A98" s="354">
        <v>16</v>
      </c>
      <c r="B98" s="354" t="s">
        <v>72</v>
      </c>
      <c r="C98" s="353" t="s">
        <v>549</v>
      </c>
      <c r="D98" s="239" t="s">
        <v>73</v>
      </c>
      <c r="E98" s="239">
        <v>1</v>
      </c>
      <c r="F98" s="239">
        <v>322</v>
      </c>
      <c r="G98" s="248" t="s">
        <v>313</v>
      </c>
      <c r="H98" s="239">
        <v>50</v>
      </c>
      <c r="I98" s="239" t="s">
        <v>451</v>
      </c>
      <c r="J98" s="352" t="s">
        <v>509</v>
      </c>
      <c r="K98" s="251"/>
      <c r="L98" s="251"/>
      <c r="M98">
        <v>0</v>
      </c>
      <c r="O98" s="323">
        <f t="shared" ca="1" si="34"/>
        <v>0</v>
      </c>
      <c r="P98" s="323">
        <f t="shared" ca="1" si="35"/>
        <v>1</v>
      </c>
      <c r="Q98" s="323">
        <f t="shared" ca="1" si="36"/>
        <v>0</v>
      </c>
      <c r="R98" s="323">
        <f t="shared" ca="1" si="37"/>
        <v>0</v>
      </c>
      <c r="S98" s="323">
        <f t="shared" ca="1" si="38"/>
        <v>0</v>
      </c>
      <c r="T98" s="323">
        <f t="shared" ca="1" si="39"/>
        <v>0</v>
      </c>
      <c r="W98" s="323">
        <f t="shared" si="32"/>
        <v>96</v>
      </c>
      <c r="X98" s="323">
        <f t="shared" si="33"/>
        <v>98</v>
      </c>
    </row>
    <row r="99" spans="1:24" customFormat="1" ht="42.75" customHeight="1" x14ac:dyDescent="0.25">
      <c r="A99" s="355"/>
      <c r="B99" s="355"/>
      <c r="C99" s="353"/>
      <c r="D99" s="239" t="s">
        <v>74</v>
      </c>
      <c r="E99" s="239">
        <v>1</v>
      </c>
      <c r="F99" s="239">
        <v>333</v>
      </c>
      <c r="G99" s="248" t="s">
        <v>313</v>
      </c>
      <c r="H99" s="239">
        <v>50</v>
      </c>
      <c r="I99" s="239" t="s">
        <v>451</v>
      </c>
      <c r="J99" s="352"/>
      <c r="K99" s="251"/>
      <c r="L99" s="251"/>
      <c r="M99">
        <v>63</v>
      </c>
      <c r="O99" s="323">
        <f t="shared" ca="1" si="34"/>
        <v>0</v>
      </c>
      <c r="P99" s="323">
        <f t="shared" ca="1" si="35"/>
        <v>1</v>
      </c>
      <c r="Q99" s="323">
        <f t="shared" ca="1" si="36"/>
        <v>0</v>
      </c>
      <c r="R99" s="323">
        <f t="shared" ca="1" si="37"/>
        <v>0</v>
      </c>
      <c r="S99" s="323">
        <f t="shared" ca="1" si="38"/>
        <v>0</v>
      </c>
      <c r="T99" s="323">
        <f t="shared" ca="1" si="39"/>
        <v>0</v>
      </c>
      <c r="W99" s="323">
        <f t="shared" si="32"/>
        <v>96</v>
      </c>
      <c r="X99" s="323">
        <f t="shared" si="33"/>
        <v>98</v>
      </c>
    </row>
    <row r="100" spans="1:24" customFormat="1" ht="42.75" customHeight="1" x14ac:dyDescent="0.25">
      <c r="A100" s="355"/>
      <c r="B100" s="355"/>
      <c r="C100" s="353"/>
      <c r="D100" s="239" t="s">
        <v>74</v>
      </c>
      <c r="E100" s="239">
        <v>2</v>
      </c>
      <c r="F100" s="239">
        <v>346</v>
      </c>
      <c r="G100" s="248" t="s">
        <v>313</v>
      </c>
      <c r="H100" s="239">
        <v>63</v>
      </c>
      <c r="I100" s="239" t="s">
        <v>451</v>
      </c>
      <c r="J100" s="352"/>
      <c r="K100" s="251"/>
      <c r="L100" s="251"/>
      <c r="M100">
        <v>50</v>
      </c>
      <c r="O100" s="323">
        <f t="shared" ca="1" si="34"/>
        <v>0</v>
      </c>
      <c r="P100" s="323">
        <f t="shared" ca="1" si="35"/>
        <v>0</v>
      </c>
      <c r="Q100" s="323">
        <f t="shared" ca="1" si="36"/>
        <v>0</v>
      </c>
      <c r="R100" s="323">
        <f t="shared" ca="1" si="37"/>
        <v>1</v>
      </c>
      <c r="S100" s="323">
        <f t="shared" ca="1" si="38"/>
        <v>0</v>
      </c>
      <c r="T100" s="323">
        <f t="shared" ca="1" si="39"/>
        <v>0</v>
      </c>
      <c r="W100" s="323">
        <f t="shared" si="32"/>
        <v>96</v>
      </c>
      <c r="X100" s="323">
        <f t="shared" si="33"/>
        <v>98</v>
      </c>
    </row>
    <row r="101" spans="1:24" customFormat="1" ht="42.75" customHeight="1" x14ac:dyDescent="0.25">
      <c r="A101" s="355"/>
      <c r="B101" s="355"/>
      <c r="C101" s="353"/>
      <c r="D101" s="239" t="s">
        <v>74</v>
      </c>
      <c r="E101" s="239">
        <v>3</v>
      </c>
      <c r="F101" s="239">
        <v>346</v>
      </c>
      <c r="G101" s="248" t="s">
        <v>313</v>
      </c>
      <c r="H101" s="239">
        <v>63</v>
      </c>
      <c r="I101" s="239" t="s">
        <v>451</v>
      </c>
      <c r="J101" s="352"/>
      <c r="K101" s="251"/>
      <c r="L101" s="251"/>
      <c r="M101">
        <v>0</v>
      </c>
      <c r="O101" s="323">
        <f t="shared" ca="1" si="34"/>
        <v>0</v>
      </c>
      <c r="P101" s="323">
        <f t="shared" ca="1" si="35"/>
        <v>0</v>
      </c>
      <c r="Q101" s="323">
        <f t="shared" ca="1" si="36"/>
        <v>0</v>
      </c>
      <c r="R101" s="323">
        <f t="shared" ca="1" si="37"/>
        <v>1</v>
      </c>
      <c r="S101" s="323">
        <f t="shared" ca="1" si="38"/>
        <v>0</v>
      </c>
      <c r="T101" s="323">
        <f t="shared" ca="1" si="39"/>
        <v>0</v>
      </c>
      <c r="W101" s="323">
        <f t="shared" si="32"/>
        <v>96</v>
      </c>
      <c r="X101" s="323">
        <f t="shared" si="33"/>
        <v>98</v>
      </c>
    </row>
    <row r="102" spans="1:24" customFormat="1" ht="42.75" customHeight="1" x14ac:dyDescent="0.25">
      <c r="A102" s="355"/>
      <c r="B102" s="355"/>
      <c r="C102" s="353"/>
      <c r="D102" s="239" t="s">
        <v>75</v>
      </c>
      <c r="E102" s="239">
        <v>1</v>
      </c>
      <c r="F102" s="239">
        <v>28</v>
      </c>
      <c r="G102" s="248" t="s">
        <v>313</v>
      </c>
      <c r="H102" s="239" t="s">
        <v>451</v>
      </c>
      <c r="I102" s="239" t="s">
        <v>451</v>
      </c>
      <c r="J102" s="352"/>
      <c r="K102" s="251"/>
      <c r="L102" s="251"/>
      <c r="M102">
        <v>125</v>
      </c>
      <c r="O102" s="323">
        <f t="shared" ca="1" si="34"/>
        <v>0</v>
      </c>
      <c r="P102" s="323">
        <f t="shared" ca="1" si="35"/>
        <v>0</v>
      </c>
      <c r="Q102" s="323">
        <f t="shared" ca="1" si="36"/>
        <v>0</v>
      </c>
      <c r="R102" s="323">
        <f t="shared" ca="1" si="37"/>
        <v>0</v>
      </c>
      <c r="S102" s="323">
        <f t="shared" ca="1" si="38"/>
        <v>0</v>
      </c>
      <c r="T102" s="323">
        <f t="shared" ca="1" si="39"/>
        <v>0</v>
      </c>
      <c r="W102" s="323">
        <f t="shared" si="32"/>
        <v>96</v>
      </c>
      <c r="X102" s="323">
        <f t="shared" si="33"/>
        <v>98</v>
      </c>
    </row>
    <row r="103" spans="1:24" customFormat="1" ht="42.75" customHeight="1" x14ac:dyDescent="0.25">
      <c r="A103" s="355"/>
      <c r="B103" s="355"/>
      <c r="C103" s="353"/>
      <c r="D103" s="239" t="s">
        <v>75</v>
      </c>
      <c r="E103" s="239">
        <v>2</v>
      </c>
      <c r="F103" s="239">
        <v>28</v>
      </c>
      <c r="G103" s="248" t="s">
        <v>313</v>
      </c>
      <c r="H103" s="239" t="s">
        <v>451</v>
      </c>
      <c r="I103" s="239" t="s">
        <v>451</v>
      </c>
      <c r="J103" s="352"/>
      <c r="K103" s="251"/>
      <c r="L103" s="251"/>
      <c r="M103">
        <v>0</v>
      </c>
      <c r="O103" s="323">
        <f t="shared" ca="1" si="34"/>
        <v>0</v>
      </c>
      <c r="P103" s="323">
        <f t="shared" ca="1" si="35"/>
        <v>0</v>
      </c>
      <c r="Q103" s="323">
        <f t="shared" ca="1" si="36"/>
        <v>0</v>
      </c>
      <c r="R103" s="323">
        <f t="shared" ca="1" si="37"/>
        <v>0</v>
      </c>
      <c r="S103" s="323">
        <f t="shared" ca="1" si="38"/>
        <v>0</v>
      </c>
      <c r="T103" s="323">
        <f t="shared" ca="1" si="39"/>
        <v>0</v>
      </c>
      <c r="W103" s="323">
        <f t="shared" si="32"/>
        <v>96</v>
      </c>
      <c r="X103" s="323">
        <f t="shared" si="33"/>
        <v>98</v>
      </c>
    </row>
    <row r="104" spans="1:24" customFormat="1" ht="42.75" customHeight="1" x14ac:dyDescent="0.25">
      <c r="A104" s="355"/>
      <c r="B104" s="355"/>
      <c r="C104" s="353"/>
      <c r="D104" s="239" t="s">
        <v>76</v>
      </c>
      <c r="E104" s="239">
        <v>1</v>
      </c>
      <c r="F104" s="239">
        <v>388</v>
      </c>
      <c r="G104" s="248" t="s">
        <v>313</v>
      </c>
      <c r="H104" s="239">
        <v>63</v>
      </c>
      <c r="I104" s="239" t="s">
        <v>451</v>
      </c>
      <c r="J104" s="352"/>
      <c r="K104" s="251"/>
      <c r="L104" s="251"/>
      <c r="M104">
        <v>160</v>
      </c>
      <c r="O104" s="323">
        <f t="shared" ca="1" si="34"/>
        <v>0</v>
      </c>
      <c r="P104" s="323">
        <f t="shared" ca="1" si="35"/>
        <v>0</v>
      </c>
      <c r="Q104" s="323">
        <f t="shared" ca="1" si="36"/>
        <v>0</v>
      </c>
      <c r="R104" s="323">
        <f t="shared" ca="1" si="37"/>
        <v>1</v>
      </c>
      <c r="S104" s="323">
        <f t="shared" ca="1" si="38"/>
        <v>0</v>
      </c>
      <c r="T104" s="323">
        <f t="shared" ca="1" si="39"/>
        <v>0</v>
      </c>
      <c r="W104" s="323">
        <f t="shared" si="32"/>
        <v>96</v>
      </c>
      <c r="X104" s="323">
        <f t="shared" si="33"/>
        <v>98</v>
      </c>
    </row>
    <row r="105" spans="1:24" customFormat="1" ht="42.75" customHeight="1" x14ac:dyDescent="0.25">
      <c r="A105" s="355"/>
      <c r="B105" s="355"/>
      <c r="C105" s="353"/>
      <c r="D105" s="239" t="s">
        <v>77</v>
      </c>
      <c r="E105" s="239">
        <v>1</v>
      </c>
      <c r="F105" s="239">
        <v>15</v>
      </c>
      <c r="G105" s="248" t="s">
        <v>313</v>
      </c>
      <c r="H105" s="239">
        <v>63</v>
      </c>
      <c r="I105" s="239" t="s">
        <v>451</v>
      </c>
      <c r="J105" s="352"/>
      <c r="K105" s="251"/>
      <c r="L105" s="251"/>
      <c r="M105">
        <v>100</v>
      </c>
      <c r="O105" s="323">
        <f t="shared" ca="1" si="34"/>
        <v>0</v>
      </c>
      <c r="P105" s="323">
        <f t="shared" ca="1" si="35"/>
        <v>0</v>
      </c>
      <c r="Q105" s="323">
        <f t="shared" ca="1" si="36"/>
        <v>0</v>
      </c>
      <c r="R105" s="323">
        <f t="shared" ca="1" si="37"/>
        <v>1</v>
      </c>
      <c r="S105" s="323">
        <f t="shared" ca="1" si="38"/>
        <v>0</v>
      </c>
      <c r="T105" s="323">
        <f t="shared" ca="1" si="39"/>
        <v>0</v>
      </c>
      <c r="W105" s="323">
        <f t="shared" si="32"/>
        <v>96</v>
      </c>
      <c r="X105" s="323">
        <f t="shared" si="33"/>
        <v>98</v>
      </c>
    </row>
    <row r="106" spans="1:24" customFormat="1" ht="42.75" customHeight="1" x14ac:dyDescent="0.25">
      <c r="A106" s="355"/>
      <c r="B106" s="355"/>
      <c r="C106" s="353"/>
      <c r="D106" s="239" t="s">
        <v>436</v>
      </c>
      <c r="E106" s="239">
        <v>1</v>
      </c>
      <c r="F106" s="239">
        <v>178</v>
      </c>
      <c r="G106" s="248" t="s">
        <v>313</v>
      </c>
      <c r="H106" s="239">
        <v>50</v>
      </c>
      <c r="I106" s="239" t="s">
        <v>451</v>
      </c>
      <c r="J106" s="352"/>
      <c r="K106" s="251"/>
      <c r="L106" s="251"/>
      <c r="M106">
        <v>80</v>
      </c>
      <c r="O106" s="323">
        <f t="shared" ca="1" si="34"/>
        <v>0</v>
      </c>
      <c r="P106" s="323">
        <f t="shared" ca="1" si="35"/>
        <v>1</v>
      </c>
      <c r="Q106" s="323">
        <f t="shared" ca="1" si="36"/>
        <v>0</v>
      </c>
      <c r="R106" s="323">
        <f t="shared" ca="1" si="37"/>
        <v>0</v>
      </c>
      <c r="S106" s="323">
        <f t="shared" ca="1" si="38"/>
        <v>0</v>
      </c>
      <c r="T106" s="323">
        <f t="shared" ca="1" si="39"/>
        <v>0</v>
      </c>
      <c r="W106" s="323">
        <f t="shared" si="32"/>
        <v>96</v>
      </c>
      <c r="X106" s="323">
        <f t="shared" si="33"/>
        <v>98</v>
      </c>
    </row>
    <row r="107" spans="1:24" customFormat="1" ht="42.75" customHeight="1" x14ac:dyDescent="0.25">
      <c r="A107" s="355"/>
      <c r="B107" s="355"/>
      <c r="C107" s="353"/>
      <c r="D107" s="239" t="s">
        <v>436</v>
      </c>
      <c r="E107" s="239">
        <v>2</v>
      </c>
      <c r="F107" s="239">
        <v>178</v>
      </c>
      <c r="G107" s="248" t="s">
        <v>313</v>
      </c>
      <c r="H107" s="239">
        <v>50</v>
      </c>
      <c r="I107" s="239" t="s">
        <v>451</v>
      </c>
      <c r="J107" s="352"/>
      <c r="K107" s="251"/>
      <c r="L107" s="251"/>
      <c r="M107">
        <v>0</v>
      </c>
      <c r="O107" s="323">
        <f t="shared" ca="1" si="34"/>
        <v>0</v>
      </c>
      <c r="P107" s="323">
        <f t="shared" ca="1" si="35"/>
        <v>1</v>
      </c>
      <c r="Q107" s="323">
        <f t="shared" ca="1" si="36"/>
        <v>0</v>
      </c>
      <c r="R107" s="323">
        <f t="shared" ca="1" si="37"/>
        <v>0</v>
      </c>
      <c r="S107" s="323">
        <f t="shared" ca="1" si="38"/>
        <v>0</v>
      </c>
      <c r="T107" s="323">
        <f t="shared" ca="1" si="39"/>
        <v>0</v>
      </c>
      <c r="W107" s="323">
        <f t="shared" si="32"/>
        <v>96</v>
      </c>
      <c r="X107" s="323">
        <f t="shared" si="33"/>
        <v>98</v>
      </c>
    </row>
    <row r="108" spans="1:24" customFormat="1" ht="42.75" customHeight="1" x14ac:dyDescent="0.25">
      <c r="A108" s="355"/>
      <c r="B108" s="355"/>
      <c r="C108" s="353"/>
      <c r="D108" s="239" t="s">
        <v>97</v>
      </c>
      <c r="E108" s="239">
        <v>1</v>
      </c>
      <c r="F108" s="239">
        <v>20</v>
      </c>
      <c r="G108" s="248" t="s">
        <v>313</v>
      </c>
      <c r="H108" s="239" t="s">
        <v>451</v>
      </c>
      <c r="I108" s="239" t="s">
        <v>451</v>
      </c>
      <c r="J108" s="352"/>
      <c r="K108" s="251"/>
      <c r="L108" s="251"/>
      <c r="M108">
        <v>80</v>
      </c>
      <c r="O108" s="323">
        <f t="shared" ca="1" si="34"/>
        <v>0</v>
      </c>
      <c r="P108" s="323">
        <f t="shared" ca="1" si="35"/>
        <v>0</v>
      </c>
      <c r="Q108" s="323">
        <f t="shared" ca="1" si="36"/>
        <v>0</v>
      </c>
      <c r="R108" s="323">
        <f t="shared" ca="1" si="37"/>
        <v>0</v>
      </c>
      <c r="S108" s="323">
        <f t="shared" ca="1" si="38"/>
        <v>0</v>
      </c>
      <c r="T108" s="323">
        <f t="shared" ca="1" si="39"/>
        <v>0</v>
      </c>
      <c r="W108" s="323">
        <f t="shared" si="32"/>
        <v>96</v>
      </c>
      <c r="X108" s="323">
        <f t="shared" si="33"/>
        <v>98</v>
      </c>
    </row>
    <row r="109" spans="1:24" customFormat="1" ht="42.75" customHeight="1" x14ac:dyDescent="0.25">
      <c r="A109" s="355"/>
      <c r="B109" s="355"/>
      <c r="C109" s="353"/>
      <c r="D109" s="239" t="s">
        <v>97</v>
      </c>
      <c r="E109" s="239">
        <v>2</v>
      </c>
      <c r="F109" s="239">
        <v>20</v>
      </c>
      <c r="G109" s="248" t="s">
        <v>313</v>
      </c>
      <c r="H109" s="239" t="s">
        <v>451</v>
      </c>
      <c r="I109" s="239" t="s">
        <v>451</v>
      </c>
      <c r="J109" s="352"/>
      <c r="K109" s="251"/>
      <c r="L109" s="251"/>
      <c r="M109">
        <v>63</v>
      </c>
      <c r="O109" s="323">
        <f t="shared" ca="1" si="34"/>
        <v>0</v>
      </c>
      <c r="P109" s="323">
        <f t="shared" ca="1" si="35"/>
        <v>0</v>
      </c>
      <c r="Q109" s="323">
        <f t="shared" ca="1" si="36"/>
        <v>0</v>
      </c>
      <c r="R109" s="323">
        <f t="shared" ca="1" si="37"/>
        <v>0</v>
      </c>
      <c r="S109" s="323">
        <f t="shared" ca="1" si="38"/>
        <v>0</v>
      </c>
      <c r="T109" s="323">
        <f t="shared" ca="1" si="39"/>
        <v>0</v>
      </c>
      <c r="W109" s="323">
        <f t="shared" si="32"/>
        <v>96</v>
      </c>
      <c r="X109" s="323">
        <f t="shared" si="33"/>
        <v>98</v>
      </c>
    </row>
    <row r="110" spans="1:24" customFormat="1" ht="42.75" customHeight="1" x14ac:dyDescent="0.25">
      <c r="A110" s="355"/>
      <c r="B110" s="355"/>
      <c r="C110" s="353"/>
      <c r="D110" s="239" t="s">
        <v>97</v>
      </c>
      <c r="E110" s="239">
        <v>3</v>
      </c>
      <c r="F110" s="239">
        <v>22</v>
      </c>
      <c r="G110" s="248" t="s">
        <v>313</v>
      </c>
      <c r="H110" s="239" t="s">
        <v>451</v>
      </c>
      <c r="I110" s="239" t="s">
        <v>451</v>
      </c>
      <c r="J110" s="352"/>
      <c r="K110" s="251"/>
      <c r="L110" s="251"/>
      <c r="M110">
        <v>0</v>
      </c>
      <c r="O110" s="323">
        <f t="shared" ca="1" si="34"/>
        <v>0</v>
      </c>
      <c r="P110" s="323">
        <f t="shared" ca="1" si="35"/>
        <v>0</v>
      </c>
      <c r="Q110" s="323">
        <f t="shared" ca="1" si="36"/>
        <v>0</v>
      </c>
      <c r="R110" s="323">
        <f t="shared" ca="1" si="37"/>
        <v>0</v>
      </c>
      <c r="S110" s="323">
        <f t="shared" ca="1" si="38"/>
        <v>0</v>
      </c>
      <c r="T110" s="323">
        <f t="shared" ca="1" si="39"/>
        <v>0</v>
      </c>
      <c r="W110" s="323">
        <f t="shared" si="32"/>
        <v>96</v>
      </c>
      <c r="X110" s="323">
        <f t="shared" si="33"/>
        <v>98</v>
      </c>
    </row>
    <row r="111" spans="1:24" customFormat="1" ht="42.75" customHeight="1" x14ac:dyDescent="0.25">
      <c r="A111" s="355"/>
      <c r="B111" s="355"/>
      <c r="C111" s="353"/>
      <c r="D111" s="239" t="s">
        <v>97</v>
      </c>
      <c r="E111" s="239">
        <v>4</v>
      </c>
      <c r="F111" s="239">
        <v>22</v>
      </c>
      <c r="G111" s="248" t="s">
        <v>313</v>
      </c>
      <c r="H111" s="239" t="s">
        <v>451</v>
      </c>
      <c r="I111" s="239" t="s">
        <v>451</v>
      </c>
      <c r="J111" s="352"/>
      <c r="K111" s="251"/>
      <c r="L111" s="251"/>
      <c r="M111">
        <v>0</v>
      </c>
      <c r="O111" s="323">
        <f t="shared" ca="1" si="34"/>
        <v>0</v>
      </c>
      <c r="P111" s="323">
        <f t="shared" ca="1" si="35"/>
        <v>0</v>
      </c>
      <c r="Q111" s="323">
        <f t="shared" ca="1" si="36"/>
        <v>0</v>
      </c>
      <c r="R111" s="323">
        <f t="shared" ca="1" si="37"/>
        <v>0</v>
      </c>
      <c r="S111" s="323">
        <f t="shared" ca="1" si="38"/>
        <v>0</v>
      </c>
      <c r="T111" s="323">
        <f t="shared" ca="1" si="39"/>
        <v>0</v>
      </c>
      <c r="W111" s="323">
        <f t="shared" si="32"/>
        <v>96</v>
      </c>
      <c r="X111" s="323">
        <f t="shared" si="33"/>
        <v>98</v>
      </c>
    </row>
    <row r="112" spans="1:24" customFormat="1" ht="42.75" customHeight="1" x14ac:dyDescent="0.25">
      <c r="A112" s="356"/>
      <c r="B112" s="356"/>
      <c r="C112" s="239" t="s">
        <v>499</v>
      </c>
      <c r="D112" s="239"/>
      <c r="E112" s="239"/>
      <c r="F112" s="239"/>
      <c r="G112" s="248"/>
      <c r="H112" s="239">
        <f>SUM(H98:H111)</f>
        <v>452</v>
      </c>
      <c r="I112" s="239"/>
      <c r="J112" s="248">
        <v>50</v>
      </c>
      <c r="K112" s="251"/>
      <c r="L112" s="251"/>
      <c r="O112" s="323">
        <f t="shared" ca="1" si="34"/>
        <v>0</v>
      </c>
      <c r="P112" s="323">
        <f t="shared" ca="1" si="35"/>
        <v>4</v>
      </c>
      <c r="Q112" s="323">
        <f t="shared" ca="1" si="36"/>
        <v>0</v>
      </c>
      <c r="R112" s="323">
        <f t="shared" ca="1" si="37"/>
        <v>4</v>
      </c>
      <c r="S112" s="323">
        <f t="shared" ca="1" si="38"/>
        <v>0</v>
      </c>
      <c r="T112" s="323">
        <f t="shared" ca="1" si="39"/>
        <v>0</v>
      </c>
      <c r="W112" s="323">
        <f t="shared" si="32"/>
        <v>111</v>
      </c>
      <c r="X112" s="323">
        <f t="shared" si="33"/>
        <v>113</v>
      </c>
    </row>
    <row r="113" spans="1:24" customFormat="1" ht="42.75" customHeight="1" x14ac:dyDescent="0.25">
      <c r="A113" s="354">
        <v>17</v>
      </c>
      <c r="B113" s="354" t="s">
        <v>79</v>
      </c>
      <c r="C113" s="353" t="s">
        <v>549</v>
      </c>
      <c r="D113" s="239" t="s">
        <v>73</v>
      </c>
      <c r="E113" s="239">
        <v>1</v>
      </c>
      <c r="F113" s="239">
        <v>93</v>
      </c>
      <c r="G113" s="248" t="s">
        <v>313</v>
      </c>
      <c r="H113" s="239">
        <v>50</v>
      </c>
      <c r="I113" s="239" t="s">
        <v>451</v>
      </c>
      <c r="J113" s="352" t="s">
        <v>507</v>
      </c>
      <c r="K113" s="251"/>
      <c r="L113" s="251"/>
      <c r="M113">
        <v>50</v>
      </c>
      <c r="O113" s="323">
        <f t="shared" ca="1" si="34"/>
        <v>0</v>
      </c>
      <c r="P113" s="323">
        <f t="shared" ca="1" si="35"/>
        <v>1</v>
      </c>
      <c r="Q113" s="323">
        <f t="shared" ca="1" si="36"/>
        <v>0</v>
      </c>
      <c r="R113" s="323">
        <f t="shared" ca="1" si="37"/>
        <v>0</v>
      </c>
      <c r="S113" s="323">
        <f t="shared" ca="1" si="38"/>
        <v>0</v>
      </c>
      <c r="T113" s="323">
        <f t="shared" ca="1" si="39"/>
        <v>0</v>
      </c>
      <c r="W113" s="323">
        <f t="shared" si="32"/>
        <v>111</v>
      </c>
      <c r="X113" s="323">
        <f t="shared" si="33"/>
        <v>113</v>
      </c>
    </row>
    <row r="114" spans="1:24" customFormat="1" ht="42.75" customHeight="1" x14ac:dyDescent="0.25">
      <c r="A114" s="355"/>
      <c r="B114" s="355"/>
      <c r="C114" s="353"/>
      <c r="D114" s="239" t="s">
        <v>434</v>
      </c>
      <c r="E114" s="239">
        <v>1</v>
      </c>
      <c r="F114" s="239">
        <v>124</v>
      </c>
      <c r="G114" s="248" t="s">
        <v>313</v>
      </c>
      <c r="H114" s="239" t="s">
        <v>451</v>
      </c>
      <c r="I114" s="239" t="s">
        <v>451</v>
      </c>
      <c r="J114" s="352"/>
      <c r="K114" s="251"/>
      <c r="L114" s="251"/>
      <c r="M114">
        <v>188</v>
      </c>
      <c r="O114" s="323">
        <f t="shared" ca="1" si="34"/>
        <v>0</v>
      </c>
      <c r="P114" s="323">
        <f t="shared" ca="1" si="35"/>
        <v>0</v>
      </c>
      <c r="Q114" s="323">
        <f t="shared" ca="1" si="36"/>
        <v>0</v>
      </c>
      <c r="R114" s="323">
        <f t="shared" ca="1" si="37"/>
        <v>0</v>
      </c>
      <c r="S114" s="323">
        <f t="shared" ca="1" si="38"/>
        <v>0</v>
      </c>
      <c r="T114" s="323">
        <f t="shared" ca="1" si="39"/>
        <v>0</v>
      </c>
      <c r="W114" s="323">
        <f t="shared" si="32"/>
        <v>111</v>
      </c>
      <c r="X114" s="323">
        <f t="shared" si="33"/>
        <v>113</v>
      </c>
    </row>
    <row r="115" spans="1:24" customFormat="1" ht="42.75" customHeight="1" x14ac:dyDescent="0.25">
      <c r="A115" s="356"/>
      <c r="B115" s="356"/>
      <c r="C115" s="239" t="s">
        <v>499</v>
      </c>
      <c r="D115" s="239"/>
      <c r="E115" s="239"/>
      <c r="F115" s="239"/>
      <c r="G115" s="248"/>
      <c r="H115" s="239">
        <f>SUM(H113:H114)</f>
        <v>50</v>
      </c>
      <c r="I115" s="239"/>
      <c r="J115" s="248">
        <v>125</v>
      </c>
      <c r="K115" s="251"/>
      <c r="L115" s="251"/>
      <c r="O115" s="323">
        <f t="shared" ca="1" si="34"/>
        <v>0</v>
      </c>
      <c r="P115" s="323">
        <f t="shared" ca="1" si="35"/>
        <v>1</v>
      </c>
      <c r="Q115" s="323">
        <f t="shared" ca="1" si="36"/>
        <v>0</v>
      </c>
      <c r="R115" s="323">
        <f t="shared" ca="1" si="37"/>
        <v>0</v>
      </c>
      <c r="S115" s="323">
        <f t="shared" ca="1" si="38"/>
        <v>0</v>
      </c>
      <c r="T115" s="323">
        <f t="shared" ca="1" si="39"/>
        <v>0</v>
      </c>
      <c r="W115" s="323">
        <f t="shared" si="32"/>
        <v>114</v>
      </c>
      <c r="X115" s="323">
        <f t="shared" si="33"/>
        <v>116</v>
      </c>
    </row>
    <row r="116" spans="1:24" customFormat="1" ht="42.75" customHeight="1" x14ac:dyDescent="0.25">
      <c r="A116" s="354">
        <v>18</v>
      </c>
      <c r="B116" s="354" t="s">
        <v>73</v>
      </c>
      <c r="C116" s="353" t="s">
        <v>78</v>
      </c>
      <c r="D116" s="239" t="s">
        <v>74</v>
      </c>
      <c r="E116" s="239">
        <v>1</v>
      </c>
      <c r="F116" s="239">
        <v>13</v>
      </c>
      <c r="G116" s="248" t="s">
        <v>313</v>
      </c>
      <c r="H116" s="239" t="s">
        <v>451</v>
      </c>
      <c r="I116" s="239" t="s">
        <v>451</v>
      </c>
      <c r="J116" s="248" t="s">
        <v>451</v>
      </c>
      <c r="K116" s="251"/>
      <c r="L116" s="251"/>
      <c r="M116">
        <v>125</v>
      </c>
      <c r="O116" s="323">
        <f t="shared" ca="1" si="34"/>
        <v>0</v>
      </c>
      <c r="P116" s="323">
        <f t="shared" ca="1" si="35"/>
        <v>0</v>
      </c>
      <c r="Q116" s="323">
        <f t="shared" ca="1" si="36"/>
        <v>0</v>
      </c>
      <c r="R116" s="323">
        <f t="shared" ca="1" si="37"/>
        <v>0</v>
      </c>
      <c r="S116" s="323">
        <f t="shared" ca="1" si="38"/>
        <v>0</v>
      </c>
      <c r="T116" s="323">
        <f t="shared" ca="1" si="39"/>
        <v>0</v>
      </c>
      <c r="W116" s="323">
        <f t="shared" si="32"/>
        <v>114</v>
      </c>
      <c r="X116" s="323">
        <f t="shared" si="33"/>
        <v>116</v>
      </c>
    </row>
    <row r="117" spans="1:24" customFormat="1" ht="42.75" customHeight="1" x14ac:dyDescent="0.25">
      <c r="A117" s="355"/>
      <c r="B117" s="355"/>
      <c r="C117" s="353"/>
      <c r="D117" s="239" t="s">
        <v>10</v>
      </c>
      <c r="E117" s="239">
        <v>1</v>
      </c>
      <c r="F117" s="239">
        <v>230</v>
      </c>
      <c r="G117" s="248" t="s">
        <v>313</v>
      </c>
      <c r="H117" s="239">
        <v>50</v>
      </c>
      <c r="I117" s="239" t="s">
        <v>451</v>
      </c>
      <c r="J117" s="352" t="s">
        <v>451</v>
      </c>
      <c r="K117" s="251"/>
      <c r="L117" s="251"/>
      <c r="M117">
        <v>0</v>
      </c>
      <c r="O117" s="323">
        <f t="shared" ca="1" si="34"/>
        <v>0</v>
      </c>
      <c r="P117" s="323">
        <f t="shared" ca="1" si="35"/>
        <v>1</v>
      </c>
      <c r="Q117" s="323">
        <f t="shared" ca="1" si="36"/>
        <v>0</v>
      </c>
      <c r="R117" s="323">
        <f t="shared" ca="1" si="37"/>
        <v>0</v>
      </c>
      <c r="S117" s="323">
        <f t="shared" ca="1" si="38"/>
        <v>0</v>
      </c>
      <c r="T117" s="323">
        <f t="shared" ca="1" si="39"/>
        <v>0</v>
      </c>
      <c r="W117" s="323">
        <f t="shared" si="32"/>
        <v>114</v>
      </c>
      <c r="X117" s="323">
        <f t="shared" si="33"/>
        <v>116</v>
      </c>
    </row>
    <row r="118" spans="1:24" customFormat="1" ht="42.75" customHeight="1" x14ac:dyDescent="0.25">
      <c r="A118" s="355"/>
      <c r="B118" s="355"/>
      <c r="C118" s="353"/>
      <c r="D118" s="239" t="s">
        <v>79</v>
      </c>
      <c r="E118" s="239">
        <v>1</v>
      </c>
      <c r="F118" s="239">
        <v>93</v>
      </c>
      <c r="G118" s="248" t="s">
        <v>313</v>
      </c>
      <c r="H118" s="239" t="s">
        <v>451</v>
      </c>
      <c r="I118" s="239" t="s">
        <v>451</v>
      </c>
      <c r="J118" s="352"/>
      <c r="K118" s="251"/>
      <c r="L118" s="251"/>
      <c r="M118">
        <v>50</v>
      </c>
      <c r="O118" s="323">
        <f t="shared" ca="1" si="34"/>
        <v>0</v>
      </c>
      <c r="P118" s="323">
        <f t="shared" ca="1" si="35"/>
        <v>0</v>
      </c>
      <c r="Q118" s="323">
        <f t="shared" ca="1" si="36"/>
        <v>0</v>
      </c>
      <c r="R118" s="323">
        <f t="shared" ca="1" si="37"/>
        <v>0</v>
      </c>
      <c r="S118" s="323">
        <f t="shared" ca="1" si="38"/>
        <v>0</v>
      </c>
      <c r="T118" s="323">
        <f t="shared" ca="1" si="39"/>
        <v>0</v>
      </c>
      <c r="W118" s="323">
        <f t="shared" si="32"/>
        <v>114</v>
      </c>
      <c r="X118" s="323">
        <f t="shared" si="33"/>
        <v>116</v>
      </c>
    </row>
    <row r="119" spans="1:24" customFormat="1" ht="42.75" customHeight="1" x14ac:dyDescent="0.25">
      <c r="A119" s="355"/>
      <c r="B119" s="355"/>
      <c r="C119" s="353"/>
      <c r="D119" s="239" t="s">
        <v>80</v>
      </c>
      <c r="E119" s="239">
        <v>1</v>
      </c>
      <c r="F119" s="239">
        <v>56</v>
      </c>
      <c r="G119" s="248" t="s">
        <v>313</v>
      </c>
      <c r="H119" s="239" t="s">
        <v>451</v>
      </c>
      <c r="I119" s="239" t="s">
        <v>451</v>
      </c>
      <c r="J119" s="352"/>
      <c r="K119" s="251"/>
      <c r="L119" s="251"/>
      <c r="M119">
        <v>50</v>
      </c>
      <c r="O119" s="323">
        <f t="shared" ca="1" si="34"/>
        <v>0</v>
      </c>
      <c r="P119" s="323">
        <f t="shared" ca="1" si="35"/>
        <v>0</v>
      </c>
      <c r="Q119" s="323">
        <f t="shared" ca="1" si="36"/>
        <v>0</v>
      </c>
      <c r="R119" s="323">
        <f t="shared" ca="1" si="37"/>
        <v>0</v>
      </c>
      <c r="S119" s="323">
        <f t="shared" ca="1" si="38"/>
        <v>0</v>
      </c>
      <c r="T119" s="323">
        <f t="shared" ca="1" si="39"/>
        <v>0</v>
      </c>
      <c r="W119" s="323">
        <f t="shared" si="32"/>
        <v>114</v>
      </c>
      <c r="X119" s="323">
        <f t="shared" si="33"/>
        <v>116</v>
      </c>
    </row>
    <row r="120" spans="1:24" customFormat="1" ht="42.75" customHeight="1" x14ac:dyDescent="0.25">
      <c r="A120" s="355"/>
      <c r="B120" s="355"/>
      <c r="C120" s="353"/>
      <c r="D120" s="239" t="s">
        <v>80</v>
      </c>
      <c r="E120" s="239">
        <v>2</v>
      </c>
      <c r="F120" s="239">
        <v>56</v>
      </c>
      <c r="G120" s="248" t="s">
        <v>313</v>
      </c>
      <c r="H120" s="239" t="s">
        <v>451</v>
      </c>
      <c r="I120" s="239" t="s">
        <v>451</v>
      </c>
      <c r="J120" s="352"/>
      <c r="K120" s="251"/>
      <c r="L120" s="251"/>
      <c r="M120">
        <v>0</v>
      </c>
      <c r="O120" s="323">
        <f t="shared" ca="1" si="34"/>
        <v>0</v>
      </c>
      <c r="P120" s="323">
        <f t="shared" ca="1" si="35"/>
        <v>0</v>
      </c>
      <c r="Q120" s="323">
        <f t="shared" ca="1" si="36"/>
        <v>0</v>
      </c>
      <c r="R120" s="323">
        <f t="shared" ca="1" si="37"/>
        <v>0</v>
      </c>
      <c r="S120" s="323">
        <f t="shared" ca="1" si="38"/>
        <v>0</v>
      </c>
      <c r="T120" s="323">
        <f t="shared" ca="1" si="39"/>
        <v>0</v>
      </c>
      <c r="W120" s="323">
        <f t="shared" si="32"/>
        <v>114</v>
      </c>
      <c r="X120" s="323">
        <f t="shared" si="33"/>
        <v>116</v>
      </c>
    </row>
    <row r="121" spans="1:24" customFormat="1" ht="42.75" customHeight="1" x14ac:dyDescent="0.25">
      <c r="A121" s="355"/>
      <c r="B121" s="355"/>
      <c r="C121" s="353"/>
      <c r="D121" s="239" t="s">
        <v>80</v>
      </c>
      <c r="E121" s="239">
        <v>3</v>
      </c>
      <c r="F121" s="239">
        <v>56</v>
      </c>
      <c r="G121" s="248" t="s">
        <v>313</v>
      </c>
      <c r="H121" s="239" t="s">
        <v>451</v>
      </c>
      <c r="I121" s="239" t="s">
        <v>451</v>
      </c>
      <c r="J121" s="352"/>
      <c r="K121" s="251"/>
      <c r="L121" s="251"/>
      <c r="M121">
        <v>188</v>
      </c>
      <c r="O121" s="323">
        <f t="shared" ca="1" si="34"/>
        <v>0</v>
      </c>
      <c r="P121" s="323">
        <f t="shared" ca="1" si="35"/>
        <v>0</v>
      </c>
      <c r="Q121" s="323">
        <f t="shared" ca="1" si="36"/>
        <v>0</v>
      </c>
      <c r="R121" s="323">
        <f t="shared" ca="1" si="37"/>
        <v>0</v>
      </c>
      <c r="S121" s="323">
        <f t="shared" ca="1" si="38"/>
        <v>0</v>
      </c>
      <c r="T121" s="323">
        <f t="shared" ca="1" si="39"/>
        <v>0</v>
      </c>
      <c r="W121" s="323">
        <f t="shared" si="32"/>
        <v>114</v>
      </c>
      <c r="X121" s="323">
        <f t="shared" si="33"/>
        <v>116</v>
      </c>
    </row>
    <row r="122" spans="1:24" customFormat="1" ht="42.75" customHeight="1" x14ac:dyDescent="0.25">
      <c r="A122" s="355"/>
      <c r="B122" s="355"/>
      <c r="C122" s="353"/>
      <c r="D122" s="239" t="s">
        <v>72</v>
      </c>
      <c r="E122" s="239">
        <v>1</v>
      </c>
      <c r="F122" s="239">
        <v>322</v>
      </c>
      <c r="G122" s="248" t="s">
        <v>313</v>
      </c>
      <c r="H122" s="239">
        <v>80</v>
      </c>
      <c r="I122" s="239" t="s">
        <v>451</v>
      </c>
      <c r="J122" s="352"/>
      <c r="K122" s="251"/>
      <c r="L122" s="251"/>
      <c r="M122">
        <v>80</v>
      </c>
      <c r="O122" s="323">
        <f t="shared" ca="1" si="34"/>
        <v>0</v>
      </c>
      <c r="P122" s="323">
        <f t="shared" ca="1" si="35"/>
        <v>0</v>
      </c>
      <c r="Q122" s="323">
        <f t="shared" ca="1" si="36"/>
        <v>0</v>
      </c>
      <c r="R122" s="323">
        <f t="shared" ca="1" si="37"/>
        <v>0</v>
      </c>
      <c r="S122" s="323">
        <f t="shared" ca="1" si="38"/>
        <v>0</v>
      </c>
      <c r="T122" s="323">
        <f t="shared" ca="1" si="39"/>
        <v>1</v>
      </c>
      <c r="W122" s="323">
        <f t="shared" si="32"/>
        <v>114</v>
      </c>
      <c r="X122" s="323">
        <f t="shared" si="33"/>
        <v>116</v>
      </c>
    </row>
    <row r="123" spans="1:24" customFormat="1" ht="42.75" customHeight="1" x14ac:dyDescent="0.25">
      <c r="A123" s="355"/>
      <c r="B123" s="355"/>
      <c r="C123" s="353"/>
      <c r="D123" s="239" t="s">
        <v>134</v>
      </c>
      <c r="E123" s="239">
        <v>1</v>
      </c>
      <c r="F123" s="239">
        <v>272</v>
      </c>
      <c r="G123" s="248" t="s">
        <v>313</v>
      </c>
      <c r="H123" s="239">
        <v>50</v>
      </c>
      <c r="I123" s="239" t="s">
        <v>451</v>
      </c>
      <c r="J123" s="352"/>
      <c r="K123" s="251"/>
      <c r="L123" s="251"/>
      <c r="M123">
        <v>205</v>
      </c>
      <c r="O123" s="323">
        <f t="shared" ca="1" si="34"/>
        <v>0</v>
      </c>
      <c r="P123" s="323">
        <f t="shared" ca="1" si="35"/>
        <v>1</v>
      </c>
      <c r="Q123" s="323">
        <f t="shared" ca="1" si="36"/>
        <v>0</v>
      </c>
      <c r="R123" s="323">
        <f t="shared" ca="1" si="37"/>
        <v>0</v>
      </c>
      <c r="S123" s="323">
        <f t="shared" ca="1" si="38"/>
        <v>0</v>
      </c>
      <c r="T123" s="323">
        <f t="shared" ca="1" si="39"/>
        <v>0</v>
      </c>
      <c r="W123" s="323">
        <f t="shared" si="32"/>
        <v>114</v>
      </c>
      <c r="X123" s="323">
        <f t="shared" si="33"/>
        <v>116</v>
      </c>
    </row>
    <row r="124" spans="1:24" customFormat="1" ht="42.75" customHeight="1" x14ac:dyDescent="0.25">
      <c r="A124" s="355"/>
      <c r="B124" s="355"/>
      <c r="C124" s="353"/>
      <c r="D124" s="239" t="s">
        <v>584</v>
      </c>
      <c r="E124" s="239">
        <v>1</v>
      </c>
      <c r="F124" s="239">
        <v>220</v>
      </c>
      <c r="G124" s="248" t="s">
        <v>313</v>
      </c>
      <c r="H124" s="239">
        <v>50</v>
      </c>
      <c r="I124" s="239" t="s">
        <v>451</v>
      </c>
      <c r="J124" s="352"/>
      <c r="K124" s="251"/>
      <c r="L124" s="251"/>
      <c r="M124">
        <v>0</v>
      </c>
      <c r="O124" s="323">
        <f t="shared" ca="1" si="34"/>
        <v>0</v>
      </c>
      <c r="P124" s="323">
        <f t="shared" ca="1" si="35"/>
        <v>1</v>
      </c>
      <c r="Q124" s="323">
        <f t="shared" ca="1" si="36"/>
        <v>0</v>
      </c>
      <c r="R124" s="323">
        <f t="shared" ca="1" si="37"/>
        <v>0</v>
      </c>
      <c r="S124" s="323">
        <f t="shared" ca="1" si="38"/>
        <v>0</v>
      </c>
      <c r="T124" s="323">
        <f t="shared" ca="1" si="39"/>
        <v>0</v>
      </c>
      <c r="W124" s="323">
        <f t="shared" si="32"/>
        <v>114</v>
      </c>
      <c r="X124" s="323">
        <f t="shared" si="33"/>
        <v>116</v>
      </c>
    </row>
    <row r="125" spans="1:24" customFormat="1" ht="42.75" customHeight="1" x14ac:dyDescent="0.25">
      <c r="A125" s="355"/>
      <c r="B125" s="355"/>
      <c r="C125" s="353"/>
      <c r="D125" s="239" t="s">
        <v>434</v>
      </c>
      <c r="E125" s="239">
        <v>1</v>
      </c>
      <c r="F125" s="239">
        <v>197</v>
      </c>
      <c r="G125" s="248" t="s">
        <v>313</v>
      </c>
      <c r="H125" s="239">
        <v>50</v>
      </c>
      <c r="I125" s="239" t="s">
        <v>451</v>
      </c>
      <c r="J125" s="352"/>
      <c r="K125" s="251"/>
      <c r="L125" s="251"/>
      <c r="M125">
        <v>0</v>
      </c>
      <c r="O125" s="323">
        <f t="shared" ca="1" si="34"/>
        <v>0</v>
      </c>
      <c r="P125" s="323">
        <f t="shared" ca="1" si="35"/>
        <v>1</v>
      </c>
      <c r="Q125" s="323">
        <f t="shared" ca="1" si="36"/>
        <v>0</v>
      </c>
      <c r="R125" s="323">
        <f t="shared" ca="1" si="37"/>
        <v>0</v>
      </c>
      <c r="S125" s="323">
        <f t="shared" ca="1" si="38"/>
        <v>0</v>
      </c>
      <c r="T125" s="323">
        <f t="shared" ca="1" si="39"/>
        <v>0</v>
      </c>
      <c r="W125" s="323">
        <f t="shared" si="32"/>
        <v>114</v>
      </c>
      <c r="X125" s="323">
        <f t="shared" si="33"/>
        <v>116</v>
      </c>
    </row>
    <row r="126" spans="1:24" customFormat="1" ht="42.75" customHeight="1" x14ac:dyDescent="0.25">
      <c r="A126" s="355"/>
      <c r="B126" s="355"/>
      <c r="C126" s="353"/>
      <c r="D126" s="239" t="s">
        <v>434</v>
      </c>
      <c r="E126" s="239">
        <v>2</v>
      </c>
      <c r="F126" s="239">
        <v>192</v>
      </c>
      <c r="G126" s="248" t="s">
        <v>313</v>
      </c>
      <c r="H126" s="239">
        <v>50</v>
      </c>
      <c r="I126" s="239" t="s">
        <v>451</v>
      </c>
      <c r="J126" s="352"/>
      <c r="K126" s="251"/>
      <c r="L126" s="251"/>
      <c r="M126">
        <v>125</v>
      </c>
      <c r="O126" s="323">
        <f t="shared" ca="1" si="34"/>
        <v>0</v>
      </c>
      <c r="P126" s="323">
        <f t="shared" ca="1" si="35"/>
        <v>1</v>
      </c>
      <c r="Q126" s="323">
        <f t="shared" ca="1" si="36"/>
        <v>0</v>
      </c>
      <c r="R126" s="323">
        <f t="shared" ca="1" si="37"/>
        <v>0</v>
      </c>
      <c r="S126" s="323">
        <f t="shared" ca="1" si="38"/>
        <v>0</v>
      </c>
      <c r="T126" s="323">
        <f t="shared" ca="1" si="39"/>
        <v>0</v>
      </c>
      <c r="W126" s="323">
        <f t="shared" si="32"/>
        <v>114</v>
      </c>
      <c r="X126" s="323">
        <f t="shared" si="33"/>
        <v>116</v>
      </c>
    </row>
    <row r="127" spans="1:24" customFormat="1" ht="42.75" customHeight="1" x14ac:dyDescent="0.25">
      <c r="A127" s="356"/>
      <c r="B127" s="356"/>
      <c r="C127" s="239" t="s">
        <v>499</v>
      </c>
      <c r="D127" s="239"/>
      <c r="E127" s="239"/>
      <c r="F127" s="239"/>
      <c r="G127" s="248"/>
      <c r="H127" s="239">
        <f>SUM(H116:H126)</f>
        <v>330</v>
      </c>
      <c r="I127" s="239"/>
      <c r="J127" s="352"/>
      <c r="K127" s="251"/>
      <c r="L127" s="251"/>
      <c r="O127" s="323">
        <f t="shared" ca="1" si="34"/>
        <v>0</v>
      </c>
      <c r="P127" s="323">
        <f t="shared" ca="1" si="35"/>
        <v>5</v>
      </c>
      <c r="Q127" s="323">
        <f t="shared" ca="1" si="36"/>
        <v>0</v>
      </c>
      <c r="R127" s="323">
        <f t="shared" ca="1" si="37"/>
        <v>0</v>
      </c>
      <c r="S127" s="323">
        <f t="shared" ca="1" si="38"/>
        <v>0</v>
      </c>
      <c r="T127" s="323">
        <f t="shared" ca="1" si="39"/>
        <v>1</v>
      </c>
      <c r="W127" s="323">
        <f t="shared" si="32"/>
        <v>126</v>
      </c>
      <c r="X127" s="323">
        <f t="shared" si="33"/>
        <v>128</v>
      </c>
    </row>
    <row r="128" spans="1:24" customFormat="1" ht="42.75" customHeight="1" x14ac:dyDescent="0.25">
      <c r="A128" s="354">
        <v>19</v>
      </c>
      <c r="B128" s="354" t="s">
        <v>422</v>
      </c>
      <c r="C128" s="353" t="s">
        <v>36</v>
      </c>
      <c r="D128" s="239" t="s">
        <v>187</v>
      </c>
      <c r="E128" s="239">
        <v>1</v>
      </c>
      <c r="F128" s="239">
        <v>9</v>
      </c>
      <c r="G128" s="248" t="s">
        <v>313</v>
      </c>
      <c r="H128" s="239" t="s">
        <v>451</v>
      </c>
      <c r="I128" s="239" t="s">
        <v>451</v>
      </c>
      <c r="J128" s="352" t="s">
        <v>507</v>
      </c>
      <c r="K128" s="251"/>
      <c r="L128" s="251"/>
      <c r="M128">
        <v>0</v>
      </c>
      <c r="O128" s="323">
        <f t="shared" ca="1" si="34"/>
        <v>0</v>
      </c>
      <c r="P128" s="323">
        <f t="shared" ca="1" si="35"/>
        <v>0</v>
      </c>
      <c r="Q128" s="323">
        <f t="shared" ca="1" si="36"/>
        <v>0</v>
      </c>
      <c r="R128" s="323">
        <f t="shared" ca="1" si="37"/>
        <v>0</v>
      </c>
      <c r="S128" s="323">
        <f t="shared" ca="1" si="38"/>
        <v>0</v>
      </c>
      <c r="T128" s="323">
        <f t="shared" ca="1" si="39"/>
        <v>0</v>
      </c>
      <c r="W128" s="323">
        <f t="shared" si="32"/>
        <v>126</v>
      </c>
      <c r="X128" s="323">
        <f t="shared" si="33"/>
        <v>128</v>
      </c>
    </row>
    <row r="129" spans="1:24" customFormat="1" ht="42.75" customHeight="1" x14ac:dyDescent="0.25">
      <c r="A129" s="355"/>
      <c r="B129" s="355"/>
      <c r="C129" s="353"/>
      <c r="D129" s="239" t="s">
        <v>187</v>
      </c>
      <c r="E129" s="239">
        <v>2</v>
      </c>
      <c r="F129" s="239">
        <v>9</v>
      </c>
      <c r="G129" s="248" t="s">
        <v>313</v>
      </c>
      <c r="H129" s="239" t="s">
        <v>451</v>
      </c>
      <c r="I129" s="239" t="s">
        <v>451</v>
      </c>
      <c r="J129" s="352"/>
      <c r="K129" s="251"/>
      <c r="L129" s="251"/>
      <c r="M129">
        <v>100</v>
      </c>
      <c r="O129" s="323">
        <f t="shared" ca="1" si="34"/>
        <v>0</v>
      </c>
      <c r="P129" s="323">
        <f t="shared" ca="1" si="35"/>
        <v>0</v>
      </c>
      <c r="Q129" s="323">
        <f t="shared" ca="1" si="36"/>
        <v>0</v>
      </c>
      <c r="R129" s="323">
        <f t="shared" ca="1" si="37"/>
        <v>0</v>
      </c>
      <c r="S129" s="323">
        <f t="shared" ca="1" si="38"/>
        <v>0</v>
      </c>
      <c r="T129" s="323">
        <f t="shared" ca="1" si="39"/>
        <v>0</v>
      </c>
      <c r="W129" s="323">
        <f t="shared" si="32"/>
        <v>126</v>
      </c>
      <c r="X129" s="323">
        <f t="shared" si="33"/>
        <v>128</v>
      </c>
    </row>
    <row r="130" spans="1:24" customFormat="1" ht="42.75" customHeight="1" x14ac:dyDescent="0.25">
      <c r="A130" s="356"/>
      <c r="B130" s="356"/>
      <c r="C130" s="239" t="s">
        <v>499</v>
      </c>
      <c r="D130" s="239"/>
      <c r="E130" s="239"/>
      <c r="F130" s="239"/>
      <c r="G130" s="248"/>
      <c r="H130" s="239" t="s">
        <v>451</v>
      </c>
      <c r="I130" s="239" t="s">
        <v>451</v>
      </c>
      <c r="J130" s="248">
        <v>125</v>
      </c>
      <c r="K130" s="251"/>
      <c r="L130" s="251"/>
      <c r="O130" s="323">
        <f t="shared" ca="1" si="34"/>
        <v>0</v>
      </c>
      <c r="P130" s="323">
        <f t="shared" ca="1" si="35"/>
        <v>0</v>
      </c>
      <c r="Q130" s="323">
        <f t="shared" ca="1" si="36"/>
        <v>0</v>
      </c>
      <c r="R130" s="323">
        <f t="shared" ca="1" si="37"/>
        <v>0</v>
      </c>
      <c r="S130" s="323">
        <f t="shared" ca="1" si="38"/>
        <v>0</v>
      </c>
      <c r="T130" s="323">
        <f t="shared" ca="1" si="39"/>
        <v>0</v>
      </c>
      <c r="W130" s="323">
        <f t="shared" si="32"/>
        <v>129</v>
      </c>
      <c r="X130" s="323">
        <f t="shared" si="33"/>
        <v>131</v>
      </c>
    </row>
    <row r="131" spans="1:24" customFormat="1" ht="42.75" customHeight="1" x14ac:dyDescent="0.25">
      <c r="A131" s="354">
        <v>20</v>
      </c>
      <c r="B131" s="354" t="s">
        <v>553</v>
      </c>
      <c r="C131" s="353" t="s">
        <v>23</v>
      </c>
      <c r="D131" s="239" t="s">
        <v>82</v>
      </c>
      <c r="E131" s="239">
        <v>1</v>
      </c>
      <c r="F131" s="239">
        <v>289</v>
      </c>
      <c r="G131" s="248" t="s">
        <v>313</v>
      </c>
      <c r="H131" s="239" t="s">
        <v>451</v>
      </c>
      <c r="I131" s="239" t="s">
        <v>451</v>
      </c>
      <c r="J131" s="352" t="s">
        <v>780</v>
      </c>
      <c r="K131" s="251"/>
      <c r="L131" s="251"/>
      <c r="M131">
        <v>0</v>
      </c>
      <c r="O131" s="323">
        <f t="shared" ca="1" si="34"/>
        <v>0</v>
      </c>
      <c r="P131" s="323">
        <f t="shared" ca="1" si="35"/>
        <v>0</v>
      </c>
      <c r="Q131" s="323">
        <f t="shared" ca="1" si="36"/>
        <v>0</v>
      </c>
      <c r="R131" s="323">
        <f t="shared" ca="1" si="37"/>
        <v>0</v>
      </c>
      <c r="S131" s="323">
        <f t="shared" ca="1" si="38"/>
        <v>0</v>
      </c>
      <c r="T131" s="323">
        <f t="shared" ca="1" si="39"/>
        <v>0</v>
      </c>
      <c r="W131" s="323">
        <f t="shared" si="32"/>
        <v>129</v>
      </c>
      <c r="X131" s="323">
        <f t="shared" si="33"/>
        <v>131</v>
      </c>
    </row>
    <row r="132" spans="1:24" customFormat="1" ht="42.75" customHeight="1" x14ac:dyDescent="0.25">
      <c r="A132" s="355"/>
      <c r="B132" s="355"/>
      <c r="C132" s="353"/>
      <c r="D132" s="239" t="s">
        <v>82</v>
      </c>
      <c r="E132" s="239">
        <v>2</v>
      </c>
      <c r="F132" s="239">
        <v>273</v>
      </c>
      <c r="G132" s="248" t="s">
        <v>313</v>
      </c>
      <c r="H132" s="239" t="s">
        <v>451</v>
      </c>
      <c r="I132" s="239" t="s">
        <v>451</v>
      </c>
      <c r="J132" s="352"/>
      <c r="K132" s="251"/>
      <c r="L132" s="251"/>
      <c r="M132">
        <v>113</v>
      </c>
      <c r="O132" s="323">
        <f t="shared" ca="1" si="34"/>
        <v>0</v>
      </c>
      <c r="P132" s="323">
        <f t="shared" ca="1" si="35"/>
        <v>0</v>
      </c>
      <c r="Q132" s="323">
        <f t="shared" ca="1" si="36"/>
        <v>0</v>
      </c>
      <c r="R132" s="323">
        <f t="shared" ca="1" si="37"/>
        <v>0</v>
      </c>
      <c r="S132" s="323">
        <f t="shared" ca="1" si="38"/>
        <v>0</v>
      </c>
      <c r="T132" s="323">
        <f t="shared" ca="1" si="39"/>
        <v>0</v>
      </c>
      <c r="W132" s="323">
        <f t="shared" si="32"/>
        <v>129</v>
      </c>
      <c r="X132" s="323">
        <f t="shared" si="33"/>
        <v>131</v>
      </c>
    </row>
    <row r="133" spans="1:24" customFormat="1" ht="42.75" customHeight="1" x14ac:dyDescent="0.25">
      <c r="A133" s="355"/>
      <c r="B133" s="355"/>
      <c r="C133" s="353"/>
      <c r="D133" s="239" t="s">
        <v>83</v>
      </c>
      <c r="E133" s="239">
        <v>1</v>
      </c>
      <c r="F133" s="239">
        <v>98</v>
      </c>
      <c r="G133" s="248" t="s">
        <v>313</v>
      </c>
      <c r="H133" s="239" t="s">
        <v>451</v>
      </c>
      <c r="I133" s="239" t="s">
        <v>451</v>
      </c>
      <c r="J133" s="352"/>
      <c r="K133" s="251"/>
      <c r="L133" s="251"/>
      <c r="M133">
        <v>126</v>
      </c>
      <c r="O133" s="323">
        <f t="shared" ca="1" si="34"/>
        <v>0</v>
      </c>
      <c r="P133" s="323">
        <f t="shared" ca="1" si="35"/>
        <v>0</v>
      </c>
      <c r="Q133" s="323">
        <f t="shared" ca="1" si="36"/>
        <v>0</v>
      </c>
      <c r="R133" s="323">
        <f t="shared" ca="1" si="37"/>
        <v>0</v>
      </c>
      <c r="S133" s="323">
        <f t="shared" ca="1" si="38"/>
        <v>0</v>
      </c>
      <c r="T133" s="323">
        <f t="shared" ca="1" si="39"/>
        <v>0</v>
      </c>
      <c r="W133" s="323">
        <f t="shared" si="32"/>
        <v>129</v>
      </c>
      <c r="X133" s="323">
        <f t="shared" si="33"/>
        <v>131</v>
      </c>
    </row>
    <row r="134" spans="1:24" customFormat="1" ht="42.75" customHeight="1" x14ac:dyDescent="0.25">
      <c r="A134" s="355"/>
      <c r="B134" s="355"/>
      <c r="C134" s="353"/>
      <c r="D134" s="239" t="s">
        <v>83</v>
      </c>
      <c r="E134" s="239">
        <v>2</v>
      </c>
      <c r="F134" s="239">
        <v>98</v>
      </c>
      <c r="G134" s="248" t="s">
        <v>313</v>
      </c>
      <c r="H134" s="239" t="s">
        <v>451</v>
      </c>
      <c r="I134" s="239" t="s">
        <v>451</v>
      </c>
      <c r="J134" s="352"/>
      <c r="K134" s="251"/>
      <c r="L134" s="251"/>
      <c r="M134">
        <v>175</v>
      </c>
      <c r="O134" s="323">
        <f t="shared" ca="1" si="34"/>
        <v>0</v>
      </c>
      <c r="P134" s="323">
        <f t="shared" ca="1" si="35"/>
        <v>0</v>
      </c>
      <c r="Q134" s="323">
        <f t="shared" ca="1" si="36"/>
        <v>0</v>
      </c>
      <c r="R134" s="323">
        <f t="shared" ca="1" si="37"/>
        <v>0</v>
      </c>
      <c r="S134" s="323">
        <f t="shared" ca="1" si="38"/>
        <v>0</v>
      </c>
      <c r="T134" s="323">
        <f t="shared" ca="1" si="39"/>
        <v>0</v>
      </c>
      <c r="W134" s="323">
        <f t="shared" ref="W134:W193" si="40">IF(C134="Total", ROW(B134)-1, W133)</f>
        <v>129</v>
      </c>
      <c r="X134" s="323">
        <f t="shared" si="33"/>
        <v>131</v>
      </c>
    </row>
    <row r="135" spans="1:24" customFormat="1" ht="42.75" customHeight="1" x14ac:dyDescent="0.25">
      <c r="A135" s="355"/>
      <c r="B135" s="355"/>
      <c r="C135" s="353"/>
      <c r="D135" s="239" t="s">
        <v>85</v>
      </c>
      <c r="E135" s="239">
        <v>1</v>
      </c>
      <c r="F135" s="239">
        <v>214</v>
      </c>
      <c r="G135" s="248" t="s">
        <v>313</v>
      </c>
      <c r="H135" s="239">
        <v>50</v>
      </c>
      <c r="I135" s="239" t="s">
        <v>451</v>
      </c>
      <c r="J135" s="352"/>
      <c r="K135" s="251"/>
      <c r="L135" s="251"/>
      <c r="M135">
        <v>0</v>
      </c>
      <c r="O135" s="323">
        <f t="shared" ca="1" si="34"/>
        <v>0</v>
      </c>
      <c r="P135" s="323">
        <f t="shared" ca="1" si="35"/>
        <v>1</v>
      </c>
      <c r="Q135" s="323">
        <f t="shared" ca="1" si="36"/>
        <v>0</v>
      </c>
      <c r="R135" s="323">
        <f t="shared" ca="1" si="37"/>
        <v>0</v>
      </c>
      <c r="S135" s="323">
        <f t="shared" ca="1" si="38"/>
        <v>0</v>
      </c>
      <c r="T135" s="323">
        <f t="shared" ca="1" si="39"/>
        <v>0</v>
      </c>
      <c r="W135" s="323">
        <f t="shared" si="40"/>
        <v>129</v>
      </c>
      <c r="X135" s="323">
        <f t="shared" si="33"/>
        <v>131</v>
      </c>
    </row>
    <row r="136" spans="1:24" customFormat="1" ht="42.75" customHeight="1" x14ac:dyDescent="0.25">
      <c r="A136" s="355"/>
      <c r="B136" s="355"/>
      <c r="C136" s="353"/>
      <c r="D136" s="239" t="s">
        <v>85</v>
      </c>
      <c r="E136" s="239">
        <v>2</v>
      </c>
      <c r="F136" s="239">
        <v>214</v>
      </c>
      <c r="G136" s="248" t="s">
        <v>313</v>
      </c>
      <c r="H136" s="239">
        <v>50</v>
      </c>
      <c r="I136" s="239" t="s">
        <v>451</v>
      </c>
      <c r="J136" s="352"/>
      <c r="K136" s="251"/>
      <c r="L136" s="251"/>
      <c r="M136">
        <v>188</v>
      </c>
      <c r="O136" s="323">
        <f t="shared" ca="1" si="34"/>
        <v>0</v>
      </c>
      <c r="P136" s="323">
        <f t="shared" ca="1" si="35"/>
        <v>1</v>
      </c>
      <c r="Q136" s="323">
        <f t="shared" ca="1" si="36"/>
        <v>0</v>
      </c>
      <c r="R136" s="323">
        <f t="shared" ca="1" si="37"/>
        <v>0</v>
      </c>
      <c r="S136" s="323">
        <f t="shared" ca="1" si="38"/>
        <v>0</v>
      </c>
      <c r="T136" s="323">
        <f t="shared" ca="1" si="39"/>
        <v>0</v>
      </c>
      <c r="W136" s="323">
        <f t="shared" si="40"/>
        <v>129</v>
      </c>
      <c r="X136" s="323">
        <f t="shared" si="33"/>
        <v>131</v>
      </c>
    </row>
    <row r="137" spans="1:24" customFormat="1" ht="42.75" customHeight="1" x14ac:dyDescent="0.25">
      <c r="A137" s="355"/>
      <c r="B137" s="355"/>
      <c r="C137" s="353"/>
      <c r="D137" s="239" t="s">
        <v>422</v>
      </c>
      <c r="E137" s="239">
        <v>1</v>
      </c>
      <c r="F137" s="239">
        <v>9</v>
      </c>
      <c r="G137" s="248" t="s">
        <v>313</v>
      </c>
      <c r="H137" s="239" t="s">
        <v>451</v>
      </c>
      <c r="I137" s="239" t="s">
        <v>451</v>
      </c>
      <c r="J137" s="352"/>
      <c r="K137" s="251"/>
      <c r="L137" s="251"/>
      <c r="M137">
        <v>0</v>
      </c>
      <c r="O137" s="323">
        <f t="shared" ca="1" si="34"/>
        <v>0</v>
      </c>
      <c r="P137" s="323">
        <f t="shared" ca="1" si="35"/>
        <v>0</v>
      </c>
      <c r="Q137" s="323">
        <f t="shared" ca="1" si="36"/>
        <v>0</v>
      </c>
      <c r="R137" s="323">
        <f t="shared" ca="1" si="37"/>
        <v>0</v>
      </c>
      <c r="S137" s="323">
        <f t="shared" ca="1" si="38"/>
        <v>0</v>
      </c>
      <c r="T137" s="323">
        <f t="shared" ca="1" si="39"/>
        <v>0</v>
      </c>
      <c r="W137" s="323">
        <f t="shared" si="40"/>
        <v>129</v>
      </c>
      <c r="X137" s="323">
        <f t="shared" si="33"/>
        <v>131</v>
      </c>
    </row>
    <row r="138" spans="1:24" customFormat="1" ht="42.75" customHeight="1" x14ac:dyDescent="0.25">
      <c r="A138" s="355"/>
      <c r="B138" s="355"/>
      <c r="C138" s="353"/>
      <c r="D138" s="239" t="s">
        <v>422</v>
      </c>
      <c r="E138" s="239">
        <v>2</v>
      </c>
      <c r="F138" s="239">
        <v>9</v>
      </c>
      <c r="G138" s="248" t="s">
        <v>313</v>
      </c>
      <c r="H138" s="239" t="s">
        <v>451</v>
      </c>
      <c r="I138" s="239" t="s">
        <v>451</v>
      </c>
      <c r="J138" s="352"/>
      <c r="K138" s="251"/>
      <c r="L138" s="251"/>
      <c r="M138">
        <v>0</v>
      </c>
      <c r="O138" s="323">
        <f t="shared" ca="1" si="34"/>
        <v>0</v>
      </c>
      <c r="P138" s="323">
        <f t="shared" ca="1" si="35"/>
        <v>0</v>
      </c>
      <c r="Q138" s="323">
        <f t="shared" ca="1" si="36"/>
        <v>0</v>
      </c>
      <c r="R138" s="323">
        <f t="shared" ca="1" si="37"/>
        <v>0</v>
      </c>
      <c r="S138" s="323">
        <f t="shared" ca="1" si="38"/>
        <v>0</v>
      </c>
      <c r="T138" s="323">
        <f t="shared" ca="1" si="39"/>
        <v>0</v>
      </c>
      <c r="W138" s="323">
        <f t="shared" si="40"/>
        <v>129</v>
      </c>
      <c r="X138" s="323">
        <f t="shared" si="33"/>
        <v>131</v>
      </c>
    </row>
    <row r="139" spans="1:24" customFormat="1" ht="42.75" customHeight="1" x14ac:dyDescent="0.25">
      <c r="A139" s="356"/>
      <c r="B139" s="356"/>
      <c r="C139" s="239" t="s">
        <v>499</v>
      </c>
      <c r="D139" s="239"/>
      <c r="E139" s="239"/>
      <c r="F139" s="239"/>
      <c r="G139" s="248"/>
      <c r="H139" s="239">
        <f>SUM(H131:H138)</f>
        <v>100</v>
      </c>
      <c r="I139" s="239"/>
      <c r="J139" s="248">
        <v>205</v>
      </c>
      <c r="K139" s="251"/>
      <c r="L139" s="251"/>
      <c r="O139" s="323">
        <f t="shared" ca="1" si="34"/>
        <v>0</v>
      </c>
      <c r="P139" s="323">
        <f t="shared" ca="1" si="35"/>
        <v>2</v>
      </c>
      <c r="Q139" s="323">
        <f t="shared" ca="1" si="36"/>
        <v>0</v>
      </c>
      <c r="R139" s="323">
        <f t="shared" ca="1" si="37"/>
        <v>0</v>
      </c>
      <c r="S139" s="323">
        <f t="shared" ca="1" si="38"/>
        <v>0</v>
      </c>
      <c r="T139" s="323">
        <f t="shared" ca="1" si="39"/>
        <v>0</v>
      </c>
      <c r="W139" s="323">
        <f t="shared" si="40"/>
        <v>138</v>
      </c>
      <c r="X139" s="323">
        <f t="shared" si="33"/>
        <v>140</v>
      </c>
    </row>
    <row r="140" spans="1:24" customFormat="1" ht="42.75" customHeight="1" x14ac:dyDescent="0.25">
      <c r="A140" s="354">
        <v>21</v>
      </c>
      <c r="B140" s="354" t="s">
        <v>480</v>
      </c>
      <c r="C140" s="354" t="s">
        <v>51</v>
      </c>
      <c r="D140" s="239" t="s">
        <v>68</v>
      </c>
      <c r="E140" s="239">
        <v>1</v>
      </c>
      <c r="F140" s="239">
        <v>220</v>
      </c>
      <c r="G140" s="248" t="s">
        <v>313</v>
      </c>
      <c r="H140" s="239" t="s">
        <v>451</v>
      </c>
      <c r="I140" s="239" t="s">
        <v>451</v>
      </c>
      <c r="J140" s="357" t="s">
        <v>509</v>
      </c>
      <c r="K140" s="251"/>
      <c r="L140" s="251"/>
      <c r="M140">
        <v>0</v>
      </c>
      <c r="O140" s="323">
        <f t="shared" ca="1" si="34"/>
        <v>0</v>
      </c>
      <c r="P140" s="323">
        <f t="shared" ca="1" si="35"/>
        <v>0</v>
      </c>
      <c r="Q140" s="323">
        <f t="shared" ca="1" si="36"/>
        <v>0</v>
      </c>
      <c r="R140" s="323">
        <f t="shared" ca="1" si="37"/>
        <v>0</v>
      </c>
      <c r="S140" s="323">
        <f t="shared" ca="1" si="38"/>
        <v>0</v>
      </c>
      <c r="T140" s="323">
        <f t="shared" ca="1" si="39"/>
        <v>0</v>
      </c>
      <c r="W140" s="323">
        <f t="shared" si="40"/>
        <v>138</v>
      </c>
      <c r="X140" s="323">
        <f t="shared" si="33"/>
        <v>140</v>
      </c>
    </row>
    <row r="141" spans="1:24" customFormat="1" ht="42.75" customHeight="1" x14ac:dyDescent="0.25">
      <c r="A141" s="355"/>
      <c r="B141" s="355"/>
      <c r="C141" s="355"/>
      <c r="D141" s="239" t="s">
        <v>64</v>
      </c>
      <c r="E141" s="239">
        <v>1</v>
      </c>
      <c r="F141" s="239">
        <v>238</v>
      </c>
      <c r="G141" s="248" t="s">
        <v>313</v>
      </c>
      <c r="H141" s="239" t="s">
        <v>451</v>
      </c>
      <c r="I141" s="239" t="s">
        <v>451</v>
      </c>
      <c r="J141" s="358"/>
      <c r="K141" s="251"/>
      <c r="L141" s="251"/>
      <c r="M141">
        <v>63</v>
      </c>
      <c r="O141" s="323">
        <f t="shared" ca="1" si="34"/>
        <v>0</v>
      </c>
      <c r="P141" s="323">
        <f t="shared" ca="1" si="35"/>
        <v>0</v>
      </c>
      <c r="Q141" s="323">
        <f t="shared" ca="1" si="36"/>
        <v>0</v>
      </c>
      <c r="R141" s="323">
        <f t="shared" ca="1" si="37"/>
        <v>0</v>
      </c>
      <c r="S141" s="323">
        <f t="shared" ca="1" si="38"/>
        <v>0</v>
      </c>
      <c r="T141" s="323">
        <f t="shared" ca="1" si="39"/>
        <v>0</v>
      </c>
      <c r="W141" s="323">
        <f t="shared" si="40"/>
        <v>138</v>
      </c>
      <c r="X141" s="323">
        <f t="shared" si="33"/>
        <v>140</v>
      </c>
    </row>
    <row r="142" spans="1:24" customFormat="1" ht="42.75" customHeight="1" x14ac:dyDescent="0.25">
      <c r="A142" s="355"/>
      <c r="B142" s="355"/>
      <c r="C142" s="355"/>
      <c r="D142" s="239" t="s">
        <v>50</v>
      </c>
      <c r="E142" s="239">
        <v>1</v>
      </c>
      <c r="F142" s="239">
        <v>182</v>
      </c>
      <c r="G142" s="248" t="s">
        <v>313</v>
      </c>
      <c r="H142" s="239">
        <v>50</v>
      </c>
      <c r="I142" s="239" t="s">
        <v>451</v>
      </c>
      <c r="J142" s="358"/>
      <c r="K142" s="251"/>
      <c r="L142" s="251"/>
      <c r="M142">
        <v>0</v>
      </c>
      <c r="O142" s="323">
        <f t="shared" ca="1" si="34"/>
        <v>0</v>
      </c>
      <c r="P142" s="323">
        <f t="shared" ca="1" si="35"/>
        <v>1</v>
      </c>
      <c r="Q142" s="323">
        <f t="shared" ca="1" si="36"/>
        <v>0</v>
      </c>
      <c r="R142" s="323">
        <f t="shared" ca="1" si="37"/>
        <v>0</v>
      </c>
      <c r="S142" s="323">
        <f t="shared" ca="1" si="38"/>
        <v>0</v>
      </c>
      <c r="T142" s="323">
        <f t="shared" ca="1" si="39"/>
        <v>0</v>
      </c>
      <c r="W142" s="323">
        <f t="shared" si="40"/>
        <v>138</v>
      </c>
      <c r="X142" s="323">
        <f t="shared" si="33"/>
        <v>140</v>
      </c>
    </row>
    <row r="143" spans="1:24" customFormat="1" ht="42.75" customHeight="1" x14ac:dyDescent="0.25">
      <c r="A143" s="355"/>
      <c r="B143" s="355"/>
      <c r="C143" s="355"/>
      <c r="D143" s="239" t="s">
        <v>67</v>
      </c>
      <c r="E143" s="239">
        <v>1</v>
      </c>
      <c r="F143" s="239">
        <v>15</v>
      </c>
      <c r="G143" s="248" t="s">
        <v>313</v>
      </c>
      <c r="H143" s="239" t="s">
        <v>451</v>
      </c>
      <c r="I143" s="239" t="s">
        <v>451</v>
      </c>
      <c r="J143" s="358"/>
      <c r="K143" s="251"/>
      <c r="L143" s="251"/>
      <c r="M143">
        <v>0</v>
      </c>
      <c r="O143" s="323">
        <f t="shared" ca="1" si="34"/>
        <v>0</v>
      </c>
      <c r="P143" s="323">
        <f t="shared" ca="1" si="35"/>
        <v>0</v>
      </c>
      <c r="Q143" s="323">
        <f t="shared" ca="1" si="36"/>
        <v>0</v>
      </c>
      <c r="R143" s="323">
        <f t="shared" ca="1" si="37"/>
        <v>0</v>
      </c>
      <c r="S143" s="323">
        <f t="shared" ca="1" si="38"/>
        <v>0</v>
      </c>
      <c r="T143" s="323">
        <f t="shared" ca="1" si="39"/>
        <v>0</v>
      </c>
      <c r="W143" s="323">
        <f t="shared" si="40"/>
        <v>138</v>
      </c>
      <c r="X143" s="323">
        <f t="shared" ref="X143:X206" si="41">IF(C143="Total",W143+2,X142)</f>
        <v>140</v>
      </c>
    </row>
    <row r="144" spans="1:24" customFormat="1" ht="42.75" customHeight="1" x14ac:dyDescent="0.25">
      <c r="A144" s="355"/>
      <c r="B144" s="355"/>
      <c r="C144" s="355"/>
      <c r="D144" s="239" t="s">
        <v>67</v>
      </c>
      <c r="E144" s="239">
        <v>2</v>
      </c>
      <c r="F144" s="239">
        <v>15</v>
      </c>
      <c r="G144" s="248" t="s">
        <v>313</v>
      </c>
      <c r="H144" s="239" t="s">
        <v>451</v>
      </c>
      <c r="I144" s="239" t="s">
        <v>451</v>
      </c>
      <c r="J144" s="358"/>
      <c r="K144" s="251"/>
      <c r="L144" s="251"/>
      <c r="M144">
        <v>0</v>
      </c>
      <c r="O144" s="323">
        <f t="shared" ca="1" si="34"/>
        <v>0</v>
      </c>
      <c r="P144" s="323">
        <f t="shared" ca="1" si="35"/>
        <v>0</v>
      </c>
      <c r="Q144" s="323">
        <f t="shared" ca="1" si="36"/>
        <v>0</v>
      </c>
      <c r="R144" s="323">
        <f t="shared" ca="1" si="37"/>
        <v>0</v>
      </c>
      <c r="S144" s="323">
        <f t="shared" ca="1" si="38"/>
        <v>0</v>
      </c>
      <c r="T144" s="323">
        <f t="shared" ca="1" si="39"/>
        <v>0</v>
      </c>
      <c r="W144" s="323">
        <f t="shared" si="40"/>
        <v>138</v>
      </c>
      <c r="X144" s="323">
        <f t="shared" si="41"/>
        <v>140</v>
      </c>
    </row>
    <row r="145" spans="1:24" customFormat="1" ht="42.75" customHeight="1" x14ac:dyDescent="0.25">
      <c r="A145" s="355"/>
      <c r="B145" s="355"/>
      <c r="C145" s="356"/>
      <c r="D145" s="239" t="s">
        <v>134</v>
      </c>
      <c r="E145" s="239">
        <v>2</v>
      </c>
      <c r="F145" s="239">
        <v>343</v>
      </c>
      <c r="G145" s="248" t="s">
        <v>313</v>
      </c>
      <c r="H145" s="239">
        <v>50</v>
      </c>
      <c r="I145" s="239" t="s">
        <v>451</v>
      </c>
      <c r="J145" s="359"/>
      <c r="K145" s="251"/>
      <c r="L145" s="251"/>
      <c r="M145">
        <v>0</v>
      </c>
      <c r="O145" s="323">
        <f t="shared" ca="1" si="34"/>
        <v>0</v>
      </c>
      <c r="P145" s="323">
        <f t="shared" ca="1" si="35"/>
        <v>1</v>
      </c>
      <c r="Q145" s="323">
        <f t="shared" ca="1" si="36"/>
        <v>0</v>
      </c>
      <c r="R145" s="323">
        <f t="shared" ca="1" si="37"/>
        <v>0</v>
      </c>
      <c r="S145" s="323">
        <f t="shared" ca="1" si="38"/>
        <v>0</v>
      </c>
      <c r="T145" s="323">
        <f t="shared" ca="1" si="39"/>
        <v>0</v>
      </c>
      <c r="W145" s="323">
        <f t="shared" si="40"/>
        <v>138</v>
      </c>
      <c r="X145" s="323">
        <f t="shared" si="41"/>
        <v>140</v>
      </c>
    </row>
    <row r="146" spans="1:24" customFormat="1" ht="42.75" customHeight="1" x14ac:dyDescent="0.25">
      <c r="A146" s="356"/>
      <c r="B146" s="356"/>
      <c r="C146" s="239" t="s">
        <v>499</v>
      </c>
      <c r="D146" s="239"/>
      <c r="E146" s="239"/>
      <c r="F146" s="239"/>
      <c r="G146" s="248"/>
      <c r="H146" s="239">
        <f>SUM(H140:H145)</f>
        <v>100</v>
      </c>
      <c r="I146" s="239"/>
      <c r="J146" s="248">
        <v>50</v>
      </c>
      <c r="K146" s="251"/>
      <c r="L146" s="251"/>
      <c r="O146" s="323">
        <f t="shared" ca="1" si="34"/>
        <v>0</v>
      </c>
      <c r="P146" s="323">
        <f t="shared" ca="1" si="35"/>
        <v>2</v>
      </c>
      <c r="Q146" s="323">
        <f t="shared" ca="1" si="36"/>
        <v>0</v>
      </c>
      <c r="R146" s="323">
        <f t="shared" ca="1" si="37"/>
        <v>0</v>
      </c>
      <c r="S146" s="323">
        <f t="shared" ca="1" si="38"/>
        <v>0</v>
      </c>
      <c r="T146" s="323">
        <f t="shared" ca="1" si="39"/>
        <v>0</v>
      </c>
      <c r="W146" s="323">
        <f t="shared" si="40"/>
        <v>145</v>
      </c>
      <c r="X146" s="323">
        <f t="shared" si="41"/>
        <v>147</v>
      </c>
    </row>
    <row r="147" spans="1:24" customFormat="1" ht="42.75" customHeight="1" x14ac:dyDescent="0.25">
      <c r="A147" s="354">
        <v>22</v>
      </c>
      <c r="B147" s="354" t="s">
        <v>49</v>
      </c>
      <c r="C147" s="354" t="s">
        <v>549</v>
      </c>
      <c r="D147" s="239" t="s">
        <v>48</v>
      </c>
      <c r="E147" s="239">
        <v>1</v>
      </c>
      <c r="F147" s="239">
        <v>56</v>
      </c>
      <c r="G147" s="248" t="s">
        <v>313</v>
      </c>
      <c r="H147" s="239" t="s">
        <v>451</v>
      </c>
      <c r="I147" s="239" t="s">
        <v>451</v>
      </c>
      <c r="J147" s="357" t="s">
        <v>451</v>
      </c>
      <c r="K147" s="251"/>
      <c r="L147" s="251"/>
      <c r="M147">
        <v>160</v>
      </c>
      <c r="O147" s="323">
        <f t="shared" ca="1" si="34"/>
        <v>0</v>
      </c>
      <c r="P147" s="323">
        <f t="shared" ca="1" si="35"/>
        <v>0</v>
      </c>
      <c r="Q147" s="323">
        <f t="shared" ca="1" si="36"/>
        <v>0</v>
      </c>
      <c r="R147" s="323">
        <f t="shared" ca="1" si="37"/>
        <v>0</v>
      </c>
      <c r="S147" s="323">
        <f t="shared" ca="1" si="38"/>
        <v>0</v>
      </c>
      <c r="T147" s="323">
        <f t="shared" ca="1" si="39"/>
        <v>0</v>
      </c>
      <c r="W147" s="323">
        <f t="shared" si="40"/>
        <v>145</v>
      </c>
      <c r="X147" s="323">
        <f t="shared" si="41"/>
        <v>147</v>
      </c>
    </row>
    <row r="148" spans="1:24" customFormat="1" ht="42.75" customHeight="1" x14ac:dyDescent="0.25">
      <c r="A148" s="355"/>
      <c r="B148" s="355"/>
      <c r="C148" s="355"/>
      <c r="D148" s="239" t="s">
        <v>226</v>
      </c>
      <c r="E148" s="239">
        <v>1</v>
      </c>
      <c r="F148" s="239">
        <v>45</v>
      </c>
      <c r="G148" s="248" t="s">
        <v>313</v>
      </c>
      <c r="H148" s="239" t="s">
        <v>451</v>
      </c>
      <c r="I148" s="239" t="s">
        <v>451</v>
      </c>
      <c r="J148" s="358"/>
      <c r="K148" s="251"/>
      <c r="L148" s="251"/>
      <c r="M148">
        <v>0</v>
      </c>
      <c r="O148" s="323">
        <f t="shared" ca="1" si="34"/>
        <v>0</v>
      </c>
      <c r="P148" s="323">
        <f t="shared" ca="1" si="35"/>
        <v>0</v>
      </c>
      <c r="Q148" s="323">
        <f t="shared" ca="1" si="36"/>
        <v>0</v>
      </c>
      <c r="R148" s="323">
        <f t="shared" ca="1" si="37"/>
        <v>0</v>
      </c>
      <c r="S148" s="323">
        <f t="shared" ca="1" si="38"/>
        <v>0</v>
      </c>
      <c r="T148" s="323">
        <f t="shared" ca="1" si="39"/>
        <v>0</v>
      </c>
      <c r="W148" s="323">
        <f t="shared" si="40"/>
        <v>145</v>
      </c>
      <c r="X148" s="323">
        <f t="shared" si="41"/>
        <v>147</v>
      </c>
    </row>
    <row r="149" spans="1:24" customFormat="1" ht="42.75" customHeight="1" x14ac:dyDescent="0.25">
      <c r="A149" s="355"/>
      <c r="B149" s="355"/>
      <c r="C149" s="355"/>
      <c r="D149" s="239" t="s">
        <v>137</v>
      </c>
      <c r="E149" s="239">
        <v>1</v>
      </c>
      <c r="F149" s="239">
        <v>31</v>
      </c>
      <c r="G149" s="248" t="s">
        <v>313</v>
      </c>
      <c r="H149" s="239" t="s">
        <v>451</v>
      </c>
      <c r="I149" s="239" t="s">
        <v>451</v>
      </c>
      <c r="J149" s="358"/>
      <c r="K149" s="251"/>
      <c r="L149" s="251"/>
      <c r="M149">
        <v>0</v>
      </c>
      <c r="O149" s="323">
        <f t="shared" ca="1" si="34"/>
        <v>0</v>
      </c>
      <c r="P149" s="323">
        <f t="shared" ca="1" si="35"/>
        <v>0</v>
      </c>
      <c r="Q149" s="323">
        <f t="shared" ca="1" si="36"/>
        <v>0</v>
      </c>
      <c r="R149" s="323">
        <f t="shared" ca="1" si="37"/>
        <v>0</v>
      </c>
      <c r="S149" s="323">
        <f t="shared" ca="1" si="38"/>
        <v>0</v>
      </c>
      <c r="T149" s="323">
        <f t="shared" ca="1" si="39"/>
        <v>0</v>
      </c>
      <c r="W149" s="323">
        <f t="shared" si="40"/>
        <v>145</v>
      </c>
      <c r="X149" s="323">
        <f t="shared" si="41"/>
        <v>147</v>
      </c>
    </row>
    <row r="150" spans="1:24" customFormat="1" ht="42.75" customHeight="1" x14ac:dyDescent="0.25">
      <c r="A150" s="355"/>
      <c r="B150" s="355"/>
      <c r="C150" s="356"/>
      <c r="D150" s="239" t="s">
        <v>137</v>
      </c>
      <c r="E150" s="239">
        <v>2</v>
      </c>
      <c r="F150" s="239">
        <v>31</v>
      </c>
      <c r="G150" s="248" t="s">
        <v>313</v>
      </c>
      <c r="H150" s="239" t="s">
        <v>451</v>
      </c>
      <c r="I150" s="239" t="s">
        <v>451</v>
      </c>
      <c r="J150" s="358"/>
      <c r="K150" s="251"/>
      <c r="L150" s="251"/>
      <c r="M150">
        <v>80</v>
      </c>
      <c r="O150" s="323">
        <f t="shared" ref="O150:O213" ca="1" si="42">IF(C150="Total", SUM(INDIRECT("O"&amp;X149&amp;":O"&amp;W150)), IF(AND(H150=50,I150="Yes"),1,0))</f>
        <v>0</v>
      </c>
      <c r="P150" s="323">
        <f t="shared" ref="P150:P213" ca="1" si="43">IF(C150="Total", SUM(INDIRECT("P"&amp;X149&amp;":P"&amp;W150)),IF(AND(H150=50,I150="-"),1,0))</f>
        <v>0</v>
      </c>
      <c r="Q150" s="323">
        <f t="shared" ref="Q150:Q213" ca="1" si="44">IF(C150="Total", SUM(INDIRECT("Q"&amp;X149&amp;":Q"&amp;W150)),IF(AND(H150=63,I150="Yes"),1,0))</f>
        <v>0</v>
      </c>
      <c r="R150" s="323">
        <f t="shared" ref="R150:R213" ca="1" si="45">IF(C150="Total", SUM(INDIRECT("R"&amp;X149&amp;":R"&amp;W150)),IF(AND(H150=63,I150="-"),1,0))</f>
        <v>0</v>
      </c>
      <c r="S150" s="323">
        <f t="shared" ref="S150:S213" ca="1" si="46">IF(C150="Total", SUM(INDIRECT("S"&amp;X149&amp;":S"&amp;W150)),IF(AND(H150=80,I150="Yes"),1,0))</f>
        <v>0</v>
      </c>
      <c r="T150" s="323">
        <f t="shared" ref="T150:T213" ca="1" si="47">IF(C150="Total", SUM(INDIRECT("T"&amp;X149&amp;":T"&amp;W150)),IF(AND(H150=80,I150="-"),1,0))</f>
        <v>0</v>
      </c>
      <c r="W150" s="323">
        <f t="shared" si="40"/>
        <v>145</v>
      </c>
      <c r="X150" s="323">
        <f t="shared" si="41"/>
        <v>147</v>
      </c>
    </row>
    <row r="151" spans="1:24" customFormat="1" ht="42.75" customHeight="1" x14ac:dyDescent="0.25">
      <c r="A151" s="356"/>
      <c r="B151" s="356"/>
      <c r="C151" s="239" t="s">
        <v>499</v>
      </c>
      <c r="D151" s="239"/>
      <c r="E151" s="239"/>
      <c r="F151" s="239"/>
      <c r="G151" s="248"/>
      <c r="H151" s="239" t="s">
        <v>451</v>
      </c>
      <c r="I151" s="239"/>
      <c r="J151" s="253"/>
      <c r="K151" s="251"/>
      <c r="L151" s="251"/>
      <c r="O151" s="323">
        <f t="shared" ca="1" si="42"/>
        <v>0</v>
      </c>
      <c r="P151" s="323">
        <f t="shared" ca="1" si="43"/>
        <v>0</v>
      </c>
      <c r="Q151" s="323">
        <f t="shared" ca="1" si="44"/>
        <v>0</v>
      </c>
      <c r="R151" s="323">
        <f t="shared" ca="1" si="45"/>
        <v>0</v>
      </c>
      <c r="S151" s="323">
        <f t="shared" ca="1" si="46"/>
        <v>0</v>
      </c>
      <c r="T151" s="323">
        <f t="shared" ca="1" si="47"/>
        <v>0</v>
      </c>
      <c r="W151" s="323">
        <f t="shared" si="40"/>
        <v>150</v>
      </c>
      <c r="X151" s="323">
        <f t="shared" si="41"/>
        <v>152</v>
      </c>
    </row>
    <row r="152" spans="1:24" customFormat="1" ht="42.75" customHeight="1" x14ac:dyDescent="0.25">
      <c r="A152" s="354">
        <v>23</v>
      </c>
      <c r="B152" s="354" t="s">
        <v>82</v>
      </c>
      <c r="C152" s="353" t="s">
        <v>23</v>
      </c>
      <c r="D152" s="239" t="s">
        <v>87</v>
      </c>
      <c r="E152" s="239">
        <v>1</v>
      </c>
      <c r="F152" s="239">
        <v>20</v>
      </c>
      <c r="G152" s="248" t="s">
        <v>313</v>
      </c>
      <c r="H152" s="239" t="s">
        <v>451</v>
      </c>
      <c r="I152" s="239" t="s">
        <v>451</v>
      </c>
      <c r="J152" s="352" t="s">
        <v>509</v>
      </c>
      <c r="K152" s="251"/>
      <c r="L152" s="251"/>
      <c r="M152">
        <v>0</v>
      </c>
      <c r="O152" s="323">
        <f t="shared" ca="1" si="42"/>
        <v>0</v>
      </c>
      <c r="P152" s="323">
        <f t="shared" ca="1" si="43"/>
        <v>0</v>
      </c>
      <c r="Q152" s="323">
        <f t="shared" ca="1" si="44"/>
        <v>0</v>
      </c>
      <c r="R152" s="323">
        <f t="shared" ca="1" si="45"/>
        <v>0</v>
      </c>
      <c r="S152" s="323">
        <f t="shared" ca="1" si="46"/>
        <v>0</v>
      </c>
      <c r="T152" s="323">
        <f t="shared" ca="1" si="47"/>
        <v>0</v>
      </c>
      <c r="W152" s="323">
        <f t="shared" si="40"/>
        <v>150</v>
      </c>
      <c r="X152" s="323">
        <f t="shared" si="41"/>
        <v>152</v>
      </c>
    </row>
    <row r="153" spans="1:24" customFormat="1" ht="42.75" customHeight="1" x14ac:dyDescent="0.25">
      <c r="A153" s="355"/>
      <c r="B153" s="355"/>
      <c r="C153" s="353"/>
      <c r="D153" s="239" t="s">
        <v>13</v>
      </c>
      <c r="E153" s="239">
        <v>1</v>
      </c>
      <c r="F153" s="239">
        <v>3</v>
      </c>
      <c r="G153" s="248" t="s">
        <v>313</v>
      </c>
      <c r="H153" s="239" t="s">
        <v>451</v>
      </c>
      <c r="I153" s="239" t="s">
        <v>451</v>
      </c>
      <c r="J153" s="352"/>
      <c r="K153" s="251"/>
      <c r="L153" s="251"/>
      <c r="M153">
        <v>0</v>
      </c>
      <c r="O153" s="323">
        <f t="shared" ca="1" si="42"/>
        <v>0</v>
      </c>
      <c r="P153" s="323">
        <f t="shared" ca="1" si="43"/>
        <v>0</v>
      </c>
      <c r="Q153" s="323">
        <f t="shared" ca="1" si="44"/>
        <v>0</v>
      </c>
      <c r="R153" s="323">
        <f t="shared" ca="1" si="45"/>
        <v>0</v>
      </c>
      <c r="S153" s="323">
        <f t="shared" ca="1" si="46"/>
        <v>0</v>
      </c>
      <c r="T153" s="323">
        <f t="shared" ca="1" si="47"/>
        <v>0</v>
      </c>
      <c r="W153" s="323">
        <f t="shared" si="40"/>
        <v>150</v>
      </c>
      <c r="X153" s="323">
        <f t="shared" si="41"/>
        <v>152</v>
      </c>
    </row>
    <row r="154" spans="1:24" customFormat="1" ht="42.75" customHeight="1" x14ac:dyDescent="0.25">
      <c r="A154" s="355"/>
      <c r="B154" s="355"/>
      <c r="C154" s="353"/>
      <c r="D154" s="239" t="s">
        <v>13</v>
      </c>
      <c r="E154" s="239">
        <v>2</v>
      </c>
      <c r="F154" s="239">
        <v>3</v>
      </c>
      <c r="G154" s="248" t="s">
        <v>313</v>
      </c>
      <c r="H154" s="239" t="s">
        <v>451</v>
      </c>
      <c r="I154" s="239" t="s">
        <v>451</v>
      </c>
      <c r="J154" s="352"/>
      <c r="K154" s="251"/>
      <c r="L154" s="251"/>
      <c r="M154">
        <v>175</v>
      </c>
      <c r="O154" s="323">
        <f t="shared" ca="1" si="42"/>
        <v>0</v>
      </c>
      <c r="P154" s="323">
        <f t="shared" ca="1" si="43"/>
        <v>0</v>
      </c>
      <c r="Q154" s="323">
        <f t="shared" ca="1" si="44"/>
        <v>0</v>
      </c>
      <c r="R154" s="323">
        <f t="shared" ca="1" si="45"/>
        <v>0</v>
      </c>
      <c r="S154" s="323">
        <f t="shared" ca="1" si="46"/>
        <v>0</v>
      </c>
      <c r="T154" s="323">
        <f t="shared" ca="1" si="47"/>
        <v>0</v>
      </c>
      <c r="W154" s="323">
        <f t="shared" si="40"/>
        <v>150</v>
      </c>
      <c r="X154" s="323">
        <f t="shared" si="41"/>
        <v>152</v>
      </c>
    </row>
    <row r="155" spans="1:24" customFormat="1" ht="42.75" customHeight="1" x14ac:dyDescent="0.25">
      <c r="A155" s="355"/>
      <c r="B155" s="355"/>
      <c r="C155" s="353"/>
      <c r="D155" s="239" t="s">
        <v>13</v>
      </c>
      <c r="E155" s="239">
        <v>3</v>
      </c>
      <c r="F155" s="239">
        <v>3</v>
      </c>
      <c r="G155" s="248" t="s">
        <v>313</v>
      </c>
      <c r="H155" s="239" t="s">
        <v>451</v>
      </c>
      <c r="I155" s="239" t="s">
        <v>451</v>
      </c>
      <c r="J155" s="352"/>
      <c r="K155" s="251"/>
      <c r="L155" s="251"/>
      <c r="M155">
        <v>125</v>
      </c>
      <c r="O155" s="323">
        <f t="shared" ca="1" si="42"/>
        <v>0</v>
      </c>
      <c r="P155" s="323">
        <f t="shared" ca="1" si="43"/>
        <v>0</v>
      </c>
      <c r="Q155" s="323">
        <f t="shared" ca="1" si="44"/>
        <v>0</v>
      </c>
      <c r="R155" s="323">
        <f t="shared" ca="1" si="45"/>
        <v>0</v>
      </c>
      <c r="S155" s="323">
        <f t="shared" ca="1" si="46"/>
        <v>0</v>
      </c>
      <c r="T155" s="323">
        <f t="shared" ca="1" si="47"/>
        <v>0</v>
      </c>
      <c r="W155" s="323">
        <f t="shared" si="40"/>
        <v>150</v>
      </c>
      <c r="X155" s="323">
        <f t="shared" si="41"/>
        <v>152</v>
      </c>
    </row>
    <row r="156" spans="1:24" customFormat="1" ht="42.75" customHeight="1" x14ac:dyDescent="0.25">
      <c r="A156" s="355"/>
      <c r="B156" s="355"/>
      <c r="C156" s="353"/>
      <c r="D156" s="239" t="s">
        <v>13</v>
      </c>
      <c r="E156" s="239">
        <v>4</v>
      </c>
      <c r="F156" s="239">
        <v>3</v>
      </c>
      <c r="G156" s="248" t="s">
        <v>313</v>
      </c>
      <c r="H156" s="239" t="s">
        <v>451</v>
      </c>
      <c r="I156" s="239" t="s">
        <v>451</v>
      </c>
      <c r="J156" s="352"/>
      <c r="K156" s="251"/>
      <c r="L156" s="251"/>
      <c r="M156">
        <v>113</v>
      </c>
      <c r="O156" s="323">
        <f t="shared" ca="1" si="42"/>
        <v>0</v>
      </c>
      <c r="P156" s="323">
        <f t="shared" ca="1" si="43"/>
        <v>0</v>
      </c>
      <c r="Q156" s="323">
        <f t="shared" ca="1" si="44"/>
        <v>0</v>
      </c>
      <c r="R156" s="323">
        <f t="shared" ca="1" si="45"/>
        <v>0</v>
      </c>
      <c r="S156" s="323">
        <f t="shared" ca="1" si="46"/>
        <v>0</v>
      </c>
      <c r="T156" s="323">
        <f t="shared" ca="1" si="47"/>
        <v>0</v>
      </c>
      <c r="W156" s="323">
        <f t="shared" si="40"/>
        <v>150</v>
      </c>
      <c r="X156" s="323">
        <f t="shared" si="41"/>
        <v>152</v>
      </c>
    </row>
    <row r="157" spans="1:24" customFormat="1" ht="42.75" customHeight="1" x14ac:dyDescent="0.25">
      <c r="A157" s="355"/>
      <c r="B157" s="355"/>
      <c r="C157" s="353"/>
      <c r="D157" s="239" t="s">
        <v>81</v>
      </c>
      <c r="E157" s="239">
        <v>1</v>
      </c>
      <c r="F157" s="239">
        <v>289</v>
      </c>
      <c r="G157" s="248" t="s">
        <v>313</v>
      </c>
      <c r="H157" s="239">
        <v>50</v>
      </c>
      <c r="I157" s="239" t="s">
        <v>451</v>
      </c>
      <c r="J157" s="352"/>
      <c r="K157" s="251"/>
      <c r="L157" s="251"/>
      <c r="M157">
        <v>0</v>
      </c>
      <c r="O157" s="323">
        <f t="shared" ca="1" si="42"/>
        <v>0</v>
      </c>
      <c r="P157" s="323">
        <f t="shared" ca="1" si="43"/>
        <v>1</v>
      </c>
      <c r="Q157" s="323">
        <f t="shared" ca="1" si="44"/>
        <v>0</v>
      </c>
      <c r="R157" s="323">
        <f t="shared" ca="1" si="45"/>
        <v>0</v>
      </c>
      <c r="S157" s="323">
        <f t="shared" ca="1" si="46"/>
        <v>0</v>
      </c>
      <c r="T157" s="323">
        <f t="shared" ca="1" si="47"/>
        <v>0</v>
      </c>
      <c r="W157" s="323">
        <f t="shared" si="40"/>
        <v>150</v>
      </c>
      <c r="X157" s="323">
        <f t="shared" si="41"/>
        <v>152</v>
      </c>
    </row>
    <row r="158" spans="1:24" customFormat="1" ht="42.75" customHeight="1" x14ac:dyDescent="0.25">
      <c r="A158" s="355"/>
      <c r="B158" s="355"/>
      <c r="C158" s="353"/>
      <c r="D158" s="239" t="s">
        <v>81</v>
      </c>
      <c r="E158" s="239">
        <v>2</v>
      </c>
      <c r="F158" s="239">
        <v>273</v>
      </c>
      <c r="G158" s="248" t="s">
        <v>313</v>
      </c>
      <c r="H158" s="239">
        <v>50</v>
      </c>
      <c r="I158" s="239" t="s">
        <v>451</v>
      </c>
      <c r="J158" s="352"/>
      <c r="K158" s="251"/>
      <c r="L158" s="251"/>
      <c r="M158">
        <v>80</v>
      </c>
      <c r="O158" s="323">
        <f t="shared" ca="1" si="42"/>
        <v>0</v>
      </c>
      <c r="P158" s="323">
        <f t="shared" ca="1" si="43"/>
        <v>1</v>
      </c>
      <c r="Q158" s="323">
        <f t="shared" ca="1" si="44"/>
        <v>0</v>
      </c>
      <c r="R158" s="323">
        <f t="shared" ca="1" si="45"/>
        <v>0</v>
      </c>
      <c r="S158" s="323">
        <f t="shared" ca="1" si="46"/>
        <v>0</v>
      </c>
      <c r="T158" s="323">
        <f t="shared" ca="1" si="47"/>
        <v>0</v>
      </c>
      <c r="W158" s="323">
        <f t="shared" si="40"/>
        <v>150</v>
      </c>
      <c r="X158" s="323">
        <f t="shared" si="41"/>
        <v>152</v>
      </c>
    </row>
    <row r="159" spans="1:24" customFormat="1" x14ac:dyDescent="0.25">
      <c r="A159" s="356"/>
      <c r="B159" s="356"/>
      <c r="C159" s="239" t="s">
        <v>499</v>
      </c>
      <c r="D159" s="239"/>
      <c r="E159" s="239"/>
      <c r="F159" s="239"/>
      <c r="G159" s="248"/>
      <c r="H159" s="239">
        <f>SUM(H152:H158)</f>
        <v>100</v>
      </c>
      <c r="I159" s="239"/>
      <c r="J159" s="248">
        <v>50</v>
      </c>
      <c r="K159" s="251"/>
      <c r="L159" s="251"/>
      <c r="O159" s="323">
        <f t="shared" ca="1" si="42"/>
        <v>0</v>
      </c>
      <c r="P159" s="323">
        <f t="shared" ca="1" si="43"/>
        <v>2</v>
      </c>
      <c r="Q159" s="323">
        <f t="shared" ca="1" si="44"/>
        <v>0</v>
      </c>
      <c r="R159" s="323">
        <f t="shared" ca="1" si="45"/>
        <v>0</v>
      </c>
      <c r="S159" s="323">
        <f t="shared" ca="1" si="46"/>
        <v>0</v>
      </c>
      <c r="T159" s="323">
        <f t="shared" ca="1" si="47"/>
        <v>0</v>
      </c>
      <c r="W159" s="323">
        <f t="shared" si="40"/>
        <v>158</v>
      </c>
      <c r="X159" s="323">
        <f t="shared" si="41"/>
        <v>160</v>
      </c>
    </row>
    <row r="160" spans="1:24" customFormat="1" ht="42.75" customHeight="1" x14ac:dyDescent="0.25">
      <c r="A160" s="354">
        <v>24</v>
      </c>
      <c r="B160" s="354" t="s">
        <v>815</v>
      </c>
      <c r="C160" s="354"/>
      <c r="D160" s="239" t="s">
        <v>13</v>
      </c>
      <c r="E160" s="239">
        <v>1</v>
      </c>
      <c r="F160" s="239">
        <v>0.4</v>
      </c>
      <c r="G160" s="248" t="s">
        <v>313</v>
      </c>
      <c r="H160" s="239" t="s">
        <v>451</v>
      </c>
      <c r="I160" s="239" t="s">
        <v>451</v>
      </c>
      <c r="J160" s="357" t="s">
        <v>451</v>
      </c>
      <c r="K160" s="251" t="s">
        <v>15</v>
      </c>
      <c r="L160" s="251" t="s">
        <v>15</v>
      </c>
      <c r="M160">
        <v>125</v>
      </c>
      <c r="O160" s="323">
        <f t="shared" ca="1" si="42"/>
        <v>0</v>
      </c>
      <c r="P160" s="323">
        <f t="shared" ca="1" si="43"/>
        <v>0</v>
      </c>
      <c r="Q160" s="323">
        <f t="shared" ca="1" si="44"/>
        <v>0</v>
      </c>
      <c r="R160" s="323">
        <f t="shared" ca="1" si="45"/>
        <v>0</v>
      </c>
      <c r="S160" s="323">
        <f t="shared" ca="1" si="46"/>
        <v>0</v>
      </c>
      <c r="T160" s="323">
        <f t="shared" ca="1" si="47"/>
        <v>0</v>
      </c>
      <c r="W160" s="323">
        <f t="shared" si="40"/>
        <v>158</v>
      </c>
      <c r="X160" s="323">
        <f t="shared" si="41"/>
        <v>160</v>
      </c>
    </row>
    <row r="161" spans="1:24" s="270" customFormat="1" ht="42.75" customHeight="1" x14ac:dyDescent="0.25">
      <c r="A161" s="355"/>
      <c r="B161" s="355"/>
      <c r="C161" s="356"/>
      <c r="D161" s="305" t="s">
        <v>29</v>
      </c>
      <c r="E161" s="305">
        <v>3</v>
      </c>
      <c r="F161" s="305">
        <v>272</v>
      </c>
      <c r="G161" s="306" t="s">
        <v>313</v>
      </c>
      <c r="H161" s="305" t="s">
        <v>451</v>
      </c>
      <c r="I161" s="305" t="s">
        <v>451</v>
      </c>
      <c r="J161" s="359"/>
      <c r="K161" s="251" t="s">
        <v>15</v>
      </c>
      <c r="L161" s="251" t="s">
        <v>15</v>
      </c>
      <c r="M161" s="270">
        <v>0</v>
      </c>
      <c r="O161" s="323">
        <f t="shared" ca="1" si="42"/>
        <v>0</v>
      </c>
      <c r="P161" s="323">
        <f t="shared" ca="1" si="43"/>
        <v>0</v>
      </c>
      <c r="Q161" s="323">
        <f t="shared" ca="1" si="44"/>
        <v>0</v>
      </c>
      <c r="R161" s="323">
        <f t="shared" ca="1" si="45"/>
        <v>0</v>
      </c>
      <c r="S161" s="323">
        <f t="shared" ca="1" si="46"/>
        <v>0</v>
      </c>
      <c r="T161" s="323">
        <f t="shared" ca="1" si="47"/>
        <v>0</v>
      </c>
      <c r="W161" s="323">
        <f t="shared" si="40"/>
        <v>158</v>
      </c>
      <c r="X161" s="323">
        <f t="shared" si="41"/>
        <v>160</v>
      </c>
    </row>
    <row r="162" spans="1:24" customFormat="1" ht="15" customHeight="1" x14ac:dyDescent="0.25">
      <c r="A162" s="356"/>
      <c r="B162" s="356"/>
      <c r="C162" s="250" t="s">
        <v>499</v>
      </c>
      <c r="D162" s="239"/>
      <c r="E162" s="239"/>
      <c r="F162" s="239"/>
      <c r="G162" s="248"/>
      <c r="H162" s="239"/>
      <c r="I162" s="239"/>
      <c r="J162" s="254"/>
      <c r="K162" s="251"/>
      <c r="L162" s="251"/>
      <c r="O162" s="323">
        <f t="shared" ca="1" si="42"/>
        <v>0</v>
      </c>
      <c r="P162" s="323">
        <f t="shared" ca="1" si="43"/>
        <v>0</v>
      </c>
      <c r="Q162" s="323">
        <f t="shared" ca="1" si="44"/>
        <v>0</v>
      </c>
      <c r="R162" s="323">
        <f t="shared" ca="1" si="45"/>
        <v>0</v>
      </c>
      <c r="S162" s="323">
        <f t="shared" ca="1" si="46"/>
        <v>0</v>
      </c>
      <c r="T162" s="323">
        <f t="shared" ca="1" si="47"/>
        <v>0</v>
      </c>
      <c r="W162" s="323">
        <f t="shared" si="40"/>
        <v>161</v>
      </c>
      <c r="X162" s="323">
        <f t="shared" si="41"/>
        <v>163</v>
      </c>
    </row>
    <row r="163" spans="1:24" customFormat="1" ht="42.75" customHeight="1" x14ac:dyDescent="0.25">
      <c r="A163" s="354">
        <v>25</v>
      </c>
      <c r="B163" s="354" t="s">
        <v>781</v>
      </c>
      <c r="C163" s="354" t="s">
        <v>549</v>
      </c>
      <c r="D163" s="239" t="s">
        <v>13</v>
      </c>
      <c r="E163" s="239">
        <v>1</v>
      </c>
      <c r="F163" s="239">
        <v>1</v>
      </c>
      <c r="G163" s="248" t="s">
        <v>313</v>
      </c>
      <c r="H163" s="239" t="s">
        <v>451</v>
      </c>
      <c r="I163" s="239" t="s">
        <v>451</v>
      </c>
      <c r="J163" s="357" t="s">
        <v>451</v>
      </c>
      <c r="K163" s="251"/>
      <c r="L163" s="251"/>
      <c r="M163">
        <v>125</v>
      </c>
      <c r="O163" s="323">
        <f t="shared" ca="1" si="42"/>
        <v>0</v>
      </c>
      <c r="P163" s="323">
        <f t="shared" ca="1" si="43"/>
        <v>0</v>
      </c>
      <c r="Q163" s="323">
        <f t="shared" ca="1" si="44"/>
        <v>0</v>
      </c>
      <c r="R163" s="323">
        <f t="shared" ca="1" si="45"/>
        <v>0</v>
      </c>
      <c r="S163" s="323">
        <f t="shared" ca="1" si="46"/>
        <v>0</v>
      </c>
      <c r="T163" s="323">
        <f t="shared" ca="1" si="47"/>
        <v>0</v>
      </c>
      <c r="W163" s="323">
        <f t="shared" si="40"/>
        <v>161</v>
      </c>
      <c r="X163" s="323">
        <f t="shared" si="41"/>
        <v>163</v>
      </c>
    </row>
    <row r="164" spans="1:24" customFormat="1" ht="42.75" customHeight="1" x14ac:dyDescent="0.25">
      <c r="A164" s="355"/>
      <c r="B164" s="355"/>
      <c r="C164" s="356"/>
      <c r="D164" s="239" t="s">
        <v>29</v>
      </c>
      <c r="E164" s="239">
        <v>3</v>
      </c>
      <c r="F164" s="239">
        <v>272</v>
      </c>
      <c r="G164" s="248" t="s">
        <v>313</v>
      </c>
      <c r="H164" s="239" t="s">
        <v>451</v>
      </c>
      <c r="I164" s="239" t="s">
        <v>451</v>
      </c>
      <c r="J164" s="359"/>
      <c r="K164" s="251"/>
      <c r="L164" s="251"/>
      <c r="M164">
        <v>175</v>
      </c>
      <c r="O164" s="323">
        <f t="shared" ca="1" si="42"/>
        <v>0</v>
      </c>
      <c r="P164" s="323">
        <f t="shared" ca="1" si="43"/>
        <v>0</v>
      </c>
      <c r="Q164" s="323">
        <f t="shared" ca="1" si="44"/>
        <v>0</v>
      </c>
      <c r="R164" s="323">
        <f t="shared" ca="1" si="45"/>
        <v>0</v>
      </c>
      <c r="S164" s="323">
        <f t="shared" ca="1" si="46"/>
        <v>0</v>
      </c>
      <c r="T164" s="323">
        <f t="shared" ca="1" si="47"/>
        <v>0</v>
      </c>
      <c r="W164" s="323">
        <f t="shared" si="40"/>
        <v>161</v>
      </c>
      <c r="X164" s="323">
        <f t="shared" si="41"/>
        <v>163</v>
      </c>
    </row>
    <row r="165" spans="1:24" customFormat="1" ht="42.75" customHeight="1" x14ac:dyDescent="0.25">
      <c r="A165" s="356"/>
      <c r="B165" s="356"/>
      <c r="C165" s="239" t="s">
        <v>499</v>
      </c>
      <c r="D165" s="239"/>
      <c r="E165" s="239"/>
      <c r="F165" s="239"/>
      <c r="G165" s="248"/>
      <c r="H165" s="239" t="s">
        <v>451</v>
      </c>
      <c r="I165" s="239" t="s">
        <v>451</v>
      </c>
      <c r="J165" s="239" t="s">
        <v>451</v>
      </c>
      <c r="K165" s="251"/>
      <c r="L165" s="251"/>
      <c r="O165" s="323">
        <f t="shared" ca="1" si="42"/>
        <v>0</v>
      </c>
      <c r="P165" s="323">
        <f t="shared" ca="1" si="43"/>
        <v>0</v>
      </c>
      <c r="Q165" s="323">
        <f t="shared" ca="1" si="44"/>
        <v>0</v>
      </c>
      <c r="R165" s="323">
        <f t="shared" ca="1" si="45"/>
        <v>0</v>
      </c>
      <c r="S165" s="323">
        <f t="shared" ca="1" si="46"/>
        <v>0</v>
      </c>
      <c r="T165" s="323">
        <f t="shared" ca="1" si="47"/>
        <v>0</v>
      </c>
      <c r="W165" s="323">
        <f t="shared" si="40"/>
        <v>164</v>
      </c>
      <c r="X165" s="323">
        <f t="shared" si="41"/>
        <v>166</v>
      </c>
    </row>
    <row r="166" spans="1:24" customFormat="1" ht="42.75" customHeight="1" x14ac:dyDescent="0.25">
      <c r="A166" s="354">
        <v>26</v>
      </c>
      <c r="B166" s="354" t="s">
        <v>13</v>
      </c>
      <c r="C166" s="353" t="s">
        <v>549</v>
      </c>
      <c r="D166" s="239" t="s">
        <v>88</v>
      </c>
      <c r="E166" s="239">
        <v>1</v>
      </c>
      <c r="F166" s="239">
        <v>200</v>
      </c>
      <c r="G166" s="248" t="s">
        <v>313</v>
      </c>
      <c r="H166" s="239">
        <v>63</v>
      </c>
      <c r="I166" s="239" t="s">
        <v>543</v>
      </c>
      <c r="J166" s="352" t="s">
        <v>507</v>
      </c>
      <c r="K166" s="251"/>
      <c r="L166" s="251"/>
      <c r="O166" s="323">
        <f t="shared" ca="1" si="42"/>
        <v>0</v>
      </c>
      <c r="P166" s="323">
        <f t="shared" ca="1" si="43"/>
        <v>0</v>
      </c>
      <c r="Q166" s="323">
        <f t="shared" ca="1" si="44"/>
        <v>1</v>
      </c>
      <c r="R166" s="323">
        <f t="shared" ca="1" si="45"/>
        <v>0</v>
      </c>
      <c r="S166" s="323">
        <f t="shared" ca="1" si="46"/>
        <v>0</v>
      </c>
      <c r="T166" s="323">
        <f t="shared" ca="1" si="47"/>
        <v>0</v>
      </c>
      <c r="W166" s="323">
        <f t="shared" si="40"/>
        <v>164</v>
      </c>
      <c r="X166" s="323">
        <f t="shared" si="41"/>
        <v>166</v>
      </c>
    </row>
    <row r="167" spans="1:24" customFormat="1" ht="42.75" customHeight="1" x14ac:dyDescent="0.25">
      <c r="A167" s="355"/>
      <c r="B167" s="355"/>
      <c r="C167" s="353"/>
      <c r="D167" s="239" t="s">
        <v>88</v>
      </c>
      <c r="E167" s="239">
        <v>2</v>
      </c>
      <c r="F167" s="239">
        <v>200</v>
      </c>
      <c r="G167" s="248" t="s">
        <v>313</v>
      </c>
      <c r="H167" s="239">
        <v>63</v>
      </c>
      <c r="I167" s="239" t="s">
        <v>543</v>
      </c>
      <c r="J167" s="352"/>
      <c r="K167" s="251"/>
      <c r="L167" s="251"/>
      <c r="O167" s="323">
        <f t="shared" ca="1" si="42"/>
        <v>0</v>
      </c>
      <c r="P167" s="323">
        <f t="shared" ca="1" si="43"/>
        <v>0</v>
      </c>
      <c r="Q167" s="323">
        <f t="shared" ca="1" si="44"/>
        <v>1</v>
      </c>
      <c r="R167" s="323">
        <f t="shared" ca="1" si="45"/>
        <v>0</v>
      </c>
      <c r="S167" s="323">
        <f t="shared" ca="1" si="46"/>
        <v>0</v>
      </c>
      <c r="T167" s="323">
        <f t="shared" ca="1" si="47"/>
        <v>0</v>
      </c>
      <c r="W167" s="323">
        <f t="shared" si="40"/>
        <v>164</v>
      </c>
      <c r="X167" s="323">
        <f t="shared" si="41"/>
        <v>166</v>
      </c>
    </row>
    <row r="168" spans="1:24" customFormat="1" ht="42.75" customHeight="1" x14ac:dyDescent="0.25">
      <c r="A168" s="355"/>
      <c r="B168" s="355"/>
      <c r="C168" s="353"/>
      <c r="D168" s="239" t="s">
        <v>82</v>
      </c>
      <c r="E168" s="239">
        <v>1</v>
      </c>
      <c r="F168" s="239">
        <v>3</v>
      </c>
      <c r="G168" s="248" t="s">
        <v>313</v>
      </c>
      <c r="H168" s="239" t="s">
        <v>451</v>
      </c>
      <c r="I168" s="239" t="s">
        <v>451</v>
      </c>
      <c r="J168" s="352"/>
      <c r="K168" s="251"/>
      <c r="L168" s="251"/>
      <c r="O168" s="323">
        <f t="shared" ca="1" si="42"/>
        <v>0</v>
      </c>
      <c r="P168" s="323">
        <f t="shared" ca="1" si="43"/>
        <v>0</v>
      </c>
      <c r="Q168" s="323">
        <f t="shared" ca="1" si="44"/>
        <v>0</v>
      </c>
      <c r="R168" s="323">
        <f t="shared" ca="1" si="45"/>
        <v>0</v>
      </c>
      <c r="S168" s="323">
        <f t="shared" ca="1" si="46"/>
        <v>0</v>
      </c>
      <c r="T168" s="323">
        <f t="shared" ca="1" si="47"/>
        <v>0</v>
      </c>
      <c r="W168" s="323">
        <f t="shared" si="40"/>
        <v>164</v>
      </c>
      <c r="X168" s="323">
        <f t="shared" si="41"/>
        <v>166</v>
      </c>
    </row>
    <row r="169" spans="1:24" customFormat="1" ht="42.75" customHeight="1" x14ac:dyDescent="0.25">
      <c r="A169" s="355"/>
      <c r="B169" s="355"/>
      <c r="C169" s="353"/>
      <c r="D169" s="239" t="s">
        <v>82</v>
      </c>
      <c r="E169" s="239">
        <v>2</v>
      </c>
      <c r="F169" s="239">
        <v>3</v>
      </c>
      <c r="G169" s="248" t="s">
        <v>313</v>
      </c>
      <c r="H169" s="239" t="s">
        <v>451</v>
      </c>
      <c r="I169" s="239" t="s">
        <v>451</v>
      </c>
      <c r="J169" s="352"/>
      <c r="K169" s="251"/>
      <c r="L169" s="251"/>
      <c r="O169" s="323">
        <f t="shared" ca="1" si="42"/>
        <v>0</v>
      </c>
      <c r="P169" s="323">
        <f t="shared" ca="1" si="43"/>
        <v>0</v>
      </c>
      <c r="Q169" s="323">
        <f t="shared" ca="1" si="44"/>
        <v>0</v>
      </c>
      <c r="R169" s="323">
        <f t="shared" ca="1" si="45"/>
        <v>0</v>
      </c>
      <c r="S169" s="323">
        <f t="shared" ca="1" si="46"/>
        <v>0</v>
      </c>
      <c r="T169" s="323">
        <f t="shared" ca="1" si="47"/>
        <v>0</v>
      </c>
      <c r="W169" s="323">
        <f t="shared" si="40"/>
        <v>164</v>
      </c>
      <c r="X169" s="323">
        <f t="shared" si="41"/>
        <v>166</v>
      </c>
    </row>
    <row r="170" spans="1:24" customFormat="1" ht="42.75" customHeight="1" x14ac:dyDescent="0.25">
      <c r="A170" s="355"/>
      <c r="B170" s="355"/>
      <c r="C170" s="353"/>
      <c r="D170" s="239" t="s">
        <v>82</v>
      </c>
      <c r="E170" s="239">
        <v>3</v>
      </c>
      <c r="F170" s="239">
        <v>3</v>
      </c>
      <c r="G170" s="248" t="s">
        <v>313</v>
      </c>
      <c r="H170" s="239" t="s">
        <v>451</v>
      </c>
      <c r="I170" s="239" t="s">
        <v>451</v>
      </c>
      <c r="J170" s="352"/>
      <c r="K170" s="251"/>
      <c r="L170" s="251"/>
      <c r="O170" s="323">
        <f t="shared" ca="1" si="42"/>
        <v>0</v>
      </c>
      <c r="P170" s="323">
        <f t="shared" ca="1" si="43"/>
        <v>0</v>
      </c>
      <c r="Q170" s="323">
        <f t="shared" ca="1" si="44"/>
        <v>0</v>
      </c>
      <c r="R170" s="323">
        <f t="shared" ca="1" si="45"/>
        <v>0</v>
      </c>
      <c r="S170" s="323">
        <f t="shared" ca="1" si="46"/>
        <v>0</v>
      </c>
      <c r="T170" s="323">
        <f t="shared" ca="1" si="47"/>
        <v>0</v>
      </c>
      <c r="W170" s="323">
        <f t="shared" si="40"/>
        <v>164</v>
      </c>
      <c r="X170" s="323">
        <f t="shared" si="41"/>
        <v>166</v>
      </c>
    </row>
    <row r="171" spans="1:24" customFormat="1" ht="42.75" customHeight="1" x14ac:dyDescent="0.25">
      <c r="A171" s="355"/>
      <c r="B171" s="355"/>
      <c r="C171" s="353"/>
      <c r="D171" s="239" t="s">
        <v>82</v>
      </c>
      <c r="E171" s="239">
        <v>4</v>
      </c>
      <c r="F171" s="239">
        <v>3</v>
      </c>
      <c r="G171" s="248" t="s">
        <v>313</v>
      </c>
      <c r="H171" s="239" t="s">
        <v>451</v>
      </c>
      <c r="I171" s="239" t="s">
        <v>451</v>
      </c>
      <c r="J171" s="352"/>
      <c r="K171" s="251"/>
      <c r="L171" s="251"/>
      <c r="O171" s="323">
        <f t="shared" ca="1" si="42"/>
        <v>0</v>
      </c>
      <c r="P171" s="323">
        <f t="shared" ca="1" si="43"/>
        <v>0</v>
      </c>
      <c r="Q171" s="323">
        <f t="shared" ca="1" si="44"/>
        <v>0</v>
      </c>
      <c r="R171" s="323">
        <f t="shared" ca="1" si="45"/>
        <v>0</v>
      </c>
      <c r="S171" s="323">
        <f t="shared" ca="1" si="46"/>
        <v>0</v>
      </c>
      <c r="T171" s="323">
        <f t="shared" ca="1" si="47"/>
        <v>0</v>
      </c>
      <c r="W171" s="323">
        <f t="shared" si="40"/>
        <v>164</v>
      </c>
      <c r="X171" s="323">
        <f t="shared" si="41"/>
        <v>166</v>
      </c>
    </row>
    <row r="172" spans="1:24" customFormat="1" ht="42.75" customHeight="1" x14ac:dyDescent="0.25">
      <c r="A172" s="355"/>
      <c r="B172" s="355"/>
      <c r="C172" s="353"/>
      <c r="D172" s="239" t="s">
        <v>815</v>
      </c>
      <c r="E172" s="239">
        <v>1</v>
      </c>
      <c r="F172" s="239">
        <v>0.4</v>
      </c>
      <c r="G172" s="248" t="s">
        <v>313</v>
      </c>
      <c r="H172" s="239" t="s">
        <v>451</v>
      </c>
      <c r="I172" s="239" t="s">
        <v>451</v>
      </c>
      <c r="J172" s="352"/>
      <c r="K172" s="251"/>
      <c r="L172" s="251"/>
      <c r="O172" s="323">
        <f t="shared" ca="1" si="42"/>
        <v>0</v>
      </c>
      <c r="P172" s="323">
        <f t="shared" ca="1" si="43"/>
        <v>0</v>
      </c>
      <c r="Q172" s="323">
        <f t="shared" ca="1" si="44"/>
        <v>0</v>
      </c>
      <c r="R172" s="323">
        <f t="shared" ca="1" si="45"/>
        <v>0</v>
      </c>
      <c r="S172" s="323">
        <f t="shared" ca="1" si="46"/>
        <v>0</v>
      </c>
      <c r="T172" s="323">
        <f t="shared" ca="1" si="47"/>
        <v>0</v>
      </c>
      <c r="W172" s="323">
        <f t="shared" si="40"/>
        <v>164</v>
      </c>
      <c r="X172" s="323">
        <f t="shared" si="41"/>
        <v>166</v>
      </c>
    </row>
    <row r="173" spans="1:24" customFormat="1" ht="42.75" customHeight="1" x14ac:dyDescent="0.25">
      <c r="A173" s="355"/>
      <c r="B173" s="355"/>
      <c r="C173" s="353"/>
      <c r="D173" s="239" t="s">
        <v>29</v>
      </c>
      <c r="E173" s="239">
        <v>1</v>
      </c>
      <c r="F173" s="239">
        <v>276</v>
      </c>
      <c r="G173" s="248" t="s">
        <v>313</v>
      </c>
      <c r="H173" s="239">
        <v>50</v>
      </c>
      <c r="I173" s="239" t="s">
        <v>451</v>
      </c>
      <c r="J173" s="352"/>
      <c r="K173" s="251"/>
      <c r="L173" s="251"/>
      <c r="O173" s="323">
        <f t="shared" ca="1" si="42"/>
        <v>0</v>
      </c>
      <c r="P173" s="323">
        <f t="shared" ca="1" si="43"/>
        <v>1</v>
      </c>
      <c r="Q173" s="323">
        <f t="shared" ca="1" si="44"/>
        <v>0</v>
      </c>
      <c r="R173" s="323">
        <f t="shared" ca="1" si="45"/>
        <v>0</v>
      </c>
      <c r="S173" s="323">
        <f t="shared" ca="1" si="46"/>
        <v>0</v>
      </c>
      <c r="T173" s="323">
        <f t="shared" ca="1" si="47"/>
        <v>0</v>
      </c>
      <c r="W173" s="323">
        <f t="shared" si="40"/>
        <v>164</v>
      </c>
      <c r="X173" s="323">
        <f t="shared" si="41"/>
        <v>166</v>
      </c>
    </row>
    <row r="174" spans="1:24" customFormat="1" ht="42.75" customHeight="1" x14ac:dyDescent="0.25">
      <c r="A174" s="355"/>
      <c r="B174" s="355"/>
      <c r="C174" s="353"/>
      <c r="D174" s="239" t="s">
        <v>29</v>
      </c>
      <c r="E174" s="239">
        <v>2</v>
      </c>
      <c r="F174" s="239">
        <v>276</v>
      </c>
      <c r="G174" s="248" t="s">
        <v>313</v>
      </c>
      <c r="H174" s="239">
        <v>50</v>
      </c>
      <c r="I174" s="239" t="s">
        <v>451</v>
      </c>
      <c r="J174" s="352"/>
      <c r="K174" s="251"/>
      <c r="L174" s="251"/>
      <c r="O174" s="323">
        <f t="shared" ca="1" si="42"/>
        <v>0</v>
      </c>
      <c r="P174" s="323">
        <f t="shared" ca="1" si="43"/>
        <v>1</v>
      </c>
      <c r="Q174" s="323">
        <f t="shared" ca="1" si="44"/>
        <v>0</v>
      </c>
      <c r="R174" s="323">
        <f t="shared" ca="1" si="45"/>
        <v>0</v>
      </c>
      <c r="S174" s="323">
        <f t="shared" ca="1" si="46"/>
        <v>0</v>
      </c>
      <c r="T174" s="323">
        <f t="shared" ca="1" si="47"/>
        <v>0</v>
      </c>
      <c r="W174" s="323">
        <f t="shared" si="40"/>
        <v>164</v>
      </c>
      <c r="X174" s="323">
        <f t="shared" si="41"/>
        <v>166</v>
      </c>
    </row>
    <row r="175" spans="1:24" customFormat="1" ht="42.75" customHeight="1" x14ac:dyDescent="0.25">
      <c r="A175" s="355"/>
      <c r="B175" s="355"/>
      <c r="C175" s="353"/>
      <c r="D175" s="239" t="s">
        <v>29</v>
      </c>
      <c r="E175" s="239">
        <v>3</v>
      </c>
      <c r="F175" s="239">
        <v>273</v>
      </c>
      <c r="G175" s="248" t="s">
        <v>313</v>
      </c>
      <c r="H175" s="239">
        <v>50</v>
      </c>
      <c r="I175" s="239" t="s">
        <v>451</v>
      </c>
      <c r="J175" s="352"/>
      <c r="K175" s="251"/>
      <c r="L175" s="251"/>
      <c r="O175" s="323">
        <f t="shared" ca="1" si="42"/>
        <v>0</v>
      </c>
      <c r="P175" s="323">
        <f t="shared" ca="1" si="43"/>
        <v>1</v>
      </c>
      <c r="Q175" s="323">
        <f t="shared" ca="1" si="44"/>
        <v>0</v>
      </c>
      <c r="R175" s="323">
        <f t="shared" ca="1" si="45"/>
        <v>0</v>
      </c>
      <c r="S175" s="323">
        <f t="shared" ca="1" si="46"/>
        <v>0</v>
      </c>
      <c r="T175" s="323">
        <f t="shared" ca="1" si="47"/>
        <v>0</v>
      </c>
      <c r="W175" s="323">
        <f t="shared" si="40"/>
        <v>164</v>
      </c>
      <c r="X175" s="323">
        <f t="shared" si="41"/>
        <v>166</v>
      </c>
    </row>
    <row r="176" spans="1:24" customFormat="1" ht="42.75" customHeight="1" x14ac:dyDescent="0.25">
      <c r="A176" s="355"/>
      <c r="B176" s="355"/>
      <c r="C176" s="353"/>
      <c r="D176" s="239" t="s">
        <v>29</v>
      </c>
      <c r="E176" s="239">
        <v>4</v>
      </c>
      <c r="F176" s="239">
        <v>273</v>
      </c>
      <c r="G176" s="248" t="s">
        <v>313</v>
      </c>
      <c r="H176" s="239">
        <v>50</v>
      </c>
      <c r="I176" s="239" t="s">
        <v>451</v>
      </c>
      <c r="J176" s="352"/>
      <c r="K176" s="251"/>
      <c r="L176" s="251"/>
      <c r="O176" s="323">
        <f t="shared" ca="1" si="42"/>
        <v>0</v>
      </c>
      <c r="P176" s="323">
        <f t="shared" ca="1" si="43"/>
        <v>1</v>
      </c>
      <c r="Q176" s="323">
        <f t="shared" ca="1" si="44"/>
        <v>0</v>
      </c>
      <c r="R176" s="323">
        <f t="shared" ca="1" si="45"/>
        <v>0</v>
      </c>
      <c r="S176" s="323">
        <f t="shared" ca="1" si="46"/>
        <v>0</v>
      </c>
      <c r="T176" s="323">
        <f t="shared" ca="1" si="47"/>
        <v>0</v>
      </c>
      <c r="W176" s="323">
        <f t="shared" si="40"/>
        <v>164</v>
      </c>
      <c r="X176" s="323">
        <f t="shared" si="41"/>
        <v>166</v>
      </c>
    </row>
    <row r="177" spans="1:24" customFormat="1" ht="42.75" customHeight="1" x14ac:dyDescent="0.25">
      <c r="A177" s="355"/>
      <c r="B177" s="355"/>
      <c r="C177" s="353"/>
      <c r="D177" s="239" t="s">
        <v>87</v>
      </c>
      <c r="E177" s="239">
        <v>1</v>
      </c>
      <c r="F177" s="239">
        <v>20</v>
      </c>
      <c r="G177" s="248" t="s">
        <v>313</v>
      </c>
      <c r="H177" s="239" t="s">
        <v>451</v>
      </c>
      <c r="I177" s="239" t="s">
        <v>451</v>
      </c>
      <c r="J177" s="352"/>
      <c r="K177" s="251"/>
      <c r="L177" s="251"/>
      <c r="O177" s="323">
        <f t="shared" ca="1" si="42"/>
        <v>0</v>
      </c>
      <c r="P177" s="323">
        <f t="shared" ca="1" si="43"/>
        <v>0</v>
      </c>
      <c r="Q177" s="323">
        <f t="shared" ca="1" si="44"/>
        <v>0</v>
      </c>
      <c r="R177" s="323">
        <f t="shared" ca="1" si="45"/>
        <v>0</v>
      </c>
      <c r="S177" s="323">
        <f t="shared" ca="1" si="46"/>
        <v>0</v>
      </c>
      <c r="T177" s="323">
        <f t="shared" ca="1" si="47"/>
        <v>0</v>
      </c>
      <c r="W177" s="323">
        <f t="shared" si="40"/>
        <v>164</v>
      </c>
      <c r="X177" s="323">
        <f t="shared" si="41"/>
        <v>166</v>
      </c>
    </row>
    <row r="178" spans="1:24" customFormat="1" ht="42.75" customHeight="1" x14ac:dyDescent="0.25">
      <c r="A178" s="356"/>
      <c r="B178" s="356"/>
      <c r="C178" s="239" t="s">
        <v>499</v>
      </c>
      <c r="D178" s="239"/>
      <c r="E178" s="239"/>
      <c r="F178" s="239"/>
      <c r="G178" s="248"/>
      <c r="H178" s="239">
        <f>SUM(H166:H177)</f>
        <v>326</v>
      </c>
      <c r="I178" s="239"/>
      <c r="J178" s="248">
        <v>125</v>
      </c>
      <c r="K178" s="251"/>
      <c r="L178" s="251"/>
      <c r="O178" s="323">
        <f t="shared" ca="1" si="42"/>
        <v>0</v>
      </c>
      <c r="P178" s="323">
        <f t="shared" ca="1" si="43"/>
        <v>4</v>
      </c>
      <c r="Q178" s="323">
        <f t="shared" ca="1" si="44"/>
        <v>2</v>
      </c>
      <c r="R178" s="323">
        <f t="shared" ca="1" si="45"/>
        <v>0</v>
      </c>
      <c r="S178" s="323">
        <f t="shared" ca="1" si="46"/>
        <v>0</v>
      </c>
      <c r="T178" s="323">
        <f t="shared" ca="1" si="47"/>
        <v>0</v>
      </c>
      <c r="W178" s="323">
        <f t="shared" si="40"/>
        <v>177</v>
      </c>
      <c r="X178" s="323">
        <f t="shared" si="41"/>
        <v>179</v>
      </c>
    </row>
    <row r="179" spans="1:24" customFormat="1" ht="42.75" customHeight="1" x14ac:dyDescent="0.25">
      <c r="A179" s="354">
        <v>27</v>
      </c>
      <c r="B179" s="354" t="s">
        <v>89</v>
      </c>
      <c r="C179" s="354" t="s">
        <v>950</v>
      </c>
      <c r="D179" s="239" t="s">
        <v>90</v>
      </c>
      <c r="E179" s="239">
        <v>1</v>
      </c>
      <c r="F179" s="239">
        <v>118</v>
      </c>
      <c r="G179" s="248" t="s">
        <v>313</v>
      </c>
      <c r="H179" s="239" t="s">
        <v>451</v>
      </c>
      <c r="I179" s="239" t="s">
        <v>451</v>
      </c>
      <c r="J179" s="357" t="s">
        <v>509</v>
      </c>
      <c r="K179" s="251"/>
      <c r="L179" s="251"/>
      <c r="O179" s="323">
        <f t="shared" ca="1" si="42"/>
        <v>0</v>
      </c>
      <c r="P179" s="323">
        <f t="shared" ca="1" si="43"/>
        <v>0</v>
      </c>
      <c r="Q179" s="323">
        <f t="shared" ca="1" si="44"/>
        <v>0</v>
      </c>
      <c r="R179" s="323">
        <f t="shared" ca="1" si="45"/>
        <v>0</v>
      </c>
      <c r="S179" s="323">
        <f t="shared" ca="1" si="46"/>
        <v>0</v>
      </c>
      <c r="T179" s="323">
        <f t="shared" ca="1" si="47"/>
        <v>0</v>
      </c>
      <c r="W179" s="323">
        <f t="shared" si="40"/>
        <v>177</v>
      </c>
      <c r="X179" s="323">
        <f t="shared" si="41"/>
        <v>179</v>
      </c>
    </row>
    <row r="180" spans="1:24" customFormat="1" ht="42.75" customHeight="1" x14ac:dyDescent="0.25">
      <c r="A180" s="355"/>
      <c r="B180" s="355"/>
      <c r="C180" s="355"/>
      <c r="D180" s="239" t="s">
        <v>90</v>
      </c>
      <c r="E180" s="239">
        <v>2</v>
      </c>
      <c r="F180" s="239">
        <v>118</v>
      </c>
      <c r="G180" s="248" t="s">
        <v>313</v>
      </c>
      <c r="H180" s="239">
        <v>63</v>
      </c>
      <c r="I180" s="239" t="s">
        <v>451</v>
      </c>
      <c r="J180" s="358"/>
      <c r="K180" s="251"/>
      <c r="L180" s="251"/>
      <c r="O180" s="323">
        <f t="shared" ca="1" si="42"/>
        <v>0</v>
      </c>
      <c r="P180" s="323">
        <f t="shared" ca="1" si="43"/>
        <v>0</v>
      </c>
      <c r="Q180" s="323">
        <f t="shared" ca="1" si="44"/>
        <v>0</v>
      </c>
      <c r="R180" s="323">
        <f t="shared" ca="1" si="45"/>
        <v>1</v>
      </c>
      <c r="S180" s="323">
        <f t="shared" ca="1" si="46"/>
        <v>0</v>
      </c>
      <c r="T180" s="323">
        <f t="shared" ca="1" si="47"/>
        <v>0</v>
      </c>
      <c r="W180" s="323">
        <f t="shared" si="40"/>
        <v>177</v>
      </c>
      <c r="X180" s="323">
        <f t="shared" si="41"/>
        <v>179</v>
      </c>
    </row>
    <row r="181" spans="1:24" customFormat="1" ht="42.75" customHeight="1" x14ac:dyDescent="0.25">
      <c r="A181" s="355"/>
      <c r="B181" s="355"/>
      <c r="C181" s="355"/>
      <c r="D181" s="239" t="s">
        <v>93</v>
      </c>
      <c r="E181" s="239">
        <v>1</v>
      </c>
      <c r="F181" s="239">
        <v>215</v>
      </c>
      <c r="G181" s="248" t="s">
        <v>313</v>
      </c>
      <c r="H181" s="239" t="s">
        <v>451</v>
      </c>
      <c r="I181" s="239" t="s">
        <v>451</v>
      </c>
      <c r="J181" s="358"/>
      <c r="K181" s="251"/>
      <c r="L181" s="251"/>
      <c r="O181" s="323">
        <f t="shared" ca="1" si="42"/>
        <v>0</v>
      </c>
      <c r="P181" s="323">
        <f t="shared" ca="1" si="43"/>
        <v>0</v>
      </c>
      <c r="Q181" s="323">
        <f t="shared" ca="1" si="44"/>
        <v>0</v>
      </c>
      <c r="R181" s="323">
        <f t="shared" ca="1" si="45"/>
        <v>0</v>
      </c>
      <c r="S181" s="323">
        <f t="shared" ca="1" si="46"/>
        <v>0</v>
      </c>
      <c r="T181" s="323">
        <f t="shared" ca="1" si="47"/>
        <v>0</v>
      </c>
      <c r="W181" s="323">
        <f t="shared" si="40"/>
        <v>177</v>
      </c>
      <c r="X181" s="323">
        <f t="shared" si="41"/>
        <v>179</v>
      </c>
    </row>
    <row r="182" spans="1:24" customFormat="1" ht="42.75" customHeight="1" x14ac:dyDescent="0.25">
      <c r="A182" s="355"/>
      <c r="B182" s="355"/>
      <c r="C182" s="355"/>
      <c r="D182" s="239" t="s">
        <v>85</v>
      </c>
      <c r="E182" s="239">
        <v>1</v>
      </c>
      <c r="F182" s="239">
        <v>227</v>
      </c>
      <c r="G182" s="248" t="s">
        <v>313</v>
      </c>
      <c r="H182" s="239" t="s">
        <v>451</v>
      </c>
      <c r="I182" s="239" t="s">
        <v>451</v>
      </c>
      <c r="J182" s="358"/>
      <c r="K182" s="251"/>
      <c r="L182" s="251"/>
      <c r="O182" s="323">
        <f t="shared" ca="1" si="42"/>
        <v>0</v>
      </c>
      <c r="P182" s="323">
        <f t="shared" ca="1" si="43"/>
        <v>0</v>
      </c>
      <c r="Q182" s="323">
        <f t="shared" ca="1" si="44"/>
        <v>0</v>
      </c>
      <c r="R182" s="323">
        <f t="shared" ca="1" si="45"/>
        <v>0</v>
      </c>
      <c r="S182" s="323">
        <f t="shared" ca="1" si="46"/>
        <v>0</v>
      </c>
      <c r="T182" s="323">
        <f t="shared" ca="1" si="47"/>
        <v>0</v>
      </c>
      <c r="W182" s="323">
        <f t="shared" si="40"/>
        <v>177</v>
      </c>
      <c r="X182" s="323">
        <f t="shared" si="41"/>
        <v>179</v>
      </c>
    </row>
    <row r="183" spans="1:24" customFormat="1" ht="42.75" customHeight="1" x14ac:dyDescent="0.25">
      <c r="A183" s="355"/>
      <c r="B183" s="355"/>
      <c r="C183" s="355"/>
      <c r="D183" s="239" t="s">
        <v>85</v>
      </c>
      <c r="E183" s="239">
        <v>2</v>
      </c>
      <c r="F183" s="239">
        <v>227</v>
      </c>
      <c r="G183" s="248" t="s">
        <v>313</v>
      </c>
      <c r="H183" s="239" t="s">
        <v>451</v>
      </c>
      <c r="I183" s="239" t="s">
        <v>451</v>
      </c>
      <c r="J183" s="358"/>
      <c r="K183" s="251"/>
      <c r="L183" s="251"/>
      <c r="O183" s="323">
        <f t="shared" ca="1" si="42"/>
        <v>0</v>
      </c>
      <c r="P183" s="323">
        <f t="shared" ca="1" si="43"/>
        <v>0</v>
      </c>
      <c r="Q183" s="323">
        <f t="shared" ca="1" si="44"/>
        <v>0</v>
      </c>
      <c r="R183" s="323">
        <f t="shared" ca="1" si="45"/>
        <v>0</v>
      </c>
      <c r="S183" s="323">
        <f t="shared" ca="1" si="46"/>
        <v>0</v>
      </c>
      <c r="T183" s="323">
        <f t="shared" ca="1" si="47"/>
        <v>0</v>
      </c>
      <c r="W183" s="323">
        <f t="shared" si="40"/>
        <v>177</v>
      </c>
      <c r="X183" s="323">
        <f t="shared" si="41"/>
        <v>179</v>
      </c>
    </row>
    <row r="184" spans="1:24" customFormat="1" ht="42.75" customHeight="1" x14ac:dyDescent="0.25">
      <c r="A184" s="355"/>
      <c r="B184" s="355"/>
      <c r="C184" s="356"/>
      <c r="D184" s="239" t="s">
        <v>434</v>
      </c>
      <c r="E184" s="239">
        <v>2</v>
      </c>
      <c r="F184" s="239">
        <v>260</v>
      </c>
      <c r="G184" s="248" t="s">
        <v>313</v>
      </c>
      <c r="H184" s="239">
        <v>50</v>
      </c>
      <c r="I184" s="239" t="s">
        <v>451</v>
      </c>
      <c r="J184" s="359"/>
      <c r="K184" s="251"/>
      <c r="L184" s="251"/>
      <c r="O184" s="323">
        <f t="shared" ca="1" si="42"/>
        <v>0</v>
      </c>
      <c r="P184" s="323">
        <f t="shared" ca="1" si="43"/>
        <v>1</v>
      </c>
      <c r="Q184" s="323">
        <f t="shared" ca="1" si="44"/>
        <v>0</v>
      </c>
      <c r="R184" s="323">
        <f t="shared" ca="1" si="45"/>
        <v>0</v>
      </c>
      <c r="S184" s="323">
        <f t="shared" ca="1" si="46"/>
        <v>0</v>
      </c>
      <c r="T184" s="323">
        <f t="shared" ca="1" si="47"/>
        <v>0</v>
      </c>
      <c r="W184" s="323">
        <f t="shared" si="40"/>
        <v>177</v>
      </c>
      <c r="X184" s="323">
        <f t="shared" si="41"/>
        <v>179</v>
      </c>
    </row>
    <row r="185" spans="1:24" customFormat="1" ht="42.75" customHeight="1" x14ac:dyDescent="0.25">
      <c r="A185" s="356"/>
      <c r="B185" s="356"/>
      <c r="C185" s="239" t="s">
        <v>499</v>
      </c>
      <c r="D185" s="239"/>
      <c r="E185" s="239"/>
      <c r="F185" s="239"/>
      <c r="G185" s="248"/>
      <c r="H185" s="239">
        <f>SUM(H179:H184)</f>
        <v>113</v>
      </c>
      <c r="I185" s="239"/>
      <c r="J185" s="248">
        <v>50</v>
      </c>
      <c r="K185" s="251"/>
      <c r="L185" s="251"/>
      <c r="O185" s="323">
        <f t="shared" ca="1" si="42"/>
        <v>0</v>
      </c>
      <c r="P185" s="323">
        <f t="shared" ca="1" si="43"/>
        <v>1</v>
      </c>
      <c r="Q185" s="323">
        <f t="shared" ca="1" si="44"/>
        <v>0</v>
      </c>
      <c r="R185" s="323">
        <f t="shared" ca="1" si="45"/>
        <v>1</v>
      </c>
      <c r="S185" s="323">
        <f t="shared" ca="1" si="46"/>
        <v>0</v>
      </c>
      <c r="T185" s="323">
        <f t="shared" ca="1" si="47"/>
        <v>0</v>
      </c>
      <c r="W185" s="323">
        <f t="shared" si="40"/>
        <v>184</v>
      </c>
      <c r="X185" s="323">
        <f t="shared" si="41"/>
        <v>186</v>
      </c>
    </row>
    <row r="186" spans="1:24" customFormat="1" ht="42.75" customHeight="1" x14ac:dyDescent="0.25">
      <c r="A186" s="354">
        <v>28</v>
      </c>
      <c r="B186" s="354" t="s">
        <v>153</v>
      </c>
      <c r="C186" s="354" t="s">
        <v>549</v>
      </c>
      <c r="D186" s="239" t="s">
        <v>35</v>
      </c>
      <c r="E186" s="239">
        <v>1</v>
      </c>
      <c r="F186" s="239">
        <v>327</v>
      </c>
      <c r="G186" s="248" t="s">
        <v>313</v>
      </c>
      <c r="H186" s="239">
        <v>80</v>
      </c>
      <c r="I186" s="239" t="s">
        <v>451</v>
      </c>
      <c r="J186" s="352" t="s">
        <v>451</v>
      </c>
      <c r="K186" s="251"/>
      <c r="L186" s="251"/>
      <c r="O186" s="323">
        <f t="shared" ca="1" si="42"/>
        <v>0</v>
      </c>
      <c r="P186" s="323">
        <f t="shared" ca="1" si="43"/>
        <v>0</v>
      </c>
      <c r="Q186" s="323">
        <f t="shared" ca="1" si="44"/>
        <v>0</v>
      </c>
      <c r="R186" s="323">
        <f t="shared" ca="1" si="45"/>
        <v>0</v>
      </c>
      <c r="S186" s="323">
        <f t="shared" ca="1" si="46"/>
        <v>0</v>
      </c>
      <c r="T186" s="323">
        <f t="shared" ca="1" si="47"/>
        <v>1</v>
      </c>
      <c r="W186" s="323">
        <f t="shared" si="40"/>
        <v>184</v>
      </c>
      <c r="X186" s="323">
        <f t="shared" si="41"/>
        <v>186</v>
      </c>
    </row>
    <row r="187" spans="1:24" customFormat="1" ht="42.75" customHeight="1" x14ac:dyDescent="0.25">
      <c r="A187" s="355"/>
      <c r="B187" s="355"/>
      <c r="C187" s="355"/>
      <c r="D187" s="239" t="s">
        <v>35</v>
      </c>
      <c r="E187" s="239">
        <v>2</v>
      </c>
      <c r="F187" s="239">
        <v>327</v>
      </c>
      <c r="G187" s="248" t="s">
        <v>313</v>
      </c>
      <c r="H187" s="239">
        <v>80</v>
      </c>
      <c r="I187" s="239" t="s">
        <v>451</v>
      </c>
      <c r="J187" s="352"/>
      <c r="K187" s="251"/>
      <c r="L187" s="251"/>
      <c r="O187" s="323">
        <f t="shared" ca="1" si="42"/>
        <v>0</v>
      </c>
      <c r="P187" s="323">
        <f t="shared" ca="1" si="43"/>
        <v>0</v>
      </c>
      <c r="Q187" s="323">
        <f t="shared" ca="1" si="44"/>
        <v>0</v>
      </c>
      <c r="R187" s="323">
        <f t="shared" ca="1" si="45"/>
        <v>0</v>
      </c>
      <c r="S187" s="323">
        <f t="shared" ca="1" si="46"/>
        <v>0</v>
      </c>
      <c r="T187" s="323">
        <f t="shared" ca="1" si="47"/>
        <v>1</v>
      </c>
      <c r="W187" s="323">
        <f t="shared" si="40"/>
        <v>184</v>
      </c>
      <c r="X187" s="323">
        <f t="shared" si="41"/>
        <v>186</v>
      </c>
    </row>
    <row r="188" spans="1:24" customFormat="1" ht="42.75" customHeight="1" x14ac:dyDescent="0.25">
      <c r="A188" s="355"/>
      <c r="B188" s="355"/>
      <c r="C188" s="355"/>
      <c r="D188" s="239" t="s">
        <v>69</v>
      </c>
      <c r="E188" s="239">
        <v>1</v>
      </c>
      <c r="F188" s="239">
        <v>101</v>
      </c>
      <c r="G188" s="248" t="s">
        <v>313</v>
      </c>
      <c r="H188" s="239" t="s">
        <v>451</v>
      </c>
      <c r="I188" s="239" t="s">
        <v>451</v>
      </c>
      <c r="J188" s="352"/>
      <c r="K188" s="251"/>
      <c r="L188" s="251"/>
      <c r="O188" s="323">
        <f t="shared" ca="1" si="42"/>
        <v>0</v>
      </c>
      <c r="P188" s="323">
        <f t="shared" ca="1" si="43"/>
        <v>0</v>
      </c>
      <c r="Q188" s="323">
        <f t="shared" ca="1" si="44"/>
        <v>0</v>
      </c>
      <c r="R188" s="323">
        <f t="shared" ca="1" si="45"/>
        <v>0</v>
      </c>
      <c r="S188" s="323">
        <f t="shared" ca="1" si="46"/>
        <v>0</v>
      </c>
      <c r="T188" s="323">
        <f t="shared" ca="1" si="47"/>
        <v>0</v>
      </c>
      <c r="W188" s="323">
        <f t="shared" si="40"/>
        <v>184</v>
      </c>
      <c r="X188" s="323">
        <f t="shared" si="41"/>
        <v>186</v>
      </c>
    </row>
    <row r="189" spans="1:24" customFormat="1" ht="42.75" customHeight="1" x14ac:dyDescent="0.25">
      <c r="A189" s="355"/>
      <c r="B189" s="355"/>
      <c r="C189" s="355"/>
      <c r="D189" s="239" t="s">
        <v>173</v>
      </c>
      <c r="E189" s="239">
        <v>1</v>
      </c>
      <c r="F189" s="239">
        <v>21</v>
      </c>
      <c r="G189" s="248" t="s">
        <v>313</v>
      </c>
      <c r="H189" s="239" t="s">
        <v>451</v>
      </c>
      <c r="I189" s="239" t="s">
        <v>451</v>
      </c>
      <c r="J189" s="352"/>
      <c r="K189" s="251"/>
      <c r="L189" s="251"/>
      <c r="O189" s="323">
        <f t="shared" ca="1" si="42"/>
        <v>0</v>
      </c>
      <c r="P189" s="323">
        <f t="shared" ca="1" si="43"/>
        <v>0</v>
      </c>
      <c r="Q189" s="323">
        <f t="shared" ca="1" si="44"/>
        <v>0</v>
      </c>
      <c r="R189" s="323">
        <f t="shared" ca="1" si="45"/>
        <v>0</v>
      </c>
      <c r="S189" s="323">
        <f t="shared" ca="1" si="46"/>
        <v>0</v>
      </c>
      <c r="T189" s="323">
        <f t="shared" ca="1" si="47"/>
        <v>0</v>
      </c>
      <c r="W189" s="323">
        <f t="shared" si="40"/>
        <v>184</v>
      </c>
      <c r="X189" s="323">
        <f t="shared" si="41"/>
        <v>186</v>
      </c>
    </row>
    <row r="190" spans="1:24" customFormat="1" ht="42.75" customHeight="1" x14ac:dyDescent="0.25">
      <c r="A190" s="355"/>
      <c r="B190" s="355"/>
      <c r="C190" s="355"/>
      <c r="D190" s="239" t="s">
        <v>173</v>
      </c>
      <c r="E190" s="239">
        <v>2</v>
      </c>
      <c r="F190" s="239">
        <v>21</v>
      </c>
      <c r="G190" s="248" t="s">
        <v>313</v>
      </c>
      <c r="H190" s="239" t="s">
        <v>451</v>
      </c>
      <c r="I190" s="239" t="s">
        <v>451</v>
      </c>
      <c r="J190" s="352"/>
      <c r="K190" s="251"/>
      <c r="L190" s="251"/>
      <c r="O190" s="323">
        <f t="shared" ca="1" si="42"/>
        <v>0</v>
      </c>
      <c r="P190" s="323">
        <f t="shared" ca="1" si="43"/>
        <v>0</v>
      </c>
      <c r="Q190" s="323">
        <f t="shared" ca="1" si="44"/>
        <v>0</v>
      </c>
      <c r="R190" s="323">
        <f t="shared" ca="1" si="45"/>
        <v>0</v>
      </c>
      <c r="S190" s="323">
        <f t="shared" ca="1" si="46"/>
        <v>0</v>
      </c>
      <c r="T190" s="323">
        <f t="shared" ca="1" si="47"/>
        <v>0</v>
      </c>
      <c r="W190" s="323">
        <f t="shared" si="40"/>
        <v>184</v>
      </c>
      <c r="X190" s="323">
        <f t="shared" si="41"/>
        <v>186</v>
      </c>
    </row>
    <row r="191" spans="1:24" customFormat="1" ht="42.75" customHeight="1" x14ac:dyDescent="0.25">
      <c r="A191" s="355"/>
      <c r="B191" s="355"/>
      <c r="C191" s="355"/>
      <c r="D191" s="239" t="s">
        <v>222</v>
      </c>
      <c r="E191" s="239">
        <v>1</v>
      </c>
      <c r="F191" s="239">
        <v>91</v>
      </c>
      <c r="G191" s="248" t="s">
        <v>313</v>
      </c>
      <c r="H191" s="239" t="s">
        <v>451</v>
      </c>
      <c r="I191" s="239" t="s">
        <v>451</v>
      </c>
      <c r="J191" s="352"/>
      <c r="K191" s="251"/>
      <c r="L191" s="251"/>
      <c r="O191" s="323">
        <f t="shared" ca="1" si="42"/>
        <v>0</v>
      </c>
      <c r="P191" s="323">
        <f t="shared" ca="1" si="43"/>
        <v>0</v>
      </c>
      <c r="Q191" s="323">
        <f t="shared" ca="1" si="44"/>
        <v>0</v>
      </c>
      <c r="R191" s="323">
        <f t="shared" ca="1" si="45"/>
        <v>0</v>
      </c>
      <c r="S191" s="323">
        <f t="shared" ca="1" si="46"/>
        <v>0</v>
      </c>
      <c r="T191" s="323">
        <f t="shared" ca="1" si="47"/>
        <v>0</v>
      </c>
      <c r="W191" s="323">
        <f t="shared" si="40"/>
        <v>184</v>
      </c>
      <c r="X191" s="323">
        <f t="shared" si="41"/>
        <v>186</v>
      </c>
    </row>
    <row r="192" spans="1:24" s="270" customFormat="1" ht="42.75" customHeight="1" x14ac:dyDescent="0.25">
      <c r="A192" s="355"/>
      <c r="B192" s="355"/>
      <c r="C192" s="355"/>
      <c r="D192" s="305" t="s">
        <v>185</v>
      </c>
      <c r="E192" s="305">
        <v>1</v>
      </c>
      <c r="F192" s="305">
        <v>61</v>
      </c>
      <c r="G192" s="306" t="s">
        <v>313</v>
      </c>
      <c r="H192" s="305" t="s">
        <v>451</v>
      </c>
      <c r="I192" s="305" t="s">
        <v>451</v>
      </c>
      <c r="J192" s="306"/>
      <c r="K192" s="251" t="s">
        <v>15</v>
      </c>
      <c r="L192" s="251" t="s">
        <v>15</v>
      </c>
      <c r="O192" s="323">
        <f t="shared" ca="1" si="42"/>
        <v>0</v>
      </c>
      <c r="P192" s="323">
        <f t="shared" ca="1" si="43"/>
        <v>0</v>
      </c>
      <c r="Q192" s="323">
        <f t="shared" ca="1" si="44"/>
        <v>0</v>
      </c>
      <c r="R192" s="323">
        <f t="shared" ca="1" si="45"/>
        <v>0</v>
      </c>
      <c r="S192" s="323">
        <f t="shared" ca="1" si="46"/>
        <v>0</v>
      </c>
      <c r="T192" s="323">
        <f t="shared" ca="1" si="47"/>
        <v>0</v>
      </c>
      <c r="W192" s="323">
        <f t="shared" si="40"/>
        <v>184</v>
      </c>
      <c r="X192" s="323">
        <f t="shared" si="41"/>
        <v>186</v>
      </c>
    </row>
    <row r="193" spans="1:24" s="270" customFormat="1" ht="42.75" customHeight="1" x14ac:dyDescent="0.25">
      <c r="A193" s="355"/>
      <c r="B193" s="355"/>
      <c r="C193" s="356"/>
      <c r="D193" s="305" t="s">
        <v>184</v>
      </c>
      <c r="E193" s="305">
        <v>1</v>
      </c>
      <c r="F193" s="305">
        <v>97</v>
      </c>
      <c r="G193" s="306" t="s">
        <v>313</v>
      </c>
      <c r="H193" s="305" t="s">
        <v>451</v>
      </c>
      <c r="I193" s="305" t="s">
        <v>451</v>
      </c>
      <c r="J193" s="306"/>
      <c r="K193" s="251" t="s">
        <v>15</v>
      </c>
      <c r="L193" s="251" t="s">
        <v>15</v>
      </c>
      <c r="O193" s="323">
        <f t="shared" ca="1" si="42"/>
        <v>0</v>
      </c>
      <c r="P193" s="323">
        <f t="shared" ca="1" si="43"/>
        <v>0</v>
      </c>
      <c r="Q193" s="323">
        <f t="shared" ca="1" si="44"/>
        <v>0</v>
      </c>
      <c r="R193" s="323">
        <f t="shared" ca="1" si="45"/>
        <v>0</v>
      </c>
      <c r="S193" s="323">
        <f t="shared" ca="1" si="46"/>
        <v>0</v>
      </c>
      <c r="T193" s="323">
        <f t="shared" ca="1" si="47"/>
        <v>0</v>
      </c>
      <c r="W193" s="323">
        <f t="shared" si="40"/>
        <v>184</v>
      </c>
      <c r="X193" s="323">
        <f t="shared" si="41"/>
        <v>186</v>
      </c>
    </row>
    <row r="194" spans="1:24" customFormat="1" ht="42.75" customHeight="1" x14ac:dyDescent="0.25">
      <c r="A194" s="356"/>
      <c r="B194" s="356"/>
      <c r="C194" s="239" t="s">
        <v>499</v>
      </c>
      <c r="D194" s="239"/>
      <c r="E194" s="239"/>
      <c r="F194" s="239"/>
      <c r="G194" s="248"/>
      <c r="H194" s="239">
        <f>SUM(H186:H193)</f>
        <v>160</v>
      </c>
      <c r="I194" s="239"/>
      <c r="J194" s="248" t="s">
        <v>451</v>
      </c>
      <c r="K194" s="251"/>
      <c r="L194" s="251"/>
      <c r="O194" s="323">
        <f t="shared" ref="O194:O202" ca="1" si="48">IF(C194="Total", SUM(INDIRECT("O"&amp;X193&amp;":O"&amp;W194)), IF(AND(H194=50,I194="Yes"),1,0))</f>
        <v>0</v>
      </c>
      <c r="P194" s="323">
        <f t="shared" ref="P194:P202" ca="1" si="49">IF(C194="Total", SUM(INDIRECT("P"&amp;X193&amp;":P"&amp;W194)),IF(AND(H194=50,I194="-"),1,0))</f>
        <v>0</v>
      </c>
      <c r="Q194" s="323">
        <f t="shared" ref="Q194:Q202" ca="1" si="50">IF(C194="Total", SUM(INDIRECT("Q"&amp;X193&amp;":Q"&amp;W194)),IF(AND(H194=63,I194="Yes"),1,0))</f>
        <v>0</v>
      </c>
      <c r="R194" s="323">
        <f t="shared" ref="R194:R202" ca="1" si="51">IF(C194="Total", SUM(INDIRECT("R"&amp;X193&amp;":R"&amp;W194)),IF(AND(H194=63,I194="-"),1,0))</f>
        <v>0</v>
      </c>
      <c r="S194" s="323">
        <f t="shared" ref="S194:S202" ca="1" si="52">IF(C194="Total", SUM(INDIRECT("S"&amp;X193&amp;":S"&amp;W194)),IF(AND(H194=80,I194="Yes"),1,0))</f>
        <v>0</v>
      </c>
      <c r="T194" s="323">
        <f t="shared" ref="T194:T202" ca="1" si="53">IF(C194="Total", SUM(INDIRECT("T"&amp;X193&amp;":T"&amp;W194)),IF(AND(H194=80,I194="-"),1,0))</f>
        <v>2</v>
      </c>
      <c r="U194" s="323"/>
      <c r="V194" s="323"/>
      <c r="W194" s="323">
        <f t="shared" ref="W194:W202" si="54">IF(C194="Total", ROW(B194)-1, W193)</f>
        <v>193</v>
      </c>
      <c r="X194" s="323">
        <f t="shared" ref="X194:X202" si="55">IF(C194="Total",W194+2,X193)</f>
        <v>195</v>
      </c>
    </row>
    <row r="195" spans="1:24" customFormat="1" ht="42.75" customHeight="1" x14ac:dyDescent="0.25">
      <c r="A195" s="354">
        <v>29</v>
      </c>
      <c r="B195" s="354" t="s">
        <v>95</v>
      </c>
      <c r="C195" s="353" t="s">
        <v>95</v>
      </c>
      <c r="D195" s="239" t="s">
        <v>55</v>
      </c>
      <c r="E195" s="239">
        <v>1</v>
      </c>
      <c r="F195" s="239">
        <v>334</v>
      </c>
      <c r="G195" s="248" t="s">
        <v>315</v>
      </c>
      <c r="H195" s="239">
        <v>63</v>
      </c>
      <c r="I195" s="336" t="s">
        <v>543</v>
      </c>
      <c r="J195" s="352" t="s">
        <v>575</v>
      </c>
      <c r="K195" s="251" t="s">
        <v>15</v>
      </c>
      <c r="L195" s="251" t="s">
        <v>24</v>
      </c>
      <c r="O195" s="323">
        <f t="shared" ca="1" si="48"/>
        <v>0</v>
      </c>
      <c r="P195" s="323">
        <f t="shared" ca="1" si="49"/>
        <v>0</v>
      </c>
      <c r="Q195" s="323">
        <f t="shared" ca="1" si="50"/>
        <v>1</v>
      </c>
      <c r="R195" s="323">
        <f t="shared" ca="1" si="51"/>
        <v>0</v>
      </c>
      <c r="S195" s="323">
        <f t="shared" ca="1" si="52"/>
        <v>0</v>
      </c>
      <c r="T195" s="323">
        <f t="shared" ca="1" si="53"/>
        <v>0</v>
      </c>
      <c r="U195" s="323"/>
      <c r="V195" s="323"/>
      <c r="W195" s="323">
        <f t="shared" si="54"/>
        <v>193</v>
      </c>
      <c r="X195" s="323">
        <f t="shared" si="55"/>
        <v>195</v>
      </c>
    </row>
    <row r="196" spans="1:24" customFormat="1" ht="42.75" customHeight="1" x14ac:dyDescent="0.25">
      <c r="A196" s="355"/>
      <c r="B196" s="355"/>
      <c r="C196" s="353"/>
      <c r="D196" s="239" t="s">
        <v>55</v>
      </c>
      <c r="E196" s="239">
        <v>2</v>
      </c>
      <c r="F196" s="239">
        <v>334</v>
      </c>
      <c r="G196" s="248" t="s">
        <v>315</v>
      </c>
      <c r="H196" s="239">
        <v>63</v>
      </c>
      <c r="I196" s="336" t="s">
        <v>543</v>
      </c>
      <c r="J196" s="352"/>
      <c r="K196" s="251" t="s">
        <v>15</v>
      </c>
      <c r="L196" s="251" t="s">
        <v>24</v>
      </c>
      <c r="O196" s="323">
        <f t="shared" ca="1" si="48"/>
        <v>0</v>
      </c>
      <c r="P196" s="323">
        <f t="shared" ca="1" si="49"/>
        <v>0</v>
      </c>
      <c r="Q196" s="323">
        <f t="shared" ca="1" si="50"/>
        <v>1</v>
      </c>
      <c r="R196" s="323">
        <f t="shared" ca="1" si="51"/>
        <v>0</v>
      </c>
      <c r="S196" s="323">
        <f t="shared" ca="1" si="52"/>
        <v>0</v>
      </c>
      <c r="T196" s="323">
        <f t="shared" ca="1" si="53"/>
        <v>0</v>
      </c>
      <c r="U196" s="323"/>
      <c r="V196" s="323"/>
      <c r="W196" s="323">
        <f t="shared" si="54"/>
        <v>193</v>
      </c>
      <c r="X196" s="323">
        <f t="shared" si="55"/>
        <v>195</v>
      </c>
    </row>
    <row r="197" spans="1:24" customFormat="1" ht="42.75" customHeight="1" x14ac:dyDescent="0.25">
      <c r="A197" s="355"/>
      <c r="B197" s="355"/>
      <c r="C197" s="353"/>
      <c r="D197" s="239" t="s">
        <v>70</v>
      </c>
      <c r="E197" s="239">
        <v>1</v>
      </c>
      <c r="F197" s="239">
        <v>100</v>
      </c>
      <c r="G197" s="248" t="s">
        <v>315</v>
      </c>
      <c r="H197" s="239" t="s">
        <v>451</v>
      </c>
      <c r="I197" s="239" t="s">
        <v>451</v>
      </c>
      <c r="J197" s="352"/>
      <c r="K197" s="251" t="s">
        <v>15</v>
      </c>
      <c r="L197" s="251" t="s">
        <v>15</v>
      </c>
      <c r="O197" s="323">
        <f t="shared" ca="1" si="48"/>
        <v>0</v>
      </c>
      <c r="P197" s="323">
        <f t="shared" ca="1" si="49"/>
        <v>0</v>
      </c>
      <c r="Q197" s="323">
        <f t="shared" ca="1" si="50"/>
        <v>0</v>
      </c>
      <c r="R197" s="323">
        <f t="shared" ca="1" si="51"/>
        <v>0</v>
      </c>
      <c r="S197" s="323">
        <f t="shared" ca="1" si="52"/>
        <v>0</v>
      </c>
      <c r="T197" s="323">
        <f t="shared" ca="1" si="53"/>
        <v>0</v>
      </c>
      <c r="U197" s="323"/>
      <c r="V197" s="323"/>
      <c r="W197" s="323">
        <f t="shared" si="54"/>
        <v>193</v>
      </c>
      <c r="X197" s="323">
        <f t="shared" si="55"/>
        <v>195</v>
      </c>
    </row>
    <row r="198" spans="1:24" customFormat="1" ht="42.75" customHeight="1" x14ac:dyDescent="0.25">
      <c r="A198" s="355"/>
      <c r="B198" s="355"/>
      <c r="C198" s="353"/>
      <c r="D198" s="239" t="s">
        <v>70</v>
      </c>
      <c r="E198" s="239">
        <v>2</v>
      </c>
      <c r="F198" s="239">
        <v>100</v>
      </c>
      <c r="G198" s="248" t="s">
        <v>315</v>
      </c>
      <c r="H198" s="239" t="s">
        <v>451</v>
      </c>
      <c r="I198" s="239" t="s">
        <v>451</v>
      </c>
      <c r="J198" s="352"/>
      <c r="K198" s="251" t="s">
        <v>15</v>
      </c>
      <c r="L198" s="251" t="s">
        <v>15</v>
      </c>
      <c r="O198" s="323">
        <f t="shared" ca="1" si="48"/>
        <v>0</v>
      </c>
      <c r="P198" s="323">
        <f t="shared" ca="1" si="49"/>
        <v>0</v>
      </c>
      <c r="Q198" s="323">
        <f t="shared" ca="1" si="50"/>
        <v>0</v>
      </c>
      <c r="R198" s="323">
        <f t="shared" ca="1" si="51"/>
        <v>0</v>
      </c>
      <c r="S198" s="323">
        <f t="shared" ca="1" si="52"/>
        <v>0</v>
      </c>
      <c r="T198" s="323">
        <f t="shared" ca="1" si="53"/>
        <v>0</v>
      </c>
      <c r="U198" s="323"/>
      <c r="V198" s="323"/>
      <c r="W198" s="323">
        <f t="shared" si="54"/>
        <v>193</v>
      </c>
      <c r="X198" s="323">
        <f t="shared" si="55"/>
        <v>195</v>
      </c>
    </row>
    <row r="199" spans="1:24" customFormat="1" ht="42.75" customHeight="1" x14ac:dyDescent="0.25">
      <c r="A199" s="355"/>
      <c r="B199" s="355"/>
      <c r="C199" s="353"/>
      <c r="D199" s="239" t="s">
        <v>70</v>
      </c>
      <c r="E199" s="239">
        <v>3</v>
      </c>
      <c r="F199" s="239">
        <v>122</v>
      </c>
      <c r="G199" s="248" t="s">
        <v>315</v>
      </c>
      <c r="H199" s="239">
        <v>63</v>
      </c>
      <c r="I199" s="336" t="s">
        <v>543</v>
      </c>
      <c r="J199" s="352"/>
      <c r="K199" s="251" t="s">
        <v>15</v>
      </c>
      <c r="L199" s="251" t="s">
        <v>15</v>
      </c>
      <c r="O199" s="323">
        <f t="shared" ca="1" si="48"/>
        <v>0</v>
      </c>
      <c r="P199" s="323">
        <f t="shared" ca="1" si="49"/>
        <v>0</v>
      </c>
      <c r="Q199" s="323">
        <f t="shared" ca="1" si="50"/>
        <v>1</v>
      </c>
      <c r="R199" s="323">
        <f t="shared" ca="1" si="51"/>
        <v>0</v>
      </c>
      <c r="S199" s="323">
        <f t="shared" ca="1" si="52"/>
        <v>0</v>
      </c>
      <c r="T199" s="323">
        <f t="shared" ca="1" si="53"/>
        <v>0</v>
      </c>
      <c r="U199" s="323"/>
      <c r="V199" s="323"/>
      <c r="W199" s="323">
        <f t="shared" si="54"/>
        <v>193</v>
      </c>
      <c r="X199" s="323">
        <f t="shared" si="55"/>
        <v>195</v>
      </c>
    </row>
    <row r="200" spans="1:24" customFormat="1" ht="42.75" customHeight="1" x14ac:dyDescent="0.25">
      <c r="A200" s="355"/>
      <c r="B200" s="355"/>
      <c r="C200" s="353"/>
      <c r="D200" s="239" t="s">
        <v>70</v>
      </c>
      <c r="E200" s="239">
        <v>4</v>
      </c>
      <c r="F200" s="239">
        <v>122</v>
      </c>
      <c r="G200" s="248" t="s">
        <v>315</v>
      </c>
      <c r="H200" s="239">
        <v>63</v>
      </c>
      <c r="I200" s="336" t="s">
        <v>543</v>
      </c>
      <c r="J200" s="352"/>
      <c r="K200" s="251" t="s">
        <v>15</v>
      </c>
      <c r="L200" s="251" t="s">
        <v>15</v>
      </c>
      <c r="O200" s="323">
        <f t="shared" ca="1" si="48"/>
        <v>0</v>
      </c>
      <c r="P200" s="323">
        <f t="shared" ca="1" si="49"/>
        <v>0</v>
      </c>
      <c r="Q200" s="323">
        <f t="shared" ca="1" si="50"/>
        <v>1</v>
      </c>
      <c r="R200" s="323">
        <f t="shared" ca="1" si="51"/>
        <v>0</v>
      </c>
      <c r="S200" s="323">
        <f t="shared" ca="1" si="52"/>
        <v>0</v>
      </c>
      <c r="T200" s="323">
        <f t="shared" ca="1" si="53"/>
        <v>0</v>
      </c>
      <c r="U200" s="323"/>
      <c r="V200" s="323"/>
      <c r="W200" s="323">
        <f t="shared" si="54"/>
        <v>193</v>
      </c>
      <c r="X200" s="323">
        <f t="shared" si="55"/>
        <v>195</v>
      </c>
    </row>
    <row r="201" spans="1:24" customFormat="1" ht="42.75" customHeight="1" x14ac:dyDescent="0.25">
      <c r="A201" s="356"/>
      <c r="B201" s="356"/>
      <c r="C201" s="239" t="s">
        <v>499</v>
      </c>
      <c r="D201" s="239"/>
      <c r="E201" s="239"/>
      <c r="F201" s="239"/>
      <c r="G201" s="248"/>
      <c r="H201" s="239">
        <f>SUM(H195:H200)</f>
        <v>252</v>
      </c>
      <c r="I201" s="239"/>
      <c r="J201" s="248">
        <v>63</v>
      </c>
      <c r="K201" s="251"/>
      <c r="L201" s="251"/>
      <c r="O201" s="323">
        <f t="shared" ca="1" si="48"/>
        <v>0</v>
      </c>
      <c r="P201" s="323">
        <f t="shared" ca="1" si="49"/>
        <v>0</v>
      </c>
      <c r="Q201" s="323">
        <f t="shared" ca="1" si="50"/>
        <v>4</v>
      </c>
      <c r="R201" s="323">
        <f t="shared" ca="1" si="51"/>
        <v>0</v>
      </c>
      <c r="S201" s="323">
        <f t="shared" ca="1" si="52"/>
        <v>0</v>
      </c>
      <c r="T201" s="323">
        <f t="shared" ca="1" si="53"/>
        <v>0</v>
      </c>
      <c r="U201" s="323"/>
      <c r="V201" s="323"/>
      <c r="W201" s="323">
        <f t="shared" si="54"/>
        <v>200</v>
      </c>
      <c r="X201" s="323">
        <f t="shared" si="55"/>
        <v>202</v>
      </c>
    </row>
    <row r="202" spans="1:24" customFormat="1" ht="42.75" customHeight="1" x14ac:dyDescent="0.25">
      <c r="A202" s="354">
        <v>30</v>
      </c>
      <c r="B202" s="354" t="s">
        <v>96</v>
      </c>
      <c r="C202" s="353" t="s">
        <v>51</v>
      </c>
      <c r="D202" s="239" t="s">
        <v>65</v>
      </c>
      <c r="E202" s="239">
        <v>1</v>
      </c>
      <c r="F202" s="239">
        <v>18</v>
      </c>
      <c r="G202" s="248" t="s">
        <v>313</v>
      </c>
      <c r="H202" s="239" t="s">
        <v>451</v>
      </c>
      <c r="I202" s="239" t="s">
        <v>451</v>
      </c>
      <c r="J202" s="352" t="s">
        <v>451</v>
      </c>
      <c r="K202" s="251"/>
      <c r="L202" s="251"/>
      <c r="O202" s="323">
        <f t="shared" ca="1" si="48"/>
        <v>0</v>
      </c>
      <c r="P202" s="323">
        <f t="shared" ca="1" si="49"/>
        <v>0</v>
      </c>
      <c r="Q202" s="323">
        <f t="shared" ca="1" si="50"/>
        <v>0</v>
      </c>
      <c r="R202" s="323">
        <f t="shared" ca="1" si="51"/>
        <v>0</v>
      </c>
      <c r="S202" s="323">
        <f t="shared" ca="1" si="52"/>
        <v>0</v>
      </c>
      <c r="T202" s="323">
        <f t="shared" ca="1" si="53"/>
        <v>0</v>
      </c>
      <c r="U202" s="323"/>
      <c r="V202" s="323"/>
      <c r="W202" s="323">
        <f t="shared" si="54"/>
        <v>200</v>
      </c>
      <c r="X202" s="323">
        <f t="shared" si="55"/>
        <v>202</v>
      </c>
    </row>
    <row r="203" spans="1:24" customFormat="1" ht="42.75" customHeight="1" x14ac:dyDescent="0.25">
      <c r="A203" s="355"/>
      <c r="B203" s="355"/>
      <c r="C203" s="353"/>
      <c r="D203" s="239" t="s">
        <v>131</v>
      </c>
      <c r="E203" s="239">
        <v>1</v>
      </c>
      <c r="F203" s="239">
        <v>37</v>
      </c>
      <c r="G203" s="248" t="s">
        <v>313</v>
      </c>
      <c r="H203" s="239" t="s">
        <v>451</v>
      </c>
      <c r="I203" s="239" t="s">
        <v>451</v>
      </c>
      <c r="J203" s="352"/>
      <c r="K203" s="251"/>
      <c r="L203" s="251"/>
      <c r="O203" s="323">
        <f t="shared" ca="1" si="42"/>
        <v>0</v>
      </c>
      <c r="P203" s="323">
        <f t="shared" ca="1" si="43"/>
        <v>0</v>
      </c>
      <c r="Q203" s="323">
        <f t="shared" ca="1" si="44"/>
        <v>0</v>
      </c>
      <c r="R203" s="323">
        <f t="shared" ca="1" si="45"/>
        <v>0</v>
      </c>
      <c r="S203" s="323">
        <f t="shared" ca="1" si="46"/>
        <v>0</v>
      </c>
      <c r="T203" s="323">
        <f t="shared" ca="1" si="47"/>
        <v>0</v>
      </c>
      <c r="W203" s="323">
        <f t="shared" ref="W203:W261" si="56">IF(C203="Total", ROW(B203)-1, W202)</f>
        <v>200</v>
      </c>
      <c r="X203" s="323">
        <f t="shared" si="41"/>
        <v>202</v>
      </c>
    </row>
    <row r="204" spans="1:24" customFormat="1" ht="15" customHeight="1" x14ac:dyDescent="0.25">
      <c r="A204" s="356"/>
      <c r="B204" s="356"/>
      <c r="C204" s="239" t="s">
        <v>499</v>
      </c>
      <c r="D204" s="239"/>
      <c r="E204" s="239"/>
      <c r="F204" s="239"/>
      <c r="G204" s="248"/>
      <c r="H204" s="239" t="s">
        <v>451</v>
      </c>
      <c r="I204" s="239"/>
      <c r="J204" s="248" t="s">
        <v>451</v>
      </c>
      <c r="K204" s="251"/>
      <c r="L204" s="251"/>
      <c r="O204" s="323">
        <f t="shared" ca="1" si="42"/>
        <v>0</v>
      </c>
      <c r="P204" s="323">
        <f t="shared" ca="1" si="43"/>
        <v>0</v>
      </c>
      <c r="Q204" s="323">
        <f t="shared" ca="1" si="44"/>
        <v>0</v>
      </c>
      <c r="R204" s="323">
        <f t="shared" ca="1" si="45"/>
        <v>0</v>
      </c>
      <c r="S204" s="323">
        <f t="shared" ca="1" si="46"/>
        <v>0</v>
      </c>
      <c r="T204" s="323">
        <f t="shared" ca="1" si="47"/>
        <v>0</v>
      </c>
      <c r="W204" s="323">
        <f t="shared" si="56"/>
        <v>203</v>
      </c>
      <c r="X204" s="323">
        <f t="shared" si="41"/>
        <v>205</v>
      </c>
    </row>
    <row r="205" spans="1:24" customFormat="1" ht="42.75" customHeight="1" x14ac:dyDescent="0.25">
      <c r="A205" s="354">
        <v>31</v>
      </c>
      <c r="B205" s="354" t="s">
        <v>769</v>
      </c>
      <c r="C205" s="354" t="s">
        <v>549</v>
      </c>
      <c r="D205" s="239" t="s">
        <v>142</v>
      </c>
      <c r="E205" s="239">
        <v>3</v>
      </c>
      <c r="F205" s="239">
        <v>27</v>
      </c>
      <c r="G205" s="248" t="s">
        <v>314</v>
      </c>
      <c r="H205" s="239" t="s">
        <v>451</v>
      </c>
      <c r="I205" s="239" t="s">
        <v>451</v>
      </c>
      <c r="J205" s="357" t="s">
        <v>572</v>
      </c>
      <c r="K205" s="251"/>
      <c r="L205" s="251"/>
      <c r="O205" s="323">
        <f t="shared" ca="1" si="42"/>
        <v>0</v>
      </c>
      <c r="P205" s="323">
        <f t="shared" ca="1" si="43"/>
        <v>0</v>
      </c>
      <c r="Q205" s="323">
        <f t="shared" ca="1" si="44"/>
        <v>0</v>
      </c>
      <c r="R205" s="323">
        <f t="shared" ca="1" si="45"/>
        <v>0</v>
      </c>
      <c r="S205" s="323">
        <f t="shared" ca="1" si="46"/>
        <v>0</v>
      </c>
      <c r="T205" s="323">
        <f t="shared" ca="1" si="47"/>
        <v>0</v>
      </c>
      <c r="W205" s="323">
        <f t="shared" si="56"/>
        <v>203</v>
      </c>
      <c r="X205" s="323">
        <f t="shared" si="41"/>
        <v>205</v>
      </c>
    </row>
    <row r="206" spans="1:24" customFormat="1" ht="42.75" customHeight="1" x14ac:dyDescent="0.25">
      <c r="A206" s="355"/>
      <c r="B206" s="355"/>
      <c r="C206" s="356"/>
      <c r="D206" s="239" t="s">
        <v>142</v>
      </c>
      <c r="E206" s="239">
        <v>4</v>
      </c>
      <c r="F206" s="239">
        <v>27</v>
      </c>
      <c r="G206" s="248" t="s">
        <v>314</v>
      </c>
      <c r="H206" s="239" t="s">
        <v>451</v>
      </c>
      <c r="I206" s="239" t="s">
        <v>451</v>
      </c>
      <c r="J206" s="359"/>
      <c r="K206" s="251"/>
      <c r="L206" s="251"/>
      <c r="O206" s="323">
        <f t="shared" ca="1" si="42"/>
        <v>0</v>
      </c>
      <c r="P206" s="323">
        <f t="shared" ca="1" si="43"/>
        <v>0</v>
      </c>
      <c r="Q206" s="323">
        <f t="shared" ca="1" si="44"/>
        <v>0</v>
      </c>
      <c r="R206" s="323">
        <f t="shared" ca="1" si="45"/>
        <v>0</v>
      </c>
      <c r="S206" s="323">
        <f t="shared" ca="1" si="46"/>
        <v>0</v>
      </c>
      <c r="T206" s="323">
        <f t="shared" ca="1" si="47"/>
        <v>0</v>
      </c>
      <c r="W206" s="323">
        <f t="shared" si="56"/>
        <v>203</v>
      </c>
      <c r="X206" s="323">
        <f t="shared" si="41"/>
        <v>205</v>
      </c>
    </row>
    <row r="207" spans="1:24" customFormat="1" ht="42.75" customHeight="1" x14ac:dyDescent="0.25">
      <c r="A207" s="356"/>
      <c r="B207" s="356"/>
      <c r="C207" s="250" t="s">
        <v>499</v>
      </c>
      <c r="D207" s="239"/>
      <c r="E207" s="239"/>
      <c r="F207" s="239"/>
      <c r="G207" s="248"/>
      <c r="H207" s="239" t="s">
        <v>451</v>
      </c>
      <c r="I207" s="239"/>
      <c r="J207" s="248">
        <v>80</v>
      </c>
      <c r="K207" s="251"/>
      <c r="L207" s="251"/>
      <c r="O207" s="323">
        <f t="shared" ca="1" si="42"/>
        <v>0</v>
      </c>
      <c r="P207" s="323">
        <f t="shared" ca="1" si="43"/>
        <v>0</v>
      </c>
      <c r="Q207" s="323">
        <f t="shared" ca="1" si="44"/>
        <v>0</v>
      </c>
      <c r="R207" s="323">
        <f t="shared" ca="1" si="45"/>
        <v>0</v>
      </c>
      <c r="S207" s="323">
        <f t="shared" ca="1" si="46"/>
        <v>0</v>
      </c>
      <c r="T207" s="323">
        <f t="shared" ca="1" si="47"/>
        <v>0</v>
      </c>
      <c r="W207" s="323">
        <f t="shared" si="56"/>
        <v>206</v>
      </c>
      <c r="X207" s="323">
        <f t="shared" ref="X207:X270" si="57">IF(C207="Total",W207+2,X206)</f>
        <v>208</v>
      </c>
    </row>
    <row r="208" spans="1:24" customFormat="1" ht="42.75" customHeight="1" x14ac:dyDescent="0.25">
      <c r="A208" s="354">
        <v>32</v>
      </c>
      <c r="B208" s="354" t="s">
        <v>97</v>
      </c>
      <c r="C208" s="354" t="s">
        <v>51</v>
      </c>
      <c r="D208" s="239" t="s">
        <v>72</v>
      </c>
      <c r="E208" s="239">
        <v>1</v>
      </c>
      <c r="F208" s="239">
        <v>20</v>
      </c>
      <c r="G208" s="248" t="s">
        <v>313</v>
      </c>
      <c r="H208" s="239" t="s">
        <v>451</v>
      </c>
      <c r="I208" s="239" t="s">
        <v>451</v>
      </c>
      <c r="J208" s="357" t="s">
        <v>451</v>
      </c>
      <c r="K208" s="251"/>
      <c r="L208" s="251"/>
      <c r="O208" s="323">
        <f t="shared" ca="1" si="42"/>
        <v>0</v>
      </c>
      <c r="P208" s="323">
        <f t="shared" ca="1" si="43"/>
        <v>0</v>
      </c>
      <c r="Q208" s="323">
        <f t="shared" ca="1" si="44"/>
        <v>0</v>
      </c>
      <c r="R208" s="323">
        <f t="shared" ca="1" si="45"/>
        <v>0</v>
      </c>
      <c r="S208" s="323">
        <f t="shared" ca="1" si="46"/>
        <v>0</v>
      </c>
      <c r="T208" s="323">
        <f t="shared" ca="1" si="47"/>
        <v>0</v>
      </c>
      <c r="W208" s="323">
        <f t="shared" si="56"/>
        <v>206</v>
      </c>
      <c r="X208" s="323">
        <f t="shared" si="57"/>
        <v>208</v>
      </c>
    </row>
    <row r="209" spans="1:24" customFormat="1" ht="42.75" customHeight="1" x14ac:dyDescent="0.25">
      <c r="A209" s="355"/>
      <c r="B209" s="355"/>
      <c r="C209" s="355"/>
      <c r="D209" s="239" t="s">
        <v>72</v>
      </c>
      <c r="E209" s="239">
        <v>2</v>
      </c>
      <c r="F209" s="239">
        <v>20</v>
      </c>
      <c r="G209" s="248" t="s">
        <v>313</v>
      </c>
      <c r="H209" s="239" t="s">
        <v>451</v>
      </c>
      <c r="I209" s="239" t="s">
        <v>451</v>
      </c>
      <c r="J209" s="358"/>
      <c r="K209" s="251"/>
      <c r="L209" s="251"/>
      <c r="O209" s="323">
        <f t="shared" ca="1" si="42"/>
        <v>0</v>
      </c>
      <c r="P209" s="323">
        <f t="shared" ca="1" si="43"/>
        <v>0</v>
      </c>
      <c r="Q209" s="323">
        <f t="shared" ca="1" si="44"/>
        <v>0</v>
      </c>
      <c r="R209" s="323">
        <f t="shared" ca="1" si="45"/>
        <v>0</v>
      </c>
      <c r="S209" s="323">
        <f t="shared" ca="1" si="46"/>
        <v>0</v>
      </c>
      <c r="T209" s="323">
        <f t="shared" ca="1" si="47"/>
        <v>0</v>
      </c>
      <c r="W209" s="323">
        <f t="shared" si="56"/>
        <v>206</v>
      </c>
      <c r="X209" s="323">
        <f t="shared" si="57"/>
        <v>208</v>
      </c>
    </row>
    <row r="210" spans="1:24" customFormat="1" ht="42.75" customHeight="1" x14ac:dyDescent="0.25">
      <c r="A210" s="355"/>
      <c r="B210" s="355"/>
      <c r="C210" s="355"/>
      <c r="D210" s="239" t="s">
        <v>72</v>
      </c>
      <c r="E210" s="239">
        <v>3</v>
      </c>
      <c r="F210" s="239">
        <v>22</v>
      </c>
      <c r="G210" s="248" t="s">
        <v>313</v>
      </c>
      <c r="H210" s="239" t="s">
        <v>451</v>
      </c>
      <c r="I210" s="239" t="s">
        <v>451</v>
      </c>
      <c r="J210" s="358"/>
      <c r="K210" s="251"/>
      <c r="L210" s="251"/>
      <c r="O210" s="323">
        <f t="shared" ca="1" si="42"/>
        <v>0</v>
      </c>
      <c r="P210" s="323">
        <f t="shared" ca="1" si="43"/>
        <v>0</v>
      </c>
      <c r="Q210" s="323">
        <f t="shared" ca="1" si="44"/>
        <v>0</v>
      </c>
      <c r="R210" s="323">
        <f t="shared" ca="1" si="45"/>
        <v>0</v>
      </c>
      <c r="S210" s="323">
        <f t="shared" ca="1" si="46"/>
        <v>0</v>
      </c>
      <c r="T210" s="323">
        <f t="shared" ca="1" si="47"/>
        <v>0</v>
      </c>
      <c r="W210" s="323">
        <f t="shared" si="56"/>
        <v>206</v>
      </c>
      <c r="X210" s="323">
        <f t="shared" si="57"/>
        <v>208</v>
      </c>
    </row>
    <row r="211" spans="1:24" customFormat="1" ht="42.75" customHeight="1" x14ac:dyDescent="0.25">
      <c r="A211" s="355"/>
      <c r="B211" s="355"/>
      <c r="C211" s="355"/>
      <c r="D211" s="239" t="s">
        <v>72</v>
      </c>
      <c r="E211" s="239">
        <v>4</v>
      </c>
      <c r="F211" s="239">
        <v>22</v>
      </c>
      <c r="G211" s="248" t="s">
        <v>313</v>
      </c>
      <c r="H211" s="239" t="s">
        <v>451</v>
      </c>
      <c r="I211" s="239" t="s">
        <v>451</v>
      </c>
      <c r="J211" s="358"/>
      <c r="K211" s="251"/>
      <c r="L211" s="251"/>
      <c r="O211" s="323">
        <f t="shared" ca="1" si="42"/>
        <v>0</v>
      </c>
      <c r="P211" s="323">
        <f t="shared" ca="1" si="43"/>
        <v>0</v>
      </c>
      <c r="Q211" s="323">
        <f t="shared" ca="1" si="44"/>
        <v>0</v>
      </c>
      <c r="R211" s="323">
        <f t="shared" ca="1" si="45"/>
        <v>0</v>
      </c>
      <c r="S211" s="323">
        <f t="shared" ca="1" si="46"/>
        <v>0</v>
      </c>
      <c r="T211" s="323">
        <f t="shared" ca="1" si="47"/>
        <v>0</v>
      </c>
      <c r="W211" s="323">
        <f t="shared" si="56"/>
        <v>206</v>
      </c>
      <c r="X211" s="323">
        <f t="shared" si="57"/>
        <v>208</v>
      </c>
    </row>
    <row r="212" spans="1:24" customFormat="1" ht="42.75" customHeight="1" x14ac:dyDescent="0.25">
      <c r="A212" s="355"/>
      <c r="B212" s="355"/>
      <c r="C212" s="355"/>
      <c r="D212" s="239" t="s">
        <v>98</v>
      </c>
      <c r="E212" s="239">
        <v>1</v>
      </c>
      <c r="F212" s="239">
        <v>156</v>
      </c>
      <c r="G212" s="248" t="s">
        <v>313</v>
      </c>
      <c r="H212" s="239" t="s">
        <v>451</v>
      </c>
      <c r="I212" s="239" t="s">
        <v>451</v>
      </c>
      <c r="J212" s="358"/>
      <c r="K212" s="251"/>
      <c r="L212" s="251"/>
      <c r="O212" s="323">
        <f t="shared" ca="1" si="42"/>
        <v>0</v>
      </c>
      <c r="P212" s="323">
        <f t="shared" ca="1" si="43"/>
        <v>0</v>
      </c>
      <c r="Q212" s="323">
        <f t="shared" ca="1" si="44"/>
        <v>0</v>
      </c>
      <c r="R212" s="323">
        <f t="shared" ca="1" si="45"/>
        <v>0</v>
      </c>
      <c r="S212" s="323">
        <f t="shared" ca="1" si="46"/>
        <v>0</v>
      </c>
      <c r="T212" s="323">
        <f t="shared" ca="1" si="47"/>
        <v>0</v>
      </c>
      <c r="W212" s="323">
        <f t="shared" si="56"/>
        <v>206</v>
      </c>
      <c r="X212" s="323">
        <f t="shared" si="57"/>
        <v>208</v>
      </c>
    </row>
    <row r="213" spans="1:24" customFormat="1" ht="42.75" customHeight="1" x14ac:dyDescent="0.25">
      <c r="A213" s="355"/>
      <c r="B213" s="355"/>
      <c r="C213" s="355"/>
      <c r="D213" s="239" t="s">
        <v>100</v>
      </c>
      <c r="E213" s="239">
        <v>3</v>
      </c>
      <c r="F213" s="239">
        <v>371</v>
      </c>
      <c r="G213" s="248" t="s">
        <v>313</v>
      </c>
      <c r="H213" s="239">
        <v>50</v>
      </c>
      <c r="I213" s="239" t="s">
        <v>451</v>
      </c>
      <c r="J213" s="358"/>
      <c r="K213" s="251"/>
      <c r="L213" s="251"/>
      <c r="O213" s="323">
        <f t="shared" ca="1" si="42"/>
        <v>0</v>
      </c>
      <c r="P213" s="323">
        <f t="shared" ca="1" si="43"/>
        <v>1</v>
      </c>
      <c r="Q213" s="323">
        <f t="shared" ca="1" si="44"/>
        <v>0</v>
      </c>
      <c r="R213" s="323">
        <f t="shared" ca="1" si="45"/>
        <v>0</v>
      </c>
      <c r="S213" s="323">
        <f t="shared" ca="1" si="46"/>
        <v>0</v>
      </c>
      <c r="T213" s="323">
        <f t="shared" ca="1" si="47"/>
        <v>0</v>
      </c>
      <c r="W213" s="323">
        <f t="shared" si="56"/>
        <v>206</v>
      </c>
      <c r="X213" s="323">
        <f t="shared" si="57"/>
        <v>208</v>
      </c>
    </row>
    <row r="214" spans="1:24" customFormat="1" ht="42.75" customHeight="1" x14ac:dyDescent="0.25">
      <c r="A214" s="355"/>
      <c r="B214" s="355"/>
      <c r="C214" s="355"/>
      <c r="D214" s="239" t="s">
        <v>99</v>
      </c>
      <c r="E214" s="239">
        <v>1</v>
      </c>
      <c r="F214" s="239">
        <v>1</v>
      </c>
      <c r="G214" s="248" t="s">
        <v>313</v>
      </c>
      <c r="H214" s="239">
        <v>50</v>
      </c>
      <c r="I214" s="239" t="s">
        <v>451</v>
      </c>
      <c r="J214" s="358"/>
      <c r="K214" s="251"/>
      <c r="L214" s="251"/>
      <c r="O214" s="323">
        <f t="shared" ref="O214:O277" ca="1" si="58">IF(C214="Total", SUM(INDIRECT("O"&amp;X213&amp;":O"&amp;W214)), IF(AND(H214=50,I214="Yes"),1,0))</f>
        <v>0</v>
      </c>
      <c r="P214" s="323">
        <f t="shared" ref="P214:P277" ca="1" si="59">IF(C214="Total", SUM(INDIRECT("P"&amp;X213&amp;":P"&amp;W214)),IF(AND(H214=50,I214="-"),1,0))</f>
        <v>1</v>
      </c>
      <c r="Q214" s="323">
        <f t="shared" ref="Q214:Q277" ca="1" si="60">IF(C214="Total", SUM(INDIRECT("Q"&amp;X213&amp;":Q"&amp;W214)),IF(AND(H214=63,I214="Yes"),1,0))</f>
        <v>0</v>
      </c>
      <c r="R214" s="323">
        <f t="shared" ref="R214:R277" ca="1" si="61">IF(C214="Total", SUM(INDIRECT("R"&amp;X213&amp;":R"&amp;W214)),IF(AND(H214=63,I214="-"),1,0))</f>
        <v>0</v>
      </c>
      <c r="S214" s="323">
        <f t="shared" ref="S214:S277" ca="1" si="62">IF(C214="Total", SUM(INDIRECT("S"&amp;X213&amp;":S"&amp;W214)),IF(AND(H214=80,I214="Yes"),1,0))</f>
        <v>0</v>
      </c>
      <c r="T214" s="323">
        <f t="shared" ref="T214:T277" ca="1" si="63">IF(C214="Total", SUM(INDIRECT("T"&amp;X213&amp;":T"&amp;W214)),IF(AND(H214=80,I214="-"),1,0))</f>
        <v>0</v>
      </c>
      <c r="W214" s="323">
        <f t="shared" si="56"/>
        <v>206</v>
      </c>
      <c r="X214" s="323">
        <f t="shared" si="57"/>
        <v>208</v>
      </c>
    </row>
    <row r="215" spans="1:24" customFormat="1" ht="42.75" customHeight="1" x14ac:dyDescent="0.25">
      <c r="A215" s="355"/>
      <c r="B215" s="355"/>
      <c r="C215" s="356"/>
      <c r="D215" s="239" t="s">
        <v>99</v>
      </c>
      <c r="E215" s="239">
        <v>2</v>
      </c>
      <c r="F215" s="239">
        <v>1</v>
      </c>
      <c r="G215" s="248" t="s">
        <v>313</v>
      </c>
      <c r="H215" s="239">
        <v>50</v>
      </c>
      <c r="I215" s="239" t="s">
        <v>451</v>
      </c>
      <c r="J215" s="359"/>
      <c r="K215" s="251"/>
      <c r="L215" s="251"/>
      <c r="O215" s="323">
        <f t="shared" ca="1" si="58"/>
        <v>0</v>
      </c>
      <c r="P215" s="323">
        <f t="shared" ca="1" si="59"/>
        <v>1</v>
      </c>
      <c r="Q215" s="323">
        <f t="shared" ca="1" si="60"/>
        <v>0</v>
      </c>
      <c r="R215" s="323">
        <f t="shared" ca="1" si="61"/>
        <v>0</v>
      </c>
      <c r="S215" s="323">
        <f t="shared" ca="1" si="62"/>
        <v>0</v>
      </c>
      <c r="T215" s="323">
        <f t="shared" ca="1" si="63"/>
        <v>0</v>
      </c>
      <c r="W215" s="323">
        <f t="shared" si="56"/>
        <v>206</v>
      </c>
      <c r="X215" s="323">
        <f t="shared" si="57"/>
        <v>208</v>
      </c>
    </row>
    <row r="216" spans="1:24" customFormat="1" x14ac:dyDescent="0.25">
      <c r="A216" s="356"/>
      <c r="B216" s="356"/>
      <c r="C216" s="239" t="s">
        <v>499</v>
      </c>
      <c r="D216" s="239"/>
      <c r="E216" s="239"/>
      <c r="F216" s="239"/>
      <c r="G216" s="248"/>
      <c r="H216" s="239">
        <f>SUM(H210:H215)</f>
        <v>150</v>
      </c>
      <c r="I216" s="239"/>
      <c r="J216" s="248" t="s">
        <v>451</v>
      </c>
      <c r="K216" s="251"/>
      <c r="L216" s="251"/>
      <c r="O216" s="323">
        <f t="shared" ca="1" si="58"/>
        <v>0</v>
      </c>
      <c r="P216" s="323">
        <f t="shared" ca="1" si="59"/>
        <v>3</v>
      </c>
      <c r="Q216" s="323">
        <f t="shared" ca="1" si="60"/>
        <v>0</v>
      </c>
      <c r="R216" s="323">
        <f t="shared" ca="1" si="61"/>
        <v>0</v>
      </c>
      <c r="S216" s="323">
        <f t="shared" ca="1" si="62"/>
        <v>0</v>
      </c>
      <c r="T216" s="323">
        <f t="shared" ca="1" si="63"/>
        <v>0</v>
      </c>
      <c r="W216" s="323">
        <f t="shared" si="56"/>
        <v>215</v>
      </c>
      <c r="X216" s="323">
        <f t="shared" si="57"/>
        <v>217</v>
      </c>
    </row>
    <row r="217" spans="1:24" customFormat="1" ht="42.75" customHeight="1" x14ac:dyDescent="0.25">
      <c r="A217" s="354">
        <v>33</v>
      </c>
      <c r="B217" s="393" t="s">
        <v>856</v>
      </c>
      <c r="C217" s="354" t="s">
        <v>51</v>
      </c>
      <c r="D217" s="239" t="s">
        <v>99</v>
      </c>
      <c r="E217" s="239">
        <v>1</v>
      </c>
      <c r="F217" s="239">
        <v>2</v>
      </c>
      <c r="G217" s="248" t="s">
        <v>316</v>
      </c>
      <c r="H217" s="239" t="s">
        <v>451</v>
      </c>
      <c r="I217" s="239" t="s">
        <v>451</v>
      </c>
      <c r="J217" s="357" t="s">
        <v>451</v>
      </c>
      <c r="K217" s="251"/>
      <c r="L217" s="251"/>
      <c r="O217" s="323">
        <f t="shared" ca="1" si="58"/>
        <v>0</v>
      </c>
      <c r="P217" s="323">
        <f t="shared" ca="1" si="59"/>
        <v>0</v>
      </c>
      <c r="Q217" s="323">
        <f t="shared" ca="1" si="60"/>
        <v>0</v>
      </c>
      <c r="R217" s="323">
        <f t="shared" ca="1" si="61"/>
        <v>0</v>
      </c>
      <c r="S217" s="323">
        <f t="shared" ca="1" si="62"/>
        <v>0</v>
      </c>
      <c r="T217" s="323">
        <f t="shared" ca="1" si="63"/>
        <v>0</v>
      </c>
      <c r="W217" s="323">
        <f t="shared" si="56"/>
        <v>215</v>
      </c>
      <c r="X217" s="323">
        <f t="shared" si="57"/>
        <v>217</v>
      </c>
    </row>
    <row r="218" spans="1:24" customFormat="1" ht="42.75" customHeight="1" x14ac:dyDescent="0.25">
      <c r="A218" s="355"/>
      <c r="B218" s="394"/>
      <c r="C218" s="356"/>
      <c r="D218" s="239" t="s">
        <v>99</v>
      </c>
      <c r="E218" s="239">
        <v>2</v>
      </c>
      <c r="F218" s="239">
        <v>2</v>
      </c>
      <c r="G218" s="248" t="s">
        <v>316</v>
      </c>
      <c r="H218" s="239" t="s">
        <v>451</v>
      </c>
      <c r="I218" s="239" t="s">
        <v>451</v>
      </c>
      <c r="J218" s="359"/>
      <c r="K218" s="251"/>
      <c r="L218" s="251"/>
      <c r="O218" s="323">
        <f t="shared" ca="1" si="58"/>
        <v>0</v>
      </c>
      <c r="P218" s="323">
        <f t="shared" ca="1" si="59"/>
        <v>0</v>
      </c>
      <c r="Q218" s="323">
        <f t="shared" ca="1" si="60"/>
        <v>0</v>
      </c>
      <c r="R218" s="323">
        <f t="shared" ca="1" si="61"/>
        <v>0</v>
      </c>
      <c r="S218" s="323">
        <f t="shared" ca="1" si="62"/>
        <v>0</v>
      </c>
      <c r="T218" s="323">
        <f t="shared" ca="1" si="63"/>
        <v>0</v>
      </c>
      <c r="W218" s="323">
        <f t="shared" si="56"/>
        <v>215</v>
      </c>
      <c r="X218" s="323">
        <f t="shared" si="57"/>
        <v>217</v>
      </c>
    </row>
    <row r="219" spans="1:24" customFormat="1" ht="42.75" customHeight="1" x14ac:dyDescent="0.25">
      <c r="A219" s="356"/>
      <c r="B219" s="395"/>
      <c r="C219" s="239" t="s">
        <v>499</v>
      </c>
      <c r="D219" s="239"/>
      <c r="E219" s="239"/>
      <c r="F219" s="239"/>
      <c r="G219" s="248"/>
      <c r="H219" s="239" t="s">
        <v>451</v>
      </c>
      <c r="I219" s="239"/>
      <c r="J219" s="248" t="s">
        <v>451</v>
      </c>
      <c r="K219" s="251"/>
      <c r="L219" s="251"/>
      <c r="O219" s="323">
        <f t="shared" ca="1" si="58"/>
        <v>0</v>
      </c>
      <c r="P219" s="323">
        <f t="shared" ca="1" si="59"/>
        <v>0</v>
      </c>
      <c r="Q219" s="323">
        <f t="shared" ca="1" si="60"/>
        <v>0</v>
      </c>
      <c r="R219" s="323">
        <f t="shared" ca="1" si="61"/>
        <v>0</v>
      </c>
      <c r="S219" s="323">
        <f t="shared" ca="1" si="62"/>
        <v>0</v>
      </c>
      <c r="T219" s="323">
        <f t="shared" ca="1" si="63"/>
        <v>0</v>
      </c>
      <c r="W219" s="323">
        <f t="shared" si="56"/>
        <v>218</v>
      </c>
      <c r="X219" s="323">
        <f t="shared" si="57"/>
        <v>220</v>
      </c>
    </row>
    <row r="220" spans="1:24" customFormat="1" ht="42.75" customHeight="1" x14ac:dyDescent="0.25">
      <c r="A220" s="354">
        <v>34</v>
      </c>
      <c r="B220" s="354" t="s">
        <v>99</v>
      </c>
      <c r="C220" s="353" t="s">
        <v>51</v>
      </c>
      <c r="D220" s="239" t="s">
        <v>77</v>
      </c>
      <c r="E220" s="239">
        <v>1</v>
      </c>
      <c r="F220" s="239">
        <v>8</v>
      </c>
      <c r="G220" s="248" t="s">
        <v>313</v>
      </c>
      <c r="H220" s="239" t="s">
        <v>451</v>
      </c>
      <c r="I220" s="239" t="s">
        <v>451</v>
      </c>
      <c r="J220" s="352" t="s">
        <v>451</v>
      </c>
      <c r="K220" s="251"/>
      <c r="L220" s="251"/>
      <c r="O220" s="323">
        <f t="shared" ca="1" si="58"/>
        <v>0</v>
      </c>
      <c r="P220" s="323">
        <f t="shared" ca="1" si="59"/>
        <v>0</v>
      </c>
      <c r="Q220" s="323">
        <f t="shared" ca="1" si="60"/>
        <v>0</v>
      </c>
      <c r="R220" s="323">
        <f t="shared" ca="1" si="61"/>
        <v>0</v>
      </c>
      <c r="S220" s="323">
        <f t="shared" ca="1" si="62"/>
        <v>0</v>
      </c>
      <c r="T220" s="323">
        <f t="shared" ca="1" si="63"/>
        <v>0</v>
      </c>
      <c r="W220" s="323">
        <f t="shared" si="56"/>
        <v>218</v>
      </c>
      <c r="X220" s="323">
        <f t="shared" si="57"/>
        <v>220</v>
      </c>
    </row>
    <row r="221" spans="1:24" customFormat="1" ht="42.75" customHeight="1" x14ac:dyDescent="0.25">
      <c r="A221" s="355"/>
      <c r="B221" s="355"/>
      <c r="C221" s="353"/>
      <c r="D221" s="239" t="s">
        <v>77</v>
      </c>
      <c r="E221" s="239">
        <v>2</v>
      </c>
      <c r="F221" s="239">
        <v>8</v>
      </c>
      <c r="G221" s="248" t="s">
        <v>313</v>
      </c>
      <c r="H221" s="239" t="s">
        <v>451</v>
      </c>
      <c r="I221" s="239" t="s">
        <v>451</v>
      </c>
      <c r="J221" s="352"/>
      <c r="K221" s="251"/>
      <c r="L221" s="251"/>
      <c r="O221" s="323">
        <f t="shared" ca="1" si="58"/>
        <v>0</v>
      </c>
      <c r="P221" s="323">
        <f t="shared" ca="1" si="59"/>
        <v>0</v>
      </c>
      <c r="Q221" s="323">
        <f t="shared" ca="1" si="60"/>
        <v>0</v>
      </c>
      <c r="R221" s="323">
        <f t="shared" ca="1" si="61"/>
        <v>0</v>
      </c>
      <c r="S221" s="323">
        <f t="shared" ca="1" si="62"/>
        <v>0</v>
      </c>
      <c r="T221" s="323">
        <f t="shared" ca="1" si="63"/>
        <v>0</v>
      </c>
      <c r="W221" s="323">
        <f t="shared" si="56"/>
        <v>218</v>
      </c>
      <c r="X221" s="323">
        <f t="shared" si="57"/>
        <v>220</v>
      </c>
    </row>
    <row r="222" spans="1:24" customFormat="1" ht="42.75" customHeight="1" x14ac:dyDescent="0.25">
      <c r="A222" s="355"/>
      <c r="B222" s="355"/>
      <c r="C222" s="353"/>
      <c r="D222" s="239" t="s">
        <v>764</v>
      </c>
      <c r="E222" s="239">
        <v>1</v>
      </c>
      <c r="F222" s="239">
        <v>257</v>
      </c>
      <c r="G222" s="248" t="s">
        <v>313</v>
      </c>
      <c r="H222" s="239" t="s">
        <v>451</v>
      </c>
      <c r="I222" s="239" t="s">
        <v>451</v>
      </c>
      <c r="J222" s="352"/>
      <c r="K222" s="251"/>
      <c r="L222" s="251"/>
      <c r="O222" s="323">
        <f t="shared" ca="1" si="58"/>
        <v>0</v>
      </c>
      <c r="P222" s="323">
        <f t="shared" ca="1" si="59"/>
        <v>0</v>
      </c>
      <c r="Q222" s="323">
        <f t="shared" ca="1" si="60"/>
        <v>0</v>
      </c>
      <c r="R222" s="323">
        <f t="shared" ca="1" si="61"/>
        <v>0</v>
      </c>
      <c r="S222" s="323">
        <f t="shared" ca="1" si="62"/>
        <v>0</v>
      </c>
      <c r="T222" s="323">
        <f t="shared" ca="1" si="63"/>
        <v>0</v>
      </c>
      <c r="W222" s="323">
        <f t="shared" si="56"/>
        <v>218</v>
      </c>
      <c r="X222" s="323">
        <f t="shared" si="57"/>
        <v>220</v>
      </c>
    </row>
    <row r="223" spans="1:24" customFormat="1" ht="42.75" customHeight="1" x14ac:dyDescent="0.25">
      <c r="A223" s="355"/>
      <c r="B223" s="355"/>
      <c r="C223" s="353"/>
      <c r="D223" s="239" t="s">
        <v>97</v>
      </c>
      <c r="E223" s="239">
        <v>1</v>
      </c>
      <c r="F223" s="239">
        <v>1</v>
      </c>
      <c r="G223" s="248" t="s">
        <v>313</v>
      </c>
      <c r="H223" s="239" t="s">
        <v>451</v>
      </c>
      <c r="I223" s="239" t="s">
        <v>451</v>
      </c>
      <c r="J223" s="352"/>
      <c r="K223" s="251"/>
      <c r="L223" s="251"/>
      <c r="O223" s="323">
        <f t="shared" ca="1" si="58"/>
        <v>0</v>
      </c>
      <c r="P223" s="323">
        <f t="shared" ca="1" si="59"/>
        <v>0</v>
      </c>
      <c r="Q223" s="323">
        <f t="shared" ca="1" si="60"/>
        <v>0</v>
      </c>
      <c r="R223" s="323">
        <f t="shared" ca="1" si="61"/>
        <v>0</v>
      </c>
      <c r="S223" s="323">
        <f t="shared" ca="1" si="62"/>
        <v>0</v>
      </c>
      <c r="T223" s="323">
        <f t="shared" ca="1" si="63"/>
        <v>0</v>
      </c>
      <c r="W223" s="323">
        <f t="shared" si="56"/>
        <v>218</v>
      </c>
      <c r="X223" s="323">
        <f t="shared" si="57"/>
        <v>220</v>
      </c>
    </row>
    <row r="224" spans="1:24" customFormat="1" ht="42.75" customHeight="1" x14ac:dyDescent="0.25">
      <c r="A224" s="355"/>
      <c r="B224" s="355"/>
      <c r="C224" s="353"/>
      <c r="D224" s="239" t="s">
        <v>97</v>
      </c>
      <c r="E224" s="239">
        <v>2</v>
      </c>
      <c r="F224" s="239">
        <v>1</v>
      </c>
      <c r="G224" s="248" t="s">
        <v>313</v>
      </c>
      <c r="H224" s="239" t="s">
        <v>451</v>
      </c>
      <c r="I224" s="239" t="s">
        <v>451</v>
      </c>
      <c r="J224" s="352"/>
      <c r="K224" s="251"/>
      <c r="L224" s="251"/>
      <c r="O224" s="323">
        <f t="shared" ca="1" si="58"/>
        <v>0</v>
      </c>
      <c r="P224" s="323">
        <f t="shared" ca="1" si="59"/>
        <v>0</v>
      </c>
      <c r="Q224" s="323">
        <f t="shared" ca="1" si="60"/>
        <v>0</v>
      </c>
      <c r="R224" s="323">
        <f t="shared" ca="1" si="61"/>
        <v>0</v>
      </c>
      <c r="S224" s="323">
        <f t="shared" ca="1" si="62"/>
        <v>0</v>
      </c>
      <c r="T224" s="323">
        <f t="shared" ca="1" si="63"/>
        <v>0</v>
      </c>
      <c r="W224" s="323">
        <f t="shared" si="56"/>
        <v>218</v>
      </c>
      <c r="X224" s="323">
        <f t="shared" si="57"/>
        <v>220</v>
      </c>
    </row>
    <row r="225" spans="1:24" customFormat="1" ht="42.75" customHeight="1" x14ac:dyDescent="0.25">
      <c r="A225" s="355"/>
      <c r="B225" s="355"/>
      <c r="C225" s="353"/>
      <c r="D225" s="239" t="s">
        <v>856</v>
      </c>
      <c r="E225" s="239">
        <v>1</v>
      </c>
      <c r="F225" s="239">
        <v>2</v>
      </c>
      <c r="G225" s="248" t="s">
        <v>316</v>
      </c>
      <c r="H225" s="239" t="s">
        <v>451</v>
      </c>
      <c r="I225" s="239" t="s">
        <v>451</v>
      </c>
      <c r="J225" s="352"/>
      <c r="K225" s="251"/>
      <c r="L225" s="251"/>
      <c r="O225" s="323">
        <f t="shared" ca="1" si="58"/>
        <v>0</v>
      </c>
      <c r="P225" s="323">
        <f t="shared" ca="1" si="59"/>
        <v>0</v>
      </c>
      <c r="Q225" s="323">
        <f t="shared" ca="1" si="60"/>
        <v>0</v>
      </c>
      <c r="R225" s="323">
        <f t="shared" ca="1" si="61"/>
        <v>0</v>
      </c>
      <c r="S225" s="323">
        <f t="shared" ca="1" si="62"/>
        <v>0</v>
      </c>
      <c r="T225" s="323">
        <f t="shared" ca="1" si="63"/>
        <v>0</v>
      </c>
      <c r="W225" s="323">
        <f t="shared" si="56"/>
        <v>218</v>
      </c>
      <c r="X225" s="323">
        <f t="shared" si="57"/>
        <v>220</v>
      </c>
    </row>
    <row r="226" spans="1:24" customFormat="1" ht="42.75" customHeight="1" x14ac:dyDescent="0.25">
      <c r="A226" s="355"/>
      <c r="B226" s="355"/>
      <c r="C226" s="353"/>
      <c r="D226" s="239" t="s">
        <v>856</v>
      </c>
      <c r="E226" s="239">
        <v>2</v>
      </c>
      <c r="F226" s="239">
        <v>2</v>
      </c>
      <c r="G226" s="248" t="s">
        <v>316</v>
      </c>
      <c r="H226" s="239" t="s">
        <v>451</v>
      </c>
      <c r="I226" s="239" t="s">
        <v>451</v>
      </c>
      <c r="J226" s="352"/>
      <c r="K226" s="251"/>
      <c r="L226" s="251"/>
      <c r="O226" s="323">
        <f t="shared" ca="1" si="58"/>
        <v>0</v>
      </c>
      <c r="P226" s="323">
        <f t="shared" ca="1" si="59"/>
        <v>0</v>
      </c>
      <c r="Q226" s="323">
        <f t="shared" ca="1" si="60"/>
        <v>0</v>
      </c>
      <c r="R226" s="323">
        <f t="shared" ca="1" si="61"/>
        <v>0</v>
      </c>
      <c r="S226" s="323">
        <f t="shared" ca="1" si="62"/>
        <v>0</v>
      </c>
      <c r="T226" s="323">
        <f t="shared" ca="1" si="63"/>
        <v>0</v>
      </c>
      <c r="W226" s="323">
        <f t="shared" si="56"/>
        <v>218</v>
      </c>
      <c r="X226" s="323">
        <f t="shared" si="57"/>
        <v>220</v>
      </c>
    </row>
    <row r="227" spans="1:24" customFormat="1" ht="42.75" customHeight="1" x14ac:dyDescent="0.25">
      <c r="A227" s="355"/>
      <c r="B227" s="355"/>
      <c r="C227" s="353"/>
      <c r="D227" s="239" t="s">
        <v>100</v>
      </c>
      <c r="E227" s="239">
        <v>1</v>
      </c>
      <c r="F227" s="239">
        <v>357</v>
      </c>
      <c r="G227" s="248" t="s">
        <v>313</v>
      </c>
      <c r="H227" s="239" t="s">
        <v>451</v>
      </c>
      <c r="I227" s="239" t="s">
        <v>451</v>
      </c>
      <c r="J227" s="352"/>
      <c r="K227" s="251"/>
      <c r="L227" s="251"/>
      <c r="O227" s="323">
        <f t="shared" ca="1" si="58"/>
        <v>0</v>
      </c>
      <c r="P227" s="323">
        <f t="shared" ca="1" si="59"/>
        <v>0</v>
      </c>
      <c r="Q227" s="323">
        <f t="shared" ca="1" si="60"/>
        <v>0</v>
      </c>
      <c r="R227" s="323">
        <f t="shared" ca="1" si="61"/>
        <v>0</v>
      </c>
      <c r="S227" s="323">
        <f t="shared" ca="1" si="62"/>
        <v>0</v>
      </c>
      <c r="T227" s="323">
        <f t="shared" ca="1" si="63"/>
        <v>0</v>
      </c>
      <c r="W227" s="323">
        <f t="shared" si="56"/>
        <v>218</v>
      </c>
      <c r="X227" s="323">
        <f t="shared" si="57"/>
        <v>220</v>
      </c>
    </row>
    <row r="228" spans="1:24" customFormat="1" ht="42.75" customHeight="1" x14ac:dyDescent="0.25">
      <c r="A228" s="355"/>
      <c r="B228" s="355"/>
      <c r="C228" s="353"/>
      <c r="D228" s="239" t="s">
        <v>174</v>
      </c>
      <c r="E228" s="239">
        <v>1</v>
      </c>
      <c r="F228" s="239">
        <v>45</v>
      </c>
      <c r="G228" s="248" t="s">
        <v>313</v>
      </c>
      <c r="H228" s="239" t="s">
        <v>451</v>
      </c>
      <c r="I228" s="239" t="s">
        <v>451</v>
      </c>
      <c r="J228" s="352"/>
      <c r="K228" s="251"/>
      <c r="L228" s="251"/>
      <c r="O228" s="323">
        <f t="shared" ca="1" si="58"/>
        <v>0</v>
      </c>
      <c r="P228" s="323">
        <f t="shared" ca="1" si="59"/>
        <v>0</v>
      </c>
      <c r="Q228" s="323">
        <f t="shared" ca="1" si="60"/>
        <v>0</v>
      </c>
      <c r="R228" s="323">
        <f t="shared" ca="1" si="61"/>
        <v>0</v>
      </c>
      <c r="S228" s="323">
        <f t="shared" ca="1" si="62"/>
        <v>0</v>
      </c>
      <c r="T228" s="323">
        <f t="shared" ca="1" si="63"/>
        <v>0</v>
      </c>
      <c r="W228" s="323">
        <f t="shared" si="56"/>
        <v>218</v>
      </c>
      <c r="X228" s="323">
        <f t="shared" si="57"/>
        <v>220</v>
      </c>
    </row>
    <row r="229" spans="1:24" customFormat="1" ht="42.75" customHeight="1" x14ac:dyDescent="0.25">
      <c r="A229" s="355"/>
      <c r="B229" s="355"/>
      <c r="C229" s="353"/>
      <c r="D229" s="239" t="s">
        <v>174</v>
      </c>
      <c r="E229" s="239">
        <v>2</v>
      </c>
      <c r="F229" s="239">
        <v>45</v>
      </c>
      <c r="G229" s="248" t="s">
        <v>313</v>
      </c>
      <c r="H229" s="239" t="s">
        <v>451</v>
      </c>
      <c r="I229" s="239" t="s">
        <v>451</v>
      </c>
      <c r="J229" s="352"/>
      <c r="K229" s="251"/>
      <c r="L229" s="251"/>
      <c r="O229" s="323">
        <f t="shared" ca="1" si="58"/>
        <v>0</v>
      </c>
      <c r="P229" s="323">
        <f t="shared" ca="1" si="59"/>
        <v>0</v>
      </c>
      <c r="Q229" s="323">
        <f t="shared" ca="1" si="60"/>
        <v>0</v>
      </c>
      <c r="R229" s="323">
        <f t="shared" ca="1" si="61"/>
        <v>0</v>
      </c>
      <c r="S229" s="323">
        <f t="shared" ca="1" si="62"/>
        <v>0</v>
      </c>
      <c r="T229" s="323">
        <f t="shared" ca="1" si="63"/>
        <v>0</v>
      </c>
      <c r="W229" s="323">
        <f t="shared" si="56"/>
        <v>218</v>
      </c>
      <c r="X229" s="323">
        <f t="shared" si="57"/>
        <v>220</v>
      </c>
    </row>
    <row r="230" spans="1:24" customFormat="1" ht="15" customHeight="1" x14ac:dyDescent="0.25">
      <c r="A230" s="356"/>
      <c r="B230" s="356"/>
      <c r="C230" s="239" t="s">
        <v>499</v>
      </c>
      <c r="D230" s="239"/>
      <c r="E230" s="239"/>
      <c r="F230" s="239"/>
      <c r="G230" s="248"/>
      <c r="H230" s="239" t="s">
        <v>451</v>
      </c>
      <c r="I230" s="239"/>
      <c r="J230" s="248" t="s">
        <v>451</v>
      </c>
      <c r="K230" s="251"/>
      <c r="L230" s="251"/>
      <c r="O230" s="323">
        <f t="shared" ca="1" si="58"/>
        <v>0</v>
      </c>
      <c r="P230" s="323">
        <f t="shared" ca="1" si="59"/>
        <v>0</v>
      </c>
      <c r="Q230" s="323">
        <f t="shared" ca="1" si="60"/>
        <v>0</v>
      </c>
      <c r="R230" s="323">
        <f t="shared" ca="1" si="61"/>
        <v>0</v>
      </c>
      <c r="S230" s="323">
        <f t="shared" ca="1" si="62"/>
        <v>0</v>
      </c>
      <c r="T230" s="323">
        <f t="shared" ca="1" si="63"/>
        <v>0</v>
      </c>
      <c r="W230" s="323">
        <f t="shared" si="56"/>
        <v>229</v>
      </c>
      <c r="X230" s="323">
        <f t="shared" si="57"/>
        <v>231</v>
      </c>
    </row>
    <row r="231" spans="1:24" customFormat="1" ht="15" customHeight="1" x14ac:dyDescent="0.25">
      <c r="A231" s="354">
        <v>35</v>
      </c>
      <c r="B231" s="354" t="s">
        <v>882</v>
      </c>
      <c r="C231" s="239" t="s">
        <v>24</v>
      </c>
      <c r="D231" s="239" t="s">
        <v>451</v>
      </c>
      <c r="E231" s="239" t="s">
        <v>451</v>
      </c>
      <c r="F231" s="239" t="s">
        <v>451</v>
      </c>
      <c r="G231" s="248" t="s">
        <v>451</v>
      </c>
      <c r="H231" s="239" t="s">
        <v>451</v>
      </c>
      <c r="I231" s="239" t="s">
        <v>451</v>
      </c>
      <c r="J231" s="248" t="s">
        <v>577</v>
      </c>
      <c r="K231" s="251"/>
      <c r="L231" s="251"/>
      <c r="O231" s="323">
        <f t="shared" ca="1" si="58"/>
        <v>0</v>
      </c>
      <c r="P231" s="323">
        <f t="shared" ca="1" si="59"/>
        <v>0</v>
      </c>
      <c r="Q231" s="323">
        <f t="shared" ca="1" si="60"/>
        <v>0</v>
      </c>
      <c r="R231" s="323">
        <f t="shared" ca="1" si="61"/>
        <v>0</v>
      </c>
      <c r="S231" s="323">
        <f t="shared" ca="1" si="62"/>
        <v>0</v>
      </c>
      <c r="T231" s="323">
        <f t="shared" ca="1" si="63"/>
        <v>0</v>
      </c>
      <c r="W231" s="323">
        <f t="shared" si="56"/>
        <v>229</v>
      </c>
      <c r="X231" s="323">
        <f t="shared" si="57"/>
        <v>231</v>
      </c>
    </row>
    <row r="232" spans="1:24" customFormat="1" ht="42.75" customHeight="1" x14ac:dyDescent="0.25">
      <c r="A232" s="356"/>
      <c r="B232" s="356"/>
      <c r="C232" s="239" t="s">
        <v>499</v>
      </c>
      <c r="D232" s="239"/>
      <c r="E232" s="239"/>
      <c r="F232" s="239"/>
      <c r="G232" s="248"/>
      <c r="H232" s="239"/>
      <c r="I232" s="239"/>
      <c r="J232" s="248">
        <v>125</v>
      </c>
      <c r="K232" s="251"/>
      <c r="L232" s="251"/>
      <c r="O232" s="323">
        <f t="shared" ca="1" si="58"/>
        <v>0</v>
      </c>
      <c r="P232" s="323">
        <f t="shared" ca="1" si="59"/>
        <v>0</v>
      </c>
      <c r="Q232" s="323">
        <f t="shared" ca="1" si="60"/>
        <v>0</v>
      </c>
      <c r="R232" s="323">
        <f t="shared" ca="1" si="61"/>
        <v>0</v>
      </c>
      <c r="S232" s="323">
        <f t="shared" ca="1" si="62"/>
        <v>0</v>
      </c>
      <c r="T232" s="323">
        <f t="shared" ca="1" si="63"/>
        <v>0</v>
      </c>
      <c r="W232" s="323">
        <f t="shared" si="56"/>
        <v>231</v>
      </c>
      <c r="X232" s="323">
        <f t="shared" si="57"/>
        <v>233</v>
      </c>
    </row>
    <row r="233" spans="1:24" customFormat="1" ht="42.75" customHeight="1" x14ac:dyDescent="0.25">
      <c r="A233" s="354">
        <v>36</v>
      </c>
      <c r="B233" s="354" t="s">
        <v>147</v>
      </c>
      <c r="C233" s="353" t="s">
        <v>23</v>
      </c>
      <c r="D233" s="239" t="s">
        <v>225</v>
      </c>
      <c r="E233" s="239">
        <v>1</v>
      </c>
      <c r="F233" s="239">
        <v>114</v>
      </c>
      <c r="G233" s="248" t="s">
        <v>313</v>
      </c>
      <c r="H233" s="239" t="s">
        <v>451</v>
      </c>
      <c r="I233" s="239" t="s">
        <v>451</v>
      </c>
      <c r="J233" s="352" t="s">
        <v>576</v>
      </c>
      <c r="K233" s="251"/>
      <c r="L233" s="251"/>
      <c r="O233" s="323">
        <f t="shared" ca="1" si="58"/>
        <v>0</v>
      </c>
      <c r="P233" s="323">
        <f t="shared" ca="1" si="59"/>
        <v>0</v>
      </c>
      <c r="Q233" s="323">
        <f t="shared" ca="1" si="60"/>
        <v>0</v>
      </c>
      <c r="R233" s="323">
        <f t="shared" ca="1" si="61"/>
        <v>0</v>
      </c>
      <c r="S233" s="323">
        <f t="shared" ca="1" si="62"/>
        <v>0</v>
      </c>
      <c r="T233" s="323">
        <f t="shared" ca="1" si="63"/>
        <v>0</v>
      </c>
      <c r="W233" s="323">
        <f t="shared" si="56"/>
        <v>231</v>
      </c>
      <c r="X233" s="323">
        <f t="shared" si="57"/>
        <v>233</v>
      </c>
    </row>
    <row r="234" spans="1:24" customFormat="1" ht="42.75" customHeight="1" x14ac:dyDescent="0.25">
      <c r="A234" s="355"/>
      <c r="B234" s="355"/>
      <c r="C234" s="353"/>
      <c r="D234" s="239" t="s">
        <v>146</v>
      </c>
      <c r="E234" s="239">
        <v>1</v>
      </c>
      <c r="F234" s="239">
        <v>53</v>
      </c>
      <c r="G234" s="248" t="s">
        <v>313</v>
      </c>
      <c r="H234" s="239" t="s">
        <v>451</v>
      </c>
      <c r="I234" s="239" t="s">
        <v>451</v>
      </c>
      <c r="J234" s="352"/>
      <c r="K234" s="251"/>
      <c r="L234" s="251"/>
      <c r="O234" s="323">
        <f t="shared" ca="1" si="58"/>
        <v>0</v>
      </c>
      <c r="P234" s="323">
        <f t="shared" ca="1" si="59"/>
        <v>0</v>
      </c>
      <c r="Q234" s="323">
        <f t="shared" ca="1" si="60"/>
        <v>0</v>
      </c>
      <c r="R234" s="323">
        <f t="shared" ca="1" si="61"/>
        <v>0</v>
      </c>
      <c r="S234" s="323">
        <f t="shared" ca="1" si="62"/>
        <v>0</v>
      </c>
      <c r="T234" s="323">
        <f t="shared" ca="1" si="63"/>
        <v>0</v>
      </c>
      <c r="W234" s="323">
        <f t="shared" si="56"/>
        <v>231</v>
      </c>
      <c r="X234" s="323">
        <f t="shared" si="57"/>
        <v>233</v>
      </c>
    </row>
    <row r="235" spans="1:24" customFormat="1" ht="42.75" customHeight="1" x14ac:dyDescent="0.25">
      <c r="A235" s="356"/>
      <c r="B235" s="356"/>
      <c r="C235" s="239" t="s">
        <v>499</v>
      </c>
      <c r="D235" s="239"/>
      <c r="E235" s="239"/>
      <c r="F235" s="239"/>
      <c r="G235" s="248"/>
      <c r="H235" s="239" t="s">
        <v>451</v>
      </c>
      <c r="I235" s="239"/>
      <c r="J235" s="248">
        <v>50</v>
      </c>
      <c r="K235" s="251"/>
      <c r="L235" s="251"/>
      <c r="O235" s="323">
        <f t="shared" ca="1" si="58"/>
        <v>0</v>
      </c>
      <c r="P235" s="323">
        <f t="shared" ca="1" si="59"/>
        <v>0</v>
      </c>
      <c r="Q235" s="323">
        <f t="shared" ca="1" si="60"/>
        <v>0</v>
      </c>
      <c r="R235" s="323">
        <f t="shared" ca="1" si="61"/>
        <v>0</v>
      </c>
      <c r="S235" s="323">
        <f t="shared" ca="1" si="62"/>
        <v>0</v>
      </c>
      <c r="T235" s="323">
        <f t="shared" ca="1" si="63"/>
        <v>0</v>
      </c>
      <c r="W235" s="323">
        <f t="shared" si="56"/>
        <v>234</v>
      </c>
      <c r="X235" s="323">
        <f t="shared" si="57"/>
        <v>236</v>
      </c>
    </row>
    <row r="236" spans="1:24" customFormat="1" ht="42.75" customHeight="1" x14ac:dyDescent="0.25">
      <c r="A236" s="354">
        <v>37</v>
      </c>
      <c r="B236" s="354" t="s">
        <v>54</v>
      </c>
      <c r="C236" s="354" t="s">
        <v>24</v>
      </c>
      <c r="D236" s="239" t="s">
        <v>62</v>
      </c>
      <c r="E236" s="239">
        <v>1</v>
      </c>
      <c r="F236" s="239">
        <v>230</v>
      </c>
      <c r="G236" s="248" t="s">
        <v>313</v>
      </c>
      <c r="H236" s="239">
        <v>50</v>
      </c>
      <c r="I236" s="239" t="s">
        <v>451</v>
      </c>
      <c r="J236" s="357" t="s">
        <v>556</v>
      </c>
      <c r="K236" s="251" t="s">
        <v>24</v>
      </c>
      <c r="L236" s="251" t="s">
        <v>24</v>
      </c>
      <c r="O236" s="323">
        <f t="shared" ca="1" si="58"/>
        <v>0</v>
      </c>
      <c r="P236" s="323">
        <f t="shared" ca="1" si="59"/>
        <v>1</v>
      </c>
      <c r="Q236" s="323">
        <f t="shared" ca="1" si="60"/>
        <v>0</v>
      </c>
      <c r="R236" s="323">
        <f t="shared" ca="1" si="61"/>
        <v>0</v>
      </c>
      <c r="S236" s="323">
        <f t="shared" ca="1" si="62"/>
        <v>0</v>
      </c>
      <c r="T236" s="323">
        <f t="shared" ca="1" si="63"/>
        <v>0</v>
      </c>
      <c r="W236" s="323">
        <f t="shared" si="56"/>
        <v>234</v>
      </c>
      <c r="X236" s="323">
        <f t="shared" si="57"/>
        <v>236</v>
      </c>
    </row>
    <row r="237" spans="1:24" customFormat="1" ht="42.75" customHeight="1" x14ac:dyDescent="0.25">
      <c r="A237" s="355"/>
      <c r="B237" s="355"/>
      <c r="C237" s="355"/>
      <c r="D237" s="239" t="s">
        <v>62</v>
      </c>
      <c r="E237" s="239">
        <v>2</v>
      </c>
      <c r="F237" s="239">
        <v>230</v>
      </c>
      <c r="G237" s="248" t="s">
        <v>313</v>
      </c>
      <c r="H237" s="239">
        <v>50</v>
      </c>
      <c r="I237" s="239" t="s">
        <v>451</v>
      </c>
      <c r="J237" s="358"/>
      <c r="K237" s="251" t="s">
        <v>24</v>
      </c>
      <c r="L237" s="251" t="s">
        <v>24</v>
      </c>
      <c r="O237" s="323">
        <f t="shared" ca="1" si="58"/>
        <v>0</v>
      </c>
      <c r="P237" s="323">
        <f t="shared" ca="1" si="59"/>
        <v>1</v>
      </c>
      <c r="Q237" s="323">
        <f t="shared" ca="1" si="60"/>
        <v>0</v>
      </c>
      <c r="R237" s="323">
        <f t="shared" ca="1" si="61"/>
        <v>0</v>
      </c>
      <c r="S237" s="323">
        <f t="shared" ca="1" si="62"/>
        <v>0</v>
      </c>
      <c r="T237" s="323">
        <f t="shared" ca="1" si="63"/>
        <v>0</v>
      </c>
      <c r="W237" s="323">
        <f t="shared" si="56"/>
        <v>234</v>
      </c>
      <c r="X237" s="323">
        <f t="shared" si="57"/>
        <v>236</v>
      </c>
    </row>
    <row r="238" spans="1:24" customFormat="1" ht="42.75" customHeight="1" x14ac:dyDescent="0.25">
      <c r="A238" s="355"/>
      <c r="B238" s="355"/>
      <c r="C238" s="355"/>
      <c r="D238" s="239" t="s">
        <v>53</v>
      </c>
      <c r="E238" s="239">
        <v>1</v>
      </c>
      <c r="F238" s="239">
        <v>164</v>
      </c>
      <c r="G238" s="248" t="s">
        <v>313</v>
      </c>
      <c r="H238" s="239" t="s">
        <v>451</v>
      </c>
      <c r="I238" s="239" t="s">
        <v>451</v>
      </c>
      <c r="J238" s="358"/>
      <c r="K238" s="251" t="s">
        <v>24</v>
      </c>
      <c r="L238" s="251" t="s">
        <v>24</v>
      </c>
      <c r="O238" s="323">
        <f t="shared" ca="1" si="58"/>
        <v>0</v>
      </c>
      <c r="P238" s="323">
        <f t="shared" ca="1" si="59"/>
        <v>0</v>
      </c>
      <c r="Q238" s="323">
        <f t="shared" ca="1" si="60"/>
        <v>0</v>
      </c>
      <c r="R238" s="323">
        <f t="shared" ca="1" si="61"/>
        <v>0</v>
      </c>
      <c r="S238" s="323">
        <f t="shared" ca="1" si="62"/>
        <v>0</v>
      </c>
      <c r="T238" s="323">
        <f t="shared" ca="1" si="63"/>
        <v>0</v>
      </c>
      <c r="W238" s="323">
        <f t="shared" si="56"/>
        <v>234</v>
      </c>
      <c r="X238" s="323">
        <f t="shared" si="57"/>
        <v>236</v>
      </c>
    </row>
    <row r="239" spans="1:24" customFormat="1" ht="42.75" customHeight="1" x14ac:dyDescent="0.25">
      <c r="A239" s="355"/>
      <c r="B239" s="355"/>
      <c r="C239" s="355"/>
      <c r="D239" s="239" t="s">
        <v>61</v>
      </c>
      <c r="E239" s="239">
        <v>1</v>
      </c>
      <c r="F239" s="239">
        <v>177</v>
      </c>
      <c r="G239" s="248" t="s">
        <v>313</v>
      </c>
      <c r="H239" s="239" t="s">
        <v>451</v>
      </c>
      <c r="I239" s="239" t="s">
        <v>451</v>
      </c>
      <c r="J239" s="358"/>
      <c r="K239" s="251" t="s">
        <v>24</v>
      </c>
      <c r="L239" s="251" t="s">
        <v>24</v>
      </c>
      <c r="O239" s="323">
        <f t="shared" ca="1" si="58"/>
        <v>0</v>
      </c>
      <c r="P239" s="323">
        <f t="shared" ca="1" si="59"/>
        <v>0</v>
      </c>
      <c r="Q239" s="323">
        <f t="shared" ca="1" si="60"/>
        <v>0</v>
      </c>
      <c r="R239" s="323">
        <f t="shared" ca="1" si="61"/>
        <v>0</v>
      </c>
      <c r="S239" s="323">
        <f t="shared" ca="1" si="62"/>
        <v>0</v>
      </c>
      <c r="T239" s="323">
        <f t="shared" ca="1" si="63"/>
        <v>0</v>
      </c>
      <c r="W239" s="323">
        <f t="shared" si="56"/>
        <v>234</v>
      </c>
      <c r="X239" s="323">
        <f t="shared" si="57"/>
        <v>236</v>
      </c>
    </row>
    <row r="240" spans="1:24" customFormat="1" ht="42.75" customHeight="1" x14ac:dyDescent="0.25">
      <c r="A240" s="355"/>
      <c r="B240" s="355"/>
      <c r="C240" s="355"/>
      <c r="D240" s="239" t="s">
        <v>61</v>
      </c>
      <c r="E240" s="239">
        <v>2</v>
      </c>
      <c r="F240" s="239">
        <v>166</v>
      </c>
      <c r="G240" s="248" t="s">
        <v>313</v>
      </c>
      <c r="H240" s="239" t="s">
        <v>451</v>
      </c>
      <c r="I240" s="239" t="s">
        <v>451</v>
      </c>
      <c r="J240" s="358"/>
      <c r="K240" s="251" t="s">
        <v>24</v>
      </c>
      <c r="L240" s="251" t="s">
        <v>24</v>
      </c>
      <c r="O240" s="323">
        <f t="shared" ca="1" si="58"/>
        <v>0</v>
      </c>
      <c r="P240" s="323">
        <f t="shared" ca="1" si="59"/>
        <v>0</v>
      </c>
      <c r="Q240" s="323">
        <f t="shared" ca="1" si="60"/>
        <v>0</v>
      </c>
      <c r="R240" s="323">
        <f t="shared" ca="1" si="61"/>
        <v>0</v>
      </c>
      <c r="S240" s="323">
        <f t="shared" ca="1" si="62"/>
        <v>0</v>
      </c>
      <c r="T240" s="323">
        <f t="shared" ca="1" si="63"/>
        <v>0</v>
      </c>
      <c r="W240" s="323">
        <f t="shared" si="56"/>
        <v>234</v>
      </c>
      <c r="X240" s="323">
        <f t="shared" si="57"/>
        <v>236</v>
      </c>
    </row>
    <row r="241" spans="1:24" customFormat="1" ht="42.75" customHeight="1" x14ac:dyDescent="0.25">
      <c r="A241" s="355"/>
      <c r="B241" s="355"/>
      <c r="C241" s="355"/>
      <c r="D241" s="239" t="s">
        <v>95</v>
      </c>
      <c r="E241" s="239">
        <v>1</v>
      </c>
      <c r="F241" s="239">
        <v>314</v>
      </c>
      <c r="G241" s="248" t="s">
        <v>315</v>
      </c>
      <c r="H241" s="239">
        <v>63</v>
      </c>
      <c r="I241" s="239" t="s">
        <v>451</v>
      </c>
      <c r="J241" s="358"/>
      <c r="K241" s="251" t="s">
        <v>15</v>
      </c>
      <c r="L241" s="251" t="s">
        <v>95</v>
      </c>
      <c r="O241" s="323">
        <f t="shared" ca="1" si="58"/>
        <v>0</v>
      </c>
      <c r="P241" s="323">
        <f t="shared" ca="1" si="59"/>
        <v>0</v>
      </c>
      <c r="Q241" s="323">
        <f t="shared" ca="1" si="60"/>
        <v>0</v>
      </c>
      <c r="R241" s="323">
        <f t="shared" ca="1" si="61"/>
        <v>1</v>
      </c>
      <c r="S241" s="323">
        <f t="shared" ca="1" si="62"/>
        <v>0</v>
      </c>
      <c r="T241" s="323">
        <f t="shared" ca="1" si="63"/>
        <v>0</v>
      </c>
      <c r="W241" s="323">
        <f t="shared" si="56"/>
        <v>234</v>
      </c>
      <c r="X241" s="323">
        <f t="shared" si="57"/>
        <v>236</v>
      </c>
    </row>
    <row r="242" spans="1:24" customFormat="1" ht="42.75" customHeight="1" x14ac:dyDescent="0.25">
      <c r="A242" s="355"/>
      <c r="B242" s="355"/>
      <c r="C242" s="355"/>
      <c r="D242" s="239" t="s">
        <v>59</v>
      </c>
      <c r="E242" s="239">
        <v>1</v>
      </c>
      <c r="F242" s="239">
        <v>166</v>
      </c>
      <c r="G242" s="248" t="s">
        <v>313</v>
      </c>
      <c r="H242" s="239" t="s">
        <v>451</v>
      </c>
      <c r="I242" s="239" t="s">
        <v>451</v>
      </c>
      <c r="J242" s="358"/>
      <c r="K242" s="251" t="s">
        <v>24</v>
      </c>
      <c r="L242" s="251" t="s">
        <v>24</v>
      </c>
      <c r="O242" s="323">
        <f t="shared" ca="1" si="58"/>
        <v>0</v>
      </c>
      <c r="P242" s="323">
        <f t="shared" ca="1" si="59"/>
        <v>0</v>
      </c>
      <c r="Q242" s="323">
        <f t="shared" ca="1" si="60"/>
        <v>0</v>
      </c>
      <c r="R242" s="323">
        <f t="shared" ca="1" si="61"/>
        <v>0</v>
      </c>
      <c r="S242" s="323">
        <f t="shared" ca="1" si="62"/>
        <v>0</v>
      </c>
      <c r="T242" s="323">
        <f t="shared" ca="1" si="63"/>
        <v>0</v>
      </c>
      <c r="W242" s="323">
        <f t="shared" si="56"/>
        <v>234</v>
      </c>
      <c r="X242" s="323">
        <f t="shared" si="57"/>
        <v>236</v>
      </c>
    </row>
    <row r="243" spans="1:24" customFormat="1" ht="42.75" customHeight="1" x14ac:dyDescent="0.25">
      <c r="A243" s="355"/>
      <c r="B243" s="355"/>
      <c r="C243" s="355"/>
      <c r="D243" s="239" t="s">
        <v>109</v>
      </c>
      <c r="E243" s="239">
        <v>1</v>
      </c>
      <c r="F243" s="239">
        <v>103</v>
      </c>
      <c r="G243" s="248" t="s">
        <v>313</v>
      </c>
      <c r="H243" s="239" t="s">
        <v>451</v>
      </c>
      <c r="I243" s="239" t="s">
        <v>451</v>
      </c>
      <c r="J243" s="358"/>
      <c r="K243" s="251" t="s">
        <v>24</v>
      </c>
      <c r="L243" s="251" t="s">
        <v>24</v>
      </c>
      <c r="O243" s="323">
        <f t="shared" ca="1" si="58"/>
        <v>0</v>
      </c>
      <c r="P243" s="323">
        <f t="shared" ca="1" si="59"/>
        <v>0</v>
      </c>
      <c r="Q243" s="323">
        <f t="shared" ca="1" si="60"/>
        <v>0</v>
      </c>
      <c r="R243" s="323">
        <f t="shared" ca="1" si="61"/>
        <v>0</v>
      </c>
      <c r="S243" s="323">
        <f t="shared" ca="1" si="62"/>
        <v>0</v>
      </c>
      <c r="T243" s="323">
        <f t="shared" ca="1" si="63"/>
        <v>0</v>
      </c>
      <c r="W243" s="323">
        <f t="shared" si="56"/>
        <v>234</v>
      </c>
      <c r="X243" s="323">
        <f t="shared" si="57"/>
        <v>236</v>
      </c>
    </row>
    <row r="244" spans="1:24" customFormat="1" ht="42.75" customHeight="1" x14ac:dyDescent="0.25">
      <c r="A244" s="355"/>
      <c r="B244" s="355"/>
      <c r="C244" s="355"/>
      <c r="D244" s="239" t="s">
        <v>227</v>
      </c>
      <c r="E244" s="239">
        <v>1</v>
      </c>
      <c r="F244" s="239">
        <v>94</v>
      </c>
      <c r="G244" s="248" t="s">
        <v>315</v>
      </c>
      <c r="H244" s="239">
        <v>63</v>
      </c>
      <c r="I244" s="239" t="s">
        <v>451</v>
      </c>
      <c r="J244" s="358"/>
      <c r="K244" s="251" t="s">
        <v>15</v>
      </c>
      <c r="L244" s="251" t="s">
        <v>24</v>
      </c>
      <c r="O244" s="323">
        <f t="shared" ca="1" si="58"/>
        <v>0</v>
      </c>
      <c r="P244" s="323">
        <f t="shared" ca="1" si="59"/>
        <v>0</v>
      </c>
      <c r="Q244" s="323">
        <f t="shared" ca="1" si="60"/>
        <v>0</v>
      </c>
      <c r="R244" s="323">
        <f t="shared" ca="1" si="61"/>
        <v>1</v>
      </c>
      <c r="S244" s="323">
        <f t="shared" ca="1" si="62"/>
        <v>0</v>
      </c>
      <c r="T244" s="323">
        <f t="shared" ca="1" si="63"/>
        <v>0</v>
      </c>
      <c r="W244" s="323">
        <f t="shared" si="56"/>
        <v>234</v>
      </c>
      <c r="X244" s="323">
        <f t="shared" si="57"/>
        <v>236</v>
      </c>
    </row>
    <row r="245" spans="1:24" customFormat="1" ht="42.75" customHeight="1" x14ac:dyDescent="0.25">
      <c r="A245" s="355"/>
      <c r="B245" s="355"/>
      <c r="C245" s="355"/>
      <c r="D245" s="239" t="s">
        <v>71</v>
      </c>
      <c r="E245" s="239">
        <v>1</v>
      </c>
      <c r="F245" s="239">
        <v>103</v>
      </c>
      <c r="G245" s="248" t="s">
        <v>313</v>
      </c>
      <c r="H245" s="239" t="s">
        <v>451</v>
      </c>
      <c r="I245" s="239" t="s">
        <v>451</v>
      </c>
      <c r="J245" s="358"/>
      <c r="K245" s="251" t="s">
        <v>431</v>
      </c>
      <c r="L245" s="251" t="s">
        <v>24</v>
      </c>
      <c r="O245" s="323">
        <f t="shared" ca="1" si="58"/>
        <v>0</v>
      </c>
      <c r="P245" s="323">
        <f t="shared" ca="1" si="59"/>
        <v>0</v>
      </c>
      <c r="Q245" s="323">
        <f t="shared" ca="1" si="60"/>
        <v>0</v>
      </c>
      <c r="R245" s="323">
        <f t="shared" ca="1" si="61"/>
        <v>0</v>
      </c>
      <c r="S245" s="323">
        <f t="shared" ca="1" si="62"/>
        <v>0</v>
      </c>
      <c r="T245" s="323">
        <f t="shared" ca="1" si="63"/>
        <v>0</v>
      </c>
      <c r="W245" s="323">
        <f t="shared" si="56"/>
        <v>234</v>
      </c>
      <c r="X245" s="323">
        <f t="shared" si="57"/>
        <v>236</v>
      </c>
    </row>
    <row r="246" spans="1:24" customFormat="1" ht="42.75" customHeight="1" x14ac:dyDescent="0.25">
      <c r="A246" s="355"/>
      <c r="B246" s="355"/>
      <c r="C246" s="356"/>
      <c r="D246" s="239" t="s">
        <v>71</v>
      </c>
      <c r="E246" s="239">
        <v>2</v>
      </c>
      <c r="F246" s="239">
        <v>103</v>
      </c>
      <c r="G246" s="248" t="s">
        <v>313</v>
      </c>
      <c r="H246" s="239" t="s">
        <v>451</v>
      </c>
      <c r="I246" s="239" t="s">
        <v>451</v>
      </c>
      <c r="J246" s="359"/>
      <c r="K246" s="251" t="s">
        <v>431</v>
      </c>
      <c r="L246" s="251" t="s">
        <v>24</v>
      </c>
      <c r="O246" s="323">
        <f t="shared" ca="1" si="58"/>
        <v>0</v>
      </c>
      <c r="P246" s="323">
        <f t="shared" ca="1" si="59"/>
        <v>0</v>
      </c>
      <c r="Q246" s="323">
        <f t="shared" ca="1" si="60"/>
        <v>0</v>
      </c>
      <c r="R246" s="323">
        <f t="shared" ca="1" si="61"/>
        <v>0</v>
      </c>
      <c r="S246" s="323">
        <f t="shared" ca="1" si="62"/>
        <v>0</v>
      </c>
      <c r="T246" s="323">
        <f t="shared" ca="1" si="63"/>
        <v>0</v>
      </c>
      <c r="W246" s="323">
        <f t="shared" si="56"/>
        <v>234</v>
      </c>
      <c r="X246" s="323">
        <f t="shared" si="57"/>
        <v>236</v>
      </c>
    </row>
    <row r="247" spans="1:24" customFormat="1" ht="42.75" customHeight="1" x14ac:dyDescent="0.25">
      <c r="A247" s="356"/>
      <c r="B247" s="356"/>
      <c r="C247" s="239" t="s">
        <v>499</v>
      </c>
      <c r="D247" s="239"/>
      <c r="E247" s="239"/>
      <c r="F247" s="239"/>
      <c r="G247" s="248"/>
      <c r="H247" s="239">
        <f>SUM(H236:H246)</f>
        <v>226</v>
      </c>
      <c r="I247" s="239"/>
      <c r="J247" s="248">
        <v>175</v>
      </c>
      <c r="K247" s="251"/>
      <c r="L247" s="251"/>
      <c r="O247" s="323">
        <f t="shared" ca="1" si="58"/>
        <v>0</v>
      </c>
      <c r="P247" s="323">
        <f t="shared" ca="1" si="59"/>
        <v>2</v>
      </c>
      <c r="Q247" s="323">
        <f t="shared" ca="1" si="60"/>
        <v>0</v>
      </c>
      <c r="R247" s="323">
        <f t="shared" ca="1" si="61"/>
        <v>2</v>
      </c>
      <c r="S247" s="323">
        <f t="shared" ca="1" si="62"/>
        <v>0</v>
      </c>
      <c r="T247" s="323">
        <f t="shared" ca="1" si="63"/>
        <v>0</v>
      </c>
      <c r="W247" s="323">
        <f t="shared" si="56"/>
        <v>246</v>
      </c>
      <c r="X247" s="323">
        <f t="shared" si="57"/>
        <v>248</v>
      </c>
    </row>
    <row r="248" spans="1:24" customFormat="1" ht="42.75" customHeight="1" x14ac:dyDescent="0.25">
      <c r="A248" s="354">
        <v>38</v>
      </c>
      <c r="B248" s="354" t="s">
        <v>85</v>
      </c>
      <c r="C248" s="353" t="s">
        <v>549</v>
      </c>
      <c r="D248" s="239" t="s">
        <v>101</v>
      </c>
      <c r="E248" s="239">
        <v>1</v>
      </c>
      <c r="F248" s="239">
        <v>227</v>
      </c>
      <c r="G248" s="248" t="s">
        <v>313</v>
      </c>
      <c r="H248" s="239">
        <v>50</v>
      </c>
      <c r="I248" s="239" t="s">
        <v>451</v>
      </c>
      <c r="J248" s="352" t="s">
        <v>558</v>
      </c>
      <c r="K248" s="251"/>
      <c r="L248" s="251"/>
      <c r="O248" s="323">
        <f t="shared" ca="1" si="58"/>
        <v>0</v>
      </c>
      <c r="P248" s="323">
        <f t="shared" ca="1" si="59"/>
        <v>1</v>
      </c>
      <c r="Q248" s="323">
        <f t="shared" ca="1" si="60"/>
        <v>0</v>
      </c>
      <c r="R248" s="323">
        <f t="shared" ca="1" si="61"/>
        <v>0</v>
      </c>
      <c r="S248" s="323">
        <f t="shared" ca="1" si="62"/>
        <v>0</v>
      </c>
      <c r="T248" s="323">
        <f t="shared" ca="1" si="63"/>
        <v>0</v>
      </c>
      <c r="W248" s="323">
        <f t="shared" si="56"/>
        <v>246</v>
      </c>
      <c r="X248" s="323">
        <f t="shared" si="57"/>
        <v>248</v>
      </c>
    </row>
    <row r="249" spans="1:24" customFormat="1" ht="42.75" customHeight="1" x14ac:dyDescent="0.25">
      <c r="A249" s="355"/>
      <c r="B249" s="355"/>
      <c r="C249" s="353"/>
      <c r="D249" s="239" t="s">
        <v>101</v>
      </c>
      <c r="E249" s="239">
        <v>2</v>
      </c>
      <c r="F249" s="239">
        <v>227</v>
      </c>
      <c r="G249" s="248" t="s">
        <v>313</v>
      </c>
      <c r="H249" s="239">
        <v>50</v>
      </c>
      <c r="I249" s="239" t="s">
        <v>451</v>
      </c>
      <c r="J249" s="352"/>
      <c r="K249" s="251"/>
      <c r="L249" s="251"/>
      <c r="O249" s="323">
        <f t="shared" ca="1" si="58"/>
        <v>0</v>
      </c>
      <c r="P249" s="323">
        <f t="shared" ca="1" si="59"/>
        <v>1</v>
      </c>
      <c r="Q249" s="323">
        <f t="shared" ca="1" si="60"/>
        <v>0</v>
      </c>
      <c r="R249" s="323">
        <f t="shared" ca="1" si="61"/>
        <v>0</v>
      </c>
      <c r="S249" s="323">
        <f t="shared" ca="1" si="62"/>
        <v>0</v>
      </c>
      <c r="T249" s="323">
        <f t="shared" ca="1" si="63"/>
        <v>0</v>
      </c>
      <c r="W249" s="323">
        <f t="shared" si="56"/>
        <v>246</v>
      </c>
      <c r="X249" s="323">
        <f t="shared" si="57"/>
        <v>248</v>
      </c>
    </row>
    <row r="250" spans="1:24" customFormat="1" ht="42.75" customHeight="1" x14ac:dyDescent="0.25">
      <c r="A250" s="355"/>
      <c r="B250" s="355"/>
      <c r="C250" s="353"/>
      <c r="D250" s="239" t="s">
        <v>90</v>
      </c>
      <c r="E250" s="239">
        <v>1</v>
      </c>
      <c r="F250" s="239">
        <v>118</v>
      </c>
      <c r="G250" s="248" t="s">
        <v>313</v>
      </c>
      <c r="H250" s="239">
        <v>50</v>
      </c>
      <c r="I250" s="239" t="s">
        <v>451</v>
      </c>
      <c r="J250" s="352"/>
      <c r="K250" s="251"/>
      <c r="L250" s="251"/>
      <c r="O250" s="323">
        <f t="shared" ca="1" si="58"/>
        <v>0</v>
      </c>
      <c r="P250" s="323">
        <f t="shared" ca="1" si="59"/>
        <v>1</v>
      </c>
      <c r="Q250" s="323">
        <f t="shared" ca="1" si="60"/>
        <v>0</v>
      </c>
      <c r="R250" s="323">
        <f t="shared" ca="1" si="61"/>
        <v>0</v>
      </c>
      <c r="S250" s="323">
        <f t="shared" ca="1" si="62"/>
        <v>0</v>
      </c>
      <c r="T250" s="323">
        <f t="shared" ca="1" si="63"/>
        <v>0</v>
      </c>
      <c r="W250" s="323">
        <f t="shared" si="56"/>
        <v>246</v>
      </c>
      <c r="X250" s="323">
        <f t="shared" si="57"/>
        <v>248</v>
      </c>
    </row>
    <row r="251" spans="1:24" customFormat="1" ht="42.75" customHeight="1" x14ac:dyDescent="0.25">
      <c r="A251" s="355"/>
      <c r="B251" s="355"/>
      <c r="C251" s="353"/>
      <c r="D251" s="239" t="s">
        <v>81</v>
      </c>
      <c r="E251" s="239">
        <v>1</v>
      </c>
      <c r="F251" s="239">
        <v>214</v>
      </c>
      <c r="G251" s="248" t="s">
        <v>313</v>
      </c>
      <c r="H251" s="239" t="s">
        <v>451</v>
      </c>
      <c r="I251" s="239" t="s">
        <v>451</v>
      </c>
      <c r="J251" s="352"/>
      <c r="K251" s="251"/>
      <c r="L251" s="251"/>
      <c r="O251" s="323">
        <f t="shared" ca="1" si="58"/>
        <v>0</v>
      </c>
      <c r="P251" s="323">
        <f t="shared" ca="1" si="59"/>
        <v>0</v>
      </c>
      <c r="Q251" s="323">
        <f t="shared" ca="1" si="60"/>
        <v>0</v>
      </c>
      <c r="R251" s="323">
        <f t="shared" ca="1" si="61"/>
        <v>0</v>
      </c>
      <c r="S251" s="323">
        <f t="shared" ca="1" si="62"/>
        <v>0</v>
      </c>
      <c r="T251" s="323">
        <f t="shared" ca="1" si="63"/>
        <v>0</v>
      </c>
      <c r="W251" s="323">
        <f t="shared" si="56"/>
        <v>246</v>
      </c>
      <c r="X251" s="323">
        <f t="shared" si="57"/>
        <v>248</v>
      </c>
    </row>
    <row r="252" spans="1:24" customFormat="1" ht="42.75" customHeight="1" x14ac:dyDescent="0.25">
      <c r="A252" s="355"/>
      <c r="B252" s="355"/>
      <c r="C252" s="353"/>
      <c r="D252" s="239" t="s">
        <v>81</v>
      </c>
      <c r="E252" s="239">
        <v>2</v>
      </c>
      <c r="F252" s="239">
        <v>214</v>
      </c>
      <c r="G252" s="248" t="s">
        <v>313</v>
      </c>
      <c r="H252" s="239" t="s">
        <v>451</v>
      </c>
      <c r="I252" s="239" t="s">
        <v>451</v>
      </c>
      <c r="J252" s="352"/>
      <c r="K252" s="251"/>
      <c r="L252" s="251"/>
      <c r="O252" s="323">
        <f t="shared" ca="1" si="58"/>
        <v>0</v>
      </c>
      <c r="P252" s="323">
        <f t="shared" ca="1" si="59"/>
        <v>0</v>
      </c>
      <c r="Q252" s="323">
        <f t="shared" ca="1" si="60"/>
        <v>0</v>
      </c>
      <c r="R252" s="323">
        <f t="shared" ca="1" si="61"/>
        <v>0</v>
      </c>
      <c r="S252" s="323">
        <f t="shared" ca="1" si="62"/>
        <v>0</v>
      </c>
      <c r="T252" s="323">
        <f t="shared" ca="1" si="63"/>
        <v>0</v>
      </c>
      <c r="W252" s="323">
        <f t="shared" si="56"/>
        <v>246</v>
      </c>
      <c r="X252" s="323">
        <f t="shared" si="57"/>
        <v>248</v>
      </c>
    </row>
    <row r="253" spans="1:24" customFormat="1" ht="42.75" customHeight="1" x14ac:dyDescent="0.25">
      <c r="A253" s="356"/>
      <c r="B253" s="356"/>
      <c r="C253" s="239" t="s">
        <v>499</v>
      </c>
      <c r="D253" s="239"/>
      <c r="E253" s="239"/>
      <c r="F253" s="239"/>
      <c r="G253" s="248"/>
      <c r="H253" s="239">
        <f>SUM(H248:H252)</f>
        <v>150</v>
      </c>
      <c r="I253" s="239"/>
      <c r="J253" s="248">
        <v>188</v>
      </c>
      <c r="K253" s="251"/>
      <c r="L253" s="251"/>
      <c r="O253" s="323">
        <f t="shared" ca="1" si="58"/>
        <v>0</v>
      </c>
      <c r="P253" s="323">
        <f t="shared" ca="1" si="59"/>
        <v>3</v>
      </c>
      <c r="Q253" s="323">
        <f t="shared" ca="1" si="60"/>
        <v>0</v>
      </c>
      <c r="R253" s="323">
        <f t="shared" ca="1" si="61"/>
        <v>0</v>
      </c>
      <c r="S253" s="323">
        <f t="shared" ca="1" si="62"/>
        <v>0</v>
      </c>
      <c r="T253" s="323">
        <f t="shared" ca="1" si="63"/>
        <v>0</v>
      </c>
      <c r="W253" s="323">
        <f t="shared" si="56"/>
        <v>252</v>
      </c>
      <c r="X253" s="323">
        <f t="shared" si="57"/>
        <v>254</v>
      </c>
    </row>
    <row r="254" spans="1:24" customFormat="1" ht="42.75" customHeight="1" x14ac:dyDescent="0.25">
      <c r="A254" s="354">
        <v>39</v>
      </c>
      <c r="B254" s="354" t="s">
        <v>143</v>
      </c>
      <c r="C254" s="353" t="s">
        <v>143</v>
      </c>
      <c r="D254" s="239" t="s">
        <v>25</v>
      </c>
      <c r="E254" s="239">
        <v>1</v>
      </c>
      <c r="F254" s="239">
        <v>18</v>
      </c>
      <c r="G254" s="248" t="s">
        <v>313</v>
      </c>
      <c r="H254" s="239" t="s">
        <v>451</v>
      </c>
      <c r="I254" s="239" t="s">
        <v>451</v>
      </c>
      <c r="J254" s="352" t="s">
        <v>451</v>
      </c>
      <c r="K254" s="251"/>
      <c r="L254" s="251"/>
      <c r="O254" s="323">
        <f t="shared" ca="1" si="58"/>
        <v>0</v>
      </c>
      <c r="P254" s="323">
        <f t="shared" ca="1" si="59"/>
        <v>0</v>
      </c>
      <c r="Q254" s="323">
        <f t="shared" ca="1" si="60"/>
        <v>0</v>
      </c>
      <c r="R254" s="323">
        <f t="shared" ca="1" si="61"/>
        <v>0</v>
      </c>
      <c r="S254" s="323">
        <f t="shared" ca="1" si="62"/>
        <v>0</v>
      </c>
      <c r="T254" s="323">
        <f t="shared" ca="1" si="63"/>
        <v>0</v>
      </c>
      <c r="W254" s="323">
        <f t="shared" si="56"/>
        <v>252</v>
      </c>
      <c r="X254" s="323">
        <f t="shared" si="57"/>
        <v>254</v>
      </c>
    </row>
    <row r="255" spans="1:24" customFormat="1" ht="42.75" customHeight="1" x14ac:dyDescent="0.25">
      <c r="A255" s="355"/>
      <c r="B255" s="355"/>
      <c r="C255" s="353"/>
      <c r="D255" s="239" t="s">
        <v>25</v>
      </c>
      <c r="E255" s="239">
        <v>2</v>
      </c>
      <c r="F255" s="239">
        <v>18</v>
      </c>
      <c r="G255" s="248" t="s">
        <v>313</v>
      </c>
      <c r="H255" s="239" t="s">
        <v>451</v>
      </c>
      <c r="I255" s="239" t="s">
        <v>451</v>
      </c>
      <c r="J255" s="352"/>
      <c r="K255" s="251"/>
      <c r="L255" s="251"/>
      <c r="O255" s="323">
        <f t="shared" ca="1" si="58"/>
        <v>0</v>
      </c>
      <c r="P255" s="323">
        <f t="shared" ca="1" si="59"/>
        <v>0</v>
      </c>
      <c r="Q255" s="323">
        <f t="shared" ca="1" si="60"/>
        <v>0</v>
      </c>
      <c r="R255" s="323">
        <f t="shared" ca="1" si="61"/>
        <v>0</v>
      </c>
      <c r="S255" s="323">
        <f t="shared" ca="1" si="62"/>
        <v>0</v>
      </c>
      <c r="T255" s="323">
        <f t="shared" ca="1" si="63"/>
        <v>0</v>
      </c>
      <c r="W255" s="323">
        <f t="shared" si="56"/>
        <v>252</v>
      </c>
      <c r="X255" s="323">
        <f t="shared" si="57"/>
        <v>254</v>
      </c>
    </row>
    <row r="256" spans="1:24" customFormat="1" ht="42.75" customHeight="1" x14ac:dyDescent="0.25">
      <c r="A256" s="356"/>
      <c r="B256" s="356"/>
      <c r="C256" s="239" t="s">
        <v>499</v>
      </c>
      <c r="D256" s="239"/>
      <c r="E256" s="239"/>
      <c r="F256" s="239"/>
      <c r="G256" s="248"/>
      <c r="H256" s="239" t="s">
        <v>451</v>
      </c>
      <c r="I256" s="239"/>
      <c r="J256" s="248" t="s">
        <v>451</v>
      </c>
      <c r="K256" s="251"/>
      <c r="L256" s="251"/>
      <c r="O256" s="323">
        <f t="shared" ca="1" si="58"/>
        <v>0</v>
      </c>
      <c r="P256" s="323">
        <f t="shared" ca="1" si="59"/>
        <v>0</v>
      </c>
      <c r="Q256" s="323">
        <f t="shared" ca="1" si="60"/>
        <v>0</v>
      </c>
      <c r="R256" s="323">
        <f t="shared" ca="1" si="61"/>
        <v>0</v>
      </c>
      <c r="S256" s="323">
        <f t="shared" ca="1" si="62"/>
        <v>0</v>
      </c>
      <c r="T256" s="323">
        <f t="shared" ca="1" si="63"/>
        <v>0</v>
      </c>
      <c r="W256" s="323">
        <f t="shared" si="56"/>
        <v>255</v>
      </c>
      <c r="X256" s="323">
        <f t="shared" si="57"/>
        <v>257</v>
      </c>
    </row>
    <row r="257" spans="1:24" customFormat="1" ht="42.75" customHeight="1" x14ac:dyDescent="0.25">
      <c r="A257" s="354">
        <v>40</v>
      </c>
      <c r="B257" s="354" t="s">
        <v>67</v>
      </c>
      <c r="C257" s="353" t="s">
        <v>51</v>
      </c>
      <c r="D257" s="239" t="s">
        <v>64</v>
      </c>
      <c r="E257" s="239">
        <v>2</v>
      </c>
      <c r="F257" s="239">
        <v>185</v>
      </c>
      <c r="G257" s="248" t="s">
        <v>313</v>
      </c>
      <c r="H257" s="239" t="s">
        <v>451</v>
      </c>
      <c r="I257" s="239" t="s">
        <v>451</v>
      </c>
      <c r="J257" s="352" t="s">
        <v>451</v>
      </c>
      <c r="K257" s="251"/>
      <c r="L257" s="251"/>
      <c r="O257" s="323">
        <f t="shared" ca="1" si="58"/>
        <v>0</v>
      </c>
      <c r="P257" s="323">
        <f t="shared" ca="1" si="59"/>
        <v>0</v>
      </c>
      <c r="Q257" s="323">
        <f t="shared" ca="1" si="60"/>
        <v>0</v>
      </c>
      <c r="R257" s="323">
        <f t="shared" ca="1" si="61"/>
        <v>0</v>
      </c>
      <c r="S257" s="323">
        <f t="shared" ca="1" si="62"/>
        <v>0</v>
      </c>
      <c r="T257" s="323">
        <f t="shared" ca="1" si="63"/>
        <v>0</v>
      </c>
      <c r="W257" s="323">
        <f t="shared" si="56"/>
        <v>255</v>
      </c>
      <c r="X257" s="323">
        <f t="shared" si="57"/>
        <v>257</v>
      </c>
    </row>
    <row r="258" spans="1:24" customFormat="1" ht="42.75" customHeight="1" x14ac:dyDescent="0.25">
      <c r="A258" s="355"/>
      <c r="B258" s="355"/>
      <c r="C258" s="353"/>
      <c r="D258" s="239" t="s">
        <v>480</v>
      </c>
      <c r="E258" s="239">
        <v>1</v>
      </c>
      <c r="F258" s="239">
        <v>15</v>
      </c>
      <c r="G258" s="248" t="s">
        <v>313</v>
      </c>
      <c r="H258" s="239" t="s">
        <v>451</v>
      </c>
      <c r="I258" s="239" t="s">
        <v>451</v>
      </c>
      <c r="J258" s="352"/>
      <c r="K258" s="251"/>
      <c r="L258" s="251"/>
      <c r="O258" s="323">
        <f t="shared" ca="1" si="58"/>
        <v>0</v>
      </c>
      <c r="P258" s="323">
        <f t="shared" ca="1" si="59"/>
        <v>0</v>
      </c>
      <c r="Q258" s="323">
        <f t="shared" ca="1" si="60"/>
        <v>0</v>
      </c>
      <c r="R258" s="323">
        <f t="shared" ca="1" si="61"/>
        <v>0</v>
      </c>
      <c r="S258" s="323">
        <f t="shared" ca="1" si="62"/>
        <v>0</v>
      </c>
      <c r="T258" s="323">
        <f t="shared" ca="1" si="63"/>
        <v>0</v>
      </c>
      <c r="W258" s="323">
        <f t="shared" si="56"/>
        <v>255</v>
      </c>
      <c r="X258" s="323">
        <f t="shared" si="57"/>
        <v>257</v>
      </c>
    </row>
    <row r="259" spans="1:24" customFormat="1" ht="42.75" customHeight="1" x14ac:dyDescent="0.25">
      <c r="A259" s="355"/>
      <c r="B259" s="355"/>
      <c r="C259" s="353"/>
      <c r="D259" s="239" t="s">
        <v>480</v>
      </c>
      <c r="E259" s="239">
        <v>2</v>
      </c>
      <c r="F259" s="239">
        <v>15</v>
      </c>
      <c r="G259" s="248" t="s">
        <v>313</v>
      </c>
      <c r="H259" s="239" t="s">
        <v>451</v>
      </c>
      <c r="I259" s="239" t="s">
        <v>451</v>
      </c>
      <c r="J259" s="352"/>
      <c r="K259" s="251"/>
      <c r="L259" s="251"/>
      <c r="O259" s="323">
        <f t="shared" ca="1" si="58"/>
        <v>0</v>
      </c>
      <c r="P259" s="323">
        <f t="shared" ca="1" si="59"/>
        <v>0</v>
      </c>
      <c r="Q259" s="323">
        <f t="shared" ca="1" si="60"/>
        <v>0</v>
      </c>
      <c r="R259" s="323">
        <f t="shared" ca="1" si="61"/>
        <v>0</v>
      </c>
      <c r="S259" s="323">
        <f t="shared" ca="1" si="62"/>
        <v>0</v>
      </c>
      <c r="T259" s="323">
        <f t="shared" ca="1" si="63"/>
        <v>0</v>
      </c>
      <c r="W259" s="323">
        <f t="shared" si="56"/>
        <v>255</v>
      </c>
      <c r="X259" s="323">
        <f t="shared" si="57"/>
        <v>257</v>
      </c>
    </row>
    <row r="260" spans="1:24" customFormat="1" ht="42.75" customHeight="1" x14ac:dyDescent="0.25">
      <c r="A260" s="355"/>
      <c r="B260" s="355"/>
      <c r="C260" s="353"/>
      <c r="D260" s="239" t="s">
        <v>66</v>
      </c>
      <c r="E260" s="239">
        <v>1</v>
      </c>
      <c r="F260" s="239">
        <v>203</v>
      </c>
      <c r="G260" s="248" t="s">
        <v>313</v>
      </c>
      <c r="H260" s="239" t="s">
        <v>451</v>
      </c>
      <c r="I260" s="239" t="s">
        <v>451</v>
      </c>
      <c r="J260" s="352"/>
      <c r="K260" s="251"/>
      <c r="L260" s="251"/>
      <c r="O260" s="323">
        <f t="shared" ca="1" si="58"/>
        <v>0</v>
      </c>
      <c r="P260" s="323">
        <f t="shared" ca="1" si="59"/>
        <v>0</v>
      </c>
      <c r="Q260" s="323">
        <f t="shared" ca="1" si="60"/>
        <v>0</v>
      </c>
      <c r="R260" s="323">
        <f t="shared" ca="1" si="61"/>
        <v>0</v>
      </c>
      <c r="S260" s="323">
        <f t="shared" ca="1" si="62"/>
        <v>0</v>
      </c>
      <c r="T260" s="323">
        <f t="shared" ca="1" si="63"/>
        <v>0</v>
      </c>
      <c r="W260" s="323">
        <f t="shared" si="56"/>
        <v>255</v>
      </c>
      <c r="X260" s="323">
        <f t="shared" si="57"/>
        <v>257</v>
      </c>
    </row>
    <row r="261" spans="1:24" customFormat="1" ht="42.75" customHeight="1" x14ac:dyDescent="0.25">
      <c r="A261" s="356"/>
      <c r="B261" s="356"/>
      <c r="C261" s="239" t="s">
        <v>499</v>
      </c>
      <c r="D261" s="239"/>
      <c r="E261" s="239"/>
      <c r="F261" s="239"/>
      <c r="G261" s="248"/>
      <c r="H261" s="239" t="s">
        <v>451</v>
      </c>
      <c r="I261" s="239"/>
      <c r="J261" s="248" t="s">
        <v>451</v>
      </c>
      <c r="K261" s="251"/>
      <c r="L261" s="251"/>
      <c r="O261" s="323">
        <f t="shared" ca="1" si="58"/>
        <v>0</v>
      </c>
      <c r="P261" s="323">
        <f t="shared" ca="1" si="59"/>
        <v>0</v>
      </c>
      <c r="Q261" s="323">
        <f t="shared" ca="1" si="60"/>
        <v>0</v>
      </c>
      <c r="R261" s="323">
        <f t="shared" ca="1" si="61"/>
        <v>0</v>
      </c>
      <c r="S261" s="323">
        <f t="shared" ca="1" si="62"/>
        <v>0</v>
      </c>
      <c r="T261" s="323">
        <f t="shared" ca="1" si="63"/>
        <v>0</v>
      </c>
      <c r="W261" s="323">
        <f t="shared" si="56"/>
        <v>260</v>
      </c>
      <c r="X261" s="323">
        <f t="shared" si="57"/>
        <v>262</v>
      </c>
    </row>
    <row r="262" spans="1:24" customFormat="1" ht="42.75" customHeight="1" x14ac:dyDescent="0.25">
      <c r="A262" s="354">
        <v>41</v>
      </c>
      <c r="B262" s="354" t="s">
        <v>102</v>
      </c>
      <c r="C262" s="353" t="s">
        <v>549</v>
      </c>
      <c r="D262" s="239" t="s">
        <v>103</v>
      </c>
      <c r="E262" s="239">
        <v>1</v>
      </c>
      <c r="F262" s="239">
        <v>157</v>
      </c>
      <c r="G262" s="248" t="s">
        <v>313</v>
      </c>
      <c r="H262" s="239" t="s">
        <v>451</v>
      </c>
      <c r="I262" s="239" t="s">
        <v>451</v>
      </c>
      <c r="J262" s="352" t="s">
        <v>558</v>
      </c>
      <c r="K262" s="251"/>
      <c r="L262" s="251"/>
      <c r="O262" s="323">
        <f t="shared" ca="1" si="58"/>
        <v>0</v>
      </c>
      <c r="P262" s="323">
        <f t="shared" ca="1" si="59"/>
        <v>0</v>
      </c>
      <c r="Q262" s="323">
        <f t="shared" ca="1" si="60"/>
        <v>0</v>
      </c>
      <c r="R262" s="323">
        <f t="shared" ca="1" si="61"/>
        <v>0</v>
      </c>
      <c r="S262" s="323">
        <f t="shared" ca="1" si="62"/>
        <v>0</v>
      </c>
      <c r="T262" s="323">
        <f t="shared" ca="1" si="63"/>
        <v>0</v>
      </c>
      <c r="W262" s="323">
        <f t="shared" ref="W262:W325" si="64">IF(C262="Total", ROW(B262)-1, W261)</f>
        <v>260</v>
      </c>
      <c r="X262" s="323">
        <f t="shared" si="57"/>
        <v>262</v>
      </c>
    </row>
    <row r="263" spans="1:24" customFormat="1" ht="42.75" customHeight="1" x14ac:dyDescent="0.25">
      <c r="A263" s="355"/>
      <c r="B263" s="355"/>
      <c r="C263" s="353"/>
      <c r="D263" s="239" t="s">
        <v>103</v>
      </c>
      <c r="E263" s="239">
        <v>2</v>
      </c>
      <c r="F263" s="239">
        <v>157</v>
      </c>
      <c r="G263" s="248" t="s">
        <v>313</v>
      </c>
      <c r="H263" s="239" t="s">
        <v>451</v>
      </c>
      <c r="I263" s="239" t="s">
        <v>451</v>
      </c>
      <c r="J263" s="352"/>
      <c r="K263" s="251"/>
      <c r="L263" s="251"/>
      <c r="O263" s="323">
        <f t="shared" ca="1" si="58"/>
        <v>0</v>
      </c>
      <c r="P263" s="323">
        <f t="shared" ca="1" si="59"/>
        <v>0</v>
      </c>
      <c r="Q263" s="323">
        <f t="shared" ca="1" si="60"/>
        <v>0</v>
      </c>
      <c r="R263" s="323">
        <f t="shared" ca="1" si="61"/>
        <v>0</v>
      </c>
      <c r="S263" s="323">
        <f t="shared" ca="1" si="62"/>
        <v>0</v>
      </c>
      <c r="T263" s="323">
        <f t="shared" ca="1" si="63"/>
        <v>0</v>
      </c>
      <c r="W263" s="323">
        <f t="shared" si="64"/>
        <v>260</v>
      </c>
      <c r="X263" s="323">
        <f t="shared" si="57"/>
        <v>262</v>
      </c>
    </row>
    <row r="264" spans="1:24" customFormat="1" ht="42.75" customHeight="1" x14ac:dyDescent="0.25">
      <c r="A264" s="355"/>
      <c r="B264" s="355"/>
      <c r="C264" s="353"/>
      <c r="D264" s="239" t="s">
        <v>104</v>
      </c>
      <c r="E264" s="239">
        <v>1</v>
      </c>
      <c r="F264" s="239">
        <v>56</v>
      </c>
      <c r="G264" s="248" t="s">
        <v>313</v>
      </c>
      <c r="H264" s="239" t="s">
        <v>451</v>
      </c>
      <c r="I264" s="239" t="s">
        <v>451</v>
      </c>
      <c r="J264" s="352"/>
      <c r="K264" s="251"/>
      <c r="L264" s="251"/>
      <c r="O264" s="323">
        <f t="shared" ca="1" si="58"/>
        <v>0</v>
      </c>
      <c r="P264" s="323">
        <f t="shared" ca="1" si="59"/>
        <v>0</v>
      </c>
      <c r="Q264" s="323">
        <f t="shared" ca="1" si="60"/>
        <v>0</v>
      </c>
      <c r="R264" s="323">
        <f t="shared" ca="1" si="61"/>
        <v>0</v>
      </c>
      <c r="S264" s="323">
        <f t="shared" ca="1" si="62"/>
        <v>0</v>
      </c>
      <c r="T264" s="323">
        <f t="shared" ca="1" si="63"/>
        <v>0</v>
      </c>
      <c r="W264" s="323">
        <f t="shared" si="64"/>
        <v>260</v>
      </c>
      <c r="X264" s="323">
        <f t="shared" si="57"/>
        <v>262</v>
      </c>
    </row>
    <row r="265" spans="1:24" customFormat="1" ht="42.75" customHeight="1" x14ac:dyDescent="0.25">
      <c r="A265" s="355"/>
      <c r="B265" s="355"/>
      <c r="C265" s="353"/>
      <c r="D265" s="239" t="s">
        <v>104</v>
      </c>
      <c r="E265" s="239">
        <v>2</v>
      </c>
      <c r="F265" s="239">
        <v>56</v>
      </c>
      <c r="G265" s="248" t="s">
        <v>313</v>
      </c>
      <c r="H265" s="239" t="s">
        <v>451</v>
      </c>
      <c r="I265" s="239" t="s">
        <v>451</v>
      </c>
      <c r="J265" s="352"/>
      <c r="K265" s="251"/>
      <c r="L265" s="251"/>
      <c r="O265" s="323">
        <f t="shared" ca="1" si="58"/>
        <v>0</v>
      </c>
      <c r="P265" s="323">
        <f t="shared" ca="1" si="59"/>
        <v>0</v>
      </c>
      <c r="Q265" s="323">
        <f t="shared" ca="1" si="60"/>
        <v>0</v>
      </c>
      <c r="R265" s="323">
        <f t="shared" ca="1" si="61"/>
        <v>0</v>
      </c>
      <c r="S265" s="323">
        <f t="shared" ca="1" si="62"/>
        <v>0</v>
      </c>
      <c r="T265" s="323">
        <f t="shared" ca="1" si="63"/>
        <v>0</v>
      </c>
      <c r="W265" s="323">
        <f t="shared" si="64"/>
        <v>260</v>
      </c>
      <c r="X265" s="323">
        <f t="shared" si="57"/>
        <v>262</v>
      </c>
    </row>
    <row r="266" spans="1:24" customFormat="1" ht="42.75" customHeight="1" x14ac:dyDescent="0.25">
      <c r="A266" s="355"/>
      <c r="B266" s="355"/>
      <c r="C266" s="353"/>
      <c r="D266" s="239" t="s">
        <v>57</v>
      </c>
      <c r="E266" s="239">
        <v>1</v>
      </c>
      <c r="F266" s="239">
        <v>152</v>
      </c>
      <c r="G266" s="248" t="s">
        <v>313</v>
      </c>
      <c r="H266" s="239" t="s">
        <v>451</v>
      </c>
      <c r="I266" s="239" t="s">
        <v>451</v>
      </c>
      <c r="J266" s="352"/>
      <c r="K266" s="251"/>
      <c r="L266" s="251"/>
      <c r="O266" s="323">
        <f t="shared" ca="1" si="58"/>
        <v>0</v>
      </c>
      <c r="P266" s="323">
        <f t="shared" ca="1" si="59"/>
        <v>0</v>
      </c>
      <c r="Q266" s="323">
        <f t="shared" ca="1" si="60"/>
        <v>0</v>
      </c>
      <c r="R266" s="323">
        <f t="shared" ca="1" si="61"/>
        <v>0</v>
      </c>
      <c r="S266" s="323">
        <f t="shared" ca="1" si="62"/>
        <v>0</v>
      </c>
      <c r="T266" s="323">
        <f t="shared" ca="1" si="63"/>
        <v>0</v>
      </c>
      <c r="W266" s="323">
        <f t="shared" si="64"/>
        <v>260</v>
      </c>
      <c r="X266" s="323">
        <f t="shared" si="57"/>
        <v>262</v>
      </c>
    </row>
    <row r="267" spans="1:24" customFormat="1" ht="42.75" customHeight="1" x14ac:dyDescent="0.25">
      <c r="A267" s="355"/>
      <c r="B267" s="355"/>
      <c r="C267" s="353"/>
      <c r="D267" s="239" t="s">
        <v>57</v>
      </c>
      <c r="E267" s="239">
        <v>2</v>
      </c>
      <c r="F267" s="239">
        <v>152</v>
      </c>
      <c r="G267" s="248" t="s">
        <v>313</v>
      </c>
      <c r="H267" s="239" t="s">
        <v>451</v>
      </c>
      <c r="I267" s="239" t="s">
        <v>451</v>
      </c>
      <c r="J267" s="352"/>
      <c r="K267" s="251"/>
      <c r="L267" s="251"/>
      <c r="O267" s="323">
        <f t="shared" ca="1" si="58"/>
        <v>0</v>
      </c>
      <c r="P267" s="323">
        <f t="shared" ca="1" si="59"/>
        <v>0</v>
      </c>
      <c r="Q267" s="323">
        <f t="shared" ca="1" si="60"/>
        <v>0</v>
      </c>
      <c r="R267" s="323">
        <f t="shared" ca="1" si="61"/>
        <v>0</v>
      </c>
      <c r="S267" s="323">
        <f t="shared" ca="1" si="62"/>
        <v>0</v>
      </c>
      <c r="T267" s="323">
        <f t="shared" ca="1" si="63"/>
        <v>0</v>
      </c>
      <c r="W267" s="323">
        <f t="shared" si="64"/>
        <v>260</v>
      </c>
      <c r="X267" s="323">
        <f t="shared" si="57"/>
        <v>262</v>
      </c>
    </row>
    <row r="268" spans="1:24" customFormat="1" ht="42.75" customHeight="1" x14ac:dyDescent="0.25">
      <c r="A268" s="355"/>
      <c r="B268" s="355"/>
      <c r="C268" s="353"/>
      <c r="D268" s="239" t="s">
        <v>71</v>
      </c>
      <c r="E268" s="239">
        <v>1</v>
      </c>
      <c r="F268" s="239">
        <v>62</v>
      </c>
      <c r="G268" s="248" t="s">
        <v>313</v>
      </c>
      <c r="H268" s="239" t="s">
        <v>451</v>
      </c>
      <c r="I268" s="239" t="s">
        <v>451</v>
      </c>
      <c r="J268" s="352"/>
      <c r="K268" s="251"/>
      <c r="L268" s="251"/>
      <c r="O268" s="323">
        <f t="shared" ca="1" si="58"/>
        <v>0</v>
      </c>
      <c r="P268" s="323">
        <f t="shared" ca="1" si="59"/>
        <v>0</v>
      </c>
      <c r="Q268" s="323">
        <f t="shared" ca="1" si="60"/>
        <v>0</v>
      </c>
      <c r="R268" s="323">
        <f t="shared" ca="1" si="61"/>
        <v>0</v>
      </c>
      <c r="S268" s="323">
        <f t="shared" ca="1" si="62"/>
        <v>0</v>
      </c>
      <c r="T268" s="323">
        <f t="shared" ca="1" si="63"/>
        <v>0</v>
      </c>
      <c r="W268" s="323">
        <f t="shared" si="64"/>
        <v>260</v>
      </c>
      <c r="X268" s="323">
        <f t="shared" si="57"/>
        <v>262</v>
      </c>
    </row>
    <row r="269" spans="1:24" customFormat="1" ht="42.75" customHeight="1" x14ac:dyDescent="0.25">
      <c r="A269" s="355"/>
      <c r="B269" s="355"/>
      <c r="C269" s="353"/>
      <c r="D269" s="239" t="s">
        <v>71</v>
      </c>
      <c r="E269" s="239">
        <v>2</v>
      </c>
      <c r="F269" s="239">
        <v>62</v>
      </c>
      <c r="G269" s="248" t="s">
        <v>313</v>
      </c>
      <c r="H269" s="239" t="s">
        <v>451</v>
      </c>
      <c r="I269" s="239" t="s">
        <v>451</v>
      </c>
      <c r="J269" s="352"/>
      <c r="K269" s="251"/>
      <c r="L269" s="251"/>
      <c r="O269" s="323">
        <f t="shared" ca="1" si="58"/>
        <v>0</v>
      </c>
      <c r="P269" s="323">
        <f t="shared" ca="1" si="59"/>
        <v>0</v>
      </c>
      <c r="Q269" s="323">
        <f t="shared" ca="1" si="60"/>
        <v>0</v>
      </c>
      <c r="R269" s="323">
        <f t="shared" ca="1" si="61"/>
        <v>0</v>
      </c>
      <c r="S269" s="323">
        <f t="shared" ca="1" si="62"/>
        <v>0</v>
      </c>
      <c r="T269" s="323">
        <f t="shared" ca="1" si="63"/>
        <v>0</v>
      </c>
      <c r="W269" s="323">
        <f t="shared" si="64"/>
        <v>260</v>
      </c>
      <c r="X269" s="323">
        <f t="shared" si="57"/>
        <v>262</v>
      </c>
    </row>
    <row r="270" spans="1:24" customFormat="1" ht="42.75" customHeight="1" x14ac:dyDescent="0.25">
      <c r="A270" s="355"/>
      <c r="B270" s="355"/>
      <c r="C270" s="353"/>
      <c r="D270" s="239" t="s">
        <v>63</v>
      </c>
      <c r="E270" s="239">
        <v>1</v>
      </c>
      <c r="F270" s="239">
        <v>68</v>
      </c>
      <c r="G270" s="248" t="s">
        <v>313</v>
      </c>
      <c r="H270" s="239" t="s">
        <v>451</v>
      </c>
      <c r="I270" s="239" t="s">
        <v>451</v>
      </c>
      <c r="J270" s="352"/>
      <c r="K270" s="251"/>
      <c r="L270" s="251"/>
      <c r="O270" s="323">
        <f t="shared" ca="1" si="58"/>
        <v>0</v>
      </c>
      <c r="P270" s="323">
        <f t="shared" ca="1" si="59"/>
        <v>0</v>
      </c>
      <c r="Q270" s="323">
        <f t="shared" ca="1" si="60"/>
        <v>0</v>
      </c>
      <c r="R270" s="323">
        <f t="shared" ca="1" si="61"/>
        <v>0</v>
      </c>
      <c r="S270" s="323">
        <f t="shared" ca="1" si="62"/>
        <v>0</v>
      </c>
      <c r="T270" s="323">
        <f t="shared" ca="1" si="63"/>
        <v>0</v>
      </c>
      <c r="W270" s="323">
        <f t="shared" si="64"/>
        <v>260</v>
      </c>
      <c r="X270" s="323">
        <f t="shared" si="57"/>
        <v>262</v>
      </c>
    </row>
    <row r="271" spans="1:24" customFormat="1" ht="42.75" customHeight="1" x14ac:dyDescent="0.25">
      <c r="A271" s="355"/>
      <c r="B271" s="355"/>
      <c r="C271" s="353"/>
      <c r="D271" s="239" t="s">
        <v>113</v>
      </c>
      <c r="E271" s="239">
        <v>1</v>
      </c>
      <c r="F271" s="239">
        <v>331</v>
      </c>
      <c r="G271" s="248" t="s">
        <v>313</v>
      </c>
      <c r="H271" s="239">
        <v>50</v>
      </c>
      <c r="I271" s="239" t="s">
        <v>451</v>
      </c>
      <c r="J271" s="352"/>
      <c r="K271" s="251"/>
      <c r="L271" s="251"/>
      <c r="O271" s="323">
        <f t="shared" ca="1" si="58"/>
        <v>0</v>
      </c>
      <c r="P271" s="323">
        <f t="shared" ca="1" si="59"/>
        <v>1</v>
      </c>
      <c r="Q271" s="323">
        <f t="shared" ca="1" si="60"/>
        <v>0</v>
      </c>
      <c r="R271" s="323">
        <f t="shared" ca="1" si="61"/>
        <v>0</v>
      </c>
      <c r="S271" s="323">
        <f t="shared" ca="1" si="62"/>
        <v>0</v>
      </c>
      <c r="T271" s="323">
        <f t="shared" ca="1" si="63"/>
        <v>0</v>
      </c>
      <c r="W271" s="323">
        <f t="shared" si="64"/>
        <v>260</v>
      </c>
      <c r="X271" s="323">
        <f t="shared" ref="X271:X334" si="65">IF(C271="Total",W271+2,X270)</f>
        <v>262</v>
      </c>
    </row>
    <row r="272" spans="1:24" customFormat="1" ht="42.75" customHeight="1" x14ac:dyDescent="0.25">
      <c r="A272" s="355"/>
      <c r="B272" s="355"/>
      <c r="C272" s="353"/>
      <c r="D272" s="239" t="s">
        <v>113</v>
      </c>
      <c r="E272" s="239">
        <v>2</v>
      </c>
      <c r="F272" s="239">
        <v>331</v>
      </c>
      <c r="G272" s="248" t="s">
        <v>313</v>
      </c>
      <c r="H272" s="239">
        <v>50</v>
      </c>
      <c r="I272" s="239" t="s">
        <v>451</v>
      </c>
      <c r="J272" s="352"/>
      <c r="K272" s="251"/>
      <c r="L272" s="251"/>
      <c r="O272" s="323">
        <f t="shared" ca="1" si="58"/>
        <v>0</v>
      </c>
      <c r="P272" s="323">
        <f t="shared" ca="1" si="59"/>
        <v>1</v>
      </c>
      <c r="Q272" s="323">
        <f t="shared" ca="1" si="60"/>
        <v>0</v>
      </c>
      <c r="R272" s="323">
        <f t="shared" ca="1" si="61"/>
        <v>0</v>
      </c>
      <c r="S272" s="323">
        <f t="shared" ca="1" si="62"/>
        <v>0</v>
      </c>
      <c r="T272" s="323">
        <f t="shared" ca="1" si="63"/>
        <v>0</v>
      </c>
      <c r="W272" s="323">
        <f t="shared" si="64"/>
        <v>260</v>
      </c>
      <c r="X272" s="323">
        <f t="shared" si="65"/>
        <v>262</v>
      </c>
    </row>
    <row r="273" spans="1:24" customFormat="1" ht="42.75" customHeight="1" x14ac:dyDescent="0.25">
      <c r="A273" s="355"/>
      <c r="B273" s="355"/>
      <c r="C273" s="353"/>
      <c r="D273" s="239" t="s">
        <v>169</v>
      </c>
      <c r="E273" s="239">
        <v>1</v>
      </c>
      <c r="F273" s="239">
        <v>41</v>
      </c>
      <c r="G273" s="248" t="s">
        <v>313</v>
      </c>
      <c r="H273" s="239" t="s">
        <v>451</v>
      </c>
      <c r="I273" s="239" t="s">
        <v>451</v>
      </c>
      <c r="J273" s="352"/>
      <c r="K273" s="251"/>
      <c r="L273" s="251"/>
      <c r="O273" s="323">
        <f t="shared" ca="1" si="58"/>
        <v>0</v>
      </c>
      <c r="P273" s="323">
        <f t="shared" ca="1" si="59"/>
        <v>0</v>
      </c>
      <c r="Q273" s="323">
        <f t="shared" ca="1" si="60"/>
        <v>0</v>
      </c>
      <c r="R273" s="323">
        <f t="shared" ca="1" si="61"/>
        <v>0</v>
      </c>
      <c r="S273" s="323">
        <f t="shared" ca="1" si="62"/>
        <v>0</v>
      </c>
      <c r="T273" s="323">
        <f t="shared" ca="1" si="63"/>
        <v>0</v>
      </c>
      <c r="W273" s="323">
        <f t="shared" si="64"/>
        <v>260</v>
      </c>
      <c r="X273" s="323">
        <f t="shared" si="65"/>
        <v>262</v>
      </c>
    </row>
    <row r="274" spans="1:24" customFormat="1" ht="42.75" customHeight="1" x14ac:dyDescent="0.25">
      <c r="A274" s="356"/>
      <c r="B274" s="356"/>
      <c r="C274" s="239" t="s">
        <v>499</v>
      </c>
      <c r="D274" s="239"/>
      <c r="E274" s="239"/>
      <c r="F274" s="239"/>
      <c r="G274" s="248"/>
      <c r="H274" s="239">
        <f>SUM(H262:H273)</f>
        <v>100</v>
      </c>
      <c r="I274" s="239"/>
      <c r="J274" s="248">
        <v>188</v>
      </c>
      <c r="K274" s="251"/>
      <c r="L274" s="251"/>
      <c r="O274" s="323">
        <f t="shared" ca="1" si="58"/>
        <v>0</v>
      </c>
      <c r="P274" s="323">
        <f t="shared" ca="1" si="59"/>
        <v>2</v>
      </c>
      <c r="Q274" s="323">
        <f t="shared" ca="1" si="60"/>
        <v>0</v>
      </c>
      <c r="R274" s="323">
        <f t="shared" ca="1" si="61"/>
        <v>0</v>
      </c>
      <c r="S274" s="323">
        <f t="shared" ca="1" si="62"/>
        <v>0</v>
      </c>
      <c r="T274" s="323">
        <f t="shared" ca="1" si="63"/>
        <v>0</v>
      </c>
      <c r="W274" s="323">
        <f t="shared" si="64"/>
        <v>273</v>
      </c>
      <c r="X274" s="323">
        <f t="shared" si="65"/>
        <v>275</v>
      </c>
    </row>
    <row r="275" spans="1:24" customFormat="1" ht="42.75" customHeight="1" x14ac:dyDescent="0.25">
      <c r="A275" s="354">
        <v>42</v>
      </c>
      <c r="B275" s="354" t="s">
        <v>151</v>
      </c>
      <c r="C275" s="353" t="s">
        <v>151</v>
      </c>
      <c r="D275" s="239" t="s">
        <v>106</v>
      </c>
      <c r="E275" s="239">
        <v>1</v>
      </c>
      <c r="F275" s="239">
        <v>105</v>
      </c>
      <c r="G275" s="248" t="s">
        <v>313</v>
      </c>
      <c r="H275" s="239" t="s">
        <v>451</v>
      </c>
      <c r="I275" s="239" t="s">
        <v>451</v>
      </c>
      <c r="J275" s="352" t="s">
        <v>507</v>
      </c>
      <c r="K275" s="251"/>
      <c r="L275" s="251"/>
      <c r="O275" s="323">
        <f t="shared" ca="1" si="58"/>
        <v>0</v>
      </c>
      <c r="P275" s="323">
        <f t="shared" ca="1" si="59"/>
        <v>0</v>
      </c>
      <c r="Q275" s="323">
        <f t="shared" ca="1" si="60"/>
        <v>0</v>
      </c>
      <c r="R275" s="323">
        <f t="shared" ca="1" si="61"/>
        <v>0</v>
      </c>
      <c r="S275" s="323">
        <f t="shared" ca="1" si="62"/>
        <v>0</v>
      </c>
      <c r="T275" s="323">
        <f t="shared" ca="1" si="63"/>
        <v>0</v>
      </c>
      <c r="W275" s="323">
        <f t="shared" si="64"/>
        <v>273</v>
      </c>
      <c r="X275" s="323">
        <f t="shared" si="65"/>
        <v>275</v>
      </c>
    </row>
    <row r="276" spans="1:24" customFormat="1" ht="42.75" customHeight="1" x14ac:dyDescent="0.25">
      <c r="A276" s="355"/>
      <c r="B276" s="355"/>
      <c r="C276" s="353"/>
      <c r="D276" s="239" t="s">
        <v>106</v>
      </c>
      <c r="E276" s="239">
        <v>2</v>
      </c>
      <c r="F276" s="239">
        <v>105</v>
      </c>
      <c r="G276" s="248" t="s">
        <v>313</v>
      </c>
      <c r="H276" s="239" t="s">
        <v>451</v>
      </c>
      <c r="I276" s="239" t="s">
        <v>451</v>
      </c>
      <c r="J276" s="352"/>
      <c r="K276" s="251"/>
      <c r="L276" s="251"/>
      <c r="O276" s="323">
        <f t="shared" ca="1" si="58"/>
        <v>0</v>
      </c>
      <c r="P276" s="323">
        <f t="shared" ca="1" si="59"/>
        <v>0</v>
      </c>
      <c r="Q276" s="323">
        <f t="shared" ca="1" si="60"/>
        <v>0</v>
      </c>
      <c r="R276" s="323">
        <f t="shared" ca="1" si="61"/>
        <v>0</v>
      </c>
      <c r="S276" s="323">
        <f t="shared" ca="1" si="62"/>
        <v>0</v>
      </c>
      <c r="T276" s="323">
        <f t="shared" ca="1" si="63"/>
        <v>0</v>
      </c>
      <c r="W276" s="323">
        <f t="shared" si="64"/>
        <v>273</v>
      </c>
      <c r="X276" s="323">
        <f t="shared" si="65"/>
        <v>275</v>
      </c>
    </row>
    <row r="277" spans="1:24" customFormat="1" ht="42.75" customHeight="1" x14ac:dyDescent="0.25">
      <c r="A277" s="356"/>
      <c r="B277" s="356"/>
      <c r="C277" s="239" t="s">
        <v>499</v>
      </c>
      <c r="D277" s="239"/>
      <c r="E277" s="239"/>
      <c r="F277" s="239"/>
      <c r="G277" s="248"/>
      <c r="H277" s="239" t="s">
        <v>451</v>
      </c>
      <c r="I277" s="239"/>
      <c r="J277" s="248">
        <v>125</v>
      </c>
      <c r="K277" s="251"/>
      <c r="L277" s="251"/>
      <c r="O277" s="323">
        <f t="shared" ca="1" si="58"/>
        <v>0</v>
      </c>
      <c r="P277" s="323">
        <f t="shared" ca="1" si="59"/>
        <v>0</v>
      </c>
      <c r="Q277" s="323">
        <f t="shared" ca="1" si="60"/>
        <v>0</v>
      </c>
      <c r="R277" s="323">
        <f t="shared" ca="1" si="61"/>
        <v>0</v>
      </c>
      <c r="S277" s="323">
        <f t="shared" ca="1" si="62"/>
        <v>0</v>
      </c>
      <c r="T277" s="323">
        <f t="shared" ca="1" si="63"/>
        <v>0</v>
      </c>
      <c r="W277" s="323">
        <f t="shared" si="64"/>
        <v>276</v>
      </c>
      <c r="X277" s="323">
        <f t="shared" si="65"/>
        <v>278</v>
      </c>
    </row>
    <row r="278" spans="1:24" customFormat="1" ht="42.75" customHeight="1" x14ac:dyDescent="0.25">
      <c r="A278" s="354">
        <v>43</v>
      </c>
      <c r="B278" s="354" t="s">
        <v>77</v>
      </c>
      <c r="C278" s="353" t="s">
        <v>571</v>
      </c>
      <c r="D278" s="239" t="s">
        <v>76</v>
      </c>
      <c r="E278" s="239">
        <v>1</v>
      </c>
      <c r="F278" s="239">
        <v>390</v>
      </c>
      <c r="G278" s="248" t="s">
        <v>313</v>
      </c>
      <c r="H278" s="239" t="s">
        <v>451</v>
      </c>
      <c r="I278" s="239" t="s">
        <v>451</v>
      </c>
      <c r="J278" s="352" t="s">
        <v>572</v>
      </c>
      <c r="K278" s="251"/>
      <c r="L278" s="251"/>
      <c r="O278" s="323">
        <f t="shared" ref="O278:O341" ca="1" si="66">IF(C278="Total", SUM(INDIRECT("O"&amp;X277&amp;":O"&amp;W278)), IF(AND(H278=50,I278="Yes"),1,0))</f>
        <v>0</v>
      </c>
      <c r="P278" s="323">
        <f t="shared" ref="P278:P341" ca="1" si="67">IF(C278="Total", SUM(INDIRECT("P"&amp;X277&amp;":P"&amp;W278)),IF(AND(H278=50,I278="-"),1,0))</f>
        <v>0</v>
      </c>
      <c r="Q278" s="323">
        <f t="shared" ref="Q278:Q341" ca="1" si="68">IF(C278="Total", SUM(INDIRECT("Q"&amp;X277&amp;":Q"&amp;W278)),IF(AND(H278=63,I278="Yes"),1,0))</f>
        <v>0</v>
      </c>
      <c r="R278" s="323">
        <f t="shared" ref="R278:R341" ca="1" si="69">IF(C278="Total", SUM(INDIRECT("R"&amp;X277&amp;":R"&amp;W278)),IF(AND(H278=63,I278="-"),1,0))</f>
        <v>0</v>
      </c>
      <c r="S278" s="323">
        <f t="shared" ref="S278:S341" ca="1" si="70">IF(C278="Total", SUM(INDIRECT("S"&amp;X277&amp;":S"&amp;W278)),IF(AND(H278=80,I278="Yes"),1,0))</f>
        <v>0</v>
      </c>
      <c r="T278" s="323">
        <f t="shared" ref="T278:T341" ca="1" si="71">IF(C278="Total", SUM(INDIRECT("T"&amp;X277&amp;":T"&amp;W278)),IF(AND(H278=80,I278="-"),1,0))</f>
        <v>0</v>
      </c>
      <c r="W278" s="323">
        <f t="shared" si="64"/>
        <v>276</v>
      </c>
      <c r="X278" s="323">
        <f t="shared" si="65"/>
        <v>278</v>
      </c>
    </row>
    <row r="279" spans="1:24" customFormat="1" ht="42.75" customHeight="1" x14ac:dyDescent="0.25">
      <c r="A279" s="355"/>
      <c r="B279" s="355"/>
      <c r="C279" s="353"/>
      <c r="D279" s="239" t="s">
        <v>72</v>
      </c>
      <c r="E279" s="239">
        <v>1</v>
      </c>
      <c r="F279" s="239">
        <v>15</v>
      </c>
      <c r="G279" s="248" t="s">
        <v>313</v>
      </c>
      <c r="H279" s="239" t="s">
        <v>451</v>
      </c>
      <c r="I279" s="239" t="s">
        <v>451</v>
      </c>
      <c r="J279" s="352"/>
      <c r="K279" s="251"/>
      <c r="L279" s="251"/>
      <c r="O279" s="323">
        <f t="shared" ca="1" si="66"/>
        <v>0</v>
      </c>
      <c r="P279" s="323">
        <f t="shared" ca="1" si="67"/>
        <v>0</v>
      </c>
      <c r="Q279" s="323">
        <f t="shared" ca="1" si="68"/>
        <v>0</v>
      </c>
      <c r="R279" s="323">
        <f t="shared" ca="1" si="69"/>
        <v>0</v>
      </c>
      <c r="S279" s="323">
        <f t="shared" ca="1" si="70"/>
        <v>0</v>
      </c>
      <c r="T279" s="323">
        <f t="shared" ca="1" si="71"/>
        <v>0</v>
      </c>
      <c r="W279" s="323">
        <f t="shared" si="64"/>
        <v>276</v>
      </c>
      <c r="X279" s="323">
        <f t="shared" si="65"/>
        <v>278</v>
      </c>
    </row>
    <row r="280" spans="1:24" customFormat="1" ht="42.75" customHeight="1" x14ac:dyDescent="0.25">
      <c r="A280" s="356"/>
      <c r="B280" s="356"/>
      <c r="C280" s="239" t="s">
        <v>499</v>
      </c>
      <c r="D280" s="239"/>
      <c r="E280" s="239"/>
      <c r="F280" s="239"/>
      <c r="G280" s="248"/>
      <c r="H280" s="239" t="s">
        <v>451</v>
      </c>
      <c r="I280" s="239"/>
      <c r="J280" s="248">
        <v>80</v>
      </c>
      <c r="K280" s="251"/>
      <c r="L280" s="251"/>
      <c r="O280" s="323">
        <f t="shared" ca="1" si="66"/>
        <v>0</v>
      </c>
      <c r="P280" s="323">
        <f t="shared" ca="1" si="67"/>
        <v>0</v>
      </c>
      <c r="Q280" s="323">
        <f t="shared" ca="1" si="68"/>
        <v>0</v>
      </c>
      <c r="R280" s="323">
        <f t="shared" ca="1" si="69"/>
        <v>0</v>
      </c>
      <c r="S280" s="323">
        <f t="shared" ca="1" si="70"/>
        <v>0</v>
      </c>
      <c r="T280" s="323">
        <f t="shared" ca="1" si="71"/>
        <v>0</v>
      </c>
      <c r="W280" s="323">
        <f t="shared" si="64"/>
        <v>279</v>
      </c>
      <c r="X280" s="323">
        <f t="shared" si="65"/>
        <v>281</v>
      </c>
    </row>
    <row r="281" spans="1:24" customFormat="1" ht="42.75" customHeight="1" x14ac:dyDescent="0.25">
      <c r="A281" s="354">
        <v>44</v>
      </c>
      <c r="B281" s="354" t="s">
        <v>582</v>
      </c>
      <c r="C281" s="353" t="s">
        <v>571</v>
      </c>
      <c r="D281" s="239" t="s">
        <v>99</v>
      </c>
      <c r="E281" s="239">
        <v>1</v>
      </c>
      <c r="F281" s="239">
        <v>8</v>
      </c>
      <c r="G281" s="248" t="s">
        <v>313</v>
      </c>
      <c r="H281" s="239" t="s">
        <v>451</v>
      </c>
      <c r="I281" s="239" t="s">
        <v>451</v>
      </c>
      <c r="J281" s="352" t="s">
        <v>451</v>
      </c>
      <c r="K281" s="251"/>
      <c r="L281" s="251"/>
      <c r="O281" s="323">
        <f t="shared" ca="1" si="66"/>
        <v>0</v>
      </c>
      <c r="P281" s="323">
        <f t="shared" ca="1" si="67"/>
        <v>0</v>
      </c>
      <c r="Q281" s="323">
        <f t="shared" ca="1" si="68"/>
        <v>0</v>
      </c>
      <c r="R281" s="323">
        <f t="shared" ca="1" si="69"/>
        <v>0</v>
      </c>
      <c r="S281" s="323">
        <f t="shared" ca="1" si="70"/>
        <v>0</v>
      </c>
      <c r="T281" s="323">
        <f t="shared" ca="1" si="71"/>
        <v>0</v>
      </c>
      <c r="W281" s="323">
        <f t="shared" si="64"/>
        <v>279</v>
      </c>
      <c r="X281" s="323">
        <f t="shared" si="65"/>
        <v>281</v>
      </c>
    </row>
    <row r="282" spans="1:24" customFormat="1" ht="42.75" customHeight="1" x14ac:dyDescent="0.25">
      <c r="A282" s="355"/>
      <c r="B282" s="355"/>
      <c r="C282" s="353"/>
      <c r="D282" s="239" t="s">
        <v>99</v>
      </c>
      <c r="E282" s="239">
        <v>2</v>
      </c>
      <c r="F282" s="239">
        <v>8</v>
      </c>
      <c r="G282" s="248" t="s">
        <v>313</v>
      </c>
      <c r="H282" s="239" t="s">
        <v>451</v>
      </c>
      <c r="I282" s="239" t="s">
        <v>451</v>
      </c>
      <c r="J282" s="352"/>
      <c r="K282" s="251"/>
      <c r="L282" s="251"/>
      <c r="O282" s="323">
        <f t="shared" ca="1" si="66"/>
        <v>0</v>
      </c>
      <c r="P282" s="323">
        <f t="shared" ca="1" si="67"/>
        <v>0</v>
      </c>
      <c r="Q282" s="323">
        <f t="shared" ca="1" si="68"/>
        <v>0</v>
      </c>
      <c r="R282" s="323">
        <f t="shared" ca="1" si="69"/>
        <v>0</v>
      </c>
      <c r="S282" s="323">
        <f t="shared" ca="1" si="70"/>
        <v>0</v>
      </c>
      <c r="T282" s="323">
        <f t="shared" ca="1" si="71"/>
        <v>0</v>
      </c>
      <c r="W282" s="323">
        <f t="shared" si="64"/>
        <v>279</v>
      </c>
      <c r="X282" s="323">
        <f t="shared" si="65"/>
        <v>281</v>
      </c>
    </row>
    <row r="283" spans="1:24" customFormat="1" ht="42.75" customHeight="1" x14ac:dyDescent="0.25">
      <c r="A283" s="356"/>
      <c r="B283" s="356"/>
      <c r="C283" s="239" t="s">
        <v>499</v>
      </c>
      <c r="D283" s="239"/>
      <c r="E283" s="239"/>
      <c r="F283" s="239"/>
      <c r="G283" s="248"/>
      <c r="H283" s="239" t="s">
        <v>451</v>
      </c>
      <c r="I283" s="239"/>
      <c r="J283" s="248" t="s">
        <v>451</v>
      </c>
      <c r="K283" s="251"/>
      <c r="L283" s="251"/>
      <c r="O283" s="323">
        <f t="shared" ca="1" si="66"/>
        <v>0</v>
      </c>
      <c r="P283" s="323">
        <f t="shared" ca="1" si="67"/>
        <v>0</v>
      </c>
      <c r="Q283" s="323">
        <f t="shared" ca="1" si="68"/>
        <v>0</v>
      </c>
      <c r="R283" s="323">
        <f t="shared" ca="1" si="69"/>
        <v>0</v>
      </c>
      <c r="S283" s="323">
        <f t="shared" ca="1" si="70"/>
        <v>0</v>
      </c>
      <c r="T283" s="323">
        <f t="shared" ca="1" si="71"/>
        <v>0</v>
      </c>
      <c r="W283" s="323">
        <f t="shared" si="64"/>
        <v>282</v>
      </c>
      <c r="X283" s="323">
        <f t="shared" si="65"/>
        <v>284</v>
      </c>
    </row>
    <row r="284" spans="1:24" customFormat="1" ht="42.75" customHeight="1" x14ac:dyDescent="0.25">
      <c r="A284" s="354">
        <v>45</v>
      </c>
      <c r="B284" s="354" t="s">
        <v>423</v>
      </c>
      <c r="C284" s="353" t="s">
        <v>36</v>
      </c>
      <c r="D284" s="239" t="s">
        <v>183</v>
      </c>
      <c r="E284" s="239">
        <v>1</v>
      </c>
      <c r="F284" s="239">
        <v>18</v>
      </c>
      <c r="G284" s="248" t="s">
        <v>313</v>
      </c>
      <c r="H284" s="239" t="s">
        <v>451</v>
      </c>
      <c r="I284" s="239" t="s">
        <v>451</v>
      </c>
      <c r="J284" s="352" t="s">
        <v>451</v>
      </c>
      <c r="K284" s="251"/>
      <c r="L284" s="251"/>
      <c r="O284" s="323">
        <f t="shared" ca="1" si="66"/>
        <v>0</v>
      </c>
      <c r="P284" s="323">
        <f t="shared" ca="1" si="67"/>
        <v>0</v>
      </c>
      <c r="Q284" s="323">
        <f t="shared" ca="1" si="68"/>
        <v>0</v>
      </c>
      <c r="R284" s="323">
        <f t="shared" ca="1" si="69"/>
        <v>0</v>
      </c>
      <c r="S284" s="323">
        <f t="shared" ca="1" si="70"/>
        <v>0</v>
      </c>
      <c r="T284" s="323">
        <f t="shared" ca="1" si="71"/>
        <v>0</v>
      </c>
      <c r="W284" s="323">
        <f t="shared" si="64"/>
        <v>282</v>
      </c>
      <c r="X284" s="323">
        <f t="shared" si="65"/>
        <v>284</v>
      </c>
    </row>
    <row r="285" spans="1:24" customFormat="1" ht="42.75" customHeight="1" x14ac:dyDescent="0.25">
      <c r="A285" s="355"/>
      <c r="B285" s="355"/>
      <c r="C285" s="353"/>
      <c r="D285" s="239" t="s">
        <v>183</v>
      </c>
      <c r="E285" s="239">
        <v>2</v>
      </c>
      <c r="F285" s="239">
        <v>18</v>
      </c>
      <c r="G285" s="248" t="s">
        <v>313</v>
      </c>
      <c r="H285" s="239" t="s">
        <v>451</v>
      </c>
      <c r="I285" s="239" t="s">
        <v>451</v>
      </c>
      <c r="J285" s="352"/>
      <c r="K285" s="251"/>
      <c r="L285" s="251"/>
      <c r="O285" s="323">
        <f t="shared" ca="1" si="66"/>
        <v>0</v>
      </c>
      <c r="P285" s="323">
        <f t="shared" ca="1" si="67"/>
        <v>0</v>
      </c>
      <c r="Q285" s="323">
        <f t="shared" ca="1" si="68"/>
        <v>0</v>
      </c>
      <c r="R285" s="323">
        <f t="shared" ca="1" si="69"/>
        <v>0</v>
      </c>
      <c r="S285" s="323">
        <f t="shared" ca="1" si="70"/>
        <v>0</v>
      </c>
      <c r="T285" s="323">
        <f t="shared" ca="1" si="71"/>
        <v>0</v>
      </c>
      <c r="W285" s="323">
        <f t="shared" si="64"/>
        <v>282</v>
      </c>
      <c r="X285" s="323">
        <f t="shared" si="65"/>
        <v>284</v>
      </c>
    </row>
    <row r="286" spans="1:24" customFormat="1" ht="42.75" customHeight="1" x14ac:dyDescent="0.25">
      <c r="A286" s="356"/>
      <c r="B286" s="356"/>
      <c r="C286" s="239" t="s">
        <v>499</v>
      </c>
      <c r="D286" s="239"/>
      <c r="E286" s="239"/>
      <c r="F286" s="239"/>
      <c r="G286" s="248"/>
      <c r="H286" s="239" t="s">
        <v>451</v>
      </c>
      <c r="I286" s="239"/>
      <c r="J286" s="248" t="s">
        <v>451</v>
      </c>
      <c r="K286" s="251"/>
      <c r="L286" s="251"/>
      <c r="O286" s="323">
        <f t="shared" ca="1" si="66"/>
        <v>0</v>
      </c>
      <c r="P286" s="323">
        <f t="shared" ca="1" si="67"/>
        <v>0</v>
      </c>
      <c r="Q286" s="323">
        <f t="shared" ca="1" si="68"/>
        <v>0</v>
      </c>
      <c r="R286" s="323">
        <f t="shared" ca="1" si="69"/>
        <v>0</v>
      </c>
      <c r="S286" s="323">
        <f t="shared" ca="1" si="70"/>
        <v>0</v>
      </c>
      <c r="T286" s="323">
        <f t="shared" ca="1" si="71"/>
        <v>0</v>
      </c>
      <c r="W286" s="323">
        <f t="shared" si="64"/>
        <v>285</v>
      </c>
      <c r="X286" s="323">
        <f t="shared" si="65"/>
        <v>287</v>
      </c>
    </row>
    <row r="287" spans="1:24" customFormat="1" ht="42.75" customHeight="1" x14ac:dyDescent="0.25">
      <c r="A287" s="354">
        <v>46</v>
      </c>
      <c r="B287" s="354" t="s">
        <v>183</v>
      </c>
      <c r="C287" s="353" t="s">
        <v>51</v>
      </c>
      <c r="D287" s="239" t="s">
        <v>423</v>
      </c>
      <c r="E287" s="239">
        <v>1</v>
      </c>
      <c r="F287" s="239">
        <v>18</v>
      </c>
      <c r="G287" s="248" t="s">
        <v>313</v>
      </c>
      <c r="H287" s="239" t="s">
        <v>451</v>
      </c>
      <c r="I287" s="239" t="s">
        <v>451</v>
      </c>
      <c r="J287" s="352" t="s">
        <v>572</v>
      </c>
      <c r="K287" s="251"/>
      <c r="L287" s="251"/>
      <c r="O287" s="323">
        <f t="shared" ca="1" si="66"/>
        <v>0</v>
      </c>
      <c r="P287" s="323">
        <f t="shared" ca="1" si="67"/>
        <v>0</v>
      </c>
      <c r="Q287" s="323">
        <f t="shared" ca="1" si="68"/>
        <v>0</v>
      </c>
      <c r="R287" s="323">
        <f t="shared" ca="1" si="69"/>
        <v>0</v>
      </c>
      <c r="S287" s="323">
        <f t="shared" ca="1" si="70"/>
        <v>0</v>
      </c>
      <c r="T287" s="323">
        <f t="shared" ca="1" si="71"/>
        <v>0</v>
      </c>
      <c r="W287" s="323">
        <f t="shared" si="64"/>
        <v>285</v>
      </c>
      <c r="X287" s="323">
        <f t="shared" si="65"/>
        <v>287</v>
      </c>
    </row>
    <row r="288" spans="1:24" customFormat="1" ht="42.75" customHeight="1" x14ac:dyDescent="0.25">
      <c r="A288" s="355"/>
      <c r="B288" s="355"/>
      <c r="C288" s="353"/>
      <c r="D288" s="239" t="s">
        <v>423</v>
      </c>
      <c r="E288" s="239">
        <v>2</v>
      </c>
      <c r="F288" s="239">
        <v>18</v>
      </c>
      <c r="G288" s="248" t="s">
        <v>313</v>
      </c>
      <c r="H288" s="239" t="s">
        <v>451</v>
      </c>
      <c r="I288" s="239" t="s">
        <v>451</v>
      </c>
      <c r="J288" s="352"/>
      <c r="K288" s="251"/>
      <c r="L288" s="251"/>
      <c r="O288" s="323">
        <f t="shared" ca="1" si="66"/>
        <v>0</v>
      </c>
      <c r="P288" s="323">
        <f t="shared" ca="1" si="67"/>
        <v>0</v>
      </c>
      <c r="Q288" s="323">
        <f t="shared" ca="1" si="68"/>
        <v>0</v>
      </c>
      <c r="R288" s="323">
        <f t="shared" ca="1" si="69"/>
        <v>0</v>
      </c>
      <c r="S288" s="323">
        <f t="shared" ca="1" si="70"/>
        <v>0</v>
      </c>
      <c r="T288" s="323">
        <f t="shared" ca="1" si="71"/>
        <v>0</v>
      </c>
      <c r="W288" s="323">
        <f t="shared" si="64"/>
        <v>285</v>
      </c>
      <c r="X288" s="323">
        <f t="shared" si="65"/>
        <v>287</v>
      </c>
    </row>
    <row r="289" spans="1:24" customFormat="1" ht="42.75" customHeight="1" x14ac:dyDescent="0.25">
      <c r="A289" s="355"/>
      <c r="B289" s="355"/>
      <c r="C289" s="353"/>
      <c r="D289" s="239" t="s">
        <v>68</v>
      </c>
      <c r="E289" s="239">
        <v>1</v>
      </c>
      <c r="F289" s="239">
        <v>170</v>
      </c>
      <c r="G289" s="248" t="s">
        <v>313</v>
      </c>
      <c r="H289" s="239" t="s">
        <v>451</v>
      </c>
      <c r="I289" s="239" t="s">
        <v>451</v>
      </c>
      <c r="J289" s="352"/>
      <c r="K289" s="251"/>
      <c r="L289" s="251"/>
      <c r="O289" s="323">
        <f t="shared" ca="1" si="66"/>
        <v>0</v>
      </c>
      <c r="P289" s="323">
        <f t="shared" ca="1" si="67"/>
        <v>0</v>
      </c>
      <c r="Q289" s="323">
        <f t="shared" ca="1" si="68"/>
        <v>0</v>
      </c>
      <c r="R289" s="323">
        <f t="shared" ca="1" si="69"/>
        <v>0</v>
      </c>
      <c r="S289" s="323">
        <f t="shared" ca="1" si="70"/>
        <v>0</v>
      </c>
      <c r="T289" s="323">
        <f t="shared" ca="1" si="71"/>
        <v>0</v>
      </c>
      <c r="W289" s="323">
        <f t="shared" si="64"/>
        <v>285</v>
      </c>
      <c r="X289" s="323">
        <f t="shared" si="65"/>
        <v>287</v>
      </c>
    </row>
    <row r="290" spans="1:24" customFormat="1" ht="42.75" customHeight="1" x14ac:dyDescent="0.25">
      <c r="A290" s="355"/>
      <c r="B290" s="355"/>
      <c r="C290" s="353"/>
      <c r="D290" s="239" t="s">
        <v>68</v>
      </c>
      <c r="E290" s="239">
        <v>2</v>
      </c>
      <c r="F290" s="239">
        <v>170</v>
      </c>
      <c r="G290" s="248" t="s">
        <v>313</v>
      </c>
      <c r="H290" s="239" t="s">
        <v>451</v>
      </c>
      <c r="I290" s="239" t="s">
        <v>451</v>
      </c>
      <c r="J290" s="352"/>
      <c r="K290" s="251"/>
      <c r="L290" s="251"/>
      <c r="O290" s="323">
        <f t="shared" ca="1" si="66"/>
        <v>0</v>
      </c>
      <c r="P290" s="323">
        <f t="shared" ca="1" si="67"/>
        <v>0</v>
      </c>
      <c r="Q290" s="323">
        <f t="shared" ca="1" si="68"/>
        <v>0</v>
      </c>
      <c r="R290" s="323">
        <f t="shared" ca="1" si="69"/>
        <v>0</v>
      </c>
      <c r="S290" s="323">
        <f t="shared" ca="1" si="70"/>
        <v>0</v>
      </c>
      <c r="T290" s="323">
        <f t="shared" ca="1" si="71"/>
        <v>0</v>
      </c>
      <c r="W290" s="323">
        <f t="shared" si="64"/>
        <v>285</v>
      </c>
      <c r="X290" s="323">
        <f t="shared" si="65"/>
        <v>287</v>
      </c>
    </row>
    <row r="291" spans="1:24" customFormat="1" ht="42.75" customHeight="1" x14ac:dyDescent="0.25">
      <c r="A291" s="355"/>
      <c r="B291" s="355"/>
      <c r="C291" s="353"/>
      <c r="D291" s="239" t="s">
        <v>114</v>
      </c>
      <c r="E291" s="239">
        <v>1</v>
      </c>
      <c r="F291" s="239">
        <v>262</v>
      </c>
      <c r="G291" s="248" t="s">
        <v>313</v>
      </c>
      <c r="H291" s="239">
        <v>50</v>
      </c>
      <c r="I291" s="239" t="s">
        <v>451</v>
      </c>
      <c r="J291" s="352"/>
      <c r="K291" s="251"/>
      <c r="L291" s="251"/>
      <c r="O291" s="323">
        <f t="shared" ca="1" si="66"/>
        <v>0</v>
      </c>
      <c r="P291" s="323">
        <f t="shared" ca="1" si="67"/>
        <v>1</v>
      </c>
      <c r="Q291" s="323">
        <f t="shared" ca="1" si="68"/>
        <v>0</v>
      </c>
      <c r="R291" s="323">
        <f t="shared" ca="1" si="69"/>
        <v>0</v>
      </c>
      <c r="S291" s="323">
        <f t="shared" ca="1" si="70"/>
        <v>0</v>
      </c>
      <c r="T291" s="323">
        <f t="shared" ca="1" si="71"/>
        <v>0</v>
      </c>
      <c r="W291" s="323">
        <f t="shared" si="64"/>
        <v>285</v>
      </c>
      <c r="X291" s="323">
        <f t="shared" si="65"/>
        <v>287</v>
      </c>
    </row>
    <row r="292" spans="1:24" customFormat="1" ht="42.75" customHeight="1" x14ac:dyDescent="0.25">
      <c r="A292" s="355"/>
      <c r="B292" s="355"/>
      <c r="C292" s="353"/>
      <c r="D292" s="239" t="s">
        <v>114</v>
      </c>
      <c r="E292" s="239">
        <v>2</v>
      </c>
      <c r="F292" s="239">
        <v>262</v>
      </c>
      <c r="G292" s="248" t="s">
        <v>313</v>
      </c>
      <c r="H292" s="239">
        <v>50</v>
      </c>
      <c r="I292" s="239" t="s">
        <v>451</v>
      </c>
      <c r="J292" s="352"/>
      <c r="K292" s="251"/>
      <c r="L292" s="251"/>
      <c r="O292" s="323">
        <f t="shared" ca="1" si="66"/>
        <v>0</v>
      </c>
      <c r="P292" s="323">
        <f t="shared" ca="1" si="67"/>
        <v>1</v>
      </c>
      <c r="Q292" s="323">
        <f t="shared" ca="1" si="68"/>
        <v>0</v>
      </c>
      <c r="R292" s="323">
        <f t="shared" ca="1" si="69"/>
        <v>0</v>
      </c>
      <c r="S292" s="323">
        <f t="shared" ca="1" si="70"/>
        <v>0</v>
      </c>
      <c r="T292" s="323">
        <f t="shared" ca="1" si="71"/>
        <v>0</v>
      </c>
      <c r="W292" s="323">
        <f t="shared" si="64"/>
        <v>285</v>
      </c>
      <c r="X292" s="323">
        <f t="shared" si="65"/>
        <v>287</v>
      </c>
    </row>
    <row r="293" spans="1:24" customFormat="1" ht="42.75" customHeight="1" x14ac:dyDescent="0.25">
      <c r="A293" s="355"/>
      <c r="B293" s="355"/>
      <c r="C293" s="353"/>
      <c r="D293" s="239" t="s">
        <v>171</v>
      </c>
      <c r="E293" s="239">
        <v>1</v>
      </c>
      <c r="F293" s="239">
        <v>236</v>
      </c>
      <c r="G293" s="248" t="s">
        <v>313</v>
      </c>
      <c r="H293" s="239">
        <v>50</v>
      </c>
      <c r="I293" s="239" t="s">
        <v>543</v>
      </c>
      <c r="J293" s="352"/>
      <c r="K293" s="251"/>
      <c r="L293" s="251"/>
      <c r="O293" s="323">
        <f t="shared" ca="1" si="66"/>
        <v>1</v>
      </c>
      <c r="P293" s="323">
        <f t="shared" ca="1" si="67"/>
        <v>0</v>
      </c>
      <c r="Q293" s="323">
        <f t="shared" ca="1" si="68"/>
        <v>0</v>
      </c>
      <c r="R293" s="323">
        <f t="shared" ca="1" si="69"/>
        <v>0</v>
      </c>
      <c r="S293" s="323">
        <f t="shared" ca="1" si="70"/>
        <v>0</v>
      </c>
      <c r="T293" s="323">
        <f t="shared" ca="1" si="71"/>
        <v>0</v>
      </c>
      <c r="W293" s="323">
        <f t="shared" si="64"/>
        <v>285</v>
      </c>
      <c r="X293" s="323">
        <f t="shared" si="65"/>
        <v>287</v>
      </c>
    </row>
    <row r="294" spans="1:24" customFormat="1" ht="42.75" customHeight="1" x14ac:dyDescent="0.25">
      <c r="A294" s="355"/>
      <c r="B294" s="355"/>
      <c r="C294" s="353"/>
      <c r="D294" s="239" t="s">
        <v>171</v>
      </c>
      <c r="E294" s="239">
        <v>2</v>
      </c>
      <c r="F294" s="239">
        <v>236</v>
      </c>
      <c r="G294" s="248" t="s">
        <v>313</v>
      </c>
      <c r="H294" s="239">
        <v>50</v>
      </c>
      <c r="I294" s="239" t="s">
        <v>543</v>
      </c>
      <c r="J294" s="352"/>
      <c r="K294" s="251"/>
      <c r="L294" s="251"/>
      <c r="O294" s="323">
        <f t="shared" ca="1" si="66"/>
        <v>1</v>
      </c>
      <c r="P294" s="323">
        <f t="shared" ca="1" si="67"/>
        <v>0</v>
      </c>
      <c r="Q294" s="323">
        <f t="shared" ca="1" si="68"/>
        <v>0</v>
      </c>
      <c r="R294" s="323">
        <f t="shared" ca="1" si="69"/>
        <v>0</v>
      </c>
      <c r="S294" s="323">
        <f t="shared" ca="1" si="70"/>
        <v>0</v>
      </c>
      <c r="T294" s="323">
        <f t="shared" ca="1" si="71"/>
        <v>0</v>
      </c>
      <c r="W294" s="323">
        <f t="shared" si="64"/>
        <v>285</v>
      </c>
      <c r="X294" s="323">
        <f t="shared" si="65"/>
        <v>287</v>
      </c>
    </row>
    <row r="295" spans="1:24" customFormat="1" x14ac:dyDescent="0.25">
      <c r="A295" s="356"/>
      <c r="B295" s="356"/>
      <c r="C295" s="239" t="s">
        <v>499</v>
      </c>
      <c r="D295" s="239"/>
      <c r="E295" s="239"/>
      <c r="F295" s="239"/>
      <c r="G295" s="248"/>
      <c r="H295" s="239">
        <f>SUM(H287:H294)</f>
        <v>200</v>
      </c>
      <c r="I295" s="239"/>
      <c r="J295" s="248">
        <v>80</v>
      </c>
      <c r="K295" s="251"/>
      <c r="L295" s="251"/>
      <c r="O295" s="323">
        <f t="shared" ca="1" si="66"/>
        <v>2</v>
      </c>
      <c r="P295" s="323">
        <f t="shared" ca="1" si="67"/>
        <v>2</v>
      </c>
      <c r="Q295" s="323">
        <f t="shared" ca="1" si="68"/>
        <v>0</v>
      </c>
      <c r="R295" s="323">
        <f t="shared" ca="1" si="69"/>
        <v>0</v>
      </c>
      <c r="S295" s="323">
        <f t="shared" ca="1" si="70"/>
        <v>0</v>
      </c>
      <c r="T295" s="323">
        <f t="shared" ca="1" si="71"/>
        <v>0</v>
      </c>
      <c r="W295" s="323">
        <f t="shared" si="64"/>
        <v>294</v>
      </c>
      <c r="X295" s="323">
        <f t="shared" si="65"/>
        <v>296</v>
      </c>
    </row>
    <row r="296" spans="1:24" customFormat="1" ht="42.75" customHeight="1" x14ac:dyDescent="0.25">
      <c r="A296" s="354">
        <v>47</v>
      </c>
      <c r="B296" s="354" t="s">
        <v>761</v>
      </c>
      <c r="C296" s="354" t="s">
        <v>51</v>
      </c>
      <c r="D296" s="239" t="s">
        <v>68</v>
      </c>
      <c r="E296" s="239">
        <v>1</v>
      </c>
      <c r="F296" s="239">
        <v>127</v>
      </c>
      <c r="G296" s="248" t="s">
        <v>314</v>
      </c>
      <c r="H296" s="239" t="s">
        <v>451</v>
      </c>
      <c r="I296" s="251" t="s">
        <v>451</v>
      </c>
      <c r="J296" s="396" t="s">
        <v>451</v>
      </c>
      <c r="K296" s="251"/>
      <c r="L296" s="251"/>
      <c r="O296" s="323">
        <f t="shared" ca="1" si="66"/>
        <v>0</v>
      </c>
      <c r="P296" s="323">
        <f t="shared" ca="1" si="67"/>
        <v>0</v>
      </c>
      <c r="Q296" s="323">
        <f t="shared" ca="1" si="68"/>
        <v>0</v>
      </c>
      <c r="R296" s="323">
        <f t="shared" ca="1" si="69"/>
        <v>0</v>
      </c>
      <c r="S296" s="323">
        <f t="shared" ca="1" si="70"/>
        <v>0</v>
      </c>
      <c r="T296" s="323">
        <f t="shared" ca="1" si="71"/>
        <v>0</v>
      </c>
      <c r="W296" s="323">
        <f t="shared" si="64"/>
        <v>294</v>
      </c>
      <c r="X296" s="323">
        <f t="shared" si="65"/>
        <v>296</v>
      </c>
    </row>
    <row r="297" spans="1:24" customFormat="1" ht="42.75" customHeight="1" x14ac:dyDescent="0.25">
      <c r="A297" s="355"/>
      <c r="B297" s="355"/>
      <c r="C297" s="355"/>
      <c r="D297" s="239" t="s">
        <v>68</v>
      </c>
      <c r="E297" s="239">
        <v>2</v>
      </c>
      <c r="F297" s="239">
        <v>127</v>
      </c>
      <c r="G297" s="248" t="s">
        <v>314</v>
      </c>
      <c r="H297" s="239" t="s">
        <v>451</v>
      </c>
      <c r="I297" s="251" t="s">
        <v>451</v>
      </c>
      <c r="J297" s="397"/>
      <c r="K297" s="251"/>
      <c r="L297" s="251"/>
      <c r="O297" s="323">
        <f t="shared" ca="1" si="66"/>
        <v>0</v>
      </c>
      <c r="P297" s="323">
        <f t="shared" ca="1" si="67"/>
        <v>0</v>
      </c>
      <c r="Q297" s="323">
        <f t="shared" ca="1" si="68"/>
        <v>0</v>
      </c>
      <c r="R297" s="323">
        <f t="shared" ca="1" si="69"/>
        <v>0</v>
      </c>
      <c r="S297" s="323">
        <f t="shared" ca="1" si="70"/>
        <v>0</v>
      </c>
      <c r="T297" s="323">
        <f t="shared" ca="1" si="71"/>
        <v>0</v>
      </c>
      <c r="W297" s="323">
        <f t="shared" si="64"/>
        <v>294</v>
      </c>
      <c r="X297" s="323">
        <f t="shared" si="65"/>
        <v>296</v>
      </c>
    </row>
    <row r="298" spans="1:24" customFormat="1" ht="42.75" customHeight="1" x14ac:dyDescent="0.25">
      <c r="A298" s="355"/>
      <c r="B298" s="355"/>
      <c r="C298" s="355"/>
      <c r="D298" s="239" t="s">
        <v>66</v>
      </c>
      <c r="E298" s="239">
        <v>1</v>
      </c>
      <c r="F298" s="239">
        <v>5</v>
      </c>
      <c r="G298" s="248" t="s">
        <v>313</v>
      </c>
      <c r="H298" s="239" t="s">
        <v>451</v>
      </c>
      <c r="I298" s="239" t="s">
        <v>451</v>
      </c>
      <c r="J298" s="397"/>
      <c r="K298" s="251"/>
      <c r="L298" s="251"/>
      <c r="O298" s="323">
        <f t="shared" ca="1" si="66"/>
        <v>0</v>
      </c>
      <c r="P298" s="323">
        <f t="shared" ca="1" si="67"/>
        <v>0</v>
      </c>
      <c r="Q298" s="323">
        <f t="shared" ca="1" si="68"/>
        <v>0</v>
      </c>
      <c r="R298" s="323">
        <f t="shared" ca="1" si="69"/>
        <v>0</v>
      </c>
      <c r="S298" s="323">
        <f t="shared" ca="1" si="70"/>
        <v>0</v>
      </c>
      <c r="T298" s="323">
        <f t="shared" ca="1" si="71"/>
        <v>0</v>
      </c>
      <c r="W298" s="323">
        <f t="shared" si="64"/>
        <v>294</v>
      </c>
      <c r="X298" s="323">
        <f t="shared" si="65"/>
        <v>296</v>
      </c>
    </row>
    <row r="299" spans="1:24" customFormat="1" ht="42.75" customHeight="1" x14ac:dyDescent="0.25">
      <c r="A299" s="355"/>
      <c r="B299" s="355"/>
      <c r="C299" s="356"/>
      <c r="D299" s="239" t="s">
        <v>66</v>
      </c>
      <c r="E299" s="239">
        <v>2</v>
      </c>
      <c r="F299" s="239">
        <v>5</v>
      </c>
      <c r="G299" s="248" t="s">
        <v>313</v>
      </c>
      <c r="H299" s="239" t="s">
        <v>451</v>
      </c>
      <c r="I299" s="239" t="s">
        <v>451</v>
      </c>
      <c r="J299" s="398"/>
      <c r="K299" s="251"/>
      <c r="L299" s="251"/>
      <c r="O299" s="323">
        <f t="shared" ca="1" si="66"/>
        <v>0</v>
      </c>
      <c r="P299" s="323">
        <f t="shared" ca="1" si="67"/>
        <v>0</v>
      </c>
      <c r="Q299" s="323">
        <f t="shared" ca="1" si="68"/>
        <v>0</v>
      </c>
      <c r="R299" s="323">
        <f t="shared" ca="1" si="69"/>
        <v>0</v>
      </c>
      <c r="S299" s="323">
        <f t="shared" ca="1" si="70"/>
        <v>0</v>
      </c>
      <c r="T299" s="323">
        <f t="shared" ca="1" si="71"/>
        <v>0</v>
      </c>
      <c r="W299" s="323">
        <f t="shared" si="64"/>
        <v>294</v>
      </c>
      <c r="X299" s="323">
        <f t="shared" si="65"/>
        <v>296</v>
      </c>
    </row>
    <row r="300" spans="1:24" customFormat="1" ht="42.75" customHeight="1" x14ac:dyDescent="0.25">
      <c r="A300" s="355"/>
      <c r="B300" s="355"/>
      <c r="C300" s="239" t="s">
        <v>499</v>
      </c>
      <c r="D300" s="239"/>
      <c r="E300" s="239"/>
      <c r="F300" s="239"/>
      <c r="G300" s="248"/>
      <c r="H300" s="239" t="s">
        <v>451</v>
      </c>
      <c r="I300" s="239"/>
      <c r="J300" s="248" t="s">
        <v>451</v>
      </c>
      <c r="K300" s="251"/>
      <c r="L300" s="251"/>
      <c r="O300" s="323">
        <f t="shared" ca="1" si="66"/>
        <v>0</v>
      </c>
      <c r="P300" s="323">
        <f t="shared" ca="1" si="67"/>
        <v>0</v>
      </c>
      <c r="Q300" s="323">
        <f t="shared" ca="1" si="68"/>
        <v>0</v>
      </c>
      <c r="R300" s="323">
        <f t="shared" ca="1" si="69"/>
        <v>0</v>
      </c>
      <c r="S300" s="323">
        <f t="shared" ca="1" si="70"/>
        <v>0</v>
      </c>
      <c r="T300" s="323">
        <f t="shared" ca="1" si="71"/>
        <v>0</v>
      </c>
      <c r="W300" s="323">
        <f t="shared" si="64"/>
        <v>299</v>
      </c>
      <c r="X300" s="323">
        <f t="shared" si="65"/>
        <v>301</v>
      </c>
    </row>
    <row r="301" spans="1:24" customFormat="1" ht="42.75" customHeight="1" x14ac:dyDescent="0.25">
      <c r="A301" s="354">
        <v>48</v>
      </c>
      <c r="B301" s="354" t="s">
        <v>75</v>
      </c>
      <c r="C301" s="353" t="s">
        <v>410</v>
      </c>
      <c r="D301" s="239" t="s">
        <v>72</v>
      </c>
      <c r="E301" s="239">
        <v>1</v>
      </c>
      <c r="F301" s="239">
        <v>28</v>
      </c>
      <c r="G301" s="248" t="s">
        <v>313</v>
      </c>
      <c r="H301" s="239" t="s">
        <v>451</v>
      </c>
      <c r="I301" s="239" t="s">
        <v>451</v>
      </c>
      <c r="J301" s="352" t="s">
        <v>560</v>
      </c>
      <c r="K301" s="251"/>
      <c r="L301" s="251"/>
      <c r="O301" s="323">
        <f t="shared" ca="1" si="66"/>
        <v>0</v>
      </c>
      <c r="P301" s="323">
        <f t="shared" ca="1" si="67"/>
        <v>0</v>
      </c>
      <c r="Q301" s="323">
        <f t="shared" ca="1" si="68"/>
        <v>0</v>
      </c>
      <c r="R301" s="323">
        <f t="shared" ca="1" si="69"/>
        <v>0</v>
      </c>
      <c r="S301" s="323">
        <f t="shared" ca="1" si="70"/>
        <v>0</v>
      </c>
      <c r="T301" s="323">
        <f t="shared" ca="1" si="71"/>
        <v>0</v>
      </c>
      <c r="W301" s="323">
        <f t="shared" si="64"/>
        <v>299</v>
      </c>
      <c r="X301" s="323">
        <f t="shared" si="65"/>
        <v>301</v>
      </c>
    </row>
    <row r="302" spans="1:24" customFormat="1" ht="42.75" customHeight="1" x14ac:dyDescent="0.25">
      <c r="A302" s="355"/>
      <c r="B302" s="355"/>
      <c r="C302" s="353"/>
      <c r="D302" s="239" t="s">
        <v>72</v>
      </c>
      <c r="E302" s="239">
        <v>2</v>
      </c>
      <c r="F302" s="239">
        <v>28</v>
      </c>
      <c r="G302" s="248" t="s">
        <v>313</v>
      </c>
      <c r="H302" s="239" t="s">
        <v>451</v>
      </c>
      <c r="I302" s="239" t="s">
        <v>451</v>
      </c>
      <c r="J302" s="352"/>
      <c r="K302" s="251"/>
      <c r="L302" s="251"/>
      <c r="O302" s="323">
        <f t="shared" ca="1" si="66"/>
        <v>0</v>
      </c>
      <c r="P302" s="323">
        <f t="shared" ca="1" si="67"/>
        <v>0</v>
      </c>
      <c r="Q302" s="323">
        <f t="shared" ca="1" si="68"/>
        <v>0</v>
      </c>
      <c r="R302" s="323">
        <f t="shared" ca="1" si="69"/>
        <v>0</v>
      </c>
      <c r="S302" s="323">
        <f t="shared" ca="1" si="70"/>
        <v>0</v>
      </c>
      <c r="T302" s="323">
        <f t="shared" ca="1" si="71"/>
        <v>0</v>
      </c>
      <c r="W302" s="323">
        <f t="shared" si="64"/>
        <v>299</v>
      </c>
      <c r="X302" s="323">
        <f t="shared" si="65"/>
        <v>301</v>
      </c>
    </row>
    <row r="303" spans="1:24" customFormat="1" ht="42.75" customHeight="1" x14ac:dyDescent="0.25">
      <c r="A303" s="356"/>
      <c r="B303" s="356"/>
      <c r="C303" s="239" t="s">
        <v>499</v>
      </c>
      <c r="D303" s="239"/>
      <c r="E303" s="239"/>
      <c r="F303" s="239"/>
      <c r="G303" s="248"/>
      <c r="H303" s="239" t="s">
        <v>451</v>
      </c>
      <c r="I303" s="239"/>
      <c r="J303" s="248">
        <v>80</v>
      </c>
      <c r="K303" s="251"/>
      <c r="L303" s="251"/>
      <c r="O303" s="323">
        <f t="shared" ca="1" si="66"/>
        <v>0</v>
      </c>
      <c r="P303" s="323">
        <f t="shared" ca="1" si="67"/>
        <v>0</v>
      </c>
      <c r="Q303" s="323">
        <f t="shared" ca="1" si="68"/>
        <v>0</v>
      </c>
      <c r="R303" s="323">
        <f t="shared" ca="1" si="69"/>
        <v>0</v>
      </c>
      <c r="S303" s="323">
        <f t="shared" ca="1" si="70"/>
        <v>0</v>
      </c>
      <c r="T303" s="323">
        <f t="shared" ca="1" si="71"/>
        <v>0</v>
      </c>
      <c r="W303" s="323">
        <f t="shared" si="64"/>
        <v>302</v>
      </c>
      <c r="X303" s="323">
        <f t="shared" si="65"/>
        <v>304</v>
      </c>
    </row>
    <row r="304" spans="1:24" customFormat="1" ht="42.75" customHeight="1" x14ac:dyDescent="0.25">
      <c r="A304" s="354">
        <v>49</v>
      </c>
      <c r="B304" s="354" t="s">
        <v>139</v>
      </c>
      <c r="C304" s="353" t="s">
        <v>140</v>
      </c>
      <c r="D304" s="239" t="s">
        <v>434</v>
      </c>
      <c r="E304" s="239">
        <v>1</v>
      </c>
      <c r="F304" s="239">
        <v>218</v>
      </c>
      <c r="G304" s="248" t="s">
        <v>313</v>
      </c>
      <c r="H304" s="239" t="s">
        <v>451</v>
      </c>
      <c r="I304" s="239" t="s">
        <v>451</v>
      </c>
      <c r="J304" s="352" t="s">
        <v>560</v>
      </c>
      <c r="K304" s="251"/>
      <c r="L304" s="251"/>
      <c r="O304" s="323">
        <f t="shared" ca="1" si="66"/>
        <v>0</v>
      </c>
      <c r="P304" s="323">
        <f t="shared" ca="1" si="67"/>
        <v>0</v>
      </c>
      <c r="Q304" s="323">
        <f t="shared" ca="1" si="68"/>
        <v>0</v>
      </c>
      <c r="R304" s="323">
        <f t="shared" ca="1" si="69"/>
        <v>0</v>
      </c>
      <c r="S304" s="323">
        <f t="shared" ca="1" si="70"/>
        <v>0</v>
      </c>
      <c r="T304" s="323">
        <f t="shared" ca="1" si="71"/>
        <v>0</v>
      </c>
      <c r="W304" s="323">
        <f t="shared" si="64"/>
        <v>302</v>
      </c>
      <c r="X304" s="323">
        <f t="shared" si="65"/>
        <v>304</v>
      </c>
    </row>
    <row r="305" spans="1:24" customFormat="1" ht="42.75" customHeight="1" x14ac:dyDescent="0.25">
      <c r="A305" s="355"/>
      <c r="B305" s="355"/>
      <c r="C305" s="353"/>
      <c r="D305" s="239" t="s">
        <v>141</v>
      </c>
      <c r="E305" s="239">
        <v>1</v>
      </c>
      <c r="F305" s="239">
        <v>41</v>
      </c>
      <c r="G305" s="248" t="s">
        <v>313</v>
      </c>
      <c r="H305" s="239" t="s">
        <v>451</v>
      </c>
      <c r="I305" s="239" t="s">
        <v>451</v>
      </c>
      <c r="J305" s="352"/>
      <c r="K305" s="251"/>
      <c r="L305" s="251"/>
      <c r="O305" s="323">
        <f t="shared" ca="1" si="66"/>
        <v>0</v>
      </c>
      <c r="P305" s="323">
        <f t="shared" ca="1" si="67"/>
        <v>0</v>
      </c>
      <c r="Q305" s="323">
        <f t="shared" ca="1" si="68"/>
        <v>0</v>
      </c>
      <c r="R305" s="323">
        <f t="shared" ca="1" si="69"/>
        <v>0</v>
      </c>
      <c r="S305" s="323">
        <f t="shared" ca="1" si="70"/>
        <v>0</v>
      </c>
      <c r="T305" s="323">
        <f t="shared" ca="1" si="71"/>
        <v>0</v>
      </c>
      <c r="W305" s="323">
        <f t="shared" si="64"/>
        <v>302</v>
      </c>
      <c r="X305" s="323">
        <f t="shared" si="65"/>
        <v>304</v>
      </c>
    </row>
    <row r="306" spans="1:24" customFormat="1" ht="42.75" customHeight="1" x14ac:dyDescent="0.25">
      <c r="A306" s="356"/>
      <c r="B306" s="356"/>
      <c r="C306" s="239" t="s">
        <v>499</v>
      </c>
      <c r="D306" s="239"/>
      <c r="E306" s="239"/>
      <c r="F306" s="239"/>
      <c r="G306" s="248"/>
      <c r="H306" s="239" t="s">
        <v>451</v>
      </c>
      <c r="I306" s="239"/>
      <c r="J306" s="248">
        <v>80</v>
      </c>
      <c r="K306" s="251"/>
      <c r="L306" s="251"/>
      <c r="O306" s="323">
        <f t="shared" ca="1" si="66"/>
        <v>0</v>
      </c>
      <c r="P306" s="323">
        <f t="shared" ca="1" si="67"/>
        <v>0</v>
      </c>
      <c r="Q306" s="323">
        <f t="shared" ca="1" si="68"/>
        <v>0</v>
      </c>
      <c r="R306" s="323">
        <f t="shared" ca="1" si="69"/>
        <v>0</v>
      </c>
      <c r="S306" s="323">
        <f t="shared" ca="1" si="70"/>
        <v>0</v>
      </c>
      <c r="T306" s="323">
        <f t="shared" ca="1" si="71"/>
        <v>0</v>
      </c>
      <c r="W306" s="323">
        <f t="shared" si="64"/>
        <v>305</v>
      </c>
      <c r="X306" s="323">
        <f t="shared" si="65"/>
        <v>307</v>
      </c>
    </row>
    <row r="307" spans="1:24" customFormat="1" ht="42.75" customHeight="1" x14ac:dyDescent="0.25">
      <c r="A307" s="354">
        <v>50</v>
      </c>
      <c r="B307" s="354" t="s">
        <v>103</v>
      </c>
      <c r="C307" s="353" t="s">
        <v>33</v>
      </c>
      <c r="D307" s="239" t="s">
        <v>106</v>
      </c>
      <c r="E307" s="239">
        <v>1</v>
      </c>
      <c r="F307" s="239">
        <v>106</v>
      </c>
      <c r="G307" s="248" t="s">
        <v>313</v>
      </c>
      <c r="H307" s="239" t="s">
        <v>451</v>
      </c>
      <c r="I307" s="239" t="s">
        <v>451</v>
      </c>
      <c r="J307" s="352" t="s">
        <v>509</v>
      </c>
      <c r="K307" s="251"/>
      <c r="L307" s="251"/>
      <c r="O307" s="323">
        <f t="shared" ca="1" si="66"/>
        <v>0</v>
      </c>
      <c r="P307" s="323">
        <f t="shared" ca="1" si="67"/>
        <v>0</v>
      </c>
      <c r="Q307" s="323">
        <f t="shared" ca="1" si="68"/>
        <v>0</v>
      </c>
      <c r="R307" s="323">
        <f t="shared" ca="1" si="69"/>
        <v>0</v>
      </c>
      <c r="S307" s="323">
        <f t="shared" ca="1" si="70"/>
        <v>0</v>
      </c>
      <c r="T307" s="323">
        <f t="shared" ca="1" si="71"/>
        <v>0</v>
      </c>
      <c r="W307" s="323">
        <f t="shared" si="64"/>
        <v>305</v>
      </c>
      <c r="X307" s="323">
        <f t="shared" si="65"/>
        <v>307</v>
      </c>
    </row>
    <row r="308" spans="1:24" customFormat="1" ht="42.75" customHeight="1" x14ac:dyDescent="0.25">
      <c r="A308" s="355"/>
      <c r="B308" s="355"/>
      <c r="C308" s="353"/>
      <c r="D308" s="239" t="s">
        <v>62</v>
      </c>
      <c r="E308" s="239">
        <v>1</v>
      </c>
      <c r="F308" s="239">
        <v>93</v>
      </c>
      <c r="G308" s="248" t="s">
        <v>313</v>
      </c>
      <c r="H308" s="239" t="s">
        <v>451</v>
      </c>
      <c r="I308" s="239" t="s">
        <v>451</v>
      </c>
      <c r="J308" s="352"/>
      <c r="K308" s="251"/>
      <c r="L308" s="251"/>
      <c r="O308" s="323">
        <f t="shared" ca="1" si="66"/>
        <v>0</v>
      </c>
      <c r="P308" s="323">
        <f t="shared" ca="1" si="67"/>
        <v>0</v>
      </c>
      <c r="Q308" s="323">
        <f t="shared" ca="1" si="68"/>
        <v>0</v>
      </c>
      <c r="R308" s="323">
        <f t="shared" ca="1" si="69"/>
        <v>0</v>
      </c>
      <c r="S308" s="323">
        <f t="shared" ca="1" si="70"/>
        <v>0</v>
      </c>
      <c r="T308" s="323">
        <f t="shared" ca="1" si="71"/>
        <v>0</v>
      </c>
      <c r="W308" s="323">
        <f t="shared" si="64"/>
        <v>305</v>
      </c>
      <c r="X308" s="323">
        <f t="shared" si="65"/>
        <v>307</v>
      </c>
    </row>
    <row r="309" spans="1:24" customFormat="1" ht="42.75" customHeight="1" x14ac:dyDescent="0.25">
      <c r="A309" s="355"/>
      <c r="B309" s="355"/>
      <c r="C309" s="353"/>
      <c r="D309" s="239" t="s">
        <v>107</v>
      </c>
      <c r="E309" s="239">
        <v>1</v>
      </c>
      <c r="F309" s="239">
        <v>97</v>
      </c>
      <c r="G309" s="248" t="s">
        <v>313</v>
      </c>
      <c r="H309" s="239" t="s">
        <v>451</v>
      </c>
      <c r="I309" s="239" t="s">
        <v>451</v>
      </c>
      <c r="J309" s="352"/>
      <c r="K309" s="251"/>
      <c r="L309" s="251"/>
      <c r="O309" s="323">
        <f t="shared" ca="1" si="66"/>
        <v>0</v>
      </c>
      <c r="P309" s="323">
        <f t="shared" ca="1" si="67"/>
        <v>0</v>
      </c>
      <c r="Q309" s="323">
        <f t="shared" ca="1" si="68"/>
        <v>0</v>
      </c>
      <c r="R309" s="323">
        <f t="shared" ca="1" si="69"/>
        <v>0</v>
      </c>
      <c r="S309" s="323">
        <f t="shared" ca="1" si="70"/>
        <v>0</v>
      </c>
      <c r="T309" s="323">
        <f t="shared" ca="1" si="71"/>
        <v>0</v>
      </c>
      <c r="W309" s="323">
        <f t="shared" si="64"/>
        <v>305</v>
      </c>
      <c r="X309" s="323">
        <f t="shared" si="65"/>
        <v>307</v>
      </c>
    </row>
    <row r="310" spans="1:24" customFormat="1" ht="42.75" customHeight="1" x14ac:dyDescent="0.25">
      <c r="A310" s="355"/>
      <c r="B310" s="355"/>
      <c r="C310" s="353"/>
      <c r="D310" s="239" t="s">
        <v>107</v>
      </c>
      <c r="E310" s="239">
        <v>2</v>
      </c>
      <c r="F310" s="239">
        <v>97</v>
      </c>
      <c r="G310" s="248" t="s">
        <v>313</v>
      </c>
      <c r="H310" s="239" t="s">
        <v>451</v>
      </c>
      <c r="I310" s="239" t="s">
        <v>451</v>
      </c>
      <c r="J310" s="352"/>
      <c r="K310" s="251"/>
      <c r="L310" s="251"/>
      <c r="O310" s="323">
        <f t="shared" ca="1" si="66"/>
        <v>0</v>
      </c>
      <c r="P310" s="323">
        <f t="shared" ca="1" si="67"/>
        <v>0</v>
      </c>
      <c r="Q310" s="323">
        <f t="shared" ca="1" si="68"/>
        <v>0</v>
      </c>
      <c r="R310" s="323">
        <f t="shared" ca="1" si="69"/>
        <v>0</v>
      </c>
      <c r="S310" s="323">
        <f t="shared" ca="1" si="70"/>
        <v>0</v>
      </c>
      <c r="T310" s="323">
        <f t="shared" ca="1" si="71"/>
        <v>0</v>
      </c>
      <c r="W310" s="323">
        <f t="shared" si="64"/>
        <v>305</v>
      </c>
      <c r="X310" s="323">
        <f t="shared" si="65"/>
        <v>307</v>
      </c>
    </row>
    <row r="311" spans="1:24" customFormat="1" ht="42.75" customHeight="1" x14ac:dyDescent="0.25">
      <c r="A311" s="355"/>
      <c r="B311" s="355"/>
      <c r="C311" s="353"/>
      <c r="D311" s="239" t="s">
        <v>108</v>
      </c>
      <c r="E311" s="239">
        <v>1</v>
      </c>
      <c r="F311" s="239">
        <v>13</v>
      </c>
      <c r="G311" s="248" t="s">
        <v>313</v>
      </c>
      <c r="H311" s="239" t="s">
        <v>451</v>
      </c>
      <c r="I311" s="239" t="s">
        <v>451</v>
      </c>
      <c r="J311" s="352"/>
      <c r="K311" s="251"/>
      <c r="L311" s="251"/>
      <c r="O311" s="323">
        <f t="shared" ca="1" si="66"/>
        <v>0</v>
      </c>
      <c r="P311" s="323">
        <f t="shared" ca="1" si="67"/>
        <v>0</v>
      </c>
      <c r="Q311" s="323">
        <f t="shared" ca="1" si="68"/>
        <v>0</v>
      </c>
      <c r="R311" s="323">
        <f t="shared" ca="1" si="69"/>
        <v>0</v>
      </c>
      <c r="S311" s="323">
        <f t="shared" ca="1" si="70"/>
        <v>0</v>
      </c>
      <c r="T311" s="323">
        <f t="shared" ca="1" si="71"/>
        <v>0</v>
      </c>
      <c r="W311" s="323">
        <f t="shared" si="64"/>
        <v>305</v>
      </c>
      <c r="X311" s="323">
        <f t="shared" si="65"/>
        <v>307</v>
      </c>
    </row>
    <row r="312" spans="1:24" customFormat="1" ht="42.75" customHeight="1" x14ac:dyDescent="0.25">
      <c r="A312" s="355"/>
      <c r="B312" s="355"/>
      <c r="C312" s="353"/>
      <c r="D312" s="239" t="s">
        <v>221</v>
      </c>
      <c r="E312" s="239">
        <v>1</v>
      </c>
      <c r="F312" s="239">
        <v>64</v>
      </c>
      <c r="G312" s="248" t="s">
        <v>313</v>
      </c>
      <c r="H312" s="239">
        <v>50</v>
      </c>
      <c r="I312" s="239" t="s">
        <v>451</v>
      </c>
      <c r="J312" s="352"/>
      <c r="K312" s="251"/>
      <c r="L312" s="251"/>
      <c r="O312" s="323">
        <f t="shared" ca="1" si="66"/>
        <v>0</v>
      </c>
      <c r="P312" s="323">
        <f t="shared" ca="1" si="67"/>
        <v>1</v>
      </c>
      <c r="Q312" s="323">
        <f t="shared" ca="1" si="68"/>
        <v>0</v>
      </c>
      <c r="R312" s="323">
        <f t="shared" ca="1" si="69"/>
        <v>0</v>
      </c>
      <c r="S312" s="323">
        <f t="shared" ca="1" si="70"/>
        <v>0</v>
      </c>
      <c r="T312" s="323">
        <f t="shared" ca="1" si="71"/>
        <v>0</v>
      </c>
      <c r="W312" s="323">
        <f t="shared" si="64"/>
        <v>305</v>
      </c>
      <c r="X312" s="323">
        <f t="shared" si="65"/>
        <v>307</v>
      </c>
    </row>
    <row r="313" spans="1:24" customFormat="1" ht="42.75" customHeight="1" x14ac:dyDescent="0.25">
      <c r="A313" s="355"/>
      <c r="B313" s="355"/>
      <c r="C313" s="353"/>
      <c r="D313" s="239" t="s">
        <v>102</v>
      </c>
      <c r="E313" s="239">
        <v>1</v>
      </c>
      <c r="F313" s="239">
        <v>157</v>
      </c>
      <c r="G313" s="248" t="s">
        <v>313</v>
      </c>
      <c r="H313" s="239" t="s">
        <v>451</v>
      </c>
      <c r="I313" s="239" t="s">
        <v>451</v>
      </c>
      <c r="J313" s="352"/>
      <c r="K313" s="251"/>
      <c r="L313" s="251"/>
      <c r="O313" s="323">
        <f t="shared" ca="1" si="66"/>
        <v>0</v>
      </c>
      <c r="P313" s="323">
        <f t="shared" ca="1" si="67"/>
        <v>0</v>
      </c>
      <c r="Q313" s="323">
        <f t="shared" ca="1" si="68"/>
        <v>0</v>
      </c>
      <c r="R313" s="323">
        <f t="shared" ca="1" si="69"/>
        <v>0</v>
      </c>
      <c r="S313" s="323">
        <f t="shared" ca="1" si="70"/>
        <v>0</v>
      </c>
      <c r="T313" s="323">
        <f t="shared" ca="1" si="71"/>
        <v>0</v>
      </c>
      <c r="W313" s="323">
        <f t="shared" si="64"/>
        <v>305</v>
      </c>
      <c r="X313" s="323">
        <f t="shared" si="65"/>
        <v>307</v>
      </c>
    </row>
    <row r="314" spans="1:24" customFormat="1" ht="42.75" customHeight="1" x14ac:dyDescent="0.25">
      <c r="A314" s="355"/>
      <c r="B314" s="355"/>
      <c r="C314" s="353"/>
      <c r="D314" s="239" t="s">
        <v>102</v>
      </c>
      <c r="E314" s="239">
        <v>2</v>
      </c>
      <c r="F314" s="239">
        <v>157</v>
      </c>
      <c r="G314" s="248" t="s">
        <v>313</v>
      </c>
      <c r="H314" s="239" t="s">
        <v>451</v>
      </c>
      <c r="I314" s="239" t="s">
        <v>451</v>
      </c>
      <c r="J314" s="352"/>
      <c r="K314" s="251"/>
      <c r="L314" s="251"/>
      <c r="O314" s="323">
        <f t="shared" ca="1" si="66"/>
        <v>0</v>
      </c>
      <c r="P314" s="323">
        <f t="shared" ca="1" si="67"/>
        <v>0</v>
      </c>
      <c r="Q314" s="323">
        <f t="shared" ca="1" si="68"/>
        <v>0</v>
      </c>
      <c r="R314" s="323">
        <f t="shared" ca="1" si="69"/>
        <v>0</v>
      </c>
      <c r="S314" s="323">
        <f t="shared" ca="1" si="70"/>
        <v>0</v>
      </c>
      <c r="T314" s="323">
        <f t="shared" ca="1" si="71"/>
        <v>0</v>
      </c>
      <c r="W314" s="323">
        <f t="shared" si="64"/>
        <v>305</v>
      </c>
      <c r="X314" s="323">
        <f t="shared" si="65"/>
        <v>307</v>
      </c>
    </row>
    <row r="315" spans="1:24" customFormat="1" ht="42.75" customHeight="1" x14ac:dyDescent="0.25">
      <c r="A315" s="356"/>
      <c r="B315" s="356"/>
      <c r="C315" s="239" t="s">
        <v>499</v>
      </c>
      <c r="D315" s="239"/>
      <c r="E315" s="239"/>
      <c r="F315" s="239"/>
      <c r="G315" s="248"/>
      <c r="H315" s="239">
        <f>SUM(H307:H314)</f>
        <v>50</v>
      </c>
      <c r="I315" s="239"/>
      <c r="J315" s="248">
        <v>50</v>
      </c>
      <c r="K315" s="251"/>
      <c r="L315" s="251"/>
      <c r="O315" s="323">
        <f t="shared" ca="1" si="66"/>
        <v>0</v>
      </c>
      <c r="P315" s="323">
        <f t="shared" ca="1" si="67"/>
        <v>1</v>
      </c>
      <c r="Q315" s="323">
        <f t="shared" ca="1" si="68"/>
        <v>0</v>
      </c>
      <c r="R315" s="323">
        <f t="shared" ca="1" si="69"/>
        <v>0</v>
      </c>
      <c r="S315" s="323">
        <f t="shared" ca="1" si="70"/>
        <v>0</v>
      </c>
      <c r="T315" s="323">
        <f t="shared" ca="1" si="71"/>
        <v>0</v>
      </c>
      <c r="W315" s="323">
        <f t="shared" si="64"/>
        <v>314</v>
      </c>
      <c r="X315" s="323">
        <f t="shared" si="65"/>
        <v>316</v>
      </c>
    </row>
    <row r="316" spans="1:24" customFormat="1" ht="42.75" customHeight="1" x14ac:dyDescent="0.25">
      <c r="A316" s="354">
        <v>51</v>
      </c>
      <c r="B316" s="354" t="s">
        <v>484</v>
      </c>
      <c r="C316" s="353" t="s">
        <v>410</v>
      </c>
      <c r="D316" s="239" t="s">
        <v>26</v>
      </c>
      <c r="E316" s="239">
        <v>1</v>
      </c>
      <c r="F316" s="239">
        <v>65</v>
      </c>
      <c r="G316" s="248" t="s">
        <v>313</v>
      </c>
      <c r="H316" s="239" t="s">
        <v>451</v>
      </c>
      <c r="I316" s="239" t="s">
        <v>451</v>
      </c>
      <c r="J316" s="352" t="s">
        <v>577</v>
      </c>
      <c r="K316" s="251"/>
      <c r="L316" s="251"/>
      <c r="O316" s="323">
        <f t="shared" ca="1" si="66"/>
        <v>0</v>
      </c>
      <c r="P316" s="323">
        <f t="shared" ca="1" si="67"/>
        <v>0</v>
      </c>
      <c r="Q316" s="323">
        <f t="shared" ca="1" si="68"/>
        <v>0</v>
      </c>
      <c r="R316" s="323">
        <f t="shared" ca="1" si="69"/>
        <v>0</v>
      </c>
      <c r="S316" s="323">
        <f t="shared" ca="1" si="70"/>
        <v>0</v>
      </c>
      <c r="T316" s="323">
        <f t="shared" ca="1" si="71"/>
        <v>0</v>
      </c>
      <c r="W316" s="323">
        <f t="shared" si="64"/>
        <v>314</v>
      </c>
      <c r="X316" s="323">
        <f t="shared" si="65"/>
        <v>316</v>
      </c>
    </row>
    <row r="317" spans="1:24" customFormat="1" ht="42.75" customHeight="1" x14ac:dyDescent="0.25">
      <c r="A317" s="355"/>
      <c r="B317" s="355"/>
      <c r="C317" s="353"/>
      <c r="D317" s="239" t="s">
        <v>26</v>
      </c>
      <c r="E317" s="239">
        <v>2</v>
      </c>
      <c r="F317" s="239">
        <v>65</v>
      </c>
      <c r="G317" s="248" t="s">
        <v>313</v>
      </c>
      <c r="H317" s="239" t="s">
        <v>451</v>
      </c>
      <c r="I317" s="239" t="s">
        <v>451</v>
      </c>
      <c r="J317" s="352"/>
      <c r="K317" s="251"/>
      <c r="L317" s="251"/>
      <c r="O317" s="323">
        <f t="shared" ca="1" si="66"/>
        <v>0</v>
      </c>
      <c r="P317" s="323">
        <f t="shared" ca="1" si="67"/>
        <v>0</v>
      </c>
      <c r="Q317" s="323">
        <f t="shared" ca="1" si="68"/>
        <v>0</v>
      </c>
      <c r="R317" s="323">
        <f t="shared" ca="1" si="69"/>
        <v>0</v>
      </c>
      <c r="S317" s="323">
        <f t="shared" ca="1" si="70"/>
        <v>0</v>
      </c>
      <c r="T317" s="323">
        <f t="shared" ca="1" si="71"/>
        <v>0</v>
      </c>
      <c r="W317" s="323">
        <f t="shared" si="64"/>
        <v>314</v>
      </c>
      <c r="X317" s="323">
        <f t="shared" si="65"/>
        <v>316</v>
      </c>
    </row>
    <row r="318" spans="1:24" customFormat="1" ht="42.75" customHeight="1" x14ac:dyDescent="0.25">
      <c r="A318" s="356"/>
      <c r="B318" s="356"/>
      <c r="C318" s="239" t="s">
        <v>499</v>
      </c>
      <c r="D318" s="239"/>
      <c r="E318" s="239"/>
      <c r="F318" s="239"/>
      <c r="G318" s="248"/>
      <c r="H318" s="239"/>
      <c r="I318" s="239"/>
      <c r="J318" s="248">
        <v>125</v>
      </c>
      <c r="K318" s="251"/>
      <c r="L318" s="251"/>
      <c r="O318" s="323">
        <f t="shared" ca="1" si="66"/>
        <v>0</v>
      </c>
      <c r="P318" s="323">
        <f t="shared" ca="1" si="67"/>
        <v>0</v>
      </c>
      <c r="Q318" s="323">
        <f t="shared" ca="1" si="68"/>
        <v>0</v>
      </c>
      <c r="R318" s="323">
        <f t="shared" ca="1" si="69"/>
        <v>0</v>
      </c>
      <c r="S318" s="323">
        <f t="shared" ca="1" si="70"/>
        <v>0</v>
      </c>
      <c r="T318" s="323">
        <f t="shared" ca="1" si="71"/>
        <v>0</v>
      </c>
      <c r="W318" s="323">
        <f t="shared" si="64"/>
        <v>317</v>
      </c>
      <c r="X318" s="323">
        <f t="shared" si="65"/>
        <v>319</v>
      </c>
    </row>
    <row r="319" spans="1:24" customFormat="1" ht="42.75" customHeight="1" x14ac:dyDescent="0.25">
      <c r="A319" s="354">
        <v>52</v>
      </c>
      <c r="B319" s="354" t="s">
        <v>108</v>
      </c>
      <c r="C319" s="353" t="s">
        <v>108</v>
      </c>
      <c r="D319" s="239" t="s">
        <v>109</v>
      </c>
      <c r="E319" s="239">
        <v>1</v>
      </c>
      <c r="F319" s="239">
        <v>98</v>
      </c>
      <c r="G319" s="248" t="s">
        <v>313</v>
      </c>
      <c r="H319" s="239" t="s">
        <v>451</v>
      </c>
      <c r="I319" s="239" t="s">
        <v>451</v>
      </c>
      <c r="J319" s="352" t="s">
        <v>451</v>
      </c>
      <c r="K319" s="251"/>
      <c r="L319" s="251"/>
      <c r="O319" s="323">
        <f t="shared" ca="1" si="66"/>
        <v>0</v>
      </c>
      <c r="P319" s="323">
        <f t="shared" ca="1" si="67"/>
        <v>0</v>
      </c>
      <c r="Q319" s="323">
        <f t="shared" ca="1" si="68"/>
        <v>0</v>
      </c>
      <c r="R319" s="323">
        <f t="shared" ca="1" si="69"/>
        <v>0</v>
      </c>
      <c r="S319" s="323">
        <f t="shared" ca="1" si="70"/>
        <v>0</v>
      </c>
      <c r="T319" s="323">
        <f t="shared" ca="1" si="71"/>
        <v>0</v>
      </c>
      <c r="W319" s="323">
        <f t="shared" si="64"/>
        <v>317</v>
      </c>
      <c r="X319" s="323">
        <f t="shared" si="65"/>
        <v>319</v>
      </c>
    </row>
    <row r="320" spans="1:24" customFormat="1" ht="42.75" customHeight="1" x14ac:dyDescent="0.25">
      <c r="A320" s="355"/>
      <c r="B320" s="355"/>
      <c r="C320" s="353"/>
      <c r="D320" s="239" t="s">
        <v>103</v>
      </c>
      <c r="E320" s="239">
        <v>1</v>
      </c>
      <c r="F320" s="239">
        <v>13</v>
      </c>
      <c r="G320" s="248" t="s">
        <v>313</v>
      </c>
      <c r="H320" s="239" t="s">
        <v>451</v>
      </c>
      <c r="I320" s="239" t="s">
        <v>451</v>
      </c>
      <c r="J320" s="352"/>
      <c r="K320" s="251"/>
      <c r="L320" s="251"/>
      <c r="O320" s="323">
        <f t="shared" ca="1" si="66"/>
        <v>0</v>
      </c>
      <c r="P320" s="323">
        <f t="shared" ca="1" si="67"/>
        <v>0</v>
      </c>
      <c r="Q320" s="323">
        <f t="shared" ca="1" si="68"/>
        <v>0</v>
      </c>
      <c r="R320" s="323">
        <f t="shared" ca="1" si="69"/>
        <v>0</v>
      </c>
      <c r="S320" s="323">
        <f t="shared" ca="1" si="70"/>
        <v>0</v>
      </c>
      <c r="T320" s="323">
        <f t="shared" ca="1" si="71"/>
        <v>0</v>
      </c>
      <c r="W320" s="323">
        <f t="shared" si="64"/>
        <v>317</v>
      </c>
      <c r="X320" s="323">
        <f t="shared" si="65"/>
        <v>319</v>
      </c>
    </row>
    <row r="321" spans="1:24" customFormat="1" ht="15" customHeight="1" x14ac:dyDescent="0.25">
      <c r="A321" s="356"/>
      <c r="B321" s="356"/>
      <c r="C321" s="239" t="s">
        <v>499</v>
      </c>
      <c r="D321" s="239"/>
      <c r="E321" s="239"/>
      <c r="F321" s="239"/>
      <c r="G321" s="248"/>
      <c r="H321" s="239" t="s">
        <v>451</v>
      </c>
      <c r="I321" s="239"/>
      <c r="J321" s="248" t="s">
        <v>451</v>
      </c>
      <c r="K321" s="251"/>
      <c r="L321" s="251"/>
      <c r="O321" s="323">
        <f t="shared" ca="1" si="66"/>
        <v>0</v>
      </c>
      <c r="P321" s="323">
        <f t="shared" ca="1" si="67"/>
        <v>0</v>
      </c>
      <c r="Q321" s="323">
        <f t="shared" ca="1" si="68"/>
        <v>0</v>
      </c>
      <c r="R321" s="323">
        <f t="shared" ca="1" si="69"/>
        <v>0</v>
      </c>
      <c r="S321" s="323">
        <f t="shared" ca="1" si="70"/>
        <v>0</v>
      </c>
      <c r="T321" s="323">
        <f t="shared" ca="1" si="71"/>
        <v>0</v>
      </c>
      <c r="W321" s="323">
        <f t="shared" si="64"/>
        <v>320</v>
      </c>
      <c r="X321" s="323">
        <f t="shared" si="65"/>
        <v>322</v>
      </c>
    </row>
    <row r="322" spans="1:24" customFormat="1" ht="15" customHeight="1" x14ac:dyDescent="0.25">
      <c r="A322" s="354">
        <v>53</v>
      </c>
      <c r="B322" s="354" t="s">
        <v>14</v>
      </c>
      <c r="C322" s="239" t="s">
        <v>549</v>
      </c>
      <c r="D322" s="239" t="s">
        <v>451</v>
      </c>
      <c r="E322" s="239" t="s">
        <v>451</v>
      </c>
      <c r="F322" s="239" t="s">
        <v>451</v>
      </c>
      <c r="G322" s="248" t="s">
        <v>451</v>
      </c>
      <c r="H322" s="239" t="s">
        <v>451</v>
      </c>
      <c r="I322" s="239" t="s">
        <v>451</v>
      </c>
      <c r="J322" s="248" t="s">
        <v>712</v>
      </c>
      <c r="K322" s="251"/>
      <c r="L322" s="251"/>
      <c r="O322" s="323">
        <f t="shared" ca="1" si="66"/>
        <v>0</v>
      </c>
      <c r="P322" s="323">
        <f t="shared" ca="1" si="67"/>
        <v>0</v>
      </c>
      <c r="Q322" s="323">
        <f t="shared" ca="1" si="68"/>
        <v>0</v>
      </c>
      <c r="R322" s="323">
        <f t="shared" ca="1" si="69"/>
        <v>0</v>
      </c>
      <c r="S322" s="323">
        <f t="shared" ca="1" si="70"/>
        <v>0</v>
      </c>
      <c r="T322" s="323">
        <f t="shared" ca="1" si="71"/>
        <v>0</v>
      </c>
      <c r="W322" s="323">
        <f t="shared" si="64"/>
        <v>320</v>
      </c>
      <c r="X322" s="323">
        <f t="shared" si="65"/>
        <v>322</v>
      </c>
    </row>
    <row r="323" spans="1:24" customFormat="1" ht="42.75" customHeight="1" x14ac:dyDescent="0.25">
      <c r="A323" s="356"/>
      <c r="B323" s="356"/>
      <c r="C323" s="239" t="s">
        <v>499</v>
      </c>
      <c r="D323" s="239"/>
      <c r="E323" s="239"/>
      <c r="F323" s="239"/>
      <c r="G323" s="248"/>
      <c r="H323" s="239" t="s">
        <v>451</v>
      </c>
      <c r="I323" s="239"/>
      <c r="J323" s="248">
        <v>375</v>
      </c>
      <c r="K323" s="251"/>
      <c r="L323" s="251"/>
      <c r="O323" s="323">
        <f t="shared" ca="1" si="66"/>
        <v>0</v>
      </c>
      <c r="P323" s="323">
        <f t="shared" ca="1" si="67"/>
        <v>0</v>
      </c>
      <c r="Q323" s="323">
        <f t="shared" ca="1" si="68"/>
        <v>0</v>
      </c>
      <c r="R323" s="323">
        <f t="shared" ca="1" si="69"/>
        <v>0</v>
      </c>
      <c r="S323" s="323">
        <f t="shared" ca="1" si="70"/>
        <v>0</v>
      </c>
      <c r="T323" s="323">
        <f t="shared" ca="1" si="71"/>
        <v>0</v>
      </c>
      <c r="W323" s="323">
        <f t="shared" si="64"/>
        <v>322</v>
      </c>
      <c r="X323" s="323">
        <f t="shared" si="65"/>
        <v>324</v>
      </c>
    </row>
    <row r="324" spans="1:24" customFormat="1" ht="42.75" customHeight="1" x14ac:dyDescent="0.25">
      <c r="A324" s="354">
        <v>54</v>
      </c>
      <c r="B324" s="354" t="s">
        <v>59</v>
      </c>
      <c r="C324" s="353" t="s">
        <v>24</v>
      </c>
      <c r="D324" s="239" t="s">
        <v>60</v>
      </c>
      <c r="E324" s="239">
        <v>1</v>
      </c>
      <c r="F324" s="239">
        <v>159</v>
      </c>
      <c r="G324" s="248" t="s">
        <v>313</v>
      </c>
      <c r="H324" s="239" t="s">
        <v>451</v>
      </c>
      <c r="I324" s="239" t="s">
        <v>451</v>
      </c>
      <c r="J324" s="352" t="s">
        <v>556</v>
      </c>
      <c r="K324" s="251"/>
      <c r="L324" s="251"/>
      <c r="O324" s="323">
        <f t="shared" ca="1" si="66"/>
        <v>0</v>
      </c>
      <c r="P324" s="323">
        <f t="shared" ca="1" si="67"/>
        <v>0</v>
      </c>
      <c r="Q324" s="323">
        <f t="shared" ca="1" si="68"/>
        <v>0</v>
      </c>
      <c r="R324" s="323">
        <f t="shared" ca="1" si="69"/>
        <v>0</v>
      </c>
      <c r="S324" s="323">
        <f t="shared" ca="1" si="70"/>
        <v>0</v>
      </c>
      <c r="T324" s="323">
        <f t="shared" ca="1" si="71"/>
        <v>0</v>
      </c>
      <c r="W324" s="323">
        <f t="shared" si="64"/>
        <v>322</v>
      </c>
      <c r="X324" s="323">
        <f t="shared" si="65"/>
        <v>324</v>
      </c>
    </row>
    <row r="325" spans="1:24" customFormat="1" ht="42.75" customHeight="1" x14ac:dyDescent="0.25">
      <c r="A325" s="355"/>
      <c r="B325" s="355"/>
      <c r="C325" s="353"/>
      <c r="D325" s="239" t="s">
        <v>110</v>
      </c>
      <c r="E325" s="239">
        <v>1</v>
      </c>
      <c r="F325" s="239">
        <v>113</v>
      </c>
      <c r="G325" s="248" t="s">
        <v>313</v>
      </c>
      <c r="H325" s="239" t="s">
        <v>451</v>
      </c>
      <c r="I325" s="239" t="s">
        <v>451</v>
      </c>
      <c r="J325" s="352"/>
      <c r="K325" s="251"/>
      <c r="L325" s="251"/>
      <c r="O325" s="323">
        <f t="shared" ca="1" si="66"/>
        <v>0</v>
      </c>
      <c r="P325" s="323">
        <f t="shared" ca="1" si="67"/>
        <v>0</v>
      </c>
      <c r="Q325" s="323">
        <f t="shared" ca="1" si="68"/>
        <v>0</v>
      </c>
      <c r="R325" s="323">
        <f t="shared" ca="1" si="69"/>
        <v>0</v>
      </c>
      <c r="S325" s="323">
        <f t="shared" ca="1" si="70"/>
        <v>0</v>
      </c>
      <c r="T325" s="323">
        <f t="shared" ca="1" si="71"/>
        <v>0</v>
      </c>
      <c r="W325" s="323">
        <f t="shared" si="64"/>
        <v>322</v>
      </c>
      <c r="X325" s="323">
        <f t="shared" si="65"/>
        <v>324</v>
      </c>
    </row>
    <row r="326" spans="1:24" customFormat="1" ht="42.75" customHeight="1" x14ac:dyDescent="0.25">
      <c r="A326" s="355"/>
      <c r="B326" s="355"/>
      <c r="C326" s="353"/>
      <c r="D326" s="239" t="s">
        <v>110</v>
      </c>
      <c r="E326" s="239">
        <v>2</v>
      </c>
      <c r="F326" s="239">
        <v>113</v>
      </c>
      <c r="G326" s="248" t="s">
        <v>313</v>
      </c>
      <c r="H326" s="239" t="s">
        <v>451</v>
      </c>
      <c r="I326" s="239" t="s">
        <v>451</v>
      </c>
      <c r="J326" s="352"/>
      <c r="K326" s="251"/>
      <c r="L326" s="251"/>
      <c r="O326" s="323">
        <f t="shared" ca="1" si="66"/>
        <v>0</v>
      </c>
      <c r="P326" s="323">
        <f t="shared" ca="1" si="67"/>
        <v>0</v>
      </c>
      <c r="Q326" s="323">
        <f t="shared" ca="1" si="68"/>
        <v>0</v>
      </c>
      <c r="R326" s="323">
        <f t="shared" ca="1" si="69"/>
        <v>0</v>
      </c>
      <c r="S326" s="323">
        <f t="shared" ca="1" si="70"/>
        <v>0</v>
      </c>
      <c r="T326" s="323">
        <f t="shared" ca="1" si="71"/>
        <v>0</v>
      </c>
      <c r="W326" s="323">
        <f t="shared" ref="W326:W389" si="72">IF(C326="Total", ROW(B326)-1, W325)</f>
        <v>322</v>
      </c>
      <c r="X326" s="323">
        <f t="shared" si="65"/>
        <v>324</v>
      </c>
    </row>
    <row r="327" spans="1:24" customFormat="1" ht="42.75" customHeight="1" x14ac:dyDescent="0.25">
      <c r="A327" s="355"/>
      <c r="B327" s="355"/>
      <c r="C327" s="353"/>
      <c r="D327" s="239" t="s">
        <v>54</v>
      </c>
      <c r="E327" s="239">
        <v>1</v>
      </c>
      <c r="F327" s="239">
        <v>166</v>
      </c>
      <c r="G327" s="248" t="s">
        <v>313</v>
      </c>
      <c r="H327" s="239" t="s">
        <v>451</v>
      </c>
      <c r="I327" s="239" t="s">
        <v>451</v>
      </c>
      <c r="J327" s="352"/>
      <c r="K327" s="251"/>
      <c r="L327" s="251"/>
      <c r="O327" s="323">
        <f t="shared" ca="1" si="66"/>
        <v>0</v>
      </c>
      <c r="P327" s="323">
        <f t="shared" ca="1" si="67"/>
        <v>0</v>
      </c>
      <c r="Q327" s="323">
        <f t="shared" ca="1" si="68"/>
        <v>0</v>
      </c>
      <c r="R327" s="323">
        <f t="shared" ca="1" si="69"/>
        <v>0</v>
      </c>
      <c r="S327" s="323">
        <f t="shared" ca="1" si="70"/>
        <v>0</v>
      </c>
      <c r="T327" s="323">
        <f t="shared" ca="1" si="71"/>
        <v>0</v>
      </c>
      <c r="W327" s="323">
        <f t="shared" si="72"/>
        <v>322</v>
      </c>
      <c r="X327" s="323">
        <f t="shared" si="65"/>
        <v>324</v>
      </c>
    </row>
    <row r="328" spans="1:24" customFormat="1" ht="42.75" customHeight="1" x14ac:dyDescent="0.25">
      <c r="A328" s="355"/>
      <c r="B328" s="355"/>
      <c r="C328" s="353"/>
      <c r="D328" s="239" t="s">
        <v>53</v>
      </c>
      <c r="E328" s="239">
        <v>1</v>
      </c>
      <c r="F328" s="239">
        <v>165</v>
      </c>
      <c r="G328" s="248" t="s">
        <v>313</v>
      </c>
      <c r="H328" s="239" t="s">
        <v>451</v>
      </c>
      <c r="I328" s="239" t="s">
        <v>451</v>
      </c>
      <c r="J328" s="352"/>
      <c r="K328" s="251"/>
      <c r="L328" s="251"/>
      <c r="O328" s="323">
        <f t="shared" ca="1" si="66"/>
        <v>0</v>
      </c>
      <c r="P328" s="323">
        <f t="shared" ca="1" si="67"/>
        <v>0</v>
      </c>
      <c r="Q328" s="323">
        <f t="shared" ca="1" si="68"/>
        <v>0</v>
      </c>
      <c r="R328" s="323">
        <f t="shared" ca="1" si="69"/>
        <v>0</v>
      </c>
      <c r="S328" s="323">
        <f t="shared" ca="1" si="70"/>
        <v>0</v>
      </c>
      <c r="T328" s="323">
        <f t="shared" ca="1" si="71"/>
        <v>0</v>
      </c>
      <c r="W328" s="323">
        <f t="shared" si="72"/>
        <v>322</v>
      </c>
      <c r="X328" s="323">
        <f t="shared" si="65"/>
        <v>324</v>
      </c>
    </row>
    <row r="329" spans="1:24" customFormat="1" ht="42.75" customHeight="1" x14ac:dyDescent="0.25">
      <c r="A329" s="355"/>
      <c r="B329" s="355"/>
      <c r="C329" s="353"/>
      <c r="D329" s="239" t="s">
        <v>56</v>
      </c>
      <c r="E329" s="239">
        <v>1</v>
      </c>
      <c r="F329" s="239">
        <v>233</v>
      </c>
      <c r="G329" s="248" t="s">
        <v>313</v>
      </c>
      <c r="H329" s="239">
        <v>63</v>
      </c>
      <c r="I329" s="239" t="s">
        <v>451</v>
      </c>
      <c r="J329" s="352"/>
      <c r="K329" s="251"/>
      <c r="L329" s="251"/>
      <c r="O329" s="323">
        <f t="shared" ca="1" si="66"/>
        <v>0</v>
      </c>
      <c r="P329" s="323">
        <f t="shared" ca="1" si="67"/>
        <v>0</v>
      </c>
      <c r="Q329" s="323">
        <f t="shared" ca="1" si="68"/>
        <v>0</v>
      </c>
      <c r="R329" s="323">
        <f t="shared" ca="1" si="69"/>
        <v>1</v>
      </c>
      <c r="S329" s="323">
        <f t="shared" ca="1" si="70"/>
        <v>0</v>
      </c>
      <c r="T329" s="323">
        <f t="shared" ca="1" si="71"/>
        <v>0</v>
      </c>
      <c r="W329" s="323">
        <f t="shared" si="72"/>
        <v>322</v>
      </c>
      <c r="X329" s="323">
        <f t="shared" si="65"/>
        <v>324</v>
      </c>
    </row>
    <row r="330" spans="1:24" customFormat="1" ht="42.75" customHeight="1" x14ac:dyDescent="0.25">
      <c r="A330" s="356"/>
      <c r="B330" s="356"/>
      <c r="C330" s="239" t="s">
        <v>499</v>
      </c>
      <c r="D330" s="239"/>
      <c r="E330" s="239"/>
      <c r="F330" s="239"/>
      <c r="G330" s="248"/>
      <c r="H330" s="239">
        <f>SUM(H324:H329)</f>
        <v>63</v>
      </c>
      <c r="I330" s="239"/>
      <c r="J330" s="248">
        <v>175</v>
      </c>
      <c r="K330" s="251"/>
      <c r="L330" s="251"/>
      <c r="O330" s="323">
        <f t="shared" ca="1" si="66"/>
        <v>0</v>
      </c>
      <c r="P330" s="323">
        <f t="shared" ca="1" si="67"/>
        <v>0</v>
      </c>
      <c r="Q330" s="323">
        <f t="shared" ca="1" si="68"/>
        <v>0</v>
      </c>
      <c r="R330" s="323">
        <f t="shared" ca="1" si="69"/>
        <v>1</v>
      </c>
      <c r="S330" s="323">
        <f t="shared" ca="1" si="70"/>
        <v>0</v>
      </c>
      <c r="T330" s="323">
        <f t="shared" ca="1" si="71"/>
        <v>0</v>
      </c>
      <c r="W330" s="323">
        <f t="shared" si="72"/>
        <v>329</v>
      </c>
      <c r="X330" s="323">
        <f t="shared" si="65"/>
        <v>331</v>
      </c>
    </row>
    <row r="331" spans="1:24" customFormat="1" ht="42.75" customHeight="1" x14ac:dyDescent="0.25">
      <c r="A331" s="354">
        <v>55</v>
      </c>
      <c r="B331" s="354" t="s">
        <v>107</v>
      </c>
      <c r="C331" s="353" t="s">
        <v>140</v>
      </c>
      <c r="D331" s="239" t="s">
        <v>103</v>
      </c>
      <c r="E331" s="239">
        <v>1</v>
      </c>
      <c r="F331" s="239">
        <v>97</v>
      </c>
      <c r="G331" s="248" t="s">
        <v>313</v>
      </c>
      <c r="H331" s="239" t="s">
        <v>451</v>
      </c>
      <c r="I331" s="239" t="s">
        <v>451</v>
      </c>
      <c r="J331" s="352" t="s">
        <v>451</v>
      </c>
      <c r="K331" s="251"/>
      <c r="L331" s="251"/>
      <c r="O331" s="323">
        <f t="shared" ca="1" si="66"/>
        <v>0</v>
      </c>
      <c r="P331" s="323">
        <f t="shared" ca="1" si="67"/>
        <v>0</v>
      </c>
      <c r="Q331" s="323">
        <f t="shared" ca="1" si="68"/>
        <v>0</v>
      </c>
      <c r="R331" s="323">
        <f t="shared" ca="1" si="69"/>
        <v>0</v>
      </c>
      <c r="S331" s="323">
        <f t="shared" ca="1" si="70"/>
        <v>0</v>
      </c>
      <c r="T331" s="323">
        <f t="shared" ca="1" si="71"/>
        <v>0</v>
      </c>
      <c r="W331" s="323">
        <f t="shared" si="72"/>
        <v>329</v>
      </c>
      <c r="X331" s="323">
        <f t="shared" si="65"/>
        <v>331</v>
      </c>
    </row>
    <row r="332" spans="1:24" customFormat="1" ht="42.75" customHeight="1" x14ac:dyDescent="0.25">
      <c r="A332" s="355"/>
      <c r="B332" s="355"/>
      <c r="C332" s="353"/>
      <c r="D332" s="239" t="s">
        <v>103</v>
      </c>
      <c r="E332" s="239">
        <v>2</v>
      </c>
      <c r="F332" s="239">
        <v>97</v>
      </c>
      <c r="G332" s="248" t="s">
        <v>313</v>
      </c>
      <c r="H332" s="239" t="s">
        <v>451</v>
      </c>
      <c r="I332" s="239" t="s">
        <v>451</v>
      </c>
      <c r="J332" s="352"/>
      <c r="K332" s="251"/>
      <c r="L332" s="251"/>
      <c r="O332" s="323">
        <f t="shared" ca="1" si="66"/>
        <v>0</v>
      </c>
      <c r="P332" s="323">
        <f t="shared" ca="1" si="67"/>
        <v>0</v>
      </c>
      <c r="Q332" s="323">
        <f t="shared" ca="1" si="68"/>
        <v>0</v>
      </c>
      <c r="R332" s="323">
        <f t="shared" ca="1" si="69"/>
        <v>0</v>
      </c>
      <c r="S332" s="323">
        <f t="shared" ca="1" si="70"/>
        <v>0</v>
      </c>
      <c r="T332" s="323">
        <f t="shared" ca="1" si="71"/>
        <v>0</v>
      </c>
      <c r="W332" s="323">
        <f t="shared" si="72"/>
        <v>329</v>
      </c>
      <c r="X332" s="323">
        <f t="shared" si="65"/>
        <v>331</v>
      </c>
    </row>
    <row r="333" spans="1:24" customFormat="1" ht="42.75" customHeight="1" x14ac:dyDescent="0.25">
      <c r="A333" s="356"/>
      <c r="B333" s="356"/>
      <c r="C333" s="239" t="s">
        <v>499</v>
      </c>
      <c r="D333" s="239"/>
      <c r="E333" s="239"/>
      <c r="F333" s="239"/>
      <c r="G333" s="248"/>
      <c r="H333" s="239" t="s">
        <v>451</v>
      </c>
      <c r="I333" s="239"/>
      <c r="J333" s="248" t="s">
        <v>451</v>
      </c>
      <c r="K333" s="251"/>
      <c r="L333" s="251"/>
      <c r="O333" s="323">
        <f t="shared" ca="1" si="66"/>
        <v>0</v>
      </c>
      <c r="P333" s="323">
        <f t="shared" ca="1" si="67"/>
        <v>0</v>
      </c>
      <c r="Q333" s="323">
        <f t="shared" ca="1" si="68"/>
        <v>0</v>
      </c>
      <c r="R333" s="323">
        <f t="shared" ca="1" si="69"/>
        <v>0</v>
      </c>
      <c r="S333" s="323">
        <f t="shared" ca="1" si="70"/>
        <v>0</v>
      </c>
      <c r="T333" s="323">
        <f t="shared" ca="1" si="71"/>
        <v>0</v>
      </c>
      <c r="W333" s="323">
        <f t="shared" si="72"/>
        <v>332</v>
      </c>
      <c r="X333" s="323">
        <f t="shared" si="65"/>
        <v>334</v>
      </c>
    </row>
    <row r="334" spans="1:24" customFormat="1" ht="42.75" customHeight="1" x14ac:dyDescent="0.25">
      <c r="A334" s="354">
        <v>56</v>
      </c>
      <c r="B334" s="354" t="s">
        <v>150</v>
      </c>
      <c r="C334" s="353" t="s">
        <v>150</v>
      </c>
      <c r="D334" s="239" t="s">
        <v>174</v>
      </c>
      <c r="E334" s="239">
        <v>1</v>
      </c>
      <c r="F334" s="239">
        <v>150</v>
      </c>
      <c r="G334" s="248" t="s">
        <v>313</v>
      </c>
      <c r="H334" s="239" t="s">
        <v>451</v>
      </c>
      <c r="I334" s="239" t="s">
        <v>451</v>
      </c>
      <c r="J334" s="352" t="s">
        <v>451</v>
      </c>
      <c r="K334" s="251"/>
      <c r="L334" s="251"/>
      <c r="O334" s="323">
        <f t="shared" ca="1" si="66"/>
        <v>0</v>
      </c>
      <c r="P334" s="323">
        <f t="shared" ca="1" si="67"/>
        <v>0</v>
      </c>
      <c r="Q334" s="323">
        <f t="shared" ca="1" si="68"/>
        <v>0</v>
      </c>
      <c r="R334" s="323">
        <f t="shared" ca="1" si="69"/>
        <v>0</v>
      </c>
      <c r="S334" s="323">
        <f t="shared" ca="1" si="70"/>
        <v>0</v>
      </c>
      <c r="T334" s="323">
        <f t="shared" ca="1" si="71"/>
        <v>0</v>
      </c>
      <c r="W334" s="323">
        <f t="shared" si="72"/>
        <v>332</v>
      </c>
      <c r="X334" s="323">
        <f t="shared" si="65"/>
        <v>334</v>
      </c>
    </row>
    <row r="335" spans="1:24" customFormat="1" ht="42.75" customHeight="1" x14ac:dyDescent="0.25">
      <c r="A335" s="355"/>
      <c r="B335" s="355"/>
      <c r="C335" s="353"/>
      <c r="D335" s="239" t="s">
        <v>136</v>
      </c>
      <c r="E335" s="239">
        <v>1</v>
      </c>
      <c r="F335" s="239">
        <v>94</v>
      </c>
      <c r="G335" s="248" t="s">
        <v>313</v>
      </c>
      <c r="H335" s="239" t="s">
        <v>451</v>
      </c>
      <c r="I335" s="239" t="s">
        <v>451</v>
      </c>
      <c r="J335" s="352"/>
      <c r="K335" s="251"/>
      <c r="L335" s="251"/>
      <c r="O335" s="323">
        <f t="shared" ca="1" si="66"/>
        <v>0</v>
      </c>
      <c r="P335" s="323">
        <f t="shared" ca="1" si="67"/>
        <v>0</v>
      </c>
      <c r="Q335" s="323">
        <f t="shared" ca="1" si="68"/>
        <v>0</v>
      </c>
      <c r="R335" s="323">
        <f t="shared" ca="1" si="69"/>
        <v>0</v>
      </c>
      <c r="S335" s="323">
        <f t="shared" ca="1" si="70"/>
        <v>0</v>
      </c>
      <c r="T335" s="323">
        <f t="shared" ca="1" si="71"/>
        <v>0</v>
      </c>
      <c r="W335" s="323">
        <f t="shared" si="72"/>
        <v>332</v>
      </c>
      <c r="X335" s="323">
        <f t="shared" ref="X335:X398" si="73">IF(C335="Total",W335+2,X334)</f>
        <v>334</v>
      </c>
    </row>
    <row r="336" spans="1:24" customFormat="1" ht="42.75" customHeight="1" x14ac:dyDescent="0.25">
      <c r="A336" s="356"/>
      <c r="B336" s="356"/>
      <c r="C336" s="239" t="s">
        <v>499</v>
      </c>
      <c r="D336" s="239"/>
      <c r="E336" s="239"/>
      <c r="F336" s="239"/>
      <c r="G336" s="248"/>
      <c r="H336" s="239"/>
      <c r="I336" s="239"/>
      <c r="J336" s="248" t="s">
        <v>451</v>
      </c>
      <c r="K336" s="251"/>
      <c r="L336" s="251"/>
      <c r="O336" s="323">
        <f t="shared" ca="1" si="66"/>
        <v>0</v>
      </c>
      <c r="P336" s="323">
        <f t="shared" ca="1" si="67"/>
        <v>0</v>
      </c>
      <c r="Q336" s="323">
        <f t="shared" ca="1" si="68"/>
        <v>0</v>
      </c>
      <c r="R336" s="323">
        <f t="shared" ca="1" si="69"/>
        <v>0</v>
      </c>
      <c r="S336" s="323">
        <f t="shared" ca="1" si="70"/>
        <v>0</v>
      </c>
      <c r="T336" s="323">
        <f t="shared" ca="1" si="71"/>
        <v>0</v>
      </c>
      <c r="W336" s="323">
        <f t="shared" si="72"/>
        <v>335</v>
      </c>
      <c r="X336" s="323">
        <f t="shared" si="73"/>
        <v>337</v>
      </c>
    </row>
    <row r="337" spans="1:24" customFormat="1" ht="42.75" customHeight="1" x14ac:dyDescent="0.25">
      <c r="A337" s="354">
        <v>57</v>
      </c>
      <c r="B337" s="354" t="s">
        <v>111</v>
      </c>
      <c r="C337" s="353" t="s">
        <v>23</v>
      </c>
      <c r="D337" s="239" t="s">
        <v>112</v>
      </c>
      <c r="E337" s="239">
        <v>1</v>
      </c>
      <c r="F337" s="239">
        <v>79</v>
      </c>
      <c r="G337" s="248" t="s">
        <v>314</v>
      </c>
      <c r="H337" s="239" t="s">
        <v>451</v>
      </c>
      <c r="I337" s="239" t="s">
        <v>451</v>
      </c>
      <c r="J337" s="352" t="s">
        <v>451</v>
      </c>
      <c r="K337" s="251"/>
      <c r="L337" s="251"/>
      <c r="O337" s="323">
        <f t="shared" ca="1" si="66"/>
        <v>0</v>
      </c>
      <c r="P337" s="323">
        <f t="shared" ca="1" si="67"/>
        <v>0</v>
      </c>
      <c r="Q337" s="323">
        <f t="shared" ca="1" si="68"/>
        <v>0</v>
      </c>
      <c r="R337" s="323">
        <f t="shared" ca="1" si="69"/>
        <v>0</v>
      </c>
      <c r="S337" s="323">
        <f t="shared" ca="1" si="70"/>
        <v>0</v>
      </c>
      <c r="T337" s="323">
        <f t="shared" ca="1" si="71"/>
        <v>0</v>
      </c>
      <c r="W337" s="323">
        <f t="shared" si="72"/>
        <v>335</v>
      </c>
      <c r="X337" s="323">
        <f t="shared" si="73"/>
        <v>337</v>
      </c>
    </row>
    <row r="338" spans="1:24" customFormat="1" ht="42.75" customHeight="1" x14ac:dyDescent="0.25">
      <c r="A338" s="355"/>
      <c r="B338" s="355"/>
      <c r="C338" s="353"/>
      <c r="D338" s="239" t="s">
        <v>112</v>
      </c>
      <c r="E338" s="239">
        <v>2</v>
      </c>
      <c r="F338" s="239">
        <v>80</v>
      </c>
      <c r="G338" s="248" t="s">
        <v>314</v>
      </c>
      <c r="H338" s="239" t="s">
        <v>451</v>
      </c>
      <c r="I338" s="239" t="s">
        <v>451</v>
      </c>
      <c r="J338" s="352"/>
      <c r="K338" s="251"/>
      <c r="L338" s="251"/>
      <c r="O338" s="323">
        <f t="shared" ca="1" si="66"/>
        <v>0</v>
      </c>
      <c r="P338" s="323">
        <f t="shared" ca="1" si="67"/>
        <v>0</v>
      </c>
      <c r="Q338" s="323">
        <f t="shared" ca="1" si="68"/>
        <v>0</v>
      </c>
      <c r="R338" s="323">
        <f t="shared" ca="1" si="69"/>
        <v>0</v>
      </c>
      <c r="S338" s="323">
        <f t="shared" ca="1" si="70"/>
        <v>0</v>
      </c>
      <c r="T338" s="323">
        <f t="shared" ca="1" si="71"/>
        <v>0</v>
      </c>
      <c r="W338" s="323">
        <f t="shared" si="72"/>
        <v>335</v>
      </c>
      <c r="X338" s="323">
        <f t="shared" si="73"/>
        <v>337</v>
      </c>
    </row>
    <row r="339" spans="1:24" customFormat="1" ht="42.75" customHeight="1" x14ac:dyDescent="0.25">
      <c r="A339" s="355"/>
      <c r="B339" s="355"/>
      <c r="C339" s="353"/>
      <c r="D339" s="239" t="s">
        <v>113</v>
      </c>
      <c r="E339" s="239">
        <v>1</v>
      </c>
      <c r="F339" s="239">
        <v>188</v>
      </c>
      <c r="G339" s="248" t="s">
        <v>313</v>
      </c>
      <c r="H339" s="239" t="s">
        <v>451</v>
      </c>
      <c r="I339" s="239" t="s">
        <v>451</v>
      </c>
      <c r="J339" s="352"/>
      <c r="K339" s="251"/>
      <c r="L339" s="251"/>
      <c r="O339" s="323">
        <f t="shared" ca="1" si="66"/>
        <v>0</v>
      </c>
      <c r="P339" s="323">
        <f t="shared" ca="1" si="67"/>
        <v>0</v>
      </c>
      <c r="Q339" s="323">
        <f t="shared" ca="1" si="68"/>
        <v>0</v>
      </c>
      <c r="R339" s="323">
        <f t="shared" ca="1" si="69"/>
        <v>0</v>
      </c>
      <c r="S339" s="323">
        <f t="shared" ca="1" si="70"/>
        <v>0</v>
      </c>
      <c r="T339" s="323">
        <f t="shared" ca="1" si="71"/>
        <v>0</v>
      </c>
      <c r="W339" s="323">
        <f t="shared" si="72"/>
        <v>335</v>
      </c>
      <c r="X339" s="323">
        <f t="shared" si="73"/>
        <v>337</v>
      </c>
    </row>
    <row r="340" spans="1:24" customFormat="1" ht="42.75" customHeight="1" x14ac:dyDescent="0.25">
      <c r="A340" s="355"/>
      <c r="B340" s="355"/>
      <c r="C340" s="353"/>
      <c r="D340" s="239" t="s">
        <v>135</v>
      </c>
      <c r="E340" s="239">
        <v>1</v>
      </c>
      <c r="F340" s="239">
        <v>189</v>
      </c>
      <c r="G340" s="248" t="s">
        <v>313</v>
      </c>
      <c r="H340" s="239" t="s">
        <v>451</v>
      </c>
      <c r="I340" s="239" t="s">
        <v>451</v>
      </c>
      <c r="J340" s="352"/>
      <c r="K340" s="251"/>
      <c r="L340" s="251"/>
      <c r="O340" s="323">
        <f t="shared" ca="1" si="66"/>
        <v>0</v>
      </c>
      <c r="P340" s="323">
        <f t="shared" ca="1" si="67"/>
        <v>0</v>
      </c>
      <c r="Q340" s="323">
        <f t="shared" ca="1" si="68"/>
        <v>0</v>
      </c>
      <c r="R340" s="323">
        <f t="shared" ca="1" si="69"/>
        <v>0</v>
      </c>
      <c r="S340" s="323">
        <f t="shared" ca="1" si="70"/>
        <v>0</v>
      </c>
      <c r="T340" s="323">
        <f t="shared" ca="1" si="71"/>
        <v>0</v>
      </c>
      <c r="W340" s="323">
        <f t="shared" si="72"/>
        <v>335</v>
      </c>
      <c r="X340" s="323">
        <f t="shared" si="73"/>
        <v>337</v>
      </c>
    </row>
    <row r="341" spans="1:24" customFormat="1" ht="42.75" customHeight="1" x14ac:dyDescent="0.25">
      <c r="A341" s="356"/>
      <c r="B341" s="356"/>
      <c r="C341" s="239" t="s">
        <v>499</v>
      </c>
      <c r="D341" s="239"/>
      <c r="E341" s="239"/>
      <c r="F341" s="239"/>
      <c r="G341" s="248"/>
      <c r="H341" s="239" t="s">
        <v>451</v>
      </c>
      <c r="I341" s="239"/>
      <c r="J341" s="248" t="s">
        <v>451</v>
      </c>
      <c r="K341" s="251"/>
      <c r="L341" s="251"/>
      <c r="O341" s="323">
        <f t="shared" ca="1" si="66"/>
        <v>0</v>
      </c>
      <c r="P341" s="323">
        <f t="shared" ca="1" si="67"/>
        <v>0</v>
      </c>
      <c r="Q341" s="323">
        <f t="shared" ca="1" si="68"/>
        <v>0</v>
      </c>
      <c r="R341" s="323">
        <f t="shared" ca="1" si="69"/>
        <v>0</v>
      </c>
      <c r="S341" s="323">
        <f t="shared" ca="1" si="70"/>
        <v>0</v>
      </c>
      <c r="T341" s="323">
        <f t="shared" ca="1" si="71"/>
        <v>0</v>
      </c>
      <c r="W341" s="323">
        <f t="shared" si="72"/>
        <v>340</v>
      </c>
      <c r="X341" s="323">
        <f t="shared" si="73"/>
        <v>342</v>
      </c>
    </row>
    <row r="342" spans="1:24" customFormat="1" ht="42.75" customHeight="1" x14ac:dyDescent="0.25">
      <c r="A342" s="354">
        <v>58</v>
      </c>
      <c r="B342" s="354" t="s">
        <v>112</v>
      </c>
      <c r="C342" s="353" t="s">
        <v>23</v>
      </c>
      <c r="D342" s="239" t="s">
        <v>39</v>
      </c>
      <c r="E342" s="239">
        <v>1</v>
      </c>
      <c r="F342" s="239">
        <v>50</v>
      </c>
      <c r="G342" s="248" t="s">
        <v>313</v>
      </c>
      <c r="H342" s="239" t="s">
        <v>451</v>
      </c>
      <c r="I342" s="239" t="s">
        <v>451</v>
      </c>
      <c r="J342" s="352" t="s">
        <v>451</v>
      </c>
      <c r="K342" s="251"/>
      <c r="L342" s="251"/>
      <c r="O342" s="323">
        <f t="shared" ref="O342:O405" ca="1" si="74">IF(C342="Total", SUM(INDIRECT("O"&amp;X341&amp;":O"&amp;W342)), IF(AND(H342=50,I342="Yes"),1,0))</f>
        <v>0</v>
      </c>
      <c r="P342" s="323">
        <f t="shared" ref="P342:P405" ca="1" si="75">IF(C342="Total", SUM(INDIRECT("P"&amp;X341&amp;":P"&amp;W342)),IF(AND(H342=50,I342="-"),1,0))</f>
        <v>0</v>
      </c>
      <c r="Q342" s="323">
        <f t="shared" ref="Q342:Q405" ca="1" si="76">IF(C342="Total", SUM(INDIRECT("Q"&amp;X341&amp;":Q"&amp;W342)),IF(AND(H342=63,I342="Yes"),1,0))</f>
        <v>0</v>
      </c>
      <c r="R342" s="323">
        <f t="shared" ref="R342:R405" ca="1" si="77">IF(C342="Total", SUM(INDIRECT("R"&amp;X341&amp;":R"&amp;W342)),IF(AND(H342=63,I342="-"),1,0))</f>
        <v>0</v>
      </c>
      <c r="S342" s="323">
        <f t="shared" ref="S342:S405" ca="1" si="78">IF(C342="Total", SUM(INDIRECT("S"&amp;X341&amp;":S"&amp;W342)),IF(AND(H342=80,I342="Yes"),1,0))</f>
        <v>0</v>
      </c>
      <c r="T342" s="323">
        <f t="shared" ref="T342:T405" ca="1" si="79">IF(C342="Total", SUM(INDIRECT("T"&amp;X341&amp;":T"&amp;W342)),IF(AND(H342=80,I342="-"),1,0))</f>
        <v>0</v>
      </c>
      <c r="W342" s="323">
        <f t="shared" si="72"/>
        <v>340</v>
      </c>
      <c r="X342" s="323">
        <f t="shared" si="73"/>
        <v>342</v>
      </c>
    </row>
    <row r="343" spans="1:24" customFormat="1" ht="42.75" customHeight="1" x14ac:dyDescent="0.25">
      <c r="A343" s="355"/>
      <c r="B343" s="355"/>
      <c r="C343" s="353"/>
      <c r="D343" s="239" t="s">
        <v>39</v>
      </c>
      <c r="E343" s="239">
        <v>2</v>
      </c>
      <c r="F343" s="239">
        <v>50</v>
      </c>
      <c r="G343" s="248" t="s">
        <v>313</v>
      </c>
      <c r="H343" s="239" t="s">
        <v>451</v>
      </c>
      <c r="I343" s="239" t="s">
        <v>451</v>
      </c>
      <c r="J343" s="352"/>
      <c r="K343" s="251"/>
      <c r="L343" s="251"/>
      <c r="O343" s="323">
        <f t="shared" ca="1" si="74"/>
        <v>0</v>
      </c>
      <c r="P343" s="323">
        <f t="shared" ca="1" si="75"/>
        <v>0</v>
      </c>
      <c r="Q343" s="323">
        <f t="shared" ca="1" si="76"/>
        <v>0</v>
      </c>
      <c r="R343" s="323">
        <f t="shared" ca="1" si="77"/>
        <v>0</v>
      </c>
      <c r="S343" s="323">
        <f t="shared" ca="1" si="78"/>
        <v>0</v>
      </c>
      <c r="T343" s="323">
        <f t="shared" ca="1" si="79"/>
        <v>0</v>
      </c>
      <c r="W343" s="323">
        <f t="shared" si="72"/>
        <v>340</v>
      </c>
      <c r="X343" s="323">
        <f t="shared" si="73"/>
        <v>342</v>
      </c>
    </row>
    <row r="344" spans="1:24" customFormat="1" ht="42.75" customHeight="1" x14ac:dyDescent="0.25">
      <c r="A344" s="355"/>
      <c r="B344" s="355"/>
      <c r="C344" s="353"/>
      <c r="D344" s="239" t="s">
        <v>113</v>
      </c>
      <c r="E344" s="239">
        <v>1</v>
      </c>
      <c r="F344" s="239">
        <v>108</v>
      </c>
      <c r="G344" s="248" t="s">
        <v>313</v>
      </c>
      <c r="H344" s="239" t="s">
        <v>451</v>
      </c>
      <c r="I344" s="239" t="s">
        <v>451</v>
      </c>
      <c r="J344" s="352"/>
      <c r="K344" s="251"/>
      <c r="L344" s="251"/>
      <c r="O344" s="323">
        <f t="shared" ca="1" si="74"/>
        <v>0</v>
      </c>
      <c r="P344" s="323">
        <f t="shared" ca="1" si="75"/>
        <v>0</v>
      </c>
      <c r="Q344" s="323">
        <f t="shared" ca="1" si="76"/>
        <v>0</v>
      </c>
      <c r="R344" s="323">
        <f t="shared" ca="1" si="77"/>
        <v>0</v>
      </c>
      <c r="S344" s="323">
        <f t="shared" ca="1" si="78"/>
        <v>0</v>
      </c>
      <c r="T344" s="323">
        <f t="shared" ca="1" si="79"/>
        <v>0</v>
      </c>
      <c r="W344" s="323">
        <f t="shared" si="72"/>
        <v>340</v>
      </c>
      <c r="X344" s="323">
        <f t="shared" si="73"/>
        <v>342</v>
      </c>
    </row>
    <row r="345" spans="1:24" customFormat="1" ht="42.75" customHeight="1" x14ac:dyDescent="0.25">
      <c r="A345" s="355"/>
      <c r="B345" s="355"/>
      <c r="C345" s="353"/>
      <c r="D345" s="239" t="s">
        <v>61</v>
      </c>
      <c r="E345" s="239">
        <v>1</v>
      </c>
      <c r="F345" s="239">
        <v>289</v>
      </c>
      <c r="G345" s="248" t="s">
        <v>313</v>
      </c>
      <c r="H345" s="239">
        <v>50</v>
      </c>
      <c r="I345" s="239" t="s">
        <v>451</v>
      </c>
      <c r="J345" s="352"/>
      <c r="K345" s="251"/>
      <c r="L345" s="251"/>
      <c r="O345" s="323">
        <f t="shared" ca="1" si="74"/>
        <v>0</v>
      </c>
      <c r="P345" s="323">
        <f t="shared" ca="1" si="75"/>
        <v>1</v>
      </c>
      <c r="Q345" s="323">
        <f t="shared" ca="1" si="76"/>
        <v>0</v>
      </c>
      <c r="R345" s="323">
        <f t="shared" ca="1" si="77"/>
        <v>0</v>
      </c>
      <c r="S345" s="323">
        <f t="shared" ca="1" si="78"/>
        <v>0</v>
      </c>
      <c r="T345" s="323">
        <f t="shared" ca="1" si="79"/>
        <v>0</v>
      </c>
      <c r="W345" s="323">
        <f t="shared" si="72"/>
        <v>340</v>
      </c>
      <c r="X345" s="323">
        <f t="shared" si="73"/>
        <v>342</v>
      </c>
    </row>
    <row r="346" spans="1:24" customFormat="1" ht="42.75" customHeight="1" x14ac:dyDescent="0.25">
      <c r="A346" s="355"/>
      <c r="B346" s="355"/>
      <c r="C346" s="353"/>
      <c r="D346" s="239" t="s">
        <v>61</v>
      </c>
      <c r="E346" s="239">
        <v>2</v>
      </c>
      <c r="F346" s="239">
        <v>273</v>
      </c>
      <c r="G346" s="248" t="s">
        <v>313</v>
      </c>
      <c r="H346" s="239">
        <v>50</v>
      </c>
      <c r="I346" s="239" t="s">
        <v>451</v>
      </c>
      <c r="J346" s="352"/>
      <c r="K346" s="251"/>
      <c r="L346" s="251"/>
      <c r="O346" s="323">
        <f t="shared" ca="1" si="74"/>
        <v>0</v>
      </c>
      <c r="P346" s="323">
        <f t="shared" ca="1" si="75"/>
        <v>1</v>
      </c>
      <c r="Q346" s="323">
        <f t="shared" ca="1" si="76"/>
        <v>0</v>
      </c>
      <c r="R346" s="323">
        <f t="shared" ca="1" si="77"/>
        <v>0</v>
      </c>
      <c r="S346" s="323">
        <f t="shared" ca="1" si="78"/>
        <v>0</v>
      </c>
      <c r="T346" s="323">
        <f t="shared" ca="1" si="79"/>
        <v>0</v>
      </c>
      <c r="W346" s="323">
        <f t="shared" si="72"/>
        <v>340</v>
      </c>
      <c r="X346" s="323">
        <f t="shared" si="73"/>
        <v>342</v>
      </c>
    </row>
    <row r="347" spans="1:24" customFormat="1" ht="42.75" customHeight="1" x14ac:dyDescent="0.25">
      <c r="A347" s="355"/>
      <c r="B347" s="355"/>
      <c r="C347" s="353"/>
      <c r="D347" s="239" t="s">
        <v>111</v>
      </c>
      <c r="E347" s="239">
        <v>1</v>
      </c>
      <c r="F347" s="239">
        <v>79</v>
      </c>
      <c r="G347" s="248" t="s">
        <v>314</v>
      </c>
      <c r="H347" s="239" t="s">
        <v>451</v>
      </c>
      <c r="I347" s="239" t="s">
        <v>451</v>
      </c>
      <c r="J347" s="352"/>
      <c r="K347" s="251"/>
      <c r="L347" s="251"/>
      <c r="O347" s="323">
        <f t="shared" ca="1" si="74"/>
        <v>0</v>
      </c>
      <c r="P347" s="323">
        <f t="shared" ca="1" si="75"/>
        <v>0</v>
      </c>
      <c r="Q347" s="323">
        <f t="shared" ca="1" si="76"/>
        <v>0</v>
      </c>
      <c r="R347" s="323">
        <f t="shared" ca="1" si="77"/>
        <v>0</v>
      </c>
      <c r="S347" s="323">
        <f t="shared" ca="1" si="78"/>
        <v>0</v>
      </c>
      <c r="T347" s="323">
        <f t="shared" ca="1" si="79"/>
        <v>0</v>
      </c>
      <c r="W347" s="323">
        <f t="shared" si="72"/>
        <v>340</v>
      </c>
      <c r="X347" s="323">
        <f t="shared" si="73"/>
        <v>342</v>
      </c>
    </row>
    <row r="348" spans="1:24" customFormat="1" ht="42.75" customHeight="1" x14ac:dyDescent="0.25">
      <c r="A348" s="355"/>
      <c r="B348" s="355"/>
      <c r="C348" s="353"/>
      <c r="D348" s="239" t="s">
        <v>111</v>
      </c>
      <c r="E348" s="239">
        <v>2</v>
      </c>
      <c r="F348" s="239">
        <v>80</v>
      </c>
      <c r="G348" s="248" t="s">
        <v>314</v>
      </c>
      <c r="H348" s="239">
        <v>50</v>
      </c>
      <c r="I348" s="239" t="s">
        <v>451</v>
      </c>
      <c r="J348" s="352"/>
      <c r="K348" s="251"/>
      <c r="L348" s="251"/>
      <c r="O348" s="323">
        <f t="shared" ca="1" si="74"/>
        <v>0</v>
      </c>
      <c r="P348" s="323">
        <f t="shared" ca="1" si="75"/>
        <v>1</v>
      </c>
      <c r="Q348" s="323">
        <f t="shared" ca="1" si="76"/>
        <v>0</v>
      </c>
      <c r="R348" s="323">
        <f t="shared" ca="1" si="77"/>
        <v>0</v>
      </c>
      <c r="S348" s="323">
        <f t="shared" ca="1" si="78"/>
        <v>0</v>
      </c>
      <c r="T348" s="323">
        <f t="shared" ca="1" si="79"/>
        <v>0</v>
      </c>
      <c r="W348" s="323">
        <f t="shared" si="72"/>
        <v>340</v>
      </c>
      <c r="X348" s="323">
        <f t="shared" si="73"/>
        <v>342</v>
      </c>
    </row>
    <row r="349" spans="1:24" customFormat="1" ht="42.75" customHeight="1" x14ac:dyDescent="0.25">
      <c r="A349" s="355"/>
      <c r="B349" s="355"/>
      <c r="C349" s="353"/>
      <c r="D349" s="239" t="s">
        <v>83</v>
      </c>
      <c r="E349" s="239">
        <v>1</v>
      </c>
      <c r="F349" s="239">
        <v>207</v>
      </c>
      <c r="G349" s="248" t="s">
        <v>313</v>
      </c>
      <c r="H349" s="239">
        <v>50</v>
      </c>
      <c r="I349" s="239" t="s">
        <v>451</v>
      </c>
      <c r="J349" s="352"/>
      <c r="K349" s="251"/>
      <c r="L349" s="251"/>
      <c r="O349" s="323">
        <f t="shared" ca="1" si="74"/>
        <v>0</v>
      </c>
      <c r="P349" s="323">
        <f t="shared" ca="1" si="75"/>
        <v>1</v>
      </c>
      <c r="Q349" s="323">
        <f t="shared" ca="1" si="76"/>
        <v>0</v>
      </c>
      <c r="R349" s="323">
        <f t="shared" ca="1" si="77"/>
        <v>0</v>
      </c>
      <c r="S349" s="323">
        <f t="shared" ca="1" si="78"/>
        <v>0</v>
      </c>
      <c r="T349" s="323">
        <f t="shared" ca="1" si="79"/>
        <v>0</v>
      </c>
      <c r="W349" s="323">
        <f t="shared" si="72"/>
        <v>340</v>
      </c>
      <c r="X349" s="323">
        <f t="shared" si="73"/>
        <v>342</v>
      </c>
    </row>
    <row r="350" spans="1:24" customFormat="1" ht="42.75" customHeight="1" x14ac:dyDescent="0.25">
      <c r="A350" s="355"/>
      <c r="B350" s="355"/>
      <c r="C350" s="353"/>
      <c r="D350" s="239" t="s">
        <v>83</v>
      </c>
      <c r="E350" s="239">
        <v>2</v>
      </c>
      <c r="F350" s="239">
        <v>214</v>
      </c>
      <c r="G350" s="248" t="s">
        <v>313</v>
      </c>
      <c r="H350" s="239">
        <v>50</v>
      </c>
      <c r="I350" s="239" t="s">
        <v>451</v>
      </c>
      <c r="J350" s="352"/>
      <c r="K350" s="251"/>
      <c r="L350" s="251"/>
      <c r="O350" s="323">
        <f t="shared" ca="1" si="74"/>
        <v>0</v>
      </c>
      <c r="P350" s="323">
        <f t="shared" ca="1" si="75"/>
        <v>1</v>
      </c>
      <c r="Q350" s="323">
        <f t="shared" ca="1" si="76"/>
        <v>0</v>
      </c>
      <c r="R350" s="323">
        <f t="shared" ca="1" si="77"/>
        <v>0</v>
      </c>
      <c r="S350" s="323">
        <f t="shared" ca="1" si="78"/>
        <v>0</v>
      </c>
      <c r="T350" s="323">
        <f t="shared" ca="1" si="79"/>
        <v>0</v>
      </c>
      <c r="W350" s="323">
        <f t="shared" si="72"/>
        <v>340</v>
      </c>
      <c r="X350" s="323">
        <f t="shared" si="73"/>
        <v>342</v>
      </c>
    </row>
    <row r="351" spans="1:24" customFormat="1" ht="42.75" customHeight="1" x14ac:dyDescent="0.25">
      <c r="A351" s="356"/>
      <c r="B351" s="356"/>
      <c r="C351" s="239" t="s">
        <v>499</v>
      </c>
      <c r="D351" s="239"/>
      <c r="E351" s="239"/>
      <c r="F351" s="239"/>
      <c r="G351" s="248"/>
      <c r="H351" s="239">
        <f>SUM(H342:H350)</f>
        <v>250</v>
      </c>
      <c r="I351" s="239" t="s">
        <v>451</v>
      </c>
      <c r="J351" s="248" t="s">
        <v>451</v>
      </c>
      <c r="K351" s="251"/>
      <c r="L351" s="251"/>
      <c r="O351" s="323">
        <f t="shared" ca="1" si="74"/>
        <v>0</v>
      </c>
      <c r="P351" s="323">
        <f t="shared" ca="1" si="75"/>
        <v>5</v>
      </c>
      <c r="Q351" s="323">
        <f t="shared" ca="1" si="76"/>
        <v>0</v>
      </c>
      <c r="R351" s="323">
        <f t="shared" ca="1" si="77"/>
        <v>0</v>
      </c>
      <c r="S351" s="323">
        <f t="shared" ca="1" si="78"/>
        <v>0</v>
      </c>
      <c r="T351" s="323">
        <f t="shared" ca="1" si="79"/>
        <v>0</v>
      </c>
      <c r="W351" s="323">
        <f t="shared" si="72"/>
        <v>350</v>
      </c>
      <c r="X351" s="323">
        <f t="shared" si="73"/>
        <v>352</v>
      </c>
    </row>
    <row r="352" spans="1:24" customFormat="1" ht="42.75" customHeight="1" x14ac:dyDescent="0.25">
      <c r="A352" s="354">
        <v>59</v>
      </c>
      <c r="B352" s="354" t="s">
        <v>39</v>
      </c>
      <c r="C352" s="354" t="s">
        <v>549</v>
      </c>
      <c r="D352" s="239" t="s">
        <v>112</v>
      </c>
      <c r="E352" s="239">
        <v>1</v>
      </c>
      <c r="F352" s="239">
        <v>50</v>
      </c>
      <c r="G352" s="248" t="s">
        <v>313</v>
      </c>
      <c r="H352" s="239" t="s">
        <v>451</v>
      </c>
      <c r="I352" s="239" t="s">
        <v>451</v>
      </c>
      <c r="J352" s="357" t="s">
        <v>562</v>
      </c>
      <c r="K352" s="251"/>
      <c r="L352" s="251"/>
      <c r="O352" s="323">
        <f t="shared" ca="1" si="74"/>
        <v>0</v>
      </c>
      <c r="P352" s="323">
        <f t="shared" ca="1" si="75"/>
        <v>0</v>
      </c>
      <c r="Q352" s="323">
        <f t="shared" ca="1" si="76"/>
        <v>0</v>
      </c>
      <c r="R352" s="323">
        <f t="shared" ca="1" si="77"/>
        <v>0</v>
      </c>
      <c r="S352" s="323">
        <f t="shared" ca="1" si="78"/>
        <v>0</v>
      </c>
      <c r="T352" s="323">
        <f t="shared" ca="1" si="79"/>
        <v>0</v>
      </c>
      <c r="W352" s="323">
        <f t="shared" si="72"/>
        <v>350</v>
      </c>
      <c r="X352" s="323">
        <f t="shared" si="73"/>
        <v>352</v>
      </c>
    </row>
    <row r="353" spans="1:24" customFormat="1" ht="42.75" customHeight="1" x14ac:dyDescent="0.25">
      <c r="A353" s="355"/>
      <c r="B353" s="355"/>
      <c r="C353" s="355"/>
      <c r="D353" s="239" t="s">
        <v>112</v>
      </c>
      <c r="E353" s="239">
        <v>2</v>
      </c>
      <c r="F353" s="239">
        <v>50</v>
      </c>
      <c r="G353" s="248" t="s">
        <v>313</v>
      </c>
      <c r="H353" s="239" t="s">
        <v>451</v>
      </c>
      <c r="I353" s="239" t="s">
        <v>451</v>
      </c>
      <c r="J353" s="358"/>
      <c r="K353" s="251"/>
      <c r="L353" s="251"/>
      <c r="O353" s="323">
        <f t="shared" ca="1" si="74"/>
        <v>0</v>
      </c>
      <c r="P353" s="323">
        <f t="shared" ca="1" si="75"/>
        <v>0</v>
      </c>
      <c r="Q353" s="323">
        <f t="shared" ca="1" si="76"/>
        <v>0</v>
      </c>
      <c r="R353" s="323">
        <f t="shared" ca="1" si="77"/>
        <v>0</v>
      </c>
      <c r="S353" s="323">
        <f t="shared" ca="1" si="78"/>
        <v>0</v>
      </c>
      <c r="T353" s="323">
        <f t="shared" ca="1" si="79"/>
        <v>0</v>
      </c>
      <c r="W353" s="323">
        <f t="shared" si="72"/>
        <v>350</v>
      </c>
      <c r="X353" s="323">
        <f t="shared" si="73"/>
        <v>352</v>
      </c>
    </row>
    <row r="354" spans="1:24" customFormat="1" ht="42.75" customHeight="1" x14ac:dyDescent="0.25">
      <c r="A354" s="355"/>
      <c r="B354" s="355"/>
      <c r="C354" s="355"/>
      <c r="D354" s="239" t="s">
        <v>148</v>
      </c>
      <c r="E354" s="239">
        <v>1</v>
      </c>
      <c r="F354" s="239">
        <v>150</v>
      </c>
      <c r="G354" s="248" t="s">
        <v>313</v>
      </c>
      <c r="H354" s="239" t="s">
        <v>451</v>
      </c>
      <c r="I354" s="239" t="s">
        <v>451</v>
      </c>
      <c r="J354" s="358"/>
      <c r="K354" s="251" t="s">
        <v>23</v>
      </c>
      <c r="L354" s="251" t="s">
        <v>23</v>
      </c>
      <c r="O354" s="323">
        <f t="shared" ca="1" si="74"/>
        <v>0</v>
      </c>
      <c r="P354" s="323">
        <f t="shared" ca="1" si="75"/>
        <v>0</v>
      </c>
      <c r="Q354" s="323">
        <f t="shared" ca="1" si="76"/>
        <v>0</v>
      </c>
      <c r="R354" s="323">
        <f t="shared" ca="1" si="77"/>
        <v>0</v>
      </c>
      <c r="S354" s="323">
        <f t="shared" ca="1" si="78"/>
        <v>0</v>
      </c>
      <c r="T354" s="323">
        <f t="shared" ca="1" si="79"/>
        <v>0</v>
      </c>
      <c r="W354" s="323">
        <f t="shared" si="72"/>
        <v>350</v>
      </c>
      <c r="X354" s="323">
        <f t="shared" si="73"/>
        <v>352</v>
      </c>
    </row>
    <row r="355" spans="1:24" customFormat="1" ht="42.75" customHeight="1" x14ac:dyDescent="0.25">
      <c r="A355" s="355"/>
      <c r="B355" s="355"/>
      <c r="C355" s="355"/>
      <c r="D355" s="239" t="s">
        <v>148</v>
      </c>
      <c r="E355" s="239">
        <v>2</v>
      </c>
      <c r="F355" s="239">
        <v>150</v>
      </c>
      <c r="G355" s="248" t="s">
        <v>313</v>
      </c>
      <c r="H355" s="239" t="s">
        <v>451</v>
      </c>
      <c r="I355" s="239" t="s">
        <v>451</v>
      </c>
      <c r="J355" s="358"/>
      <c r="K355" s="251" t="s">
        <v>23</v>
      </c>
      <c r="L355" s="251" t="s">
        <v>23</v>
      </c>
      <c r="O355" s="323">
        <f t="shared" ca="1" si="74"/>
        <v>0</v>
      </c>
      <c r="P355" s="323">
        <f t="shared" ca="1" si="75"/>
        <v>0</v>
      </c>
      <c r="Q355" s="323">
        <f t="shared" ca="1" si="76"/>
        <v>0</v>
      </c>
      <c r="R355" s="323">
        <f t="shared" ca="1" si="77"/>
        <v>0</v>
      </c>
      <c r="S355" s="323">
        <f t="shared" ca="1" si="78"/>
        <v>0</v>
      </c>
      <c r="T355" s="323">
        <f t="shared" ca="1" si="79"/>
        <v>0</v>
      </c>
      <c r="W355" s="323">
        <f t="shared" si="72"/>
        <v>350</v>
      </c>
      <c r="X355" s="323">
        <f t="shared" si="73"/>
        <v>352</v>
      </c>
    </row>
    <row r="356" spans="1:24" customFormat="1" ht="42.75" customHeight="1" x14ac:dyDescent="0.25">
      <c r="A356" s="355"/>
      <c r="B356" s="355"/>
      <c r="C356" s="355"/>
      <c r="D356" s="239" t="s">
        <v>114</v>
      </c>
      <c r="E356" s="239">
        <v>1</v>
      </c>
      <c r="F356" s="239">
        <v>169</v>
      </c>
      <c r="G356" s="248" t="s">
        <v>313</v>
      </c>
      <c r="H356" s="239">
        <v>50</v>
      </c>
      <c r="I356" s="239" t="s">
        <v>543</v>
      </c>
      <c r="J356" s="358"/>
      <c r="K356" s="251"/>
      <c r="L356" s="251"/>
      <c r="O356" s="323">
        <f t="shared" ca="1" si="74"/>
        <v>1</v>
      </c>
      <c r="P356" s="323">
        <f t="shared" ca="1" si="75"/>
        <v>0</v>
      </c>
      <c r="Q356" s="323">
        <f t="shared" ca="1" si="76"/>
        <v>0</v>
      </c>
      <c r="R356" s="323">
        <f t="shared" ca="1" si="77"/>
        <v>0</v>
      </c>
      <c r="S356" s="323">
        <f t="shared" ca="1" si="78"/>
        <v>0</v>
      </c>
      <c r="T356" s="323">
        <f t="shared" ca="1" si="79"/>
        <v>0</v>
      </c>
      <c r="W356" s="323">
        <f t="shared" si="72"/>
        <v>350</v>
      </c>
      <c r="X356" s="323">
        <f t="shared" si="73"/>
        <v>352</v>
      </c>
    </row>
    <row r="357" spans="1:24" customFormat="1" ht="42.75" customHeight="1" x14ac:dyDescent="0.25">
      <c r="A357" s="355"/>
      <c r="B357" s="355"/>
      <c r="C357" s="356"/>
      <c r="D357" s="239" t="s">
        <v>114</v>
      </c>
      <c r="E357" s="239">
        <v>2</v>
      </c>
      <c r="F357" s="239">
        <v>169</v>
      </c>
      <c r="G357" s="248" t="s">
        <v>313</v>
      </c>
      <c r="H357" s="239">
        <v>50</v>
      </c>
      <c r="I357" s="239" t="s">
        <v>543</v>
      </c>
      <c r="J357" s="359"/>
      <c r="K357" s="251"/>
      <c r="L357" s="251"/>
      <c r="O357" s="323">
        <f t="shared" ca="1" si="74"/>
        <v>1</v>
      </c>
      <c r="P357" s="323">
        <f t="shared" ca="1" si="75"/>
        <v>0</v>
      </c>
      <c r="Q357" s="323">
        <f t="shared" ca="1" si="76"/>
        <v>0</v>
      </c>
      <c r="R357" s="323">
        <f t="shared" ca="1" si="77"/>
        <v>0</v>
      </c>
      <c r="S357" s="323">
        <f t="shared" ca="1" si="78"/>
        <v>0</v>
      </c>
      <c r="T357" s="323">
        <f t="shared" ca="1" si="79"/>
        <v>0</v>
      </c>
      <c r="W357" s="323">
        <f t="shared" si="72"/>
        <v>350</v>
      </c>
      <c r="X357" s="323">
        <f t="shared" si="73"/>
        <v>352</v>
      </c>
    </row>
    <row r="358" spans="1:24" customFormat="1" ht="42.75" customHeight="1" x14ac:dyDescent="0.25">
      <c r="A358" s="356"/>
      <c r="B358" s="356"/>
      <c r="C358" s="239" t="s">
        <v>499</v>
      </c>
      <c r="D358" s="239"/>
      <c r="E358" s="239"/>
      <c r="F358" s="239"/>
      <c r="G358" s="248"/>
      <c r="H358" s="239">
        <f>SUM(H352:H357)</f>
        <v>100</v>
      </c>
      <c r="I358" s="239"/>
      <c r="J358" s="248">
        <v>188</v>
      </c>
      <c r="K358" s="251"/>
      <c r="L358" s="251"/>
      <c r="O358" s="323">
        <f t="shared" ca="1" si="74"/>
        <v>2</v>
      </c>
      <c r="P358" s="323">
        <f t="shared" ca="1" si="75"/>
        <v>0</v>
      </c>
      <c r="Q358" s="323">
        <f t="shared" ca="1" si="76"/>
        <v>0</v>
      </c>
      <c r="R358" s="323">
        <f t="shared" ca="1" si="77"/>
        <v>0</v>
      </c>
      <c r="S358" s="323">
        <f t="shared" ca="1" si="78"/>
        <v>0</v>
      </c>
      <c r="T358" s="323">
        <f t="shared" ca="1" si="79"/>
        <v>0</v>
      </c>
      <c r="W358" s="323">
        <f t="shared" si="72"/>
        <v>357</v>
      </c>
      <c r="X358" s="323">
        <f t="shared" si="73"/>
        <v>359</v>
      </c>
    </row>
    <row r="359" spans="1:24" customFormat="1" ht="42.75" customHeight="1" x14ac:dyDescent="0.25">
      <c r="A359" s="354">
        <v>60</v>
      </c>
      <c r="B359" s="354" t="s">
        <v>83</v>
      </c>
      <c r="C359" s="353" t="s">
        <v>549</v>
      </c>
      <c r="D359" s="239" t="s">
        <v>112</v>
      </c>
      <c r="E359" s="239">
        <v>1</v>
      </c>
      <c r="F359" s="239">
        <v>207</v>
      </c>
      <c r="G359" s="248" t="s">
        <v>313</v>
      </c>
      <c r="H359" s="239">
        <v>50</v>
      </c>
      <c r="I359" s="239" t="s">
        <v>451</v>
      </c>
      <c r="J359" s="352" t="s">
        <v>563</v>
      </c>
      <c r="K359" s="251"/>
      <c r="L359" s="251"/>
      <c r="O359" s="323">
        <f t="shared" ca="1" si="74"/>
        <v>0</v>
      </c>
      <c r="P359" s="323">
        <f t="shared" ca="1" si="75"/>
        <v>1</v>
      </c>
      <c r="Q359" s="323">
        <f t="shared" ca="1" si="76"/>
        <v>0</v>
      </c>
      <c r="R359" s="323">
        <f t="shared" ca="1" si="77"/>
        <v>0</v>
      </c>
      <c r="S359" s="323">
        <f t="shared" ca="1" si="78"/>
        <v>0</v>
      </c>
      <c r="T359" s="323">
        <f t="shared" ca="1" si="79"/>
        <v>0</v>
      </c>
      <c r="W359" s="323">
        <f t="shared" si="72"/>
        <v>357</v>
      </c>
      <c r="X359" s="323">
        <f t="shared" si="73"/>
        <v>359</v>
      </c>
    </row>
    <row r="360" spans="1:24" customFormat="1" ht="42.75" customHeight="1" x14ac:dyDescent="0.25">
      <c r="A360" s="355"/>
      <c r="B360" s="355"/>
      <c r="C360" s="353"/>
      <c r="D360" s="239" t="s">
        <v>112</v>
      </c>
      <c r="E360" s="239">
        <v>2</v>
      </c>
      <c r="F360" s="239">
        <v>214</v>
      </c>
      <c r="G360" s="248" t="s">
        <v>313</v>
      </c>
      <c r="H360" s="239">
        <v>50</v>
      </c>
      <c r="I360" s="239" t="s">
        <v>451</v>
      </c>
      <c r="J360" s="352"/>
      <c r="K360" s="251"/>
      <c r="L360" s="251"/>
      <c r="O360" s="323">
        <f t="shared" ca="1" si="74"/>
        <v>0</v>
      </c>
      <c r="P360" s="323">
        <f t="shared" ca="1" si="75"/>
        <v>1</v>
      </c>
      <c r="Q360" s="323">
        <f t="shared" ca="1" si="76"/>
        <v>0</v>
      </c>
      <c r="R360" s="323">
        <f t="shared" ca="1" si="77"/>
        <v>0</v>
      </c>
      <c r="S360" s="323">
        <f t="shared" ca="1" si="78"/>
        <v>0</v>
      </c>
      <c r="T360" s="323">
        <f t="shared" ca="1" si="79"/>
        <v>0</v>
      </c>
      <c r="W360" s="323">
        <f t="shared" si="72"/>
        <v>357</v>
      </c>
      <c r="X360" s="323">
        <f t="shared" si="73"/>
        <v>359</v>
      </c>
    </row>
    <row r="361" spans="1:24" customFormat="1" ht="42.75" customHeight="1" x14ac:dyDescent="0.25">
      <c r="A361" s="355"/>
      <c r="B361" s="355"/>
      <c r="C361" s="353"/>
      <c r="D361" s="239" t="s">
        <v>114</v>
      </c>
      <c r="E361" s="239">
        <v>1</v>
      </c>
      <c r="F361" s="239">
        <v>197</v>
      </c>
      <c r="G361" s="248" t="s">
        <v>313</v>
      </c>
      <c r="H361" s="239">
        <v>50</v>
      </c>
      <c r="I361" s="239" t="s">
        <v>543</v>
      </c>
      <c r="J361" s="352"/>
      <c r="K361" s="251"/>
      <c r="L361" s="251"/>
      <c r="O361" s="323">
        <f t="shared" ca="1" si="74"/>
        <v>1</v>
      </c>
      <c r="P361" s="323">
        <f t="shared" ca="1" si="75"/>
        <v>0</v>
      </c>
      <c r="Q361" s="323">
        <f t="shared" ca="1" si="76"/>
        <v>0</v>
      </c>
      <c r="R361" s="323">
        <f t="shared" ca="1" si="77"/>
        <v>0</v>
      </c>
      <c r="S361" s="323">
        <f t="shared" ca="1" si="78"/>
        <v>0</v>
      </c>
      <c r="T361" s="323">
        <f t="shared" ca="1" si="79"/>
        <v>0</v>
      </c>
      <c r="W361" s="323">
        <f t="shared" si="72"/>
        <v>357</v>
      </c>
      <c r="X361" s="323">
        <f t="shared" si="73"/>
        <v>359</v>
      </c>
    </row>
    <row r="362" spans="1:24" customFormat="1" ht="42.75" customHeight="1" x14ac:dyDescent="0.25">
      <c r="A362" s="355"/>
      <c r="B362" s="355"/>
      <c r="C362" s="353"/>
      <c r="D362" s="239" t="s">
        <v>114</v>
      </c>
      <c r="E362" s="239">
        <v>2</v>
      </c>
      <c r="F362" s="239">
        <v>197</v>
      </c>
      <c r="G362" s="248" t="s">
        <v>313</v>
      </c>
      <c r="H362" s="239">
        <v>50</v>
      </c>
      <c r="I362" s="239" t="s">
        <v>543</v>
      </c>
      <c r="J362" s="352"/>
      <c r="K362" s="251"/>
      <c r="L362" s="251"/>
      <c r="O362" s="323">
        <f t="shared" ca="1" si="74"/>
        <v>1</v>
      </c>
      <c r="P362" s="323">
        <f t="shared" ca="1" si="75"/>
        <v>0</v>
      </c>
      <c r="Q362" s="323">
        <f t="shared" ca="1" si="76"/>
        <v>0</v>
      </c>
      <c r="R362" s="323">
        <f t="shared" ca="1" si="77"/>
        <v>0</v>
      </c>
      <c r="S362" s="323">
        <f t="shared" ca="1" si="78"/>
        <v>0</v>
      </c>
      <c r="T362" s="323">
        <f t="shared" ca="1" si="79"/>
        <v>0</v>
      </c>
      <c r="W362" s="323">
        <f t="shared" si="72"/>
        <v>357</v>
      </c>
      <c r="X362" s="323">
        <f t="shared" si="73"/>
        <v>359</v>
      </c>
    </row>
    <row r="363" spans="1:24" customFormat="1" ht="42.75" customHeight="1" x14ac:dyDescent="0.25">
      <c r="A363" s="355"/>
      <c r="B363" s="355"/>
      <c r="C363" s="353"/>
      <c r="D363" s="239" t="s">
        <v>553</v>
      </c>
      <c r="E363" s="239">
        <v>1</v>
      </c>
      <c r="F363" s="239">
        <v>98</v>
      </c>
      <c r="G363" s="248" t="s">
        <v>313</v>
      </c>
      <c r="H363" s="239" t="s">
        <v>451</v>
      </c>
      <c r="I363" s="239" t="s">
        <v>451</v>
      </c>
      <c r="J363" s="352"/>
      <c r="K363" s="251"/>
      <c r="L363" s="251"/>
      <c r="O363" s="323">
        <f t="shared" ca="1" si="74"/>
        <v>0</v>
      </c>
      <c r="P363" s="323">
        <f t="shared" ca="1" si="75"/>
        <v>0</v>
      </c>
      <c r="Q363" s="323">
        <f t="shared" ca="1" si="76"/>
        <v>0</v>
      </c>
      <c r="R363" s="323">
        <f t="shared" ca="1" si="77"/>
        <v>0</v>
      </c>
      <c r="S363" s="323">
        <f t="shared" ca="1" si="78"/>
        <v>0</v>
      </c>
      <c r="T363" s="323">
        <f t="shared" ca="1" si="79"/>
        <v>0</v>
      </c>
      <c r="W363" s="323">
        <f t="shared" si="72"/>
        <v>357</v>
      </c>
      <c r="X363" s="323">
        <f t="shared" si="73"/>
        <v>359</v>
      </c>
    </row>
    <row r="364" spans="1:24" customFormat="1" ht="42.75" customHeight="1" x14ac:dyDescent="0.25">
      <c r="A364" s="355"/>
      <c r="B364" s="355"/>
      <c r="C364" s="353"/>
      <c r="D364" s="239" t="s">
        <v>553</v>
      </c>
      <c r="E364" s="239">
        <v>2</v>
      </c>
      <c r="F364" s="239">
        <v>98</v>
      </c>
      <c r="G364" s="248" t="s">
        <v>313</v>
      </c>
      <c r="H364" s="239" t="s">
        <v>451</v>
      </c>
      <c r="I364" s="239" t="s">
        <v>451</v>
      </c>
      <c r="J364" s="352"/>
      <c r="K364" s="251"/>
      <c r="L364" s="251"/>
      <c r="O364" s="323">
        <f t="shared" ca="1" si="74"/>
        <v>0</v>
      </c>
      <c r="P364" s="323">
        <f t="shared" ca="1" si="75"/>
        <v>0</v>
      </c>
      <c r="Q364" s="323">
        <f t="shared" ca="1" si="76"/>
        <v>0</v>
      </c>
      <c r="R364" s="323">
        <f t="shared" ca="1" si="77"/>
        <v>0</v>
      </c>
      <c r="S364" s="323">
        <f t="shared" ca="1" si="78"/>
        <v>0</v>
      </c>
      <c r="T364" s="323">
        <f t="shared" ca="1" si="79"/>
        <v>0</v>
      </c>
      <c r="W364" s="323">
        <f t="shared" si="72"/>
        <v>357</v>
      </c>
      <c r="X364" s="323">
        <f t="shared" si="73"/>
        <v>359</v>
      </c>
    </row>
    <row r="365" spans="1:24" customFormat="1" ht="42.75" customHeight="1" x14ac:dyDescent="0.25">
      <c r="A365" s="355"/>
      <c r="B365" s="355"/>
      <c r="C365" s="353"/>
      <c r="D365" s="239" t="s">
        <v>115</v>
      </c>
      <c r="E365" s="239">
        <v>1</v>
      </c>
      <c r="F365" s="239">
        <v>232</v>
      </c>
      <c r="G365" s="248" t="s">
        <v>313</v>
      </c>
      <c r="H365" s="239">
        <v>50</v>
      </c>
      <c r="I365" s="239" t="s">
        <v>451</v>
      </c>
      <c r="J365" s="352"/>
      <c r="K365" s="251"/>
      <c r="L365" s="251"/>
      <c r="O365" s="323">
        <f t="shared" ca="1" si="74"/>
        <v>0</v>
      </c>
      <c r="P365" s="323">
        <f t="shared" ca="1" si="75"/>
        <v>1</v>
      </c>
      <c r="Q365" s="323">
        <f t="shared" ca="1" si="76"/>
        <v>0</v>
      </c>
      <c r="R365" s="323">
        <f t="shared" ca="1" si="77"/>
        <v>0</v>
      </c>
      <c r="S365" s="323">
        <f t="shared" ca="1" si="78"/>
        <v>0</v>
      </c>
      <c r="T365" s="323">
        <f t="shared" ca="1" si="79"/>
        <v>0</v>
      </c>
      <c r="W365" s="323">
        <f t="shared" si="72"/>
        <v>357</v>
      </c>
      <c r="X365" s="323">
        <f t="shared" si="73"/>
        <v>359</v>
      </c>
    </row>
    <row r="366" spans="1:24" customFormat="1" ht="42.75" customHeight="1" x14ac:dyDescent="0.25">
      <c r="A366" s="355"/>
      <c r="B366" s="355"/>
      <c r="C366" s="353"/>
      <c r="D366" s="239" t="s">
        <v>115</v>
      </c>
      <c r="E366" s="239">
        <v>2</v>
      </c>
      <c r="F366" s="239">
        <v>232</v>
      </c>
      <c r="G366" s="248" t="s">
        <v>313</v>
      </c>
      <c r="H366" s="239">
        <v>50</v>
      </c>
      <c r="I366" s="239" t="s">
        <v>451</v>
      </c>
      <c r="J366" s="352"/>
      <c r="K366" s="251"/>
      <c r="L366" s="251"/>
      <c r="O366" s="323">
        <f t="shared" ca="1" si="74"/>
        <v>0</v>
      </c>
      <c r="P366" s="323">
        <f t="shared" ca="1" si="75"/>
        <v>1</v>
      </c>
      <c r="Q366" s="323">
        <f t="shared" ca="1" si="76"/>
        <v>0</v>
      </c>
      <c r="R366" s="323">
        <f t="shared" ca="1" si="77"/>
        <v>0</v>
      </c>
      <c r="S366" s="323">
        <f t="shared" ca="1" si="78"/>
        <v>0</v>
      </c>
      <c r="T366" s="323">
        <f t="shared" ca="1" si="79"/>
        <v>0</v>
      </c>
      <c r="W366" s="323">
        <f t="shared" si="72"/>
        <v>357</v>
      </c>
      <c r="X366" s="323">
        <f t="shared" si="73"/>
        <v>359</v>
      </c>
    </row>
    <row r="367" spans="1:24" customFormat="1" ht="42.75" customHeight="1" x14ac:dyDescent="0.25">
      <c r="A367" s="355"/>
      <c r="B367" s="355"/>
      <c r="C367" s="353"/>
      <c r="D367" s="239" t="s">
        <v>115</v>
      </c>
      <c r="E367" s="239">
        <v>3</v>
      </c>
      <c r="F367" s="239">
        <v>234</v>
      </c>
      <c r="G367" s="248" t="s">
        <v>313</v>
      </c>
      <c r="H367" s="239">
        <v>50</v>
      </c>
      <c r="I367" s="239" t="s">
        <v>451</v>
      </c>
      <c r="J367" s="352"/>
      <c r="K367" s="251"/>
      <c r="L367" s="251"/>
      <c r="O367" s="323">
        <f t="shared" ca="1" si="74"/>
        <v>0</v>
      </c>
      <c r="P367" s="323">
        <f t="shared" ca="1" si="75"/>
        <v>1</v>
      </c>
      <c r="Q367" s="323">
        <f t="shared" ca="1" si="76"/>
        <v>0</v>
      </c>
      <c r="R367" s="323">
        <f t="shared" ca="1" si="77"/>
        <v>0</v>
      </c>
      <c r="S367" s="323">
        <f t="shared" ca="1" si="78"/>
        <v>0</v>
      </c>
      <c r="T367" s="323">
        <f t="shared" ca="1" si="79"/>
        <v>0</v>
      </c>
      <c r="W367" s="323">
        <f t="shared" si="72"/>
        <v>357</v>
      </c>
      <c r="X367" s="323">
        <f t="shared" si="73"/>
        <v>359</v>
      </c>
    </row>
    <row r="368" spans="1:24" customFormat="1" ht="42.75" customHeight="1" x14ac:dyDescent="0.25">
      <c r="A368" s="355"/>
      <c r="B368" s="355"/>
      <c r="C368" s="353"/>
      <c r="D368" s="239" t="s">
        <v>115</v>
      </c>
      <c r="E368" s="239">
        <v>4</v>
      </c>
      <c r="F368" s="239">
        <v>234</v>
      </c>
      <c r="G368" s="248" t="s">
        <v>313</v>
      </c>
      <c r="H368" s="239">
        <v>50</v>
      </c>
      <c r="I368" s="239" t="s">
        <v>451</v>
      </c>
      <c r="J368" s="352"/>
      <c r="K368" s="251"/>
      <c r="L368" s="251"/>
      <c r="O368" s="323">
        <f t="shared" ca="1" si="74"/>
        <v>0</v>
      </c>
      <c r="P368" s="323">
        <f t="shared" ca="1" si="75"/>
        <v>1</v>
      </c>
      <c r="Q368" s="323">
        <f t="shared" ca="1" si="76"/>
        <v>0</v>
      </c>
      <c r="R368" s="323">
        <f t="shared" ca="1" si="77"/>
        <v>0</v>
      </c>
      <c r="S368" s="323">
        <f t="shared" ca="1" si="78"/>
        <v>0</v>
      </c>
      <c r="T368" s="323">
        <f t="shared" ca="1" si="79"/>
        <v>0</v>
      </c>
      <c r="W368" s="323">
        <f t="shared" si="72"/>
        <v>357</v>
      </c>
      <c r="X368" s="323">
        <f t="shared" si="73"/>
        <v>359</v>
      </c>
    </row>
    <row r="369" spans="1:24" customFormat="1" ht="42.75" customHeight="1" x14ac:dyDescent="0.25">
      <c r="A369" s="355"/>
      <c r="B369" s="355"/>
      <c r="C369" s="353"/>
      <c r="D369" s="239" t="s">
        <v>135</v>
      </c>
      <c r="E369" s="239">
        <v>1</v>
      </c>
      <c r="F369" s="239">
        <v>79</v>
      </c>
      <c r="G369" s="248" t="s">
        <v>313</v>
      </c>
      <c r="H369" s="239" t="s">
        <v>451</v>
      </c>
      <c r="I369" s="239" t="s">
        <v>451</v>
      </c>
      <c r="J369" s="352"/>
      <c r="K369" s="251"/>
      <c r="L369" s="251"/>
      <c r="O369" s="323">
        <f t="shared" ca="1" si="74"/>
        <v>0</v>
      </c>
      <c r="P369" s="323">
        <f t="shared" ca="1" si="75"/>
        <v>0</v>
      </c>
      <c r="Q369" s="323">
        <f t="shared" ca="1" si="76"/>
        <v>0</v>
      </c>
      <c r="R369" s="323">
        <f t="shared" ca="1" si="77"/>
        <v>0</v>
      </c>
      <c r="S369" s="323">
        <f t="shared" ca="1" si="78"/>
        <v>0</v>
      </c>
      <c r="T369" s="323">
        <f t="shared" ca="1" si="79"/>
        <v>0</v>
      </c>
      <c r="W369" s="323">
        <f t="shared" si="72"/>
        <v>357</v>
      </c>
      <c r="X369" s="323">
        <f t="shared" si="73"/>
        <v>359</v>
      </c>
    </row>
    <row r="370" spans="1:24" customFormat="1" ht="42.75" customHeight="1" x14ac:dyDescent="0.25">
      <c r="A370" s="356"/>
      <c r="B370" s="356"/>
      <c r="C370" s="239" t="s">
        <v>499</v>
      </c>
      <c r="D370" s="239"/>
      <c r="E370" s="239"/>
      <c r="F370" s="239"/>
      <c r="G370" s="248"/>
      <c r="H370" s="239">
        <f>SUM(H359:H369)</f>
        <v>400</v>
      </c>
      <c r="I370" s="239"/>
      <c r="J370" s="248">
        <v>300</v>
      </c>
      <c r="K370" s="251"/>
      <c r="L370" s="251"/>
      <c r="O370" s="323">
        <f t="shared" ca="1" si="74"/>
        <v>2</v>
      </c>
      <c r="P370" s="323">
        <f t="shared" ca="1" si="75"/>
        <v>6</v>
      </c>
      <c r="Q370" s="323">
        <f t="shared" ca="1" si="76"/>
        <v>0</v>
      </c>
      <c r="R370" s="323">
        <f t="shared" ca="1" si="77"/>
        <v>0</v>
      </c>
      <c r="S370" s="323">
        <f t="shared" ca="1" si="78"/>
        <v>0</v>
      </c>
      <c r="T370" s="323">
        <f t="shared" ca="1" si="79"/>
        <v>0</v>
      </c>
      <c r="W370" s="323">
        <f t="shared" si="72"/>
        <v>369</v>
      </c>
      <c r="X370" s="323">
        <f t="shared" si="73"/>
        <v>371</v>
      </c>
    </row>
    <row r="371" spans="1:24" customFormat="1" ht="42.75" customHeight="1" x14ac:dyDescent="0.25">
      <c r="A371" s="354">
        <v>61</v>
      </c>
      <c r="B371" s="354" t="s">
        <v>115</v>
      </c>
      <c r="C371" s="353" t="s">
        <v>549</v>
      </c>
      <c r="D371" s="239" t="s">
        <v>83</v>
      </c>
      <c r="E371" s="239">
        <v>1</v>
      </c>
      <c r="F371" s="239">
        <v>232</v>
      </c>
      <c r="G371" s="248" t="s">
        <v>313</v>
      </c>
      <c r="H371" s="239">
        <v>50</v>
      </c>
      <c r="I371" s="239" t="s">
        <v>451</v>
      </c>
      <c r="J371" s="352" t="s">
        <v>562</v>
      </c>
      <c r="K371" s="251"/>
      <c r="L371" s="251"/>
      <c r="O371" s="323">
        <f t="shared" ca="1" si="74"/>
        <v>0</v>
      </c>
      <c r="P371" s="323">
        <f t="shared" ca="1" si="75"/>
        <v>1</v>
      </c>
      <c r="Q371" s="323">
        <f t="shared" ca="1" si="76"/>
        <v>0</v>
      </c>
      <c r="R371" s="323">
        <f t="shared" ca="1" si="77"/>
        <v>0</v>
      </c>
      <c r="S371" s="323">
        <f t="shared" ca="1" si="78"/>
        <v>0</v>
      </c>
      <c r="T371" s="323">
        <f t="shared" ca="1" si="79"/>
        <v>0</v>
      </c>
      <c r="W371" s="323">
        <f t="shared" si="72"/>
        <v>369</v>
      </c>
      <c r="X371" s="323">
        <f t="shared" si="73"/>
        <v>371</v>
      </c>
    </row>
    <row r="372" spans="1:24" customFormat="1" ht="42.75" customHeight="1" x14ac:dyDescent="0.25">
      <c r="A372" s="355"/>
      <c r="B372" s="355"/>
      <c r="C372" s="353"/>
      <c r="D372" s="239" t="s">
        <v>83</v>
      </c>
      <c r="E372" s="239">
        <v>2</v>
      </c>
      <c r="F372" s="239">
        <v>232</v>
      </c>
      <c r="G372" s="248" t="s">
        <v>313</v>
      </c>
      <c r="H372" s="239">
        <v>50</v>
      </c>
      <c r="I372" s="239" t="s">
        <v>451</v>
      </c>
      <c r="J372" s="352"/>
      <c r="K372" s="251"/>
      <c r="L372" s="251"/>
      <c r="O372" s="323">
        <f t="shared" ca="1" si="74"/>
        <v>0</v>
      </c>
      <c r="P372" s="323">
        <f t="shared" ca="1" si="75"/>
        <v>1</v>
      </c>
      <c r="Q372" s="323">
        <f t="shared" ca="1" si="76"/>
        <v>0</v>
      </c>
      <c r="R372" s="323">
        <f t="shared" ca="1" si="77"/>
        <v>0</v>
      </c>
      <c r="S372" s="323">
        <f t="shared" ca="1" si="78"/>
        <v>0</v>
      </c>
      <c r="T372" s="323">
        <f t="shared" ca="1" si="79"/>
        <v>0</v>
      </c>
      <c r="W372" s="323">
        <f t="shared" si="72"/>
        <v>369</v>
      </c>
      <c r="X372" s="323">
        <f t="shared" si="73"/>
        <v>371</v>
      </c>
    </row>
    <row r="373" spans="1:24" customFormat="1" ht="42.75" customHeight="1" x14ac:dyDescent="0.25">
      <c r="A373" s="355"/>
      <c r="B373" s="355"/>
      <c r="C373" s="353"/>
      <c r="D373" s="239" t="s">
        <v>83</v>
      </c>
      <c r="E373" s="239">
        <v>3</v>
      </c>
      <c r="F373" s="239">
        <v>234</v>
      </c>
      <c r="G373" s="248" t="s">
        <v>313</v>
      </c>
      <c r="H373" s="239">
        <v>50</v>
      </c>
      <c r="I373" s="239" t="s">
        <v>543</v>
      </c>
      <c r="J373" s="352"/>
      <c r="K373" s="251"/>
      <c r="L373" s="251"/>
      <c r="O373" s="323">
        <f t="shared" ca="1" si="74"/>
        <v>1</v>
      </c>
      <c r="P373" s="323">
        <f t="shared" ca="1" si="75"/>
        <v>0</v>
      </c>
      <c r="Q373" s="323">
        <f t="shared" ca="1" si="76"/>
        <v>0</v>
      </c>
      <c r="R373" s="323">
        <f t="shared" ca="1" si="77"/>
        <v>0</v>
      </c>
      <c r="S373" s="323">
        <f t="shared" ca="1" si="78"/>
        <v>0</v>
      </c>
      <c r="T373" s="323">
        <f t="shared" ca="1" si="79"/>
        <v>0</v>
      </c>
      <c r="W373" s="323">
        <f t="shared" si="72"/>
        <v>369</v>
      </c>
      <c r="X373" s="323">
        <f t="shared" si="73"/>
        <v>371</v>
      </c>
    </row>
    <row r="374" spans="1:24" customFormat="1" ht="42.75" customHeight="1" x14ac:dyDescent="0.25">
      <c r="A374" s="355"/>
      <c r="B374" s="355"/>
      <c r="C374" s="353"/>
      <c r="D374" s="239" t="s">
        <v>83</v>
      </c>
      <c r="E374" s="239">
        <v>4</v>
      </c>
      <c r="F374" s="239">
        <v>234</v>
      </c>
      <c r="G374" s="248" t="s">
        <v>313</v>
      </c>
      <c r="H374" s="239">
        <v>50</v>
      </c>
      <c r="I374" s="239" t="s">
        <v>543</v>
      </c>
      <c r="J374" s="352"/>
      <c r="K374" s="251"/>
      <c r="L374" s="251"/>
      <c r="O374" s="323">
        <f t="shared" ca="1" si="74"/>
        <v>1</v>
      </c>
      <c r="P374" s="323">
        <f t="shared" ca="1" si="75"/>
        <v>0</v>
      </c>
      <c r="Q374" s="323">
        <f t="shared" ca="1" si="76"/>
        <v>0</v>
      </c>
      <c r="R374" s="323">
        <f t="shared" ca="1" si="77"/>
        <v>0</v>
      </c>
      <c r="S374" s="323">
        <f t="shared" ca="1" si="78"/>
        <v>0</v>
      </c>
      <c r="T374" s="323">
        <f t="shared" ca="1" si="79"/>
        <v>0</v>
      </c>
      <c r="W374" s="323">
        <f t="shared" si="72"/>
        <v>369</v>
      </c>
      <c r="X374" s="323">
        <f t="shared" si="73"/>
        <v>371</v>
      </c>
    </row>
    <row r="375" spans="1:24" customFormat="1" ht="42.75" customHeight="1" x14ac:dyDescent="0.25">
      <c r="A375" s="355"/>
      <c r="B375" s="355"/>
      <c r="C375" s="353"/>
      <c r="D375" s="239" t="s">
        <v>28</v>
      </c>
      <c r="E375" s="239">
        <v>1</v>
      </c>
      <c r="F375" s="239">
        <v>340</v>
      </c>
      <c r="G375" s="248" t="s">
        <v>313</v>
      </c>
      <c r="H375" s="239">
        <v>63</v>
      </c>
      <c r="I375" s="239" t="s">
        <v>451</v>
      </c>
      <c r="J375" s="352"/>
      <c r="K375" s="251"/>
      <c r="L375" s="251"/>
      <c r="O375" s="323">
        <f t="shared" ca="1" si="74"/>
        <v>0</v>
      </c>
      <c r="P375" s="323">
        <f t="shared" ca="1" si="75"/>
        <v>0</v>
      </c>
      <c r="Q375" s="323">
        <f t="shared" ca="1" si="76"/>
        <v>0</v>
      </c>
      <c r="R375" s="323">
        <f t="shared" ca="1" si="77"/>
        <v>1</v>
      </c>
      <c r="S375" s="323">
        <f t="shared" ca="1" si="78"/>
        <v>0</v>
      </c>
      <c r="T375" s="323">
        <f t="shared" ca="1" si="79"/>
        <v>0</v>
      </c>
      <c r="W375" s="323">
        <f t="shared" si="72"/>
        <v>369</v>
      </c>
      <c r="X375" s="323">
        <f t="shared" si="73"/>
        <v>371</v>
      </c>
    </row>
    <row r="376" spans="1:24" customFormat="1" ht="42.75" customHeight="1" x14ac:dyDescent="0.25">
      <c r="A376" s="355"/>
      <c r="B376" s="355"/>
      <c r="C376" s="353"/>
      <c r="D376" s="239" t="s">
        <v>17</v>
      </c>
      <c r="E376" s="239">
        <v>1</v>
      </c>
      <c r="F376" s="239">
        <v>16</v>
      </c>
      <c r="G376" s="248" t="s">
        <v>314</v>
      </c>
      <c r="H376" s="239" t="s">
        <v>451</v>
      </c>
      <c r="I376" s="239" t="s">
        <v>451</v>
      </c>
      <c r="J376" s="352"/>
      <c r="K376" s="251"/>
      <c r="L376" s="251"/>
      <c r="O376" s="323">
        <f t="shared" ca="1" si="74"/>
        <v>0</v>
      </c>
      <c r="P376" s="323">
        <f t="shared" ca="1" si="75"/>
        <v>0</v>
      </c>
      <c r="Q376" s="323">
        <f t="shared" ca="1" si="76"/>
        <v>0</v>
      </c>
      <c r="R376" s="323">
        <f t="shared" ca="1" si="77"/>
        <v>0</v>
      </c>
      <c r="S376" s="323">
        <f t="shared" ca="1" si="78"/>
        <v>0</v>
      </c>
      <c r="T376" s="323">
        <f t="shared" ca="1" si="79"/>
        <v>0</v>
      </c>
      <c r="W376" s="323">
        <f t="shared" si="72"/>
        <v>369</v>
      </c>
      <c r="X376" s="323">
        <f t="shared" si="73"/>
        <v>371</v>
      </c>
    </row>
    <row r="377" spans="1:24" customFormat="1" ht="42.75" customHeight="1" x14ac:dyDescent="0.25">
      <c r="A377" s="355"/>
      <c r="B377" s="355"/>
      <c r="C377" s="353"/>
      <c r="D377" s="239" t="s">
        <v>17</v>
      </c>
      <c r="E377" s="239">
        <v>2</v>
      </c>
      <c r="F377" s="239">
        <v>16</v>
      </c>
      <c r="G377" s="248" t="s">
        <v>314</v>
      </c>
      <c r="H377" s="239" t="s">
        <v>451</v>
      </c>
      <c r="I377" s="239" t="s">
        <v>451</v>
      </c>
      <c r="J377" s="352"/>
      <c r="K377" s="251"/>
      <c r="L377" s="251"/>
      <c r="O377" s="323">
        <f t="shared" ca="1" si="74"/>
        <v>0</v>
      </c>
      <c r="P377" s="323">
        <f t="shared" ca="1" si="75"/>
        <v>0</v>
      </c>
      <c r="Q377" s="323">
        <f t="shared" ca="1" si="76"/>
        <v>0</v>
      </c>
      <c r="R377" s="323">
        <f t="shared" ca="1" si="77"/>
        <v>0</v>
      </c>
      <c r="S377" s="323">
        <f t="shared" ca="1" si="78"/>
        <v>0</v>
      </c>
      <c r="T377" s="323">
        <f t="shared" ca="1" si="79"/>
        <v>0</v>
      </c>
      <c r="W377" s="323">
        <f t="shared" si="72"/>
        <v>369</v>
      </c>
      <c r="X377" s="323">
        <f t="shared" si="73"/>
        <v>371</v>
      </c>
    </row>
    <row r="378" spans="1:24" customFormat="1" ht="42.75" customHeight="1" x14ac:dyDescent="0.25">
      <c r="A378" s="355"/>
      <c r="B378" s="355"/>
      <c r="C378" s="353"/>
      <c r="D378" s="239" t="s">
        <v>141</v>
      </c>
      <c r="E378" s="239">
        <v>1</v>
      </c>
      <c r="F378" s="239">
        <v>360</v>
      </c>
      <c r="G378" s="248" t="s">
        <v>313</v>
      </c>
      <c r="H378" s="239">
        <v>63</v>
      </c>
      <c r="I378" s="239" t="s">
        <v>451</v>
      </c>
      <c r="J378" s="352"/>
      <c r="K378" s="251"/>
      <c r="L378" s="251"/>
      <c r="O378" s="323">
        <f t="shared" ca="1" si="74"/>
        <v>0</v>
      </c>
      <c r="P378" s="323">
        <f t="shared" ca="1" si="75"/>
        <v>0</v>
      </c>
      <c r="Q378" s="323">
        <f t="shared" ca="1" si="76"/>
        <v>0</v>
      </c>
      <c r="R378" s="323">
        <f t="shared" ca="1" si="77"/>
        <v>1</v>
      </c>
      <c r="S378" s="323">
        <f t="shared" ca="1" si="78"/>
        <v>0</v>
      </c>
      <c r="T378" s="323">
        <f t="shared" ca="1" si="79"/>
        <v>0</v>
      </c>
      <c r="W378" s="323">
        <f t="shared" si="72"/>
        <v>369</v>
      </c>
      <c r="X378" s="323">
        <f t="shared" si="73"/>
        <v>371</v>
      </c>
    </row>
    <row r="379" spans="1:24" customFormat="1" ht="42.75" customHeight="1" x14ac:dyDescent="0.25">
      <c r="A379" s="355"/>
      <c r="B379" s="355"/>
      <c r="C379" s="353"/>
      <c r="D379" s="239" t="s">
        <v>141</v>
      </c>
      <c r="E379" s="239">
        <v>2</v>
      </c>
      <c r="F379" s="239">
        <v>360</v>
      </c>
      <c r="G379" s="248" t="s">
        <v>313</v>
      </c>
      <c r="H379" s="239">
        <v>63</v>
      </c>
      <c r="I379" s="239" t="s">
        <v>451</v>
      </c>
      <c r="J379" s="352"/>
      <c r="K379" s="251"/>
      <c r="L379" s="251"/>
      <c r="O379" s="323">
        <f t="shared" ca="1" si="74"/>
        <v>0</v>
      </c>
      <c r="P379" s="323">
        <f t="shared" ca="1" si="75"/>
        <v>0</v>
      </c>
      <c r="Q379" s="323">
        <f t="shared" ca="1" si="76"/>
        <v>0</v>
      </c>
      <c r="R379" s="323">
        <f t="shared" ca="1" si="77"/>
        <v>1</v>
      </c>
      <c r="S379" s="323">
        <f t="shared" ca="1" si="78"/>
        <v>0</v>
      </c>
      <c r="T379" s="323">
        <f t="shared" ca="1" si="79"/>
        <v>0</v>
      </c>
      <c r="W379" s="323">
        <f t="shared" si="72"/>
        <v>369</v>
      </c>
      <c r="X379" s="323">
        <f t="shared" si="73"/>
        <v>371</v>
      </c>
    </row>
    <row r="380" spans="1:24" customFormat="1" ht="42.75" customHeight="1" x14ac:dyDescent="0.25">
      <c r="A380" s="355"/>
      <c r="B380" s="355"/>
      <c r="C380" s="353"/>
      <c r="D380" s="239" t="s">
        <v>141</v>
      </c>
      <c r="E380" s="239">
        <v>4</v>
      </c>
      <c r="F380" s="239">
        <v>389</v>
      </c>
      <c r="G380" s="248" t="s">
        <v>313</v>
      </c>
      <c r="H380" s="239">
        <v>63</v>
      </c>
      <c r="I380" s="239" t="s">
        <v>451</v>
      </c>
      <c r="J380" s="352"/>
      <c r="K380" s="251"/>
      <c r="L380" s="251"/>
      <c r="O380" s="323">
        <f t="shared" ca="1" si="74"/>
        <v>0</v>
      </c>
      <c r="P380" s="323">
        <f t="shared" ca="1" si="75"/>
        <v>0</v>
      </c>
      <c r="Q380" s="323">
        <f t="shared" ca="1" si="76"/>
        <v>0</v>
      </c>
      <c r="R380" s="323">
        <f t="shared" ca="1" si="77"/>
        <v>1</v>
      </c>
      <c r="S380" s="323">
        <f t="shared" ca="1" si="78"/>
        <v>0</v>
      </c>
      <c r="T380" s="323">
        <f t="shared" ca="1" si="79"/>
        <v>0</v>
      </c>
      <c r="W380" s="323">
        <f t="shared" si="72"/>
        <v>369</v>
      </c>
      <c r="X380" s="323">
        <f t="shared" si="73"/>
        <v>371</v>
      </c>
    </row>
    <row r="381" spans="1:24" customFormat="1" ht="42.75" customHeight="1" x14ac:dyDescent="0.25">
      <c r="A381" s="356"/>
      <c r="B381" s="356"/>
      <c r="C381" s="239" t="s">
        <v>499</v>
      </c>
      <c r="D381" s="239"/>
      <c r="E381" s="239"/>
      <c r="F381" s="239"/>
      <c r="G381" s="248"/>
      <c r="H381" s="239">
        <f>SUM(H371:H380)</f>
        <v>452</v>
      </c>
      <c r="I381" s="239"/>
      <c r="J381" s="248">
        <v>188</v>
      </c>
      <c r="K381" s="251"/>
      <c r="L381" s="251"/>
      <c r="O381" s="323">
        <f t="shared" ca="1" si="74"/>
        <v>2</v>
      </c>
      <c r="P381" s="323">
        <f t="shared" ca="1" si="75"/>
        <v>2</v>
      </c>
      <c r="Q381" s="323">
        <f t="shared" ca="1" si="76"/>
        <v>0</v>
      </c>
      <c r="R381" s="323">
        <f t="shared" ca="1" si="77"/>
        <v>4</v>
      </c>
      <c r="S381" s="323">
        <f t="shared" ca="1" si="78"/>
        <v>0</v>
      </c>
      <c r="T381" s="323">
        <f t="shared" ca="1" si="79"/>
        <v>0</v>
      </c>
      <c r="W381" s="323">
        <f t="shared" si="72"/>
        <v>380</v>
      </c>
      <c r="X381" s="323">
        <f t="shared" si="73"/>
        <v>382</v>
      </c>
    </row>
    <row r="382" spans="1:24" customFormat="1" ht="42.75" customHeight="1" x14ac:dyDescent="0.25">
      <c r="A382" s="354">
        <v>62</v>
      </c>
      <c r="B382" s="354" t="s">
        <v>188</v>
      </c>
      <c r="C382" s="354" t="s">
        <v>549</v>
      </c>
      <c r="D382" s="239" t="s">
        <v>189</v>
      </c>
      <c r="E382" s="239">
        <v>1</v>
      </c>
      <c r="F382" s="239">
        <v>246</v>
      </c>
      <c r="G382" s="248" t="s">
        <v>315</v>
      </c>
      <c r="H382" s="239">
        <v>50</v>
      </c>
      <c r="I382" s="239" t="s">
        <v>451</v>
      </c>
      <c r="J382" s="357" t="s">
        <v>566</v>
      </c>
      <c r="K382" s="251"/>
      <c r="L382" s="251"/>
      <c r="O382" s="323">
        <f t="shared" ca="1" si="74"/>
        <v>0</v>
      </c>
      <c r="P382" s="323">
        <f t="shared" ca="1" si="75"/>
        <v>1</v>
      </c>
      <c r="Q382" s="323">
        <f t="shared" ca="1" si="76"/>
        <v>0</v>
      </c>
      <c r="R382" s="323">
        <f t="shared" ca="1" si="77"/>
        <v>0</v>
      </c>
      <c r="S382" s="323">
        <f t="shared" ca="1" si="78"/>
        <v>0</v>
      </c>
      <c r="T382" s="323">
        <f t="shared" ca="1" si="79"/>
        <v>0</v>
      </c>
      <c r="W382" s="323">
        <f t="shared" si="72"/>
        <v>380</v>
      </c>
      <c r="X382" s="323">
        <f t="shared" si="73"/>
        <v>382</v>
      </c>
    </row>
    <row r="383" spans="1:24" customFormat="1" ht="42.75" customHeight="1" x14ac:dyDescent="0.25">
      <c r="A383" s="355"/>
      <c r="B383" s="355"/>
      <c r="C383" s="355"/>
      <c r="D383" s="239" t="s">
        <v>189</v>
      </c>
      <c r="E383" s="239">
        <v>2</v>
      </c>
      <c r="F383" s="239">
        <v>246</v>
      </c>
      <c r="G383" s="248" t="s">
        <v>315</v>
      </c>
      <c r="H383" s="239">
        <v>50</v>
      </c>
      <c r="I383" s="239" t="s">
        <v>451</v>
      </c>
      <c r="J383" s="358"/>
      <c r="K383" s="251"/>
      <c r="L383" s="251"/>
      <c r="O383" s="323">
        <f t="shared" ca="1" si="74"/>
        <v>0</v>
      </c>
      <c r="P383" s="323">
        <f t="shared" ca="1" si="75"/>
        <v>1</v>
      </c>
      <c r="Q383" s="323">
        <f t="shared" ca="1" si="76"/>
        <v>0</v>
      </c>
      <c r="R383" s="323">
        <f t="shared" ca="1" si="77"/>
        <v>0</v>
      </c>
      <c r="S383" s="323">
        <f t="shared" ca="1" si="78"/>
        <v>0</v>
      </c>
      <c r="T383" s="323">
        <f t="shared" ca="1" si="79"/>
        <v>0</v>
      </c>
      <c r="W383" s="323">
        <f t="shared" si="72"/>
        <v>380</v>
      </c>
      <c r="X383" s="323">
        <f t="shared" si="73"/>
        <v>382</v>
      </c>
    </row>
    <row r="384" spans="1:24" customFormat="1" ht="42.75" customHeight="1" x14ac:dyDescent="0.25">
      <c r="A384" s="355"/>
      <c r="B384" s="355"/>
      <c r="C384" s="355"/>
      <c r="D384" s="239" t="s">
        <v>321</v>
      </c>
      <c r="E384" s="239">
        <v>1</v>
      </c>
      <c r="F384" s="239">
        <v>65</v>
      </c>
      <c r="G384" s="248" t="s">
        <v>313</v>
      </c>
      <c r="H384" s="239" t="s">
        <v>451</v>
      </c>
      <c r="I384" s="239" t="s">
        <v>451</v>
      </c>
      <c r="J384" s="358"/>
      <c r="K384" s="251"/>
      <c r="L384" s="251"/>
      <c r="O384" s="323">
        <f t="shared" ca="1" si="74"/>
        <v>0</v>
      </c>
      <c r="P384" s="323">
        <f t="shared" ca="1" si="75"/>
        <v>0</v>
      </c>
      <c r="Q384" s="323">
        <f t="shared" ca="1" si="76"/>
        <v>0</v>
      </c>
      <c r="R384" s="323">
        <f t="shared" ca="1" si="77"/>
        <v>0</v>
      </c>
      <c r="S384" s="323">
        <f t="shared" ca="1" si="78"/>
        <v>0</v>
      </c>
      <c r="T384" s="323">
        <f t="shared" ca="1" si="79"/>
        <v>0</v>
      </c>
      <c r="W384" s="323">
        <f t="shared" si="72"/>
        <v>380</v>
      </c>
      <c r="X384" s="323">
        <f t="shared" si="73"/>
        <v>382</v>
      </c>
    </row>
    <row r="385" spans="1:24" customFormat="1" ht="42.75" customHeight="1" x14ac:dyDescent="0.25">
      <c r="A385" s="355"/>
      <c r="B385" s="355"/>
      <c r="C385" s="355"/>
      <c r="D385" s="239" t="s">
        <v>321</v>
      </c>
      <c r="E385" s="239">
        <v>2</v>
      </c>
      <c r="F385" s="239">
        <v>65</v>
      </c>
      <c r="G385" s="248" t="s">
        <v>313</v>
      </c>
      <c r="H385" s="239" t="s">
        <v>451</v>
      </c>
      <c r="I385" s="239" t="s">
        <v>451</v>
      </c>
      <c r="J385" s="358"/>
      <c r="K385" s="251"/>
      <c r="L385" s="251"/>
      <c r="O385" s="323">
        <f t="shared" ca="1" si="74"/>
        <v>0</v>
      </c>
      <c r="P385" s="323">
        <f t="shared" ca="1" si="75"/>
        <v>0</v>
      </c>
      <c r="Q385" s="323">
        <f t="shared" ca="1" si="76"/>
        <v>0</v>
      </c>
      <c r="R385" s="323">
        <f t="shared" ca="1" si="77"/>
        <v>0</v>
      </c>
      <c r="S385" s="323">
        <f t="shared" ca="1" si="78"/>
        <v>0</v>
      </c>
      <c r="T385" s="323">
        <f t="shared" ca="1" si="79"/>
        <v>0</v>
      </c>
      <c r="W385" s="323">
        <f t="shared" si="72"/>
        <v>380</v>
      </c>
      <c r="X385" s="323">
        <f t="shared" si="73"/>
        <v>382</v>
      </c>
    </row>
    <row r="386" spans="1:24" customFormat="1" ht="42.75" customHeight="1" x14ac:dyDescent="0.25">
      <c r="A386" s="355"/>
      <c r="B386" s="355"/>
      <c r="C386" s="355"/>
      <c r="D386" s="239" t="s">
        <v>115</v>
      </c>
      <c r="E386" s="239">
        <v>1</v>
      </c>
      <c r="F386" s="239">
        <v>16</v>
      </c>
      <c r="G386" s="248" t="s">
        <v>314</v>
      </c>
      <c r="H386" s="239" t="s">
        <v>451</v>
      </c>
      <c r="I386" s="239" t="s">
        <v>451</v>
      </c>
      <c r="J386" s="358"/>
      <c r="K386" s="251" t="s">
        <v>15</v>
      </c>
      <c r="L386" s="251" t="s">
        <v>15</v>
      </c>
      <c r="O386" s="323">
        <f t="shared" ca="1" si="74"/>
        <v>0</v>
      </c>
      <c r="P386" s="323">
        <f t="shared" ca="1" si="75"/>
        <v>0</v>
      </c>
      <c r="Q386" s="323">
        <f t="shared" ca="1" si="76"/>
        <v>0</v>
      </c>
      <c r="R386" s="323">
        <f t="shared" ca="1" si="77"/>
        <v>0</v>
      </c>
      <c r="S386" s="323">
        <f t="shared" ca="1" si="78"/>
        <v>0</v>
      </c>
      <c r="T386" s="323">
        <f t="shared" ca="1" si="79"/>
        <v>0</v>
      </c>
      <c r="W386" s="323">
        <f t="shared" si="72"/>
        <v>380</v>
      </c>
      <c r="X386" s="323">
        <f t="shared" si="73"/>
        <v>382</v>
      </c>
    </row>
    <row r="387" spans="1:24" customFormat="1" ht="42.75" customHeight="1" x14ac:dyDescent="0.25">
      <c r="A387" s="355"/>
      <c r="B387" s="355"/>
      <c r="C387" s="356"/>
      <c r="D387" s="239" t="s">
        <v>115</v>
      </c>
      <c r="E387" s="239">
        <v>2</v>
      </c>
      <c r="F387" s="239">
        <v>16</v>
      </c>
      <c r="G387" s="248" t="s">
        <v>314</v>
      </c>
      <c r="H387" s="239" t="s">
        <v>451</v>
      </c>
      <c r="I387" s="239" t="s">
        <v>451</v>
      </c>
      <c r="J387" s="359"/>
      <c r="K387" s="251" t="s">
        <v>15</v>
      </c>
      <c r="L387" s="251" t="s">
        <v>15</v>
      </c>
      <c r="O387" s="323">
        <f t="shared" ca="1" si="74"/>
        <v>0</v>
      </c>
      <c r="P387" s="323">
        <f t="shared" ca="1" si="75"/>
        <v>0</v>
      </c>
      <c r="Q387" s="323">
        <f t="shared" ca="1" si="76"/>
        <v>0</v>
      </c>
      <c r="R387" s="323">
        <f t="shared" ca="1" si="77"/>
        <v>0</v>
      </c>
      <c r="S387" s="323">
        <f t="shared" ca="1" si="78"/>
        <v>0</v>
      </c>
      <c r="T387" s="323">
        <f t="shared" ca="1" si="79"/>
        <v>0</v>
      </c>
      <c r="W387" s="323">
        <f t="shared" si="72"/>
        <v>380</v>
      </c>
      <c r="X387" s="323">
        <f t="shared" si="73"/>
        <v>382</v>
      </c>
    </row>
    <row r="388" spans="1:24" customFormat="1" ht="42.75" customHeight="1" x14ac:dyDescent="0.25">
      <c r="A388" s="356"/>
      <c r="B388" s="356"/>
      <c r="C388" s="239" t="s">
        <v>499</v>
      </c>
      <c r="D388" s="239"/>
      <c r="E388" s="239"/>
      <c r="F388" s="239"/>
      <c r="G388" s="248"/>
      <c r="H388" s="239">
        <f>SUM(H382:H385)</f>
        <v>100</v>
      </c>
      <c r="I388" s="239"/>
      <c r="J388" s="248">
        <v>250</v>
      </c>
      <c r="K388" s="251"/>
      <c r="L388" s="251"/>
      <c r="O388" s="323">
        <f t="shared" ca="1" si="74"/>
        <v>0</v>
      </c>
      <c r="P388" s="323">
        <f t="shared" ca="1" si="75"/>
        <v>2</v>
      </c>
      <c r="Q388" s="323">
        <f t="shared" ca="1" si="76"/>
        <v>0</v>
      </c>
      <c r="R388" s="323">
        <f t="shared" ca="1" si="77"/>
        <v>0</v>
      </c>
      <c r="S388" s="323">
        <f t="shared" ca="1" si="78"/>
        <v>0</v>
      </c>
      <c r="T388" s="323">
        <f t="shared" ca="1" si="79"/>
        <v>0</v>
      </c>
      <c r="W388" s="323">
        <f t="shared" si="72"/>
        <v>387</v>
      </c>
      <c r="X388" s="323">
        <f t="shared" si="73"/>
        <v>389</v>
      </c>
    </row>
    <row r="389" spans="1:24" s="270" customFormat="1" ht="42.75" customHeight="1" x14ac:dyDescent="0.25">
      <c r="A389" s="354">
        <v>63</v>
      </c>
      <c r="B389" s="354" t="s">
        <v>961</v>
      </c>
      <c r="C389" s="321" t="s">
        <v>78</v>
      </c>
      <c r="D389" s="321" t="s">
        <v>80</v>
      </c>
      <c r="E389" s="321">
        <v>2</v>
      </c>
      <c r="F389" s="321">
        <v>328</v>
      </c>
      <c r="G389" s="320" t="s">
        <v>313</v>
      </c>
      <c r="H389" s="321">
        <v>80</v>
      </c>
      <c r="I389" s="321" t="s">
        <v>543</v>
      </c>
      <c r="J389" s="320"/>
      <c r="K389" s="321" t="s">
        <v>78</v>
      </c>
      <c r="L389" s="321" t="s">
        <v>78</v>
      </c>
      <c r="O389" s="323">
        <f t="shared" ca="1" si="74"/>
        <v>0</v>
      </c>
      <c r="P389" s="323">
        <f t="shared" ca="1" si="75"/>
        <v>0</v>
      </c>
      <c r="Q389" s="323">
        <f t="shared" ca="1" si="76"/>
        <v>0</v>
      </c>
      <c r="R389" s="323">
        <f t="shared" ca="1" si="77"/>
        <v>0</v>
      </c>
      <c r="S389" s="323">
        <f t="shared" ca="1" si="78"/>
        <v>1</v>
      </c>
      <c r="T389" s="323">
        <f t="shared" ca="1" si="79"/>
        <v>0</v>
      </c>
      <c r="W389" s="323">
        <f t="shared" si="72"/>
        <v>387</v>
      </c>
      <c r="X389" s="323">
        <f t="shared" si="73"/>
        <v>389</v>
      </c>
    </row>
    <row r="390" spans="1:24" s="270" customFormat="1" ht="42.75" customHeight="1" x14ac:dyDescent="0.25">
      <c r="A390" s="356"/>
      <c r="B390" s="356"/>
      <c r="C390" s="321" t="s">
        <v>499</v>
      </c>
      <c r="D390" s="321"/>
      <c r="E390" s="321"/>
      <c r="F390" s="321"/>
      <c r="G390" s="320"/>
      <c r="H390" s="321">
        <f>SUM(H389)</f>
        <v>80</v>
      </c>
      <c r="I390" s="321"/>
      <c r="J390" s="320"/>
      <c r="K390" s="251"/>
      <c r="L390" s="251"/>
      <c r="O390" s="323">
        <f t="shared" ca="1" si="74"/>
        <v>0</v>
      </c>
      <c r="P390" s="323">
        <f t="shared" ca="1" si="75"/>
        <v>0</v>
      </c>
      <c r="Q390" s="323">
        <f t="shared" ca="1" si="76"/>
        <v>0</v>
      </c>
      <c r="R390" s="323">
        <f t="shared" ca="1" si="77"/>
        <v>0</v>
      </c>
      <c r="S390" s="323">
        <f t="shared" ca="1" si="78"/>
        <v>1</v>
      </c>
      <c r="T390" s="323">
        <f t="shared" ca="1" si="79"/>
        <v>0</v>
      </c>
      <c r="W390" s="323">
        <f t="shared" ref="W390:W453" si="80">IF(C390="Total", ROW(B390)-1, W389)</f>
        <v>389</v>
      </c>
      <c r="X390" s="323">
        <f t="shared" si="73"/>
        <v>391</v>
      </c>
    </row>
    <row r="391" spans="1:24" customFormat="1" ht="42.75" customHeight="1" x14ac:dyDescent="0.25">
      <c r="A391" s="354">
        <v>64</v>
      </c>
      <c r="B391" s="354" t="s">
        <v>116</v>
      </c>
      <c r="C391" s="353" t="s">
        <v>51</v>
      </c>
      <c r="D391" s="239" t="s">
        <v>117</v>
      </c>
      <c r="E391" s="239">
        <v>1</v>
      </c>
      <c r="F391" s="239">
        <v>55</v>
      </c>
      <c r="G391" s="248" t="s">
        <v>313</v>
      </c>
      <c r="H391" s="239" t="s">
        <v>451</v>
      </c>
      <c r="I391" s="239" t="s">
        <v>451</v>
      </c>
      <c r="J391" s="352" t="s">
        <v>578</v>
      </c>
      <c r="K391" s="251"/>
      <c r="L391" s="251"/>
      <c r="O391" s="323">
        <f t="shared" ca="1" si="74"/>
        <v>0</v>
      </c>
      <c r="P391" s="323">
        <f t="shared" ca="1" si="75"/>
        <v>0</v>
      </c>
      <c r="Q391" s="323">
        <f t="shared" ca="1" si="76"/>
        <v>0</v>
      </c>
      <c r="R391" s="323">
        <f t="shared" ca="1" si="77"/>
        <v>0</v>
      </c>
      <c r="S391" s="323">
        <f t="shared" ca="1" si="78"/>
        <v>0</v>
      </c>
      <c r="T391" s="323">
        <f t="shared" ca="1" si="79"/>
        <v>0</v>
      </c>
      <c r="W391" s="323">
        <f t="shared" si="80"/>
        <v>389</v>
      </c>
      <c r="X391" s="323">
        <f t="shared" si="73"/>
        <v>391</v>
      </c>
    </row>
    <row r="392" spans="1:24" customFormat="1" ht="42.75" customHeight="1" x14ac:dyDescent="0.25">
      <c r="A392" s="355"/>
      <c r="B392" s="355"/>
      <c r="C392" s="353"/>
      <c r="D392" s="239" t="s">
        <v>117</v>
      </c>
      <c r="E392" s="239">
        <v>2</v>
      </c>
      <c r="F392" s="239">
        <v>55</v>
      </c>
      <c r="G392" s="248" t="s">
        <v>313</v>
      </c>
      <c r="H392" s="239" t="s">
        <v>451</v>
      </c>
      <c r="I392" s="239" t="s">
        <v>451</v>
      </c>
      <c r="J392" s="352"/>
      <c r="K392" s="251"/>
      <c r="L392" s="251"/>
      <c r="O392" s="323">
        <f t="shared" ca="1" si="74"/>
        <v>0</v>
      </c>
      <c r="P392" s="323">
        <f t="shared" ca="1" si="75"/>
        <v>0</v>
      </c>
      <c r="Q392" s="323">
        <f t="shared" ca="1" si="76"/>
        <v>0</v>
      </c>
      <c r="R392" s="323">
        <f t="shared" ca="1" si="77"/>
        <v>0</v>
      </c>
      <c r="S392" s="323">
        <f t="shared" ca="1" si="78"/>
        <v>0</v>
      </c>
      <c r="T392" s="323">
        <f t="shared" ca="1" si="79"/>
        <v>0</v>
      </c>
      <c r="W392" s="323">
        <f t="shared" si="80"/>
        <v>389</v>
      </c>
      <c r="X392" s="323">
        <f t="shared" si="73"/>
        <v>391</v>
      </c>
    </row>
    <row r="393" spans="1:24" customFormat="1" ht="42.75" customHeight="1" x14ac:dyDescent="0.25">
      <c r="A393" s="355"/>
      <c r="B393" s="355"/>
      <c r="C393" s="353"/>
      <c r="D393" s="239" t="s">
        <v>127</v>
      </c>
      <c r="E393" s="239">
        <v>1</v>
      </c>
      <c r="F393" s="239">
        <v>111</v>
      </c>
      <c r="G393" s="248" t="s">
        <v>313</v>
      </c>
      <c r="H393" s="239" t="s">
        <v>451</v>
      </c>
      <c r="I393" s="239" t="s">
        <v>451</v>
      </c>
      <c r="J393" s="352"/>
      <c r="K393" s="251"/>
      <c r="L393" s="251"/>
      <c r="O393" s="323">
        <f t="shared" ca="1" si="74"/>
        <v>0</v>
      </c>
      <c r="P393" s="323">
        <f t="shared" ca="1" si="75"/>
        <v>0</v>
      </c>
      <c r="Q393" s="323">
        <f t="shared" ca="1" si="76"/>
        <v>0</v>
      </c>
      <c r="R393" s="323">
        <f t="shared" ca="1" si="77"/>
        <v>0</v>
      </c>
      <c r="S393" s="323">
        <f t="shared" ca="1" si="78"/>
        <v>0</v>
      </c>
      <c r="T393" s="323">
        <f t="shared" ca="1" si="79"/>
        <v>0</v>
      </c>
      <c r="W393" s="323">
        <f t="shared" si="80"/>
        <v>389</v>
      </c>
      <c r="X393" s="323">
        <f t="shared" si="73"/>
        <v>391</v>
      </c>
    </row>
    <row r="394" spans="1:24" customFormat="1" ht="42.75" customHeight="1" x14ac:dyDescent="0.25">
      <c r="A394" s="355"/>
      <c r="B394" s="355"/>
      <c r="C394" s="353"/>
      <c r="D394" s="239" t="s">
        <v>127</v>
      </c>
      <c r="E394" s="239">
        <v>2</v>
      </c>
      <c r="F394" s="239">
        <v>111</v>
      </c>
      <c r="G394" s="248" t="s">
        <v>313</v>
      </c>
      <c r="H394" s="239" t="s">
        <v>451</v>
      </c>
      <c r="I394" s="239" t="s">
        <v>451</v>
      </c>
      <c r="J394" s="352"/>
      <c r="K394" s="251"/>
      <c r="L394" s="251"/>
      <c r="O394" s="323">
        <f t="shared" ca="1" si="74"/>
        <v>0</v>
      </c>
      <c r="P394" s="323">
        <f t="shared" ca="1" si="75"/>
        <v>0</v>
      </c>
      <c r="Q394" s="323">
        <f t="shared" ca="1" si="76"/>
        <v>0</v>
      </c>
      <c r="R394" s="323">
        <f t="shared" ca="1" si="77"/>
        <v>0</v>
      </c>
      <c r="S394" s="323">
        <f t="shared" ca="1" si="78"/>
        <v>0</v>
      </c>
      <c r="T394" s="323">
        <f t="shared" ca="1" si="79"/>
        <v>0</v>
      </c>
      <c r="W394" s="323">
        <f t="shared" si="80"/>
        <v>389</v>
      </c>
      <c r="X394" s="323">
        <f t="shared" si="73"/>
        <v>391</v>
      </c>
    </row>
    <row r="395" spans="1:24" customFormat="1" ht="42.75" customHeight="1" x14ac:dyDescent="0.25">
      <c r="A395" s="356"/>
      <c r="B395" s="356"/>
      <c r="C395" s="239" t="s">
        <v>499</v>
      </c>
      <c r="D395" s="239"/>
      <c r="E395" s="239"/>
      <c r="F395" s="239"/>
      <c r="G395" s="248"/>
      <c r="H395" s="239" t="s">
        <v>451</v>
      </c>
      <c r="I395" s="239"/>
      <c r="J395" s="248">
        <v>100</v>
      </c>
      <c r="K395" s="251"/>
      <c r="L395" s="251"/>
      <c r="O395" s="323">
        <f t="shared" ca="1" si="74"/>
        <v>0</v>
      </c>
      <c r="P395" s="323">
        <f t="shared" ca="1" si="75"/>
        <v>0</v>
      </c>
      <c r="Q395" s="323">
        <f t="shared" ca="1" si="76"/>
        <v>0</v>
      </c>
      <c r="R395" s="323">
        <f t="shared" ca="1" si="77"/>
        <v>0</v>
      </c>
      <c r="S395" s="323">
        <f t="shared" ca="1" si="78"/>
        <v>0</v>
      </c>
      <c r="T395" s="323">
        <f t="shared" ca="1" si="79"/>
        <v>0</v>
      </c>
      <c r="W395" s="323">
        <f t="shared" si="80"/>
        <v>394</v>
      </c>
      <c r="X395" s="323">
        <f t="shared" si="73"/>
        <v>396</v>
      </c>
    </row>
    <row r="396" spans="1:24" customFormat="1" ht="42.75" customHeight="1" x14ac:dyDescent="0.25">
      <c r="A396" s="354">
        <v>65</v>
      </c>
      <c r="B396" s="354" t="s">
        <v>119</v>
      </c>
      <c r="C396" s="353" t="s">
        <v>51</v>
      </c>
      <c r="D396" s="239" t="s">
        <v>120</v>
      </c>
      <c r="E396" s="239">
        <v>1</v>
      </c>
      <c r="F396" s="239">
        <v>172</v>
      </c>
      <c r="G396" s="248" t="s">
        <v>313</v>
      </c>
      <c r="H396" s="239" t="s">
        <v>451</v>
      </c>
      <c r="I396" s="239" t="s">
        <v>451</v>
      </c>
      <c r="J396" s="352" t="s">
        <v>451</v>
      </c>
      <c r="K396" s="251"/>
      <c r="L396" s="251"/>
      <c r="O396" s="323">
        <f t="shared" ca="1" si="74"/>
        <v>0</v>
      </c>
      <c r="P396" s="323">
        <f t="shared" ca="1" si="75"/>
        <v>0</v>
      </c>
      <c r="Q396" s="323">
        <f t="shared" ca="1" si="76"/>
        <v>0</v>
      </c>
      <c r="R396" s="323">
        <f t="shared" ca="1" si="77"/>
        <v>0</v>
      </c>
      <c r="S396" s="323">
        <f t="shared" ca="1" si="78"/>
        <v>0</v>
      </c>
      <c r="T396" s="323">
        <f t="shared" ca="1" si="79"/>
        <v>0</v>
      </c>
      <c r="W396" s="323">
        <f t="shared" si="80"/>
        <v>394</v>
      </c>
      <c r="X396" s="323">
        <f t="shared" si="73"/>
        <v>396</v>
      </c>
    </row>
    <row r="397" spans="1:24" customFormat="1" ht="42.75" customHeight="1" x14ac:dyDescent="0.25">
      <c r="A397" s="355"/>
      <c r="B397" s="355"/>
      <c r="C397" s="353"/>
      <c r="D397" s="239" t="s">
        <v>131</v>
      </c>
      <c r="E397" s="239">
        <v>1</v>
      </c>
      <c r="F397" s="239">
        <v>48</v>
      </c>
      <c r="G397" s="248" t="s">
        <v>313</v>
      </c>
      <c r="H397" s="239" t="s">
        <v>451</v>
      </c>
      <c r="I397" s="239" t="s">
        <v>451</v>
      </c>
      <c r="J397" s="352"/>
      <c r="K397" s="251"/>
      <c r="L397" s="251"/>
      <c r="O397" s="323">
        <f t="shared" ca="1" si="74"/>
        <v>0</v>
      </c>
      <c r="P397" s="323">
        <f t="shared" ca="1" si="75"/>
        <v>0</v>
      </c>
      <c r="Q397" s="323">
        <f t="shared" ca="1" si="76"/>
        <v>0</v>
      </c>
      <c r="R397" s="323">
        <f t="shared" ca="1" si="77"/>
        <v>0</v>
      </c>
      <c r="S397" s="323">
        <f t="shared" ca="1" si="78"/>
        <v>0</v>
      </c>
      <c r="T397" s="323">
        <f t="shared" ca="1" si="79"/>
        <v>0</v>
      </c>
      <c r="W397" s="323">
        <f t="shared" si="80"/>
        <v>394</v>
      </c>
      <c r="X397" s="323">
        <f t="shared" si="73"/>
        <v>396</v>
      </c>
    </row>
    <row r="398" spans="1:24" customFormat="1" ht="42.75" customHeight="1" x14ac:dyDescent="0.25">
      <c r="A398" s="356"/>
      <c r="B398" s="356"/>
      <c r="C398" s="239" t="s">
        <v>499</v>
      </c>
      <c r="D398" s="239"/>
      <c r="E398" s="239"/>
      <c r="F398" s="239"/>
      <c r="G398" s="248"/>
      <c r="H398" s="239" t="s">
        <v>451</v>
      </c>
      <c r="I398" s="239"/>
      <c r="J398" s="248" t="s">
        <v>451</v>
      </c>
      <c r="K398" s="251"/>
      <c r="L398" s="251"/>
      <c r="O398" s="323">
        <f t="shared" ca="1" si="74"/>
        <v>0</v>
      </c>
      <c r="P398" s="323">
        <f t="shared" ca="1" si="75"/>
        <v>0</v>
      </c>
      <c r="Q398" s="323">
        <f t="shared" ca="1" si="76"/>
        <v>0</v>
      </c>
      <c r="R398" s="323">
        <f t="shared" ca="1" si="77"/>
        <v>0</v>
      </c>
      <c r="S398" s="323">
        <f t="shared" ca="1" si="78"/>
        <v>0</v>
      </c>
      <c r="T398" s="323">
        <f t="shared" ca="1" si="79"/>
        <v>0</v>
      </c>
      <c r="W398" s="323">
        <f t="shared" si="80"/>
        <v>397</v>
      </c>
      <c r="X398" s="323">
        <f t="shared" si="73"/>
        <v>399</v>
      </c>
    </row>
    <row r="399" spans="1:24" customFormat="1" ht="42.75" customHeight="1" x14ac:dyDescent="0.25">
      <c r="A399" s="354">
        <v>66</v>
      </c>
      <c r="B399" s="354" t="s">
        <v>55</v>
      </c>
      <c r="C399" s="353" t="s">
        <v>24</v>
      </c>
      <c r="D399" s="239" t="s">
        <v>53</v>
      </c>
      <c r="E399" s="239">
        <v>1</v>
      </c>
      <c r="F399" s="239">
        <v>96</v>
      </c>
      <c r="G399" s="248" t="s">
        <v>313</v>
      </c>
      <c r="H399" s="239" t="s">
        <v>451</v>
      </c>
      <c r="I399" s="239" t="s">
        <v>451</v>
      </c>
      <c r="J399" s="352" t="s">
        <v>564</v>
      </c>
      <c r="K399" s="251"/>
      <c r="L399" s="251"/>
      <c r="O399" s="323">
        <f t="shared" ca="1" si="74"/>
        <v>0</v>
      </c>
      <c r="P399" s="323">
        <f t="shared" ca="1" si="75"/>
        <v>0</v>
      </c>
      <c r="Q399" s="323">
        <f t="shared" ca="1" si="76"/>
        <v>0</v>
      </c>
      <c r="R399" s="323">
        <f t="shared" ca="1" si="77"/>
        <v>0</v>
      </c>
      <c r="S399" s="323">
        <f t="shared" ca="1" si="78"/>
        <v>0</v>
      </c>
      <c r="T399" s="323">
        <f t="shared" ca="1" si="79"/>
        <v>0</v>
      </c>
      <c r="W399" s="323">
        <f t="shared" si="80"/>
        <v>397</v>
      </c>
      <c r="X399" s="323">
        <f t="shared" ref="X399:X462" si="81">IF(C399="Total",W399+2,X398)</f>
        <v>399</v>
      </c>
    </row>
    <row r="400" spans="1:24" customFormat="1" ht="42.75" customHeight="1" x14ac:dyDescent="0.25">
      <c r="A400" s="355"/>
      <c r="B400" s="355"/>
      <c r="C400" s="353"/>
      <c r="D400" s="239" t="s">
        <v>53</v>
      </c>
      <c r="E400" s="239">
        <v>2</v>
      </c>
      <c r="F400" s="239">
        <v>96</v>
      </c>
      <c r="G400" s="248" t="s">
        <v>313</v>
      </c>
      <c r="H400" s="239" t="s">
        <v>451</v>
      </c>
      <c r="I400" s="239" t="s">
        <v>451</v>
      </c>
      <c r="J400" s="352"/>
      <c r="K400" s="251"/>
      <c r="L400" s="251"/>
      <c r="O400" s="323">
        <f t="shared" ca="1" si="74"/>
        <v>0</v>
      </c>
      <c r="P400" s="323">
        <f t="shared" ca="1" si="75"/>
        <v>0</v>
      </c>
      <c r="Q400" s="323">
        <f t="shared" ca="1" si="76"/>
        <v>0</v>
      </c>
      <c r="R400" s="323">
        <f t="shared" ca="1" si="77"/>
        <v>0</v>
      </c>
      <c r="S400" s="323">
        <f t="shared" ca="1" si="78"/>
        <v>0</v>
      </c>
      <c r="T400" s="323">
        <f t="shared" ca="1" si="79"/>
        <v>0</v>
      </c>
      <c r="W400" s="323">
        <f t="shared" si="80"/>
        <v>397</v>
      </c>
      <c r="X400" s="323">
        <f t="shared" si="81"/>
        <v>399</v>
      </c>
    </row>
    <row r="401" spans="1:24" customFormat="1" ht="42.75" customHeight="1" x14ac:dyDescent="0.25">
      <c r="A401" s="355"/>
      <c r="B401" s="355"/>
      <c r="C401" s="353"/>
      <c r="D401" s="239" t="s">
        <v>95</v>
      </c>
      <c r="E401" s="239">
        <v>1</v>
      </c>
      <c r="F401" s="239">
        <v>334</v>
      </c>
      <c r="G401" s="248" t="s">
        <v>315</v>
      </c>
      <c r="H401" s="239">
        <v>63</v>
      </c>
      <c r="I401" s="239" t="s">
        <v>451</v>
      </c>
      <c r="J401" s="352"/>
      <c r="K401" s="251"/>
      <c r="L401" s="251"/>
      <c r="O401" s="323">
        <f t="shared" ca="1" si="74"/>
        <v>0</v>
      </c>
      <c r="P401" s="323">
        <f t="shared" ca="1" si="75"/>
        <v>0</v>
      </c>
      <c r="Q401" s="323">
        <f t="shared" ca="1" si="76"/>
        <v>0</v>
      </c>
      <c r="R401" s="323">
        <f t="shared" ca="1" si="77"/>
        <v>1</v>
      </c>
      <c r="S401" s="323">
        <f t="shared" ca="1" si="78"/>
        <v>0</v>
      </c>
      <c r="T401" s="323">
        <f t="shared" ca="1" si="79"/>
        <v>0</v>
      </c>
      <c r="W401" s="323">
        <f t="shared" si="80"/>
        <v>397</v>
      </c>
      <c r="X401" s="323">
        <f t="shared" si="81"/>
        <v>399</v>
      </c>
    </row>
    <row r="402" spans="1:24" customFormat="1" ht="42.75" customHeight="1" x14ac:dyDescent="0.25">
      <c r="A402" s="355"/>
      <c r="B402" s="355"/>
      <c r="C402" s="353"/>
      <c r="D402" s="239" t="s">
        <v>95</v>
      </c>
      <c r="E402" s="239">
        <v>2</v>
      </c>
      <c r="F402" s="239">
        <v>334</v>
      </c>
      <c r="G402" s="248" t="s">
        <v>315</v>
      </c>
      <c r="H402" s="239">
        <v>63</v>
      </c>
      <c r="I402" s="239" t="s">
        <v>451</v>
      </c>
      <c r="J402" s="352"/>
      <c r="K402" s="251"/>
      <c r="L402" s="251"/>
      <c r="O402" s="323">
        <f t="shared" ca="1" si="74"/>
        <v>0</v>
      </c>
      <c r="P402" s="323">
        <f t="shared" ca="1" si="75"/>
        <v>0</v>
      </c>
      <c r="Q402" s="323">
        <f t="shared" ca="1" si="76"/>
        <v>0</v>
      </c>
      <c r="R402" s="323">
        <f t="shared" ca="1" si="77"/>
        <v>1</v>
      </c>
      <c r="S402" s="323">
        <f t="shared" ca="1" si="78"/>
        <v>0</v>
      </c>
      <c r="T402" s="323">
        <f t="shared" ca="1" si="79"/>
        <v>0</v>
      </c>
      <c r="W402" s="323">
        <f t="shared" si="80"/>
        <v>397</v>
      </c>
      <c r="X402" s="323">
        <f t="shared" si="81"/>
        <v>399</v>
      </c>
    </row>
    <row r="403" spans="1:24" customFormat="1" ht="42.75" customHeight="1" x14ac:dyDescent="0.25">
      <c r="A403" s="356"/>
      <c r="B403" s="356"/>
      <c r="C403" s="239" t="s">
        <v>499</v>
      </c>
      <c r="D403" s="239"/>
      <c r="E403" s="239"/>
      <c r="F403" s="239"/>
      <c r="G403" s="248"/>
      <c r="H403" s="239">
        <f>SUM(H399:H402)</f>
        <v>126</v>
      </c>
      <c r="I403" s="239"/>
      <c r="J403" s="248">
        <v>113</v>
      </c>
      <c r="K403" s="251"/>
      <c r="L403" s="251"/>
      <c r="O403" s="323">
        <f t="shared" ca="1" si="74"/>
        <v>0</v>
      </c>
      <c r="P403" s="323">
        <f t="shared" ca="1" si="75"/>
        <v>0</v>
      </c>
      <c r="Q403" s="323">
        <f t="shared" ca="1" si="76"/>
        <v>0</v>
      </c>
      <c r="R403" s="323">
        <f t="shared" ca="1" si="77"/>
        <v>2</v>
      </c>
      <c r="S403" s="323">
        <f t="shared" ca="1" si="78"/>
        <v>0</v>
      </c>
      <c r="T403" s="323">
        <f t="shared" ca="1" si="79"/>
        <v>0</v>
      </c>
      <c r="W403" s="323">
        <f t="shared" si="80"/>
        <v>402</v>
      </c>
      <c r="X403" s="323">
        <f t="shared" si="81"/>
        <v>404</v>
      </c>
    </row>
    <row r="404" spans="1:24" customFormat="1" ht="42.75" customHeight="1" x14ac:dyDescent="0.25">
      <c r="A404" s="354">
        <v>67</v>
      </c>
      <c r="B404" s="354" t="s">
        <v>321</v>
      </c>
      <c r="C404" s="354" t="s">
        <v>321</v>
      </c>
      <c r="D404" s="239" t="s">
        <v>188</v>
      </c>
      <c r="E404" s="239">
        <v>1</v>
      </c>
      <c r="F404" s="239">
        <v>65</v>
      </c>
      <c r="G404" s="248" t="s">
        <v>313</v>
      </c>
      <c r="H404" s="239" t="s">
        <v>451</v>
      </c>
      <c r="I404" s="239" t="s">
        <v>451</v>
      </c>
      <c r="J404" s="352" t="s">
        <v>577</v>
      </c>
      <c r="K404" s="251"/>
      <c r="L404" s="251"/>
      <c r="O404" s="323">
        <f t="shared" ca="1" si="74"/>
        <v>0</v>
      </c>
      <c r="P404" s="323">
        <f t="shared" ca="1" si="75"/>
        <v>0</v>
      </c>
      <c r="Q404" s="323">
        <f t="shared" ca="1" si="76"/>
        <v>0</v>
      </c>
      <c r="R404" s="323">
        <f t="shared" ca="1" si="77"/>
        <v>0</v>
      </c>
      <c r="S404" s="323">
        <f t="shared" ca="1" si="78"/>
        <v>0</v>
      </c>
      <c r="T404" s="323">
        <f t="shared" ca="1" si="79"/>
        <v>0</v>
      </c>
      <c r="W404" s="323">
        <f t="shared" si="80"/>
        <v>402</v>
      </c>
      <c r="X404" s="323">
        <f t="shared" si="81"/>
        <v>404</v>
      </c>
    </row>
    <row r="405" spans="1:24" customFormat="1" ht="42.75" customHeight="1" x14ac:dyDescent="0.25">
      <c r="A405" s="355"/>
      <c r="B405" s="355"/>
      <c r="C405" s="356"/>
      <c r="D405" s="239" t="s">
        <v>188</v>
      </c>
      <c r="E405" s="239">
        <v>2</v>
      </c>
      <c r="F405" s="239">
        <v>65</v>
      </c>
      <c r="G405" s="248" t="s">
        <v>313</v>
      </c>
      <c r="H405" s="239" t="s">
        <v>451</v>
      </c>
      <c r="I405" s="239" t="s">
        <v>451</v>
      </c>
      <c r="J405" s="352"/>
      <c r="K405" s="251"/>
      <c r="L405" s="251"/>
      <c r="O405" s="323">
        <f t="shared" ca="1" si="74"/>
        <v>0</v>
      </c>
      <c r="P405" s="323">
        <f t="shared" ca="1" si="75"/>
        <v>0</v>
      </c>
      <c r="Q405" s="323">
        <f t="shared" ca="1" si="76"/>
        <v>0</v>
      </c>
      <c r="R405" s="323">
        <f t="shared" ca="1" si="77"/>
        <v>0</v>
      </c>
      <c r="S405" s="323">
        <f t="shared" ca="1" si="78"/>
        <v>0</v>
      </c>
      <c r="T405" s="323">
        <f t="shared" ca="1" si="79"/>
        <v>0</v>
      </c>
      <c r="W405" s="323">
        <f t="shared" si="80"/>
        <v>402</v>
      </c>
      <c r="X405" s="323">
        <f t="shared" si="81"/>
        <v>404</v>
      </c>
    </row>
    <row r="406" spans="1:24" customFormat="1" ht="42.75" customHeight="1" x14ac:dyDescent="0.25">
      <c r="A406" s="356"/>
      <c r="B406" s="356"/>
      <c r="C406" s="239" t="s">
        <v>499</v>
      </c>
      <c r="D406" s="239"/>
      <c r="E406" s="239"/>
      <c r="F406" s="239"/>
      <c r="G406" s="248"/>
      <c r="H406" s="239" t="s">
        <v>451</v>
      </c>
      <c r="I406" s="239"/>
      <c r="J406" s="248">
        <v>125</v>
      </c>
      <c r="K406" s="251"/>
      <c r="L406" s="251"/>
      <c r="O406" s="323">
        <f t="shared" ref="O406:O469" ca="1" si="82">IF(C406="Total", SUM(INDIRECT("O"&amp;X405&amp;":O"&amp;W406)), IF(AND(H406=50,I406="Yes"),1,0))</f>
        <v>0</v>
      </c>
      <c r="P406" s="323">
        <f t="shared" ref="P406:P469" ca="1" si="83">IF(C406="Total", SUM(INDIRECT("P"&amp;X405&amp;":P"&amp;W406)),IF(AND(H406=50,I406="-"),1,0))</f>
        <v>0</v>
      </c>
      <c r="Q406" s="323">
        <f t="shared" ref="Q406:Q469" ca="1" si="84">IF(C406="Total", SUM(INDIRECT("Q"&amp;X405&amp;":Q"&amp;W406)),IF(AND(H406=63,I406="Yes"),1,0))</f>
        <v>0</v>
      </c>
      <c r="R406" s="323">
        <f t="shared" ref="R406:R469" ca="1" si="85">IF(C406="Total", SUM(INDIRECT("R"&amp;X405&amp;":R"&amp;W406)),IF(AND(H406=63,I406="-"),1,0))</f>
        <v>0</v>
      </c>
      <c r="S406" s="323">
        <f t="shared" ref="S406:S469" ca="1" si="86">IF(C406="Total", SUM(INDIRECT("S"&amp;X405&amp;":S"&amp;W406)),IF(AND(H406=80,I406="Yes"),1,0))</f>
        <v>0</v>
      </c>
      <c r="T406" s="323">
        <f t="shared" ref="T406:T469" ca="1" si="87">IF(C406="Total", SUM(INDIRECT("T"&amp;X405&amp;":T"&amp;W406)),IF(AND(H406=80,I406="-"),1,0))</f>
        <v>0</v>
      </c>
      <c r="W406" s="323">
        <f t="shared" si="80"/>
        <v>405</v>
      </c>
      <c r="X406" s="323">
        <f t="shared" si="81"/>
        <v>407</v>
      </c>
    </row>
    <row r="407" spans="1:24" customFormat="1" ht="42.75" customHeight="1" x14ac:dyDescent="0.25">
      <c r="A407" s="354">
        <v>68</v>
      </c>
      <c r="B407" s="354" t="s">
        <v>87</v>
      </c>
      <c r="C407" s="353" t="s">
        <v>190</v>
      </c>
      <c r="D407" s="239" t="s">
        <v>82</v>
      </c>
      <c r="E407" s="239">
        <v>1</v>
      </c>
      <c r="F407" s="239">
        <v>20</v>
      </c>
      <c r="G407" s="248" t="s">
        <v>313</v>
      </c>
      <c r="H407" s="239" t="s">
        <v>451</v>
      </c>
      <c r="I407" s="239" t="s">
        <v>451</v>
      </c>
      <c r="J407" s="352" t="s">
        <v>451</v>
      </c>
      <c r="K407" s="251"/>
      <c r="L407" s="251"/>
      <c r="O407" s="323">
        <f t="shared" ca="1" si="82"/>
        <v>0</v>
      </c>
      <c r="P407" s="323">
        <f t="shared" ca="1" si="83"/>
        <v>0</v>
      </c>
      <c r="Q407" s="323">
        <f t="shared" ca="1" si="84"/>
        <v>0</v>
      </c>
      <c r="R407" s="323">
        <f t="shared" ca="1" si="85"/>
        <v>0</v>
      </c>
      <c r="S407" s="323">
        <f t="shared" ca="1" si="86"/>
        <v>0</v>
      </c>
      <c r="T407" s="323">
        <f t="shared" ca="1" si="87"/>
        <v>0</v>
      </c>
      <c r="W407" s="323">
        <f t="shared" si="80"/>
        <v>405</v>
      </c>
      <c r="X407" s="323">
        <f t="shared" si="81"/>
        <v>407</v>
      </c>
    </row>
    <row r="408" spans="1:24" customFormat="1" ht="42.75" customHeight="1" x14ac:dyDescent="0.25">
      <c r="A408" s="355"/>
      <c r="B408" s="355"/>
      <c r="C408" s="353"/>
      <c r="D408" s="239" t="s">
        <v>13</v>
      </c>
      <c r="E408" s="239">
        <v>1</v>
      </c>
      <c r="F408" s="239">
        <v>20</v>
      </c>
      <c r="G408" s="248" t="s">
        <v>313</v>
      </c>
      <c r="H408" s="239" t="s">
        <v>451</v>
      </c>
      <c r="I408" s="239" t="s">
        <v>451</v>
      </c>
      <c r="J408" s="352"/>
      <c r="K408" s="251"/>
      <c r="L408" s="251"/>
      <c r="O408" s="323">
        <f t="shared" ca="1" si="82"/>
        <v>0</v>
      </c>
      <c r="P408" s="323">
        <f t="shared" ca="1" si="83"/>
        <v>0</v>
      </c>
      <c r="Q408" s="323">
        <f t="shared" ca="1" si="84"/>
        <v>0</v>
      </c>
      <c r="R408" s="323">
        <f t="shared" ca="1" si="85"/>
        <v>0</v>
      </c>
      <c r="S408" s="323">
        <f t="shared" ca="1" si="86"/>
        <v>0</v>
      </c>
      <c r="T408" s="323">
        <f t="shared" ca="1" si="87"/>
        <v>0</v>
      </c>
      <c r="W408" s="323">
        <f t="shared" si="80"/>
        <v>405</v>
      </c>
      <c r="X408" s="323">
        <f t="shared" si="81"/>
        <v>407</v>
      </c>
    </row>
    <row r="409" spans="1:24" customFormat="1" ht="42.75" customHeight="1" x14ac:dyDescent="0.25">
      <c r="A409" s="356"/>
      <c r="B409" s="356"/>
      <c r="C409" s="239" t="s">
        <v>499</v>
      </c>
      <c r="D409" s="239"/>
      <c r="E409" s="239"/>
      <c r="F409" s="239"/>
      <c r="G409" s="248"/>
      <c r="H409" s="239" t="s">
        <v>451</v>
      </c>
      <c r="I409" s="239"/>
      <c r="J409" s="248" t="s">
        <v>451</v>
      </c>
      <c r="K409" s="251"/>
      <c r="L409" s="251"/>
      <c r="O409" s="323">
        <f t="shared" ca="1" si="82"/>
        <v>0</v>
      </c>
      <c r="P409" s="323">
        <f t="shared" ca="1" si="83"/>
        <v>0</v>
      </c>
      <c r="Q409" s="323">
        <f t="shared" ca="1" si="84"/>
        <v>0</v>
      </c>
      <c r="R409" s="323">
        <f t="shared" ca="1" si="85"/>
        <v>0</v>
      </c>
      <c r="S409" s="323">
        <f t="shared" ca="1" si="86"/>
        <v>0</v>
      </c>
      <c r="T409" s="323">
        <f t="shared" ca="1" si="87"/>
        <v>0</v>
      </c>
      <c r="W409" s="323">
        <f t="shared" si="80"/>
        <v>408</v>
      </c>
      <c r="X409" s="323">
        <f t="shared" si="81"/>
        <v>410</v>
      </c>
    </row>
    <row r="410" spans="1:24" customFormat="1" ht="42.75" customHeight="1" x14ac:dyDescent="0.25">
      <c r="A410" s="354">
        <v>69</v>
      </c>
      <c r="B410" s="354" t="s">
        <v>122</v>
      </c>
      <c r="C410" s="353" t="s">
        <v>122</v>
      </c>
      <c r="D410" s="239" t="s">
        <v>74</v>
      </c>
      <c r="E410" s="239">
        <v>1</v>
      </c>
      <c r="F410" s="239">
        <v>258</v>
      </c>
      <c r="G410" s="248" t="s">
        <v>313</v>
      </c>
      <c r="H410" s="239" t="s">
        <v>451</v>
      </c>
      <c r="I410" s="239" t="s">
        <v>451</v>
      </c>
      <c r="J410" s="352" t="s">
        <v>577</v>
      </c>
      <c r="K410" s="251"/>
      <c r="L410" s="251"/>
      <c r="O410" s="323">
        <f t="shared" ca="1" si="82"/>
        <v>0</v>
      </c>
      <c r="P410" s="323">
        <f t="shared" ca="1" si="83"/>
        <v>0</v>
      </c>
      <c r="Q410" s="323">
        <f t="shared" ca="1" si="84"/>
        <v>0</v>
      </c>
      <c r="R410" s="323">
        <f t="shared" ca="1" si="85"/>
        <v>0</v>
      </c>
      <c r="S410" s="323">
        <f t="shared" ca="1" si="86"/>
        <v>0</v>
      </c>
      <c r="T410" s="323">
        <f t="shared" ca="1" si="87"/>
        <v>0</v>
      </c>
      <c r="W410" s="323">
        <f t="shared" si="80"/>
        <v>408</v>
      </c>
      <c r="X410" s="323">
        <f t="shared" si="81"/>
        <v>410</v>
      </c>
    </row>
    <row r="411" spans="1:24" customFormat="1" ht="42.75" customHeight="1" x14ac:dyDescent="0.25">
      <c r="A411" s="355"/>
      <c r="B411" s="355"/>
      <c r="C411" s="353"/>
      <c r="D411" s="239" t="s">
        <v>74</v>
      </c>
      <c r="E411" s="239">
        <v>2</v>
      </c>
      <c r="F411" s="239">
        <v>258</v>
      </c>
      <c r="G411" s="248" t="s">
        <v>313</v>
      </c>
      <c r="H411" s="239" t="s">
        <v>451</v>
      </c>
      <c r="I411" s="239" t="s">
        <v>451</v>
      </c>
      <c r="J411" s="352"/>
      <c r="K411" s="251"/>
      <c r="L411" s="251"/>
      <c r="O411" s="323">
        <f t="shared" ca="1" si="82"/>
        <v>0</v>
      </c>
      <c r="P411" s="323">
        <f t="shared" ca="1" si="83"/>
        <v>0</v>
      </c>
      <c r="Q411" s="323">
        <f t="shared" ca="1" si="84"/>
        <v>0</v>
      </c>
      <c r="R411" s="323">
        <f t="shared" ca="1" si="85"/>
        <v>0</v>
      </c>
      <c r="S411" s="323">
        <f t="shared" ca="1" si="86"/>
        <v>0</v>
      </c>
      <c r="T411" s="323">
        <f t="shared" ca="1" si="87"/>
        <v>0</v>
      </c>
      <c r="W411" s="323">
        <f t="shared" si="80"/>
        <v>408</v>
      </c>
      <c r="X411" s="323">
        <f t="shared" si="81"/>
        <v>410</v>
      </c>
    </row>
    <row r="412" spans="1:24" customFormat="1" ht="42.75" customHeight="1" x14ac:dyDescent="0.25">
      <c r="A412" s="355"/>
      <c r="B412" s="355"/>
      <c r="C412" s="353"/>
      <c r="D412" s="239" t="s">
        <v>123</v>
      </c>
      <c r="E412" s="239">
        <v>1</v>
      </c>
      <c r="F412" s="239">
        <v>2</v>
      </c>
      <c r="G412" s="248" t="s">
        <v>313</v>
      </c>
      <c r="H412" s="239" t="s">
        <v>451</v>
      </c>
      <c r="I412" s="239" t="s">
        <v>451</v>
      </c>
      <c r="J412" s="352"/>
      <c r="K412" s="251"/>
      <c r="L412" s="251"/>
      <c r="O412" s="323">
        <f t="shared" ca="1" si="82"/>
        <v>0</v>
      </c>
      <c r="P412" s="323">
        <f t="shared" ca="1" si="83"/>
        <v>0</v>
      </c>
      <c r="Q412" s="323">
        <f t="shared" ca="1" si="84"/>
        <v>0</v>
      </c>
      <c r="R412" s="323">
        <f t="shared" ca="1" si="85"/>
        <v>0</v>
      </c>
      <c r="S412" s="323">
        <f t="shared" ca="1" si="86"/>
        <v>0</v>
      </c>
      <c r="T412" s="323">
        <f t="shared" ca="1" si="87"/>
        <v>0</v>
      </c>
      <c r="W412" s="323">
        <f t="shared" si="80"/>
        <v>408</v>
      </c>
      <c r="X412" s="323">
        <f t="shared" si="81"/>
        <v>410</v>
      </c>
    </row>
    <row r="413" spans="1:24" customFormat="1" ht="42.75" customHeight="1" x14ac:dyDescent="0.25">
      <c r="A413" s="356"/>
      <c r="B413" s="356"/>
      <c r="C413" s="239" t="s">
        <v>499</v>
      </c>
      <c r="D413" s="239"/>
      <c r="E413" s="239"/>
      <c r="F413" s="239"/>
      <c r="G413" s="248"/>
      <c r="H413" s="239"/>
      <c r="I413" s="239"/>
      <c r="J413" s="248">
        <v>125</v>
      </c>
      <c r="K413" s="251"/>
      <c r="L413" s="251"/>
      <c r="O413" s="323">
        <f t="shared" ca="1" si="82"/>
        <v>0</v>
      </c>
      <c r="P413" s="323">
        <f t="shared" ca="1" si="83"/>
        <v>0</v>
      </c>
      <c r="Q413" s="323">
        <f t="shared" ca="1" si="84"/>
        <v>0</v>
      </c>
      <c r="R413" s="323">
        <f t="shared" ca="1" si="85"/>
        <v>0</v>
      </c>
      <c r="S413" s="323">
        <f t="shared" ca="1" si="86"/>
        <v>0</v>
      </c>
      <c r="T413" s="323">
        <f t="shared" ca="1" si="87"/>
        <v>0</v>
      </c>
      <c r="W413" s="323">
        <f t="shared" si="80"/>
        <v>412</v>
      </c>
      <c r="X413" s="323">
        <f t="shared" si="81"/>
        <v>414</v>
      </c>
    </row>
    <row r="414" spans="1:24" customFormat="1" ht="42.75" customHeight="1" x14ac:dyDescent="0.25">
      <c r="A414" s="354">
        <v>70</v>
      </c>
      <c r="B414" s="354" t="s">
        <v>123</v>
      </c>
      <c r="C414" s="353" t="s">
        <v>122</v>
      </c>
      <c r="D414" s="239" t="s">
        <v>124</v>
      </c>
      <c r="E414" s="239">
        <v>1</v>
      </c>
      <c r="F414" s="239">
        <v>10</v>
      </c>
      <c r="G414" s="248" t="s">
        <v>313</v>
      </c>
      <c r="H414" s="239" t="s">
        <v>451</v>
      </c>
      <c r="I414" s="239" t="s">
        <v>451</v>
      </c>
      <c r="J414" s="352" t="s">
        <v>451</v>
      </c>
      <c r="K414" s="251"/>
      <c r="L414" s="251"/>
      <c r="O414" s="323">
        <f t="shared" ca="1" si="82"/>
        <v>0</v>
      </c>
      <c r="P414" s="323">
        <f t="shared" ca="1" si="83"/>
        <v>0</v>
      </c>
      <c r="Q414" s="323">
        <f t="shared" ca="1" si="84"/>
        <v>0</v>
      </c>
      <c r="R414" s="323">
        <f t="shared" ca="1" si="85"/>
        <v>0</v>
      </c>
      <c r="S414" s="323">
        <f t="shared" ca="1" si="86"/>
        <v>0</v>
      </c>
      <c r="T414" s="323">
        <f t="shared" ca="1" si="87"/>
        <v>0</v>
      </c>
      <c r="W414" s="323">
        <f t="shared" si="80"/>
        <v>412</v>
      </c>
      <c r="X414" s="323">
        <f t="shared" si="81"/>
        <v>414</v>
      </c>
    </row>
    <row r="415" spans="1:24" customFormat="1" ht="42.75" customHeight="1" x14ac:dyDescent="0.25">
      <c r="A415" s="355"/>
      <c r="B415" s="355"/>
      <c r="C415" s="353"/>
      <c r="D415" s="239" t="s">
        <v>124</v>
      </c>
      <c r="E415" s="239">
        <v>2</v>
      </c>
      <c r="F415" s="239">
        <v>10</v>
      </c>
      <c r="G415" s="248" t="s">
        <v>313</v>
      </c>
      <c r="H415" s="239" t="s">
        <v>451</v>
      </c>
      <c r="I415" s="239" t="s">
        <v>451</v>
      </c>
      <c r="J415" s="352"/>
      <c r="K415" s="251"/>
      <c r="L415" s="251"/>
      <c r="O415" s="323">
        <f t="shared" ca="1" si="82"/>
        <v>0</v>
      </c>
      <c r="P415" s="323">
        <f t="shared" ca="1" si="83"/>
        <v>0</v>
      </c>
      <c r="Q415" s="323">
        <f t="shared" ca="1" si="84"/>
        <v>0</v>
      </c>
      <c r="R415" s="323">
        <f t="shared" ca="1" si="85"/>
        <v>0</v>
      </c>
      <c r="S415" s="323">
        <f t="shared" ca="1" si="86"/>
        <v>0</v>
      </c>
      <c r="T415" s="323">
        <f t="shared" ca="1" si="87"/>
        <v>0</v>
      </c>
      <c r="W415" s="323">
        <f t="shared" si="80"/>
        <v>412</v>
      </c>
      <c r="X415" s="323">
        <f t="shared" si="81"/>
        <v>414</v>
      </c>
    </row>
    <row r="416" spans="1:24" customFormat="1" ht="42.75" customHeight="1" x14ac:dyDescent="0.25">
      <c r="A416" s="355"/>
      <c r="B416" s="355"/>
      <c r="C416" s="353"/>
      <c r="D416" s="239" t="s">
        <v>124</v>
      </c>
      <c r="E416" s="239">
        <v>3</v>
      </c>
      <c r="F416" s="239">
        <v>10</v>
      </c>
      <c r="G416" s="248" t="s">
        <v>313</v>
      </c>
      <c r="H416" s="239" t="s">
        <v>451</v>
      </c>
      <c r="I416" s="239" t="s">
        <v>451</v>
      </c>
      <c r="J416" s="352"/>
      <c r="K416" s="251"/>
      <c r="L416" s="251"/>
      <c r="O416" s="323">
        <f t="shared" ca="1" si="82"/>
        <v>0</v>
      </c>
      <c r="P416" s="323">
        <f t="shared" ca="1" si="83"/>
        <v>0</v>
      </c>
      <c r="Q416" s="323">
        <f t="shared" ca="1" si="84"/>
        <v>0</v>
      </c>
      <c r="R416" s="323">
        <f t="shared" ca="1" si="85"/>
        <v>0</v>
      </c>
      <c r="S416" s="323">
        <f t="shared" ca="1" si="86"/>
        <v>0</v>
      </c>
      <c r="T416" s="323">
        <f t="shared" ca="1" si="87"/>
        <v>0</v>
      </c>
      <c r="W416" s="323">
        <f t="shared" si="80"/>
        <v>412</v>
      </c>
      <c r="X416" s="323">
        <f t="shared" si="81"/>
        <v>414</v>
      </c>
    </row>
    <row r="417" spans="1:24" customFormat="1" ht="42.75" customHeight="1" x14ac:dyDescent="0.25">
      <c r="A417" s="355"/>
      <c r="B417" s="355"/>
      <c r="C417" s="353"/>
      <c r="D417" s="239" t="s">
        <v>124</v>
      </c>
      <c r="E417" s="239">
        <v>4</v>
      </c>
      <c r="F417" s="239">
        <v>10</v>
      </c>
      <c r="G417" s="248" t="s">
        <v>313</v>
      </c>
      <c r="H417" s="239" t="s">
        <v>451</v>
      </c>
      <c r="I417" s="239" t="s">
        <v>451</v>
      </c>
      <c r="J417" s="352"/>
      <c r="K417" s="251"/>
      <c r="L417" s="251"/>
      <c r="O417" s="323">
        <f t="shared" ca="1" si="82"/>
        <v>0</v>
      </c>
      <c r="P417" s="323">
        <f t="shared" ca="1" si="83"/>
        <v>0</v>
      </c>
      <c r="Q417" s="323">
        <f t="shared" ca="1" si="84"/>
        <v>0</v>
      </c>
      <c r="R417" s="323">
        <f t="shared" ca="1" si="85"/>
        <v>0</v>
      </c>
      <c r="S417" s="323">
        <f t="shared" ca="1" si="86"/>
        <v>0</v>
      </c>
      <c r="T417" s="323">
        <f t="shared" ca="1" si="87"/>
        <v>0</v>
      </c>
      <c r="W417" s="323">
        <f t="shared" si="80"/>
        <v>412</v>
      </c>
      <c r="X417" s="323">
        <f t="shared" si="81"/>
        <v>414</v>
      </c>
    </row>
    <row r="418" spans="1:24" customFormat="1" ht="42.75" customHeight="1" x14ac:dyDescent="0.25">
      <c r="A418" s="355"/>
      <c r="B418" s="355"/>
      <c r="C418" s="353"/>
      <c r="D418" s="239" t="s">
        <v>122</v>
      </c>
      <c r="E418" s="239">
        <v>1</v>
      </c>
      <c r="F418" s="239">
        <v>2</v>
      </c>
      <c r="G418" s="248" t="s">
        <v>313</v>
      </c>
      <c r="H418" s="239" t="s">
        <v>451</v>
      </c>
      <c r="I418" s="239" t="s">
        <v>451</v>
      </c>
      <c r="J418" s="352"/>
      <c r="K418" s="251"/>
      <c r="L418" s="251"/>
      <c r="O418" s="323">
        <f t="shared" ca="1" si="82"/>
        <v>0</v>
      </c>
      <c r="P418" s="323">
        <f t="shared" ca="1" si="83"/>
        <v>0</v>
      </c>
      <c r="Q418" s="323">
        <f t="shared" ca="1" si="84"/>
        <v>0</v>
      </c>
      <c r="R418" s="323">
        <f t="shared" ca="1" si="85"/>
        <v>0</v>
      </c>
      <c r="S418" s="323">
        <f t="shared" ca="1" si="86"/>
        <v>0</v>
      </c>
      <c r="T418" s="323">
        <f t="shared" ca="1" si="87"/>
        <v>0</v>
      </c>
      <c r="W418" s="323">
        <f t="shared" si="80"/>
        <v>412</v>
      </c>
      <c r="X418" s="323">
        <f t="shared" si="81"/>
        <v>414</v>
      </c>
    </row>
    <row r="419" spans="1:24" customFormat="1" ht="42.75" customHeight="1" x14ac:dyDescent="0.25">
      <c r="A419" s="356"/>
      <c r="B419" s="356"/>
      <c r="C419" s="239" t="s">
        <v>499</v>
      </c>
      <c r="D419" s="239"/>
      <c r="E419" s="239"/>
      <c r="F419" s="239"/>
      <c r="G419" s="248"/>
      <c r="H419" s="239" t="s">
        <v>451</v>
      </c>
      <c r="I419" s="239"/>
      <c r="J419" s="248" t="s">
        <v>451</v>
      </c>
      <c r="K419" s="251"/>
      <c r="L419" s="251"/>
      <c r="O419" s="323">
        <f t="shared" ca="1" si="82"/>
        <v>0</v>
      </c>
      <c r="P419" s="323">
        <f t="shared" ca="1" si="83"/>
        <v>0</v>
      </c>
      <c r="Q419" s="323">
        <f t="shared" ca="1" si="84"/>
        <v>0</v>
      </c>
      <c r="R419" s="323">
        <f t="shared" ca="1" si="85"/>
        <v>0</v>
      </c>
      <c r="S419" s="323">
        <f t="shared" ca="1" si="86"/>
        <v>0</v>
      </c>
      <c r="T419" s="323">
        <f t="shared" ca="1" si="87"/>
        <v>0</v>
      </c>
      <c r="W419" s="323">
        <f t="shared" si="80"/>
        <v>418</v>
      </c>
      <c r="X419" s="323">
        <f t="shared" si="81"/>
        <v>420</v>
      </c>
    </row>
    <row r="420" spans="1:24" customFormat="1" ht="42.75" customHeight="1" x14ac:dyDescent="0.25">
      <c r="A420" s="354">
        <v>71</v>
      </c>
      <c r="B420" s="354" t="s">
        <v>228</v>
      </c>
      <c r="C420" s="353" t="s">
        <v>190</v>
      </c>
      <c r="D420" s="239" t="s">
        <v>29</v>
      </c>
      <c r="E420" s="239">
        <v>1</v>
      </c>
      <c r="F420" s="239">
        <v>161</v>
      </c>
      <c r="G420" s="248" t="s">
        <v>313</v>
      </c>
      <c r="H420" s="239" t="s">
        <v>451</v>
      </c>
      <c r="I420" s="239" t="s">
        <v>451</v>
      </c>
      <c r="J420" s="352" t="s">
        <v>507</v>
      </c>
      <c r="K420" s="251"/>
      <c r="L420" s="251"/>
      <c r="O420" s="323">
        <f t="shared" ca="1" si="82"/>
        <v>0</v>
      </c>
      <c r="P420" s="323">
        <f t="shared" ca="1" si="83"/>
        <v>0</v>
      </c>
      <c r="Q420" s="323">
        <f t="shared" ca="1" si="84"/>
        <v>0</v>
      </c>
      <c r="R420" s="323">
        <f t="shared" ca="1" si="85"/>
        <v>0</v>
      </c>
      <c r="S420" s="323">
        <f t="shared" ca="1" si="86"/>
        <v>0</v>
      </c>
      <c r="T420" s="323">
        <f t="shared" ca="1" si="87"/>
        <v>0</v>
      </c>
      <c r="W420" s="323">
        <f t="shared" si="80"/>
        <v>418</v>
      </c>
      <c r="X420" s="323">
        <f t="shared" si="81"/>
        <v>420</v>
      </c>
    </row>
    <row r="421" spans="1:24" customFormat="1" ht="42.75" customHeight="1" x14ac:dyDescent="0.25">
      <c r="A421" s="355"/>
      <c r="B421" s="355"/>
      <c r="C421" s="353"/>
      <c r="D421" s="239" t="s">
        <v>29</v>
      </c>
      <c r="E421" s="239">
        <v>2</v>
      </c>
      <c r="F421" s="239">
        <v>161</v>
      </c>
      <c r="G421" s="248" t="s">
        <v>313</v>
      </c>
      <c r="H421" s="239" t="s">
        <v>451</v>
      </c>
      <c r="I421" s="239" t="s">
        <v>451</v>
      </c>
      <c r="J421" s="352"/>
      <c r="K421" s="251"/>
      <c r="L421" s="251"/>
      <c r="O421" s="323">
        <f t="shared" ca="1" si="82"/>
        <v>0</v>
      </c>
      <c r="P421" s="323">
        <f t="shared" ca="1" si="83"/>
        <v>0</v>
      </c>
      <c r="Q421" s="323">
        <f t="shared" ca="1" si="84"/>
        <v>0</v>
      </c>
      <c r="R421" s="323">
        <f t="shared" ca="1" si="85"/>
        <v>0</v>
      </c>
      <c r="S421" s="323">
        <f t="shared" ca="1" si="86"/>
        <v>0</v>
      </c>
      <c r="T421" s="323">
        <f t="shared" ca="1" si="87"/>
        <v>0</v>
      </c>
      <c r="W421" s="323">
        <f t="shared" si="80"/>
        <v>418</v>
      </c>
      <c r="X421" s="323">
        <f t="shared" si="81"/>
        <v>420</v>
      </c>
    </row>
    <row r="422" spans="1:24" customFormat="1" ht="42.75" customHeight="1" x14ac:dyDescent="0.25">
      <c r="A422" s="356"/>
      <c r="B422" s="356"/>
      <c r="C422" s="239" t="s">
        <v>499</v>
      </c>
      <c r="D422" s="239"/>
      <c r="E422" s="239"/>
      <c r="F422" s="239"/>
      <c r="G422" s="248"/>
      <c r="H422" s="239" t="s">
        <v>451</v>
      </c>
      <c r="I422" s="239"/>
      <c r="J422" s="248">
        <v>125</v>
      </c>
      <c r="K422" s="251"/>
      <c r="L422" s="251"/>
      <c r="O422" s="323">
        <f t="shared" ca="1" si="82"/>
        <v>0</v>
      </c>
      <c r="P422" s="323">
        <f t="shared" ca="1" si="83"/>
        <v>0</v>
      </c>
      <c r="Q422" s="323">
        <f t="shared" ca="1" si="84"/>
        <v>0</v>
      </c>
      <c r="R422" s="323">
        <f t="shared" ca="1" si="85"/>
        <v>0</v>
      </c>
      <c r="S422" s="323">
        <f t="shared" ca="1" si="86"/>
        <v>0</v>
      </c>
      <c r="T422" s="323">
        <f t="shared" ca="1" si="87"/>
        <v>0</v>
      </c>
      <c r="W422" s="323">
        <f t="shared" si="80"/>
        <v>421</v>
      </c>
      <c r="X422" s="323">
        <f t="shared" si="81"/>
        <v>423</v>
      </c>
    </row>
    <row r="423" spans="1:24" customFormat="1" ht="42.75" customHeight="1" x14ac:dyDescent="0.25">
      <c r="A423" s="354">
        <v>72</v>
      </c>
      <c r="B423" s="354" t="s">
        <v>225</v>
      </c>
      <c r="C423" s="353" t="s">
        <v>23</v>
      </c>
      <c r="D423" s="239" t="s">
        <v>147</v>
      </c>
      <c r="E423" s="239">
        <v>1</v>
      </c>
      <c r="F423" s="239">
        <v>114</v>
      </c>
      <c r="G423" s="248" t="s">
        <v>313</v>
      </c>
      <c r="H423" s="239" t="s">
        <v>451</v>
      </c>
      <c r="I423" s="239" t="s">
        <v>451</v>
      </c>
      <c r="J423" s="352" t="s">
        <v>576</v>
      </c>
      <c r="K423" s="251"/>
      <c r="L423" s="251"/>
      <c r="O423" s="323">
        <f t="shared" ca="1" si="82"/>
        <v>0</v>
      </c>
      <c r="P423" s="323">
        <f t="shared" ca="1" si="83"/>
        <v>0</v>
      </c>
      <c r="Q423" s="323">
        <f t="shared" ca="1" si="84"/>
        <v>0</v>
      </c>
      <c r="R423" s="323">
        <f t="shared" ca="1" si="85"/>
        <v>0</v>
      </c>
      <c r="S423" s="323">
        <f t="shared" ca="1" si="86"/>
        <v>0</v>
      </c>
      <c r="T423" s="323">
        <f t="shared" ca="1" si="87"/>
        <v>0</v>
      </c>
      <c r="W423" s="323">
        <f t="shared" si="80"/>
        <v>421</v>
      </c>
      <c r="X423" s="323">
        <f t="shared" si="81"/>
        <v>423</v>
      </c>
    </row>
    <row r="424" spans="1:24" customFormat="1" ht="42.75" customHeight="1" x14ac:dyDescent="0.25">
      <c r="A424" s="355"/>
      <c r="B424" s="355"/>
      <c r="C424" s="353"/>
      <c r="D424" s="239" t="s">
        <v>146</v>
      </c>
      <c r="E424" s="239">
        <v>1</v>
      </c>
      <c r="F424" s="239">
        <v>170</v>
      </c>
      <c r="G424" s="248" t="s">
        <v>313</v>
      </c>
      <c r="H424" s="239" t="s">
        <v>451</v>
      </c>
      <c r="I424" s="239" t="s">
        <v>451</v>
      </c>
      <c r="J424" s="352"/>
      <c r="K424" s="251"/>
      <c r="L424" s="251"/>
      <c r="O424" s="323">
        <f t="shared" ca="1" si="82"/>
        <v>0</v>
      </c>
      <c r="P424" s="323">
        <f t="shared" ca="1" si="83"/>
        <v>0</v>
      </c>
      <c r="Q424" s="323">
        <f t="shared" ca="1" si="84"/>
        <v>0</v>
      </c>
      <c r="R424" s="323">
        <f t="shared" ca="1" si="85"/>
        <v>0</v>
      </c>
      <c r="S424" s="323">
        <f t="shared" ca="1" si="86"/>
        <v>0</v>
      </c>
      <c r="T424" s="323">
        <f t="shared" ca="1" si="87"/>
        <v>0</v>
      </c>
      <c r="W424" s="323">
        <f t="shared" si="80"/>
        <v>421</v>
      </c>
      <c r="X424" s="323">
        <f t="shared" si="81"/>
        <v>423</v>
      </c>
    </row>
    <row r="425" spans="1:24" customFormat="1" ht="42.75" customHeight="1" x14ac:dyDescent="0.25">
      <c r="A425" s="356"/>
      <c r="B425" s="356"/>
      <c r="C425" s="239" t="s">
        <v>499</v>
      </c>
      <c r="D425" s="239"/>
      <c r="E425" s="239"/>
      <c r="F425" s="239"/>
      <c r="G425" s="248"/>
      <c r="H425" s="239" t="s">
        <v>451</v>
      </c>
      <c r="I425" s="239"/>
      <c r="J425" s="248">
        <v>50</v>
      </c>
      <c r="K425" s="251"/>
      <c r="L425" s="251"/>
      <c r="O425" s="323">
        <f t="shared" ca="1" si="82"/>
        <v>0</v>
      </c>
      <c r="P425" s="323">
        <f t="shared" ca="1" si="83"/>
        <v>0</v>
      </c>
      <c r="Q425" s="323">
        <f t="shared" ca="1" si="84"/>
        <v>0</v>
      </c>
      <c r="R425" s="323">
        <f t="shared" ca="1" si="85"/>
        <v>0</v>
      </c>
      <c r="S425" s="323">
        <f t="shared" ca="1" si="86"/>
        <v>0</v>
      </c>
      <c r="T425" s="323">
        <f t="shared" ca="1" si="87"/>
        <v>0</v>
      </c>
      <c r="W425" s="323">
        <f t="shared" si="80"/>
        <v>424</v>
      </c>
      <c r="X425" s="323">
        <f t="shared" si="81"/>
        <v>426</v>
      </c>
    </row>
    <row r="426" spans="1:24" customFormat="1" ht="42.75" customHeight="1" x14ac:dyDescent="0.25">
      <c r="A426" s="354">
        <v>73</v>
      </c>
      <c r="B426" s="354" t="s">
        <v>185</v>
      </c>
      <c r="C426" s="353" t="s">
        <v>549</v>
      </c>
      <c r="D426" s="239" t="s">
        <v>222</v>
      </c>
      <c r="E426" s="239">
        <v>1</v>
      </c>
      <c r="F426" s="239">
        <v>49</v>
      </c>
      <c r="G426" s="248" t="s">
        <v>313</v>
      </c>
      <c r="H426" s="239" t="s">
        <v>451</v>
      </c>
      <c r="I426" s="239" t="s">
        <v>451</v>
      </c>
      <c r="J426" s="352" t="s">
        <v>560</v>
      </c>
      <c r="K426" s="251"/>
      <c r="L426" s="251"/>
      <c r="O426" s="323">
        <f t="shared" ca="1" si="82"/>
        <v>0</v>
      </c>
      <c r="P426" s="323">
        <f t="shared" ca="1" si="83"/>
        <v>0</v>
      </c>
      <c r="Q426" s="323">
        <f t="shared" ca="1" si="84"/>
        <v>0</v>
      </c>
      <c r="R426" s="323">
        <f t="shared" ca="1" si="85"/>
        <v>0</v>
      </c>
      <c r="S426" s="323">
        <f t="shared" ca="1" si="86"/>
        <v>0</v>
      </c>
      <c r="T426" s="323">
        <f t="shared" ca="1" si="87"/>
        <v>0</v>
      </c>
      <c r="W426" s="323">
        <f t="shared" si="80"/>
        <v>424</v>
      </c>
      <c r="X426" s="323">
        <f t="shared" si="81"/>
        <v>426</v>
      </c>
    </row>
    <row r="427" spans="1:24" customFormat="1" ht="42.75" customHeight="1" x14ac:dyDescent="0.25">
      <c r="A427" s="355"/>
      <c r="B427" s="355"/>
      <c r="C427" s="353"/>
      <c r="D427" s="239" t="s">
        <v>222</v>
      </c>
      <c r="E427" s="239">
        <v>2</v>
      </c>
      <c r="F427" s="239">
        <v>52</v>
      </c>
      <c r="G427" s="248" t="s">
        <v>313</v>
      </c>
      <c r="H427" s="239" t="s">
        <v>451</v>
      </c>
      <c r="I427" s="239" t="s">
        <v>451</v>
      </c>
      <c r="J427" s="352"/>
      <c r="K427" s="251"/>
      <c r="L427" s="251"/>
      <c r="O427" s="323">
        <f t="shared" ca="1" si="82"/>
        <v>0</v>
      </c>
      <c r="P427" s="323">
        <f t="shared" ca="1" si="83"/>
        <v>0</v>
      </c>
      <c r="Q427" s="323">
        <f t="shared" ca="1" si="84"/>
        <v>0</v>
      </c>
      <c r="R427" s="323">
        <f t="shared" ca="1" si="85"/>
        <v>0</v>
      </c>
      <c r="S427" s="323">
        <f t="shared" ca="1" si="86"/>
        <v>0</v>
      </c>
      <c r="T427" s="323">
        <f t="shared" ca="1" si="87"/>
        <v>0</v>
      </c>
      <c r="W427" s="323">
        <f t="shared" si="80"/>
        <v>424</v>
      </c>
      <c r="X427" s="323">
        <f t="shared" si="81"/>
        <v>426</v>
      </c>
    </row>
    <row r="428" spans="1:24" customFormat="1" ht="42.75" customHeight="1" x14ac:dyDescent="0.25">
      <c r="A428" s="355"/>
      <c r="B428" s="355"/>
      <c r="C428" s="353"/>
      <c r="D428" s="239" t="s">
        <v>153</v>
      </c>
      <c r="E428" s="239">
        <v>1</v>
      </c>
      <c r="F428" s="239">
        <v>61</v>
      </c>
      <c r="G428" s="248" t="s">
        <v>313</v>
      </c>
      <c r="H428" s="239" t="s">
        <v>451</v>
      </c>
      <c r="I428" s="239" t="s">
        <v>451</v>
      </c>
      <c r="J428" s="352"/>
      <c r="K428" s="251"/>
      <c r="L428" s="251"/>
      <c r="O428" s="323">
        <f t="shared" ca="1" si="82"/>
        <v>0</v>
      </c>
      <c r="P428" s="323">
        <f t="shared" ca="1" si="83"/>
        <v>0</v>
      </c>
      <c r="Q428" s="323">
        <f t="shared" ca="1" si="84"/>
        <v>0</v>
      </c>
      <c r="R428" s="323">
        <f t="shared" ca="1" si="85"/>
        <v>0</v>
      </c>
      <c r="S428" s="323">
        <f t="shared" ca="1" si="86"/>
        <v>0</v>
      </c>
      <c r="T428" s="323">
        <f t="shared" ca="1" si="87"/>
        <v>0</v>
      </c>
      <c r="W428" s="323">
        <f t="shared" si="80"/>
        <v>424</v>
      </c>
      <c r="X428" s="323">
        <f t="shared" si="81"/>
        <v>426</v>
      </c>
    </row>
    <row r="429" spans="1:24" customFormat="1" ht="42.75" customHeight="1" x14ac:dyDescent="0.25">
      <c r="A429" s="355"/>
      <c r="B429" s="355"/>
      <c r="C429" s="353"/>
      <c r="D429" s="239" t="s">
        <v>184</v>
      </c>
      <c r="E429" s="239">
        <v>2</v>
      </c>
      <c r="F429" s="239">
        <v>53</v>
      </c>
      <c r="G429" s="248" t="s">
        <v>313</v>
      </c>
      <c r="H429" s="239" t="s">
        <v>451</v>
      </c>
      <c r="I429" s="239" t="s">
        <v>451</v>
      </c>
      <c r="J429" s="352"/>
      <c r="K429" s="251"/>
      <c r="L429" s="251"/>
      <c r="O429" s="323">
        <f t="shared" ca="1" si="82"/>
        <v>0</v>
      </c>
      <c r="P429" s="323">
        <f t="shared" ca="1" si="83"/>
        <v>0</v>
      </c>
      <c r="Q429" s="323">
        <f t="shared" ca="1" si="84"/>
        <v>0</v>
      </c>
      <c r="R429" s="323">
        <f t="shared" ca="1" si="85"/>
        <v>0</v>
      </c>
      <c r="S429" s="323">
        <f t="shared" ca="1" si="86"/>
        <v>0</v>
      </c>
      <c r="T429" s="323">
        <f t="shared" ca="1" si="87"/>
        <v>0</v>
      </c>
      <c r="W429" s="323">
        <f t="shared" si="80"/>
        <v>424</v>
      </c>
      <c r="X429" s="323">
        <f t="shared" si="81"/>
        <v>426</v>
      </c>
    </row>
    <row r="430" spans="1:24" customFormat="1" ht="42.75" customHeight="1" x14ac:dyDescent="0.25">
      <c r="A430" s="356"/>
      <c r="B430" s="356"/>
      <c r="C430" s="239" t="s">
        <v>499</v>
      </c>
      <c r="D430" s="239"/>
      <c r="E430" s="239"/>
      <c r="F430" s="239"/>
      <c r="G430" s="248"/>
      <c r="H430" s="239" t="s">
        <v>451</v>
      </c>
      <c r="I430" s="239"/>
      <c r="J430" s="248">
        <v>80</v>
      </c>
      <c r="K430" s="251"/>
      <c r="L430" s="251"/>
      <c r="O430" s="323">
        <f t="shared" ca="1" si="82"/>
        <v>0</v>
      </c>
      <c r="P430" s="323">
        <f t="shared" ca="1" si="83"/>
        <v>0</v>
      </c>
      <c r="Q430" s="323">
        <f t="shared" ca="1" si="84"/>
        <v>0</v>
      </c>
      <c r="R430" s="323">
        <f t="shared" ca="1" si="85"/>
        <v>0</v>
      </c>
      <c r="S430" s="323">
        <f t="shared" ca="1" si="86"/>
        <v>0</v>
      </c>
      <c r="T430" s="323">
        <f t="shared" ca="1" si="87"/>
        <v>0</v>
      </c>
      <c r="W430" s="323">
        <f t="shared" si="80"/>
        <v>429</v>
      </c>
      <c r="X430" s="323">
        <f t="shared" si="81"/>
        <v>431</v>
      </c>
    </row>
    <row r="431" spans="1:24" customFormat="1" ht="42.75" customHeight="1" x14ac:dyDescent="0.25">
      <c r="A431" s="354">
        <v>74</v>
      </c>
      <c r="B431" s="354" t="s">
        <v>125</v>
      </c>
      <c r="C431" s="353" t="s">
        <v>51</v>
      </c>
      <c r="D431" s="239" t="s">
        <v>69</v>
      </c>
      <c r="E431" s="239">
        <v>1</v>
      </c>
      <c r="F431" s="239">
        <v>72</v>
      </c>
      <c r="G431" s="248" t="s">
        <v>313</v>
      </c>
      <c r="H431" s="239" t="s">
        <v>451</v>
      </c>
      <c r="I431" s="239" t="s">
        <v>451</v>
      </c>
      <c r="J431" s="352" t="s">
        <v>451</v>
      </c>
      <c r="K431" s="251"/>
      <c r="L431" s="251"/>
      <c r="O431" s="323">
        <f t="shared" ca="1" si="82"/>
        <v>0</v>
      </c>
      <c r="P431" s="323">
        <f t="shared" ca="1" si="83"/>
        <v>0</v>
      </c>
      <c r="Q431" s="323">
        <f t="shared" ca="1" si="84"/>
        <v>0</v>
      </c>
      <c r="R431" s="323">
        <f t="shared" ca="1" si="85"/>
        <v>0</v>
      </c>
      <c r="S431" s="323">
        <f t="shared" ca="1" si="86"/>
        <v>0</v>
      </c>
      <c r="T431" s="323">
        <f t="shared" ca="1" si="87"/>
        <v>0</v>
      </c>
      <c r="W431" s="323">
        <f t="shared" si="80"/>
        <v>429</v>
      </c>
      <c r="X431" s="323">
        <f t="shared" si="81"/>
        <v>431</v>
      </c>
    </row>
    <row r="432" spans="1:24" customFormat="1" ht="42.75" customHeight="1" x14ac:dyDescent="0.25">
      <c r="A432" s="355"/>
      <c r="B432" s="355"/>
      <c r="C432" s="353"/>
      <c r="D432" s="239" t="s">
        <v>69</v>
      </c>
      <c r="E432" s="239">
        <v>2</v>
      </c>
      <c r="F432" s="239">
        <v>72</v>
      </c>
      <c r="G432" s="248" t="s">
        <v>313</v>
      </c>
      <c r="H432" s="239" t="s">
        <v>451</v>
      </c>
      <c r="I432" s="239" t="s">
        <v>451</v>
      </c>
      <c r="J432" s="352"/>
      <c r="K432" s="251"/>
      <c r="L432" s="251"/>
      <c r="O432" s="323">
        <f t="shared" ca="1" si="82"/>
        <v>0</v>
      </c>
      <c r="P432" s="323">
        <f t="shared" ca="1" si="83"/>
        <v>0</v>
      </c>
      <c r="Q432" s="323">
        <f t="shared" ca="1" si="84"/>
        <v>0</v>
      </c>
      <c r="R432" s="323">
        <f t="shared" ca="1" si="85"/>
        <v>0</v>
      </c>
      <c r="S432" s="323">
        <f t="shared" ca="1" si="86"/>
        <v>0</v>
      </c>
      <c r="T432" s="323">
        <f t="shared" ca="1" si="87"/>
        <v>0</v>
      </c>
      <c r="W432" s="323">
        <f t="shared" si="80"/>
        <v>429</v>
      </c>
      <c r="X432" s="323">
        <f t="shared" si="81"/>
        <v>431</v>
      </c>
    </row>
    <row r="433" spans="1:24" customFormat="1" ht="42.75" customHeight="1" x14ac:dyDescent="0.25">
      <c r="A433" s="355"/>
      <c r="B433" s="355"/>
      <c r="C433" s="353"/>
      <c r="D433" s="239" t="s">
        <v>126</v>
      </c>
      <c r="E433" s="239">
        <v>1</v>
      </c>
      <c r="F433" s="239">
        <v>28</v>
      </c>
      <c r="G433" s="248" t="s">
        <v>313</v>
      </c>
      <c r="H433" s="239" t="s">
        <v>451</v>
      </c>
      <c r="I433" s="239" t="s">
        <v>451</v>
      </c>
      <c r="J433" s="352"/>
      <c r="K433" s="251"/>
      <c r="L433" s="251"/>
      <c r="O433" s="323">
        <f t="shared" ca="1" si="82"/>
        <v>0</v>
      </c>
      <c r="P433" s="323">
        <f t="shared" ca="1" si="83"/>
        <v>0</v>
      </c>
      <c r="Q433" s="323">
        <f t="shared" ca="1" si="84"/>
        <v>0</v>
      </c>
      <c r="R433" s="323">
        <f t="shared" ca="1" si="85"/>
        <v>0</v>
      </c>
      <c r="S433" s="323">
        <f t="shared" ca="1" si="86"/>
        <v>0</v>
      </c>
      <c r="T433" s="323">
        <f t="shared" ca="1" si="87"/>
        <v>0</v>
      </c>
      <c r="W433" s="323">
        <f t="shared" si="80"/>
        <v>429</v>
      </c>
      <c r="X433" s="323">
        <f t="shared" si="81"/>
        <v>431</v>
      </c>
    </row>
    <row r="434" spans="1:24" customFormat="1" ht="42.75" customHeight="1" x14ac:dyDescent="0.25">
      <c r="A434" s="355"/>
      <c r="B434" s="355"/>
      <c r="C434" s="353"/>
      <c r="D434" s="239" t="s">
        <v>65</v>
      </c>
      <c r="E434" s="239">
        <v>1</v>
      </c>
      <c r="F434" s="239">
        <v>104</v>
      </c>
      <c r="G434" s="248" t="s">
        <v>313</v>
      </c>
      <c r="H434" s="239" t="s">
        <v>451</v>
      </c>
      <c r="I434" s="239" t="s">
        <v>451</v>
      </c>
      <c r="J434" s="352"/>
      <c r="K434" s="251"/>
      <c r="L434" s="251"/>
      <c r="O434" s="323">
        <f t="shared" ca="1" si="82"/>
        <v>0</v>
      </c>
      <c r="P434" s="323">
        <f t="shared" ca="1" si="83"/>
        <v>0</v>
      </c>
      <c r="Q434" s="323">
        <f t="shared" ca="1" si="84"/>
        <v>0</v>
      </c>
      <c r="R434" s="323">
        <f t="shared" ca="1" si="85"/>
        <v>0</v>
      </c>
      <c r="S434" s="323">
        <f t="shared" ca="1" si="86"/>
        <v>0</v>
      </c>
      <c r="T434" s="323">
        <f t="shared" ca="1" si="87"/>
        <v>0</v>
      </c>
      <c r="W434" s="323">
        <f t="shared" si="80"/>
        <v>429</v>
      </c>
      <c r="X434" s="323">
        <f t="shared" si="81"/>
        <v>431</v>
      </c>
    </row>
    <row r="435" spans="1:24" customFormat="1" ht="42.75" customHeight="1" x14ac:dyDescent="0.25">
      <c r="A435" s="356"/>
      <c r="B435" s="356"/>
      <c r="C435" s="239" t="s">
        <v>499</v>
      </c>
      <c r="D435" s="239"/>
      <c r="E435" s="239"/>
      <c r="F435" s="239"/>
      <c r="G435" s="248"/>
      <c r="H435" s="239" t="s">
        <v>451</v>
      </c>
      <c r="I435" s="239"/>
      <c r="J435" s="248" t="s">
        <v>451</v>
      </c>
      <c r="K435" s="251"/>
      <c r="L435" s="251"/>
      <c r="O435" s="323">
        <f t="shared" ca="1" si="82"/>
        <v>0</v>
      </c>
      <c r="P435" s="323">
        <f t="shared" ca="1" si="83"/>
        <v>0</v>
      </c>
      <c r="Q435" s="323">
        <f t="shared" ca="1" si="84"/>
        <v>0</v>
      </c>
      <c r="R435" s="323">
        <f t="shared" ca="1" si="85"/>
        <v>0</v>
      </c>
      <c r="S435" s="323">
        <f t="shared" ca="1" si="86"/>
        <v>0</v>
      </c>
      <c r="T435" s="323">
        <f t="shared" ca="1" si="87"/>
        <v>0</v>
      </c>
      <c r="W435" s="323">
        <f t="shared" si="80"/>
        <v>434</v>
      </c>
      <c r="X435" s="323">
        <f t="shared" si="81"/>
        <v>436</v>
      </c>
    </row>
    <row r="436" spans="1:24" customFormat="1" ht="42.75" customHeight="1" x14ac:dyDescent="0.25">
      <c r="A436" s="354">
        <v>75</v>
      </c>
      <c r="B436" s="354" t="s">
        <v>127</v>
      </c>
      <c r="C436" s="353" t="s">
        <v>51</v>
      </c>
      <c r="D436" s="239" t="s">
        <v>128</v>
      </c>
      <c r="E436" s="239">
        <v>1</v>
      </c>
      <c r="F436" s="239">
        <v>105</v>
      </c>
      <c r="G436" s="248" t="s">
        <v>313</v>
      </c>
      <c r="H436" s="239" t="s">
        <v>451</v>
      </c>
      <c r="I436" s="239" t="s">
        <v>451</v>
      </c>
      <c r="J436" s="357" t="s">
        <v>560</v>
      </c>
      <c r="K436" s="251" t="s">
        <v>51</v>
      </c>
      <c r="L436" s="251" t="s">
        <v>51</v>
      </c>
      <c r="O436" s="323">
        <f t="shared" ca="1" si="82"/>
        <v>0</v>
      </c>
      <c r="P436" s="323">
        <f t="shared" ca="1" si="83"/>
        <v>0</v>
      </c>
      <c r="Q436" s="323">
        <f t="shared" ca="1" si="84"/>
        <v>0</v>
      </c>
      <c r="R436" s="323">
        <f t="shared" ca="1" si="85"/>
        <v>0</v>
      </c>
      <c r="S436" s="323">
        <f t="shared" ca="1" si="86"/>
        <v>0</v>
      </c>
      <c r="T436" s="323">
        <f t="shared" ca="1" si="87"/>
        <v>0</v>
      </c>
      <c r="W436" s="323">
        <f t="shared" si="80"/>
        <v>434</v>
      </c>
      <c r="X436" s="323">
        <f t="shared" si="81"/>
        <v>436</v>
      </c>
    </row>
    <row r="437" spans="1:24" customFormat="1" ht="42.75" customHeight="1" x14ac:dyDescent="0.25">
      <c r="A437" s="355"/>
      <c r="B437" s="355"/>
      <c r="C437" s="353"/>
      <c r="D437" s="239" t="s">
        <v>128</v>
      </c>
      <c r="E437" s="239">
        <v>2</v>
      </c>
      <c r="F437" s="239">
        <v>105</v>
      </c>
      <c r="G437" s="248" t="s">
        <v>313</v>
      </c>
      <c r="H437" s="239" t="s">
        <v>451</v>
      </c>
      <c r="I437" s="239" t="s">
        <v>451</v>
      </c>
      <c r="J437" s="358"/>
      <c r="K437" s="251" t="s">
        <v>51</v>
      </c>
      <c r="L437" s="251" t="s">
        <v>51</v>
      </c>
      <c r="O437" s="323">
        <f t="shared" ca="1" si="82"/>
        <v>0</v>
      </c>
      <c r="P437" s="323">
        <f t="shared" ca="1" si="83"/>
        <v>0</v>
      </c>
      <c r="Q437" s="323">
        <f t="shared" ca="1" si="84"/>
        <v>0</v>
      </c>
      <c r="R437" s="323">
        <f t="shared" ca="1" si="85"/>
        <v>0</v>
      </c>
      <c r="S437" s="323">
        <f t="shared" ca="1" si="86"/>
        <v>0</v>
      </c>
      <c r="T437" s="323">
        <f t="shared" ca="1" si="87"/>
        <v>0</v>
      </c>
      <c r="W437" s="323">
        <f t="shared" si="80"/>
        <v>434</v>
      </c>
      <c r="X437" s="323">
        <f t="shared" si="81"/>
        <v>436</v>
      </c>
    </row>
    <row r="438" spans="1:24" customFormat="1" ht="42.75" customHeight="1" x14ac:dyDescent="0.25">
      <c r="A438" s="355"/>
      <c r="B438" s="355"/>
      <c r="C438" s="353"/>
      <c r="D438" s="239" t="s">
        <v>116</v>
      </c>
      <c r="E438" s="239">
        <v>1</v>
      </c>
      <c r="F438" s="239">
        <v>111</v>
      </c>
      <c r="G438" s="248" t="s">
        <v>313</v>
      </c>
      <c r="H438" s="239" t="s">
        <v>451</v>
      </c>
      <c r="I438" s="239" t="s">
        <v>451</v>
      </c>
      <c r="J438" s="358"/>
      <c r="K438" s="251" t="s">
        <v>51</v>
      </c>
      <c r="L438" s="251" t="s">
        <v>118</v>
      </c>
      <c r="O438" s="323">
        <f t="shared" ca="1" si="82"/>
        <v>0</v>
      </c>
      <c r="P438" s="323">
        <f t="shared" ca="1" si="83"/>
        <v>0</v>
      </c>
      <c r="Q438" s="323">
        <f t="shared" ca="1" si="84"/>
        <v>0</v>
      </c>
      <c r="R438" s="323">
        <f t="shared" ca="1" si="85"/>
        <v>0</v>
      </c>
      <c r="S438" s="323">
        <f t="shared" ca="1" si="86"/>
        <v>0</v>
      </c>
      <c r="T438" s="323">
        <f t="shared" ca="1" si="87"/>
        <v>0</v>
      </c>
      <c r="W438" s="323">
        <f t="shared" si="80"/>
        <v>434</v>
      </c>
      <c r="X438" s="323">
        <f t="shared" si="81"/>
        <v>436</v>
      </c>
    </row>
    <row r="439" spans="1:24" customFormat="1" ht="42.75" customHeight="1" x14ac:dyDescent="0.25">
      <c r="A439" s="355"/>
      <c r="B439" s="355"/>
      <c r="C439" s="353"/>
      <c r="D439" s="239" t="s">
        <v>116</v>
      </c>
      <c r="E439" s="239">
        <v>2</v>
      </c>
      <c r="F439" s="239">
        <v>111</v>
      </c>
      <c r="G439" s="248" t="s">
        <v>313</v>
      </c>
      <c r="H439" s="239" t="s">
        <v>451</v>
      </c>
      <c r="I439" s="239" t="s">
        <v>451</v>
      </c>
      <c r="J439" s="358"/>
      <c r="K439" s="251" t="s">
        <v>51</v>
      </c>
      <c r="L439" s="251" t="s">
        <v>118</v>
      </c>
      <c r="O439" s="323">
        <f t="shared" ca="1" si="82"/>
        <v>0</v>
      </c>
      <c r="P439" s="323">
        <f t="shared" ca="1" si="83"/>
        <v>0</v>
      </c>
      <c r="Q439" s="323">
        <f t="shared" ca="1" si="84"/>
        <v>0</v>
      </c>
      <c r="R439" s="323">
        <f t="shared" ca="1" si="85"/>
        <v>0</v>
      </c>
      <c r="S439" s="323">
        <f t="shared" ca="1" si="86"/>
        <v>0</v>
      </c>
      <c r="T439" s="323">
        <f t="shared" ca="1" si="87"/>
        <v>0</v>
      </c>
      <c r="W439" s="323">
        <f t="shared" si="80"/>
        <v>434</v>
      </c>
      <c r="X439" s="323">
        <f t="shared" si="81"/>
        <v>436</v>
      </c>
    </row>
    <row r="440" spans="1:24" customFormat="1" ht="42.75" customHeight="1" x14ac:dyDescent="0.25">
      <c r="A440" s="355"/>
      <c r="B440" s="355"/>
      <c r="C440" s="353"/>
      <c r="D440" s="239" t="s">
        <v>129</v>
      </c>
      <c r="E440" s="239">
        <v>1</v>
      </c>
      <c r="F440" s="239">
        <v>72</v>
      </c>
      <c r="G440" s="248" t="s">
        <v>313</v>
      </c>
      <c r="H440" s="239" t="s">
        <v>451</v>
      </c>
      <c r="I440" s="239" t="s">
        <v>451</v>
      </c>
      <c r="J440" s="358"/>
      <c r="K440" s="251" t="s">
        <v>51</v>
      </c>
      <c r="L440" s="251" t="s">
        <v>51</v>
      </c>
      <c r="O440" s="323">
        <f t="shared" ca="1" si="82"/>
        <v>0</v>
      </c>
      <c r="P440" s="323">
        <f t="shared" ca="1" si="83"/>
        <v>0</v>
      </c>
      <c r="Q440" s="323">
        <f t="shared" ca="1" si="84"/>
        <v>0</v>
      </c>
      <c r="R440" s="323">
        <f t="shared" ca="1" si="85"/>
        <v>0</v>
      </c>
      <c r="S440" s="323">
        <f t="shared" ca="1" si="86"/>
        <v>0</v>
      </c>
      <c r="T440" s="323">
        <f t="shared" ca="1" si="87"/>
        <v>0</v>
      </c>
      <c r="W440" s="323">
        <f t="shared" si="80"/>
        <v>434</v>
      </c>
      <c r="X440" s="323">
        <f t="shared" si="81"/>
        <v>436</v>
      </c>
    </row>
    <row r="441" spans="1:24" customFormat="1" ht="42.75" customHeight="1" x14ac:dyDescent="0.25">
      <c r="A441" s="355"/>
      <c r="B441" s="355"/>
      <c r="C441" s="353"/>
      <c r="D441" s="239" t="s">
        <v>129</v>
      </c>
      <c r="E441" s="239">
        <v>2</v>
      </c>
      <c r="F441" s="239">
        <v>72</v>
      </c>
      <c r="G441" s="248" t="s">
        <v>313</v>
      </c>
      <c r="H441" s="239" t="s">
        <v>451</v>
      </c>
      <c r="I441" s="239" t="s">
        <v>451</v>
      </c>
      <c r="J441" s="358"/>
      <c r="K441" s="251" t="s">
        <v>51</v>
      </c>
      <c r="L441" s="251" t="s">
        <v>51</v>
      </c>
      <c r="O441" s="323">
        <f t="shared" ca="1" si="82"/>
        <v>0</v>
      </c>
      <c r="P441" s="323">
        <f t="shared" ca="1" si="83"/>
        <v>0</v>
      </c>
      <c r="Q441" s="323">
        <f t="shared" ca="1" si="84"/>
        <v>0</v>
      </c>
      <c r="R441" s="323">
        <f t="shared" ca="1" si="85"/>
        <v>0</v>
      </c>
      <c r="S441" s="323">
        <f t="shared" ca="1" si="86"/>
        <v>0</v>
      </c>
      <c r="T441" s="323">
        <f t="shared" ca="1" si="87"/>
        <v>0</v>
      </c>
      <c r="W441" s="323">
        <f t="shared" si="80"/>
        <v>434</v>
      </c>
      <c r="X441" s="323">
        <f t="shared" si="81"/>
        <v>436</v>
      </c>
    </row>
    <row r="442" spans="1:24" customFormat="1" ht="42.75" customHeight="1" x14ac:dyDescent="0.25">
      <c r="A442" s="355"/>
      <c r="B442" s="355"/>
      <c r="C442" s="353"/>
      <c r="D442" s="239" t="s">
        <v>131</v>
      </c>
      <c r="E442" s="239">
        <v>1</v>
      </c>
      <c r="F442" s="239">
        <v>161</v>
      </c>
      <c r="G442" s="248" t="s">
        <v>313</v>
      </c>
      <c r="H442" s="239">
        <v>80</v>
      </c>
      <c r="I442" s="239" t="s">
        <v>451</v>
      </c>
      <c r="J442" s="358"/>
      <c r="K442" s="251" t="s">
        <v>51</v>
      </c>
      <c r="L442" s="251" t="s">
        <v>51</v>
      </c>
      <c r="O442" s="323">
        <f t="shared" ca="1" si="82"/>
        <v>0</v>
      </c>
      <c r="P442" s="323">
        <f t="shared" ca="1" si="83"/>
        <v>0</v>
      </c>
      <c r="Q442" s="323">
        <f t="shared" ca="1" si="84"/>
        <v>0</v>
      </c>
      <c r="R442" s="323">
        <f t="shared" ca="1" si="85"/>
        <v>0</v>
      </c>
      <c r="S442" s="323">
        <f t="shared" ca="1" si="86"/>
        <v>0</v>
      </c>
      <c r="T442" s="323">
        <f t="shared" ca="1" si="87"/>
        <v>1</v>
      </c>
      <c r="W442" s="323">
        <f t="shared" si="80"/>
        <v>434</v>
      </c>
      <c r="X442" s="323">
        <f t="shared" si="81"/>
        <v>436</v>
      </c>
    </row>
    <row r="443" spans="1:24" customFormat="1" ht="42.75" customHeight="1" x14ac:dyDescent="0.25">
      <c r="A443" s="356"/>
      <c r="B443" s="356"/>
      <c r="C443" s="239" t="s">
        <v>499</v>
      </c>
      <c r="D443" s="239"/>
      <c r="E443" s="239"/>
      <c r="F443" s="239"/>
      <c r="G443" s="248"/>
      <c r="H443" s="239">
        <f>SUM(H436:H442)</f>
        <v>80</v>
      </c>
      <c r="I443" s="239"/>
      <c r="J443" s="248">
        <v>80</v>
      </c>
      <c r="K443" s="251"/>
      <c r="L443" s="251"/>
      <c r="O443" s="323">
        <f t="shared" ca="1" si="82"/>
        <v>0</v>
      </c>
      <c r="P443" s="323">
        <f t="shared" ca="1" si="83"/>
        <v>0</v>
      </c>
      <c r="Q443" s="323">
        <f t="shared" ca="1" si="84"/>
        <v>0</v>
      </c>
      <c r="R443" s="323">
        <f t="shared" ca="1" si="85"/>
        <v>0</v>
      </c>
      <c r="S443" s="323">
        <f t="shared" ca="1" si="86"/>
        <v>0</v>
      </c>
      <c r="T443" s="323">
        <f t="shared" ca="1" si="87"/>
        <v>1</v>
      </c>
      <c r="U443" s="270"/>
      <c r="V443" s="270"/>
      <c r="W443" s="323">
        <f t="shared" si="80"/>
        <v>442</v>
      </c>
      <c r="X443" s="323">
        <f t="shared" si="81"/>
        <v>444</v>
      </c>
    </row>
    <row r="444" spans="1:24" customFormat="1" ht="42.75" customHeight="1" x14ac:dyDescent="0.25">
      <c r="A444" s="354">
        <v>76</v>
      </c>
      <c r="B444" s="354" t="s">
        <v>109</v>
      </c>
      <c r="C444" s="353" t="s">
        <v>24</v>
      </c>
      <c r="D444" s="239" t="s">
        <v>54</v>
      </c>
      <c r="E444" s="239">
        <v>1</v>
      </c>
      <c r="F444" s="239">
        <v>103</v>
      </c>
      <c r="G444" s="248" t="s">
        <v>313</v>
      </c>
      <c r="H444" s="239" t="s">
        <v>451</v>
      </c>
      <c r="I444" s="239" t="s">
        <v>451</v>
      </c>
      <c r="J444" s="352" t="s">
        <v>556</v>
      </c>
      <c r="K444" s="251" t="s">
        <v>24</v>
      </c>
      <c r="L444" s="251" t="s">
        <v>24</v>
      </c>
      <c r="O444" s="323">
        <f t="shared" ca="1" si="82"/>
        <v>0</v>
      </c>
      <c r="P444" s="323">
        <f t="shared" ca="1" si="83"/>
        <v>0</v>
      </c>
      <c r="Q444" s="323">
        <f t="shared" ca="1" si="84"/>
        <v>0</v>
      </c>
      <c r="R444" s="323">
        <f t="shared" ca="1" si="85"/>
        <v>0</v>
      </c>
      <c r="S444" s="323">
        <f t="shared" ca="1" si="86"/>
        <v>0</v>
      </c>
      <c r="T444" s="323">
        <f t="shared" ca="1" si="87"/>
        <v>0</v>
      </c>
      <c r="W444" s="323">
        <f t="shared" si="80"/>
        <v>442</v>
      </c>
      <c r="X444" s="323">
        <f t="shared" si="81"/>
        <v>444</v>
      </c>
    </row>
    <row r="445" spans="1:24" customFormat="1" ht="42.75" customHeight="1" x14ac:dyDescent="0.25">
      <c r="A445" s="355"/>
      <c r="B445" s="355"/>
      <c r="C445" s="353"/>
      <c r="D445" s="239" t="s">
        <v>108</v>
      </c>
      <c r="E445" s="239">
        <v>1</v>
      </c>
      <c r="F445" s="239">
        <v>98</v>
      </c>
      <c r="G445" s="248" t="s">
        <v>313</v>
      </c>
      <c r="H445" s="239" t="s">
        <v>451</v>
      </c>
      <c r="I445" s="239" t="s">
        <v>451</v>
      </c>
      <c r="J445" s="352"/>
      <c r="K445" s="251" t="s">
        <v>108</v>
      </c>
      <c r="L445" s="251" t="s">
        <v>108</v>
      </c>
      <c r="O445" s="323">
        <f t="shared" ca="1" si="82"/>
        <v>0</v>
      </c>
      <c r="P445" s="323">
        <f t="shared" ca="1" si="83"/>
        <v>0</v>
      </c>
      <c r="Q445" s="323">
        <f t="shared" ca="1" si="84"/>
        <v>0</v>
      </c>
      <c r="R445" s="323">
        <f t="shared" ca="1" si="85"/>
        <v>0</v>
      </c>
      <c r="S445" s="323">
        <f t="shared" ca="1" si="86"/>
        <v>0</v>
      </c>
      <c r="T445" s="323">
        <f t="shared" ca="1" si="87"/>
        <v>0</v>
      </c>
      <c r="W445" s="323">
        <f t="shared" si="80"/>
        <v>442</v>
      </c>
      <c r="X445" s="323">
        <f t="shared" si="81"/>
        <v>444</v>
      </c>
    </row>
    <row r="446" spans="1:24" customFormat="1" ht="42.75" customHeight="1" x14ac:dyDescent="0.25">
      <c r="A446" s="355"/>
      <c r="B446" s="355"/>
      <c r="C446" s="353"/>
      <c r="D446" s="239" t="s">
        <v>132</v>
      </c>
      <c r="E446" s="239">
        <v>1</v>
      </c>
      <c r="F446" s="239">
        <v>243</v>
      </c>
      <c r="G446" s="248" t="s">
        <v>313</v>
      </c>
      <c r="H446" s="239">
        <v>50</v>
      </c>
      <c r="I446" s="239" t="s">
        <v>451</v>
      </c>
      <c r="J446" s="352"/>
      <c r="K446" s="251" t="s">
        <v>431</v>
      </c>
      <c r="L446" s="251" t="s">
        <v>15</v>
      </c>
      <c r="O446" s="323">
        <f t="shared" ca="1" si="82"/>
        <v>0</v>
      </c>
      <c r="P446" s="323">
        <f t="shared" ca="1" si="83"/>
        <v>1</v>
      </c>
      <c r="Q446" s="323">
        <f t="shared" ca="1" si="84"/>
        <v>0</v>
      </c>
      <c r="R446" s="323">
        <f t="shared" ca="1" si="85"/>
        <v>0</v>
      </c>
      <c r="S446" s="323">
        <f t="shared" ca="1" si="86"/>
        <v>0</v>
      </c>
      <c r="T446" s="323">
        <f t="shared" ca="1" si="87"/>
        <v>0</v>
      </c>
      <c r="W446" s="323">
        <f t="shared" si="80"/>
        <v>442</v>
      </c>
      <c r="X446" s="323">
        <f t="shared" si="81"/>
        <v>444</v>
      </c>
    </row>
    <row r="447" spans="1:24" customFormat="1" ht="42.75" customHeight="1" x14ac:dyDescent="0.25">
      <c r="A447" s="355"/>
      <c r="B447" s="355"/>
      <c r="C447" s="353"/>
      <c r="D447" s="239" t="s">
        <v>132</v>
      </c>
      <c r="E447" s="239">
        <v>2</v>
      </c>
      <c r="F447" s="239">
        <v>243</v>
      </c>
      <c r="G447" s="248" t="s">
        <v>313</v>
      </c>
      <c r="H447" s="239">
        <v>50</v>
      </c>
      <c r="I447" s="239" t="s">
        <v>451</v>
      </c>
      <c r="J447" s="352"/>
      <c r="K447" s="251" t="s">
        <v>431</v>
      </c>
      <c r="L447" s="251" t="s">
        <v>15</v>
      </c>
      <c r="O447" s="323">
        <f t="shared" ca="1" si="82"/>
        <v>0</v>
      </c>
      <c r="P447" s="323">
        <f t="shared" ca="1" si="83"/>
        <v>1</v>
      </c>
      <c r="Q447" s="323">
        <f t="shared" ca="1" si="84"/>
        <v>0</v>
      </c>
      <c r="R447" s="323">
        <f t="shared" ca="1" si="85"/>
        <v>0</v>
      </c>
      <c r="S447" s="323">
        <f t="shared" ca="1" si="86"/>
        <v>0</v>
      </c>
      <c r="T447" s="323">
        <f t="shared" ca="1" si="87"/>
        <v>0</v>
      </c>
      <c r="W447" s="323">
        <f t="shared" si="80"/>
        <v>442</v>
      </c>
      <c r="X447" s="323">
        <f t="shared" si="81"/>
        <v>444</v>
      </c>
    </row>
    <row r="448" spans="1:24" customFormat="1" ht="42.75" customHeight="1" x14ac:dyDescent="0.25">
      <c r="A448" s="355"/>
      <c r="B448" s="355"/>
      <c r="C448" s="353"/>
      <c r="D448" s="239" t="s">
        <v>171</v>
      </c>
      <c r="E448" s="239">
        <v>1</v>
      </c>
      <c r="F448" s="239">
        <v>146</v>
      </c>
      <c r="G448" s="248" t="s">
        <v>313</v>
      </c>
      <c r="H448" s="239" t="s">
        <v>451</v>
      </c>
      <c r="I448" s="239" t="s">
        <v>451</v>
      </c>
      <c r="J448" s="352"/>
      <c r="K448" s="251" t="s">
        <v>24</v>
      </c>
      <c r="L448" s="251" t="s">
        <v>172</v>
      </c>
      <c r="O448" s="323">
        <f t="shared" ca="1" si="82"/>
        <v>0</v>
      </c>
      <c r="P448" s="323">
        <f t="shared" ca="1" si="83"/>
        <v>0</v>
      </c>
      <c r="Q448" s="323">
        <f t="shared" ca="1" si="84"/>
        <v>0</v>
      </c>
      <c r="R448" s="323">
        <f t="shared" ca="1" si="85"/>
        <v>0</v>
      </c>
      <c r="S448" s="323">
        <f t="shared" ca="1" si="86"/>
        <v>0</v>
      </c>
      <c r="T448" s="323">
        <f t="shared" ca="1" si="87"/>
        <v>0</v>
      </c>
      <c r="W448" s="323">
        <f t="shared" si="80"/>
        <v>442</v>
      </c>
      <c r="X448" s="323">
        <f t="shared" si="81"/>
        <v>444</v>
      </c>
    </row>
    <row r="449" spans="1:24" customFormat="1" ht="42.75" customHeight="1" x14ac:dyDescent="0.25">
      <c r="A449" s="356"/>
      <c r="B449" s="356"/>
      <c r="C449" s="239" t="s">
        <v>499</v>
      </c>
      <c r="D449" s="239"/>
      <c r="E449" s="239"/>
      <c r="F449" s="239"/>
      <c r="G449" s="248"/>
      <c r="H449" s="239">
        <f>SUM(H444:H448)</f>
        <v>100</v>
      </c>
      <c r="I449" s="239"/>
      <c r="J449" s="248">
        <v>175</v>
      </c>
      <c r="K449" s="251"/>
      <c r="L449" s="251"/>
      <c r="O449" s="323">
        <f t="shared" ca="1" si="82"/>
        <v>0</v>
      </c>
      <c r="P449" s="323">
        <f t="shared" ca="1" si="83"/>
        <v>2</v>
      </c>
      <c r="Q449" s="323">
        <f t="shared" ca="1" si="84"/>
        <v>0</v>
      </c>
      <c r="R449" s="323">
        <f t="shared" ca="1" si="85"/>
        <v>0</v>
      </c>
      <c r="S449" s="323">
        <f t="shared" ca="1" si="86"/>
        <v>0</v>
      </c>
      <c r="T449" s="323">
        <f t="shared" ca="1" si="87"/>
        <v>0</v>
      </c>
      <c r="W449" s="323">
        <f t="shared" si="80"/>
        <v>448</v>
      </c>
      <c r="X449" s="323">
        <f t="shared" si="81"/>
        <v>450</v>
      </c>
    </row>
    <row r="450" spans="1:24" customFormat="1" ht="42.75" customHeight="1" x14ac:dyDescent="0.25">
      <c r="A450" s="354">
        <v>77</v>
      </c>
      <c r="B450" s="354" t="s">
        <v>90</v>
      </c>
      <c r="C450" s="353" t="s">
        <v>23</v>
      </c>
      <c r="D450" s="239" t="s">
        <v>89</v>
      </c>
      <c r="E450" s="239">
        <v>1</v>
      </c>
      <c r="F450" s="239">
        <v>118</v>
      </c>
      <c r="G450" s="248" t="s">
        <v>313</v>
      </c>
      <c r="H450" s="239" t="s">
        <v>451</v>
      </c>
      <c r="I450" s="239" t="s">
        <v>451</v>
      </c>
      <c r="J450" s="352" t="s">
        <v>451</v>
      </c>
      <c r="K450" s="251" t="s">
        <v>23</v>
      </c>
      <c r="L450" s="251" t="s">
        <v>23</v>
      </c>
      <c r="O450" s="323">
        <f t="shared" ca="1" si="82"/>
        <v>0</v>
      </c>
      <c r="P450" s="323">
        <f t="shared" ca="1" si="83"/>
        <v>0</v>
      </c>
      <c r="Q450" s="323">
        <f t="shared" ca="1" si="84"/>
        <v>0</v>
      </c>
      <c r="R450" s="323">
        <f t="shared" ca="1" si="85"/>
        <v>0</v>
      </c>
      <c r="S450" s="323">
        <f t="shared" ca="1" si="86"/>
        <v>0</v>
      </c>
      <c r="T450" s="323">
        <f t="shared" ca="1" si="87"/>
        <v>0</v>
      </c>
      <c r="W450" s="323">
        <f t="shared" si="80"/>
        <v>448</v>
      </c>
      <c r="X450" s="323">
        <f t="shared" si="81"/>
        <v>450</v>
      </c>
    </row>
    <row r="451" spans="1:24" customFormat="1" ht="42.75" customHeight="1" x14ac:dyDescent="0.25">
      <c r="A451" s="355"/>
      <c r="B451" s="355"/>
      <c r="C451" s="353"/>
      <c r="D451" s="239" t="s">
        <v>89</v>
      </c>
      <c r="E451" s="239">
        <v>2</v>
      </c>
      <c r="F451" s="239">
        <v>118</v>
      </c>
      <c r="G451" s="248" t="s">
        <v>313</v>
      </c>
      <c r="H451" s="239" t="s">
        <v>451</v>
      </c>
      <c r="I451" s="239" t="s">
        <v>451</v>
      </c>
      <c r="J451" s="352"/>
      <c r="K451" s="251" t="s">
        <v>23</v>
      </c>
      <c r="L451" s="251" t="s">
        <v>23</v>
      </c>
      <c r="O451" s="323">
        <f t="shared" ca="1" si="82"/>
        <v>0</v>
      </c>
      <c r="P451" s="323">
        <f t="shared" ca="1" si="83"/>
        <v>0</v>
      </c>
      <c r="Q451" s="323">
        <f t="shared" ca="1" si="84"/>
        <v>0</v>
      </c>
      <c r="R451" s="323">
        <f t="shared" ca="1" si="85"/>
        <v>0</v>
      </c>
      <c r="S451" s="323">
        <f t="shared" ca="1" si="86"/>
        <v>0</v>
      </c>
      <c r="T451" s="323">
        <f t="shared" ca="1" si="87"/>
        <v>0</v>
      </c>
      <c r="W451" s="323">
        <f t="shared" si="80"/>
        <v>448</v>
      </c>
      <c r="X451" s="323">
        <f t="shared" si="81"/>
        <v>450</v>
      </c>
    </row>
    <row r="452" spans="1:24" customFormat="1" ht="42.75" customHeight="1" x14ac:dyDescent="0.25">
      <c r="A452" s="355"/>
      <c r="B452" s="355"/>
      <c r="C452" s="353"/>
      <c r="D452" s="239" t="s">
        <v>85</v>
      </c>
      <c r="E452" s="239">
        <v>1</v>
      </c>
      <c r="F452" s="239">
        <v>118</v>
      </c>
      <c r="G452" s="248" t="s">
        <v>313</v>
      </c>
      <c r="H452" s="239" t="s">
        <v>451</v>
      </c>
      <c r="I452" s="239" t="s">
        <v>451</v>
      </c>
      <c r="J452" s="352"/>
      <c r="K452" s="251" t="s">
        <v>23</v>
      </c>
      <c r="L452" s="251" t="s">
        <v>15</v>
      </c>
      <c r="O452" s="323">
        <f t="shared" ca="1" si="82"/>
        <v>0</v>
      </c>
      <c r="P452" s="323">
        <f t="shared" ca="1" si="83"/>
        <v>0</v>
      </c>
      <c r="Q452" s="323">
        <f t="shared" ca="1" si="84"/>
        <v>0</v>
      </c>
      <c r="R452" s="323">
        <f t="shared" ca="1" si="85"/>
        <v>0</v>
      </c>
      <c r="S452" s="323">
        <f t="shared" ca="1" si="86"/>
        <v>0</v>
      </c>
      <c r="T452" s="323">
        <f t="shared" ca="1" si="87"/>
        <v>0</v>
      </c>
      <c r="W452" s="323">
        <f t="shared" si="80"/>
        <v>448</v>
      </c>
      <c r="X452" s="323">
        <f t="shared" si="81"/>
        <v>450</v>
      </c>
    </row>
    <row r="453" spans="1:24" customFormat="1" ht="42.75" customHeight="1" x14ac:dyDescent="0.25">
      <c r="A453" s="356"/>
      <c r="B453" s="356"/>
      <c r="C453" s="239" t="s">
        <v>499</v>
      </c>
      <c r="D453" s="239"/>
      <c r="E453" s="239"/>
      <c r="F453" s="239"/>
      <c r="G453" s="248"/>
      <c r="H453" s="239" t="s">
        <v>451</v>
      </c>
      <c r="I453" s="239"/>
      <c r="J453" s="248" t="s">
        <v>451</v>
      </c>
      <c r="K453" s="251"/>
      <c r="L453" s="251"/>
      <c r="O453" s="323">
        <f t="shared" ca="1" si="82"/>
        <v>0</v>
      </c>
      <c r="P453" s="323">
        <f t="shared" ca="1" si="83"/>
        <v>0</v>
      </c>
      <c r="Q453" s="323">
        <f t="shared" ca="1" si="84"/>
        <v>0</v>
      </c>
      <c r="R453" s="323">
        <f t="shared" ca="1" si="85"/>
        <v>0</v>
      </c>
      <c r="S453" s="323">
        <f t="shared" ca="1" si="86"/>
        <v>0</v>
      </c>
      <c r="T453" s="323">
        <f t="shared" ca="1" si="87"/>
        <v>0</v>
      </c>
      <c r="W453" s="323">
        <f t="shared" si="80"/>
        <v>452</v>
      </c>
      <c r="X453" s="323">
        <f t="shared" si="81"/>
        <v>454</v>
      </c>
    </row>
    <row r="454" spans="1:24" customFormat="1" ht="42.75" customHeight="1" x14ac:dyDescent="0.25">
      <c r="A454" s="354">
        <v>78</v>
      </c>
      <c r="B454" s="354" t="s">
        <v>114</v>
      </c>
      <c r="C454" s="354" t="s">
        <v>549</v>
      </c>
      <c r="D454" s="239" t="s">
        <v>183</v>
      </c>
      <c r="E454" s="239">
        <v>1</v>
      </c>
      <c r="F454" s="239">
        <v>262</v>
      </c>
      <c r="G454" s="248" t="s">
        <v>313</v>
      </c>
      <c r="H454" s="239">
        <v>50</v>
      </c>
      <c r="I454" s="239" t="s">
        <v>451</v>
      </c>
      <c r="J454" s="357" t="s">
        <v>566</v>
      </c>
      <c r="K454" s="251" t="s">
        <v>15</v>
      </c>
      <c r="L454" s="251" t="s">
        <v>51</v>
      </c>
      <c r="O454" s="323">
        <f t="shared" ca="1" si="82"/>
        <v>0</v>
      </c>
      <c r="P454" s="323">
        <f t="shared" ca="1" si="83"/>
        <v>1</v>
      </c>
      <c r="Q454" s="323">
        <f t="shared" ca="1" si="84"/>
        <v>0</v>
      </c>
      <c r="R454" s="323">
        <f t="shared" ca="1" si="85"/>
        <v>0</v>
      </c>
      <c r="S454" s="323">
        <f t="shared" ca="1" si="86"/>
        <v>0</v>
      </c>
      <c r="T454" s="323">
        <f t="shared" ca="1" si="87"/>
        <v>0</v>
      </c>
      <c r="W454" s="323">
        <f t="shared" ref="W454:W517" si="88">IF(C454="Total", ROW(B454)-1, W453)</f>
        <v>452</v>
      </c>
      <c r="X454" s="323">
        <f t="shared" si="81"/>
        <v>454</v>
      </c>
    </row>
    <row r="455" spans="1:24" customFormat="1" ht="42.75" customHeight="1" x14ac:dyDescent="0.25">
      <c r="A455" s="355"/>
      <c r="B455" s="355"/>
      <c r="C455" s="355"/>
      <c r="D455" s="239" t="s">
        <v>183</v>
      </c>
      <c r="E455" s="239">
        <v>2</v>
      </c>
      <c r="F455" s="239">
        <v>262</v>
      </c>
      <c r="G455" s="248" t="s">
        <v>313</v>
      </c>
      <c r="H455" s="239">
        <v>50</v>
      </c>
      <c r="I455" s="239" t="s">
        <v>451</v>
      </c>
      <c r="J455" s="358"/>
      <c r="K455" s="251" t="s">
        <v>15</v>
      </c>
      <c r="L455" s="251" t="s">
        <v>51</v>
      </c>
      <c r="O455" s="323">
        <f t="shared" ca="1" si="82"/>
        <v>0</v>
      </c>
      <c r="P455" s="323">
        <f t="shared" ca="1" si="83"/>
        <v>1</v>
      </c>
      <c r="Q455" s="323">
        <f t="shared" ca="1" si="84"/>
        <v>0</v>
      </c>
      <c r="R455" s="323">
        <f t="shared" ca="1" si="85"/>
        <v>0</v>
      </c>
      <c r="S455" s="323">
        <f t="shared" ca="1" si="86"/>
        <v>0</v>
      </c>
      <c r="T455" s="323">
        <f t="shared" ca="1" si="87"/>
        <v>0</v>
      </c>
      <c r="W455" s="323">
        <f t="shared" si="88"/>
        <v>452</v>
      </c>
      <c r="X455" s="323">
        <f t="shared" si="81"/>
        <v>454</v>
      </c>
    </row>
    <row r="456" spans="1:24" customFormat="1" ht="42.75" customHeight="1" x14ac:dyDescent="0.25">
      <c r="A456" s="355"/>
      <c r="B456" s="355"/>
      <c r="C456" s="355"/>
      <c r="D456" s="239" t="s">
        <v>132</v>
      </c>
      <c r="E456" s="239">
        <v>1</v>
      </c>
      <c r="F456" s="239">
        <v>221</v>
      </c>
      <c r="G456" s="248" t="s">
        <v>313</v>
      </c>
      <c r="H456" s="239" t="s">
        <v>451</v>
      </c>
      <c r="I456" s="239" t="s">
        <v>451</v>
      </c>
      <c r="J456" s="358"/>
      <c r="K456" s="251" t="s">
        <v>15</v>
      </c>
      <c r="L456" s="251" t="s">
        <v>15</v>
      </c>
      <c r="O456" s="323">
        <f t="shared" ca="1" si="82"/>
        <v>0</v>
      </c>
      <c r="P456" s="323">
        <f t="shared" ca="1" si="83"/>
        <v>0</v>
      </c>
      <c r="Q456" s="323">
        <f t="shared" ca="1" si="84"/>
        <v>0</v>
      </c>
      <c r="R456" s="323">
        <f t="shared" ca="1" si="85"/>
        <v>0</v>
      </c>
      <c r="S456" s="323">
        <f t="shared" ca="1" si="86"/>
        <v>0</v>
      </c>
      <c r="T456" s="323">
        <f t="shared" ca="1" si="87"/>
        <v>0</v>
      </c>
      <c r="W456" s="323">
        <f t="shared" si="88"/>
        <v>452</v>
      </c>
      <c r="X456" s="323">
        <f t="shared" si="81"/>
        <v>454</v>
      </c>
    </row>
    <row r="457" spans="1:24" customFormat="1" ht="42.75" customHeight="1" x14ac:dyDescent="0.25">
      <c r="A457" s="355"/>
      <c r="B457" s="355"/>
      <c r="C457" s="355"/>
      <c r="D457" s="239" t="s">
        <v>132</v>
      </c>
      <c r="E457" s="239">
        <v>2</v>
      </c>
      <c r="F457" s="239">
        <v>221</v>
      </c>
      <c r="G457" s="248" t="s">
        <v>313</v>
      </c>
      <c r="H457" s="239" t="s">
        <v>451</v>
      </c>
      <c r="I457" s="239" t="s">
        <v>451</v>
      </c>
      <c r="J457" s="358"/>
      <c r="K457" s="251" t="s">
        <v>15</v>
      </c>
      <c r="L457" s="251" t="s">
        <v>15</v>
      </c>
      <c r="O457" s="323">
        <f t="shared" ca="1" si="82"/>
        <v>0</v>
      </c>
      <c r="P457" s="323">
        <f t="shared" ca="1" si="83"/>
        <v>0</v>
      </c>
      <c r="Q457" s="323">
        <f t="shared" ca="1" si="84"/>
        <v>0</v>
      </c>
      <c r="R457" s="323">
        <f t="shared" ca="1" si="85"/>
        <v>0</v>
      </c>
      <c r="S457" s="323">
        <f t="shared" ca="1" si="86"/>
        <v>0</v>
      </c>
      <c r="T457" s="323">
        <f t="shared" ca="1" si="87"/>
        <v>0</v>
      </c>
      <c r="W457" s="323">
        <f t="shared" si="88"/>
        <v>452</v>
      </c>
      <c r="X457" s="323">
        <f t="shared" si="81"/>
        <v>454</v>
      </c>
    </row>
    <row r="458" spans="1:24" customFormat="1" ht="42.75" customHeight="1" x14ac:dyDescent="0.25">
      <c r="A458" s="355"/>
      <c r="B458" s="355"/>
      <c r="C458" s="355"/>
      <c r="D458" s="239" t="s">
        <v>843</v>
      </c>
      <c r="E458" s="239">
        <v>1</v>
      </c>
      <c r="F458" s="239">
        <v>169</v>
      </c>
      <c r="G458" s="248" t="s">
        <v>314</v>
      </c>
      <c r="H458" s="239">
        <v>50</v>
      </c>
      <c r="I458" s="239" t="s">
        <v>451</v>
      </c>
      <c r="J458" s="358"/>
      <c r="K458" s="251" t="s">
        <v>15</v>
      </c>
      <c r="L458" s="251" t="s">
        <v>15</v>
      </c>
      <c r="O458" s="323">
        <f t="shared" ca="1" si="82"/>
        <v>0</v>
      </c>
      <c r="P458" s="323">
        <f t="shared" ca="1" si="83"/>
        <v>1</v>
      </c>
      <c r="Q458" s="323">
        <f t="shared" ca="1" si="84"/>
        <v>0</v>
      </c>
      <c r="R458" s="323">
        <f t="shared" ca="1" si="85"/>
        <v>0</v>
      </c>
      <c r="S458" s="323">
        <f t="shared" ca="1" si="86"/>
        <v>0</v>
      </c>
      <c r="T458" s="323">
        <f t="shared" ca="1" si="87"/>
        <v>0</v>
      </c>
      <c r="W458" s="323">
        <f t="shared" si="88"/>
        <v>452</v>
      </c>
      <c r="X458" s="323">
        <f t="shared" si="81"/>
        <v>454</v>
      </c>
    </row>
    <row r="459" spans="1:24" customFormat="1" ht="42.75" customHeight="1" x14ac:dyDescent="0.25">
      <c r="A459" s="355"/>
      <c r="B459" s="355"/>
      <c r="C459" s="355"/>
      <c r="D459" s="239" t="s">
        <v>843</v>
      </c>
      <c r="E459" s="239">
        <v>2</v>
      </c>
      <c r="F459" s="239">
        <v>169</v>
      </c>
      <c r="G459" s="248" t="s">
        <v>314</v>
      </c>
      <c r="H459" s="239">
        <v>50</v>
      </c>
      <c r="I459" s="239" t="s">
        <v>451</v>
      </c>
      <c r="J459" s="358"/>
      <c r="K459" s="251" t="s">
        <v>15</v>
      </c>
      <c r="L459" s="251" t="s">
        <v>15</v>
      </c>
      <c r="O459" s="323">
        <f t="shared" ca="1" si="82"/>
        <v>0</v>
      </c>
      <c r="P459" s="323">
        <f t="shared" ca="1" si="83"/>
        <v>1</v>
      </c>
      <c r="Q459" s="323">
        <f t="shared" ca="1" si="84"/>
        <v>0</v>
      </c>
      <c r="R459" s="323">
        <f t="shared" ca="1" si="85"/>
        <v>0</v>
      </c>
      <c r="S459" s="323">
        <f t="shared" ca="1" si="86"/>
        <v>0</v>
      </c>
      <c r="T459" s="323">
        <f t="shared" ca="1" si="87"/>
        <v>0</v>
      </c>
      <c r="W459" s="323">
        <f t="shared" si="88"/>
        <v>452</v>
      </c>
      <c r="X459" s="323">
        <f t="shared" si="81"/>
        <v>454</v>
      </c>
    </row>
    <row r="460" spans="1:24" customFormat="1" ht="42.75" customHeight="1" x14ac:dyDescent="0.25">
      <c r="A460" s="355"/>
      <c r="B460" s="355"/>
      <c r="C460" s="355"/>
      <c r="D460" s="239" t="s">
        <v>39</v>
      </c>
      <c r="E460" s="239">
        <v>1</v>
      </c>
      <c r="F460" s="239">
        <v>169</v>
      </c>
      <c r="G460" s="248" t="s">
        <v>313</v>
      </c>
      <c r="H460" s="239" t="s">
        <v>451</v>
      </c>
      <c r="I460" s="239" t="s">
        <v>451</v>
      </c>
      <c r="J460" s="358"/>
      <c r="K460" s="251" t="s">
        <v>11</v>
      </c>
      <c r="L460" s="251" t="s">
        <v>11</v>
      </c>
      <c r="O460" s="323">
        <f t="shared" ca="1" si="82"/>
        <v>0</v>
      </c>
      <c r="P460" s="323">
        <f t="shared" ca="1" si="83"/>
        <v>0</v>
      </c>
      <c r="Q460" s="323">
        <f t="shared" ca="1" si="84"/>
        <v>0</v>
      </c>
      <c r="R460" s="323">
        <f t="shared" ca="1" si="85"/>
        <v>0</v>
      </c>
      <c r="S460" s="323">
        <f t="shared" ca="1" si="86"/>
        <v>0</v>
      </c>
      <c r="T460" s="323">
        <f t="shared" ca="1" si="87"/>
        <v>0</v>
      </c>
      <c r="W460" s="323">
        <f t="shared" si="88"/>
        <v>452</v>
      </c>
      <c r="X460" s="323">
        <f t="shared" si="81"/>
        <v>454</v>
      </c>
    </row>
    <row r="461" spans="1:24" customFormat="1" ht="42.75" customHeight="1" x14ac:dyDescent="0.25">
      <c r="A461" s="355"/>
      <c r="B461" s="355"/>
      <c r="C461" s="355"/>
      <c r="D461" s="239" t="s">
        <v>39</v>
      </c>
      <c r="E461" s="239">
        <v>2</v>
      </c>
      <c r="F461" s="239">
        <v>169</v>
      </c>
      <c r="G461" s="248" t="s">
        <v>313</v>
      </c>
      <c r="H461" s="239" t="s">
        <v>451</v>
      </c>
      <c r="I461" s="239" t="s">
        <v>451</v>
      </c>
      <c r="J461" s="358"/>
      <c r="K461" s="251" t="s">
        <v>11</v>
      </c>
      <c r="L461" s="251" t="s">
        <v>11</v>
      </c>
      <c r="O461" s="323">
        <f t="shared" ca="1" si="82"/>
        <v>0</v>
      </c>
      <c r="P461" s="323">
        <f t="shared" ca="1" si="83"/>
        <v>0</v>
      </c>
      <c r="Q461" s="323">
        <f t="shared" ca="1" si="84"/>
        <v>0</v>
      </c>
      <c r="R461" s="323">
        <f t="shared" ca="1" si="85"/>
        <v>0</v>
      </c>
      <c r="S461" s="323">
        <f t="shared" ca="1" si="86"/>
        <v>0</v>
      </c>
      <c r="T461" s="323">
        <f t="shared" ca="1" si="87"/>
        <v>0</v>
      </c>
      <c r="W461" s="323">
        <f t="shared" si="88"/>
        <v>452</v>
      </c>
      <c r="X461" s="323">
        <f t="shared" si="81"/>
        <v>454</v>
      </c>
    </row>
    <row r="462" spans="1:24" customFormat="1" ht="42.75" customHeight="1" x14ac:dyDescent="0.25">
      <c r="A462" s="355"/>
      <c r="B462" s="355"/>
      <c r="C462" s="355"/>
      <c r="D462" s="239" t="s">
        <v>83</v>
      </c>
      <c r="E462" s="239">
        <v>1</v>
      </c>
      <c r="F462" s="239">
        <v>197</v>
      </c>
      <c r="G462" s="248" t="s">
        <v>313</v>
      </c>
      <c r="H462" s="239" t="s">
        <v>451</v>
      </c>
      <c r="I462" s="239" t="s">
        <v>451</v>
      </c>
      <c r="J462" s="358"/>
      <c r="K462" s="251"/>
      <c r="L462" s="251"/>
      <c r="O462" s="323">
        <f t="shared" ca="1" si="82"/>
        <v>0</v>
      </c>
      <c r="P462" s="323">
        <f t="shared" ca="1" si="83"/>
        <v>0</v>
      </c>
      <c r="Q462" s="323">
        <f t="shared" ca="1" si="84"/>
        <v>0</v>
      </c>
      <c r="R462" s="323">
        <f t="shared" ca="1" si="85"/>
        <v>0</v>
      </c>
      <c r="S462" s="323">
        <f t="shared" ca="1" si="86"/>
        <v>0</v>
      </c>
      <c r="T462" s="323">
        <f t="shared" ca="1" si="87"/>
        <v>0</v>
      </c>
      <c r="W462" s="323">
        <f t="shared" si="88"/>
        <v>452</v>
      </c>
      <c r="X462" s="323">
        <f t="shared" si="81"/>
        <v>454</v>
      </c>
    </row>
    <row r="463" spans="1:24" customFormat="1" ht="42.75" customHeight="1" x14ac:dyDescent="0.25">
      <c r="A463" s="355"/>
      <c r="B463" s="355"/>
      <c r="C463" s="355"/>
      <c r="D463" s="239" t="s">
        <v>83</v>
      </c>
      <c r="E463" s="239">
        <v>2</v>
      </c>
      <c r="F463" s="239">
        <v>197</v>
      </c>
      <c r="G463" s="248" t="s">
        <v>313</v>
      </c>
      <c r="H463" s="239" t="s">
        <v>451</v>
      </c>
      <c r="I463" s="239" t="s">
        <v>451</v>
      </c>
      <c r="J463" s="358"/>
      <c r="K463" s="251"/>
      <c r="L463" s="251"/>
      <c r="O463" s="323">
        <f t="shared" ca="1" si="82"/>
        <v>0</v>
      </c>
      <c r="P463" s="323">
        <f t="shared" ca="1" si="83"/>
        <v>0</v>
      </c>
      <c r="Q463" s="323">
        <f t="shared" ca="1" si="84"/>
        <v>0</v>
      </c>
      <c r="R463" s="323">
        <f t="shared" ca="1" si="85"/>
        <v>0</v>
      </c>
      <c r="S463" s="323">
        <f t="shared" ca="1" si="86"/>
        <v>0</v>
      </c>
      <c r="T463" s="323">
        <f t="shared" ca="1" si="87"/>
        <v>0</v>
      </c>
      <c r="W463" s="323">
        <f t="shared" si="88"/>
        <v>452</v>
      </c>
      <c r="X463" s="323">
        <f t="shared" ref="X463:X526" si="89">IF(C463="Total",W463+2,X462)</f>
        <v>454</v>
      </c>
    </row>
    <row r="464" spans="1:24" customFormat="1" ht="42.75" customHeight="1" x14ac:dyDescent="0.25">
      <c r="A464" s="355"/>
      <c r="B464" s="355"/>
      <c r="C464" s="355"/>
      <c r="D464" s="239" t="s">
        <v>10</v>
      </c>
      <c r="E464" s="239">
        <v>1</v>
      </c>
      <c r="F464" s="239">
        <v>352</v>
      </c>
      <c r="G464" s="248" t="s">
        <v>316</v>
      </c>
      <c r="H464" s="239">
        <v>80</v>
      </c>
      <c r="I464" s="239" t="s">
        <v>543</v>
      </c>
      <c r="J464" s="358"/>
      <c r="K464" s="251"/>
      <c r="L464" s="251"/>
      <c r="O464" s="323">
        <f t="shared" ca="1" si="82"/>
        <v>0</v>
      </c>
      <c r="P464" s="323">
        <f t="shared" ca="1" si="83"/>
        <v>0</v>
      </c>
      <c r="Q464" s="323">
        <f t="shared" ca="1" si="84"/>
        <v>0</v>
      </c>
      <c r="R464" s="323">
        <f t="shared" ca="1" si="85"/>
        <v>0</v>
      </c>
      <c r="S464" s="323">
        <f t="shared" ca="1" si="86"/>
        <v>1</v>
      </c>
      <c r="T464" s="323">
        <f t="shared" ca="1" si="87"/>
        <v>0</v>
      </c>
      <c r="W464" s="323">
        <f t="shared" si="88"/>
        <v>452</v>
      </c>
      <c r="X464" s="323">
        <f t="shared" si="89"/>
        <v>454</v>
      </c>
    </row>
    <row r="465" spans="1:24" customFormat="1" ht="42.75" customHeight="1" x14ac:dyDescent="0.25">
      <c r="A465" s="355"/>
      <c r="B465" s="355"/>
      <c r="C465" s="356"/>
      <c r="D465" s="239" t="s">
        <v>10</v>
      </c>
      <c r="E465" s="239">
        <v>2</v>
      </c>
      <c r="F465" s="239">
        <v>352</v>
      </c>
      <c r="G465" s="248" t="s">
        <v>316</v>
      </c>
      <c r="H465" s="239">
        <v>80</v>
      </c>
      <c r="I465" s="239" t="s">
        <v>543</v>
      </c>
      <c r="J465" s="359"/>
      <c r="K465" s="251"/>
      <c r="L465" s="251"/>
      <c r="O465" s="323">
        <f t="shared" ca="1" si="82"/>
        <v>0</v>
      </c>
      <c r="P465" s="323">
        <f t="shared" ca="1" si="83"/>
        <v>0</v>
      </c>
      <c r="Q465" s="323">
        <f t="shared" ca="1" si="84"/>
        <v>0</v>
      </c>
      <c r="R465" s="323">
        <f t="shared" ca="1" si="85"/>
        <v>0</v>
      </c>
      <c r="S465" s="323">
        <f t="shared" ca="1" si="86"/>
        <v>1</v>
      </c>
      <c r="T465" s="323">
        <f t="shared" ca="1" si="87"/>
        <v>0</v>
      </c>
      <c r="W465" s="323">
        <f t="shared" si="88"/>
        <v>452</v>
      </c>
      <c r="X465" s="323">
        <f t="shared" si="89"/>
        <v>454</v>
      </c>
    </row>
    <row r="466" spans="1:24" customFormat="1" ht="42.75" customHeight="1" x14ac:dyDescent="0.25">
      <c r="A466" s="356"/>
      <c r="B466" s="356"/>
      <c r="C466" s="239" t="s">
        <v>499</v>
      </c>
      <c r="D466" s="239"/>
      <c r="E466" s="239"/>
      <c r="F466" s="239"/>
      <c r="G466" s="248"/>
      <c r="H466" s="239">
        <f>SUM(H454:H465)</f>
        <v>360</v>
      </c>
      <c r="I466" s="239"/>
      <c r="J466" s="248">
        <v>250</v>
      </c>
      <c r="K466" s="251"/>
      <c r="L466" s="251"/>
      <c r="O466" s="323">
        <f t="shared" ca="1" si="82"/>
        <v>0</v>
      </c>
      <c r="P466" s="323">
        <f t="shared" ca="1" si="83"/>
        <v>4</v>
      </c>
      <c r="Q466" s="323">
        <f t="shared" ca="1" si="84"/>
        <v>0</v>
      </c>
      <c r="R466" s="323">
        <f t="shared" ca="1" si="85"/>
        <v>0</v>
      </c>
      <c r="S466" s="323">
        <f t="shared" ca="1" si="86"/>
        <v>2</v>
      </c>
      <c r="T466" s="323">
        <f t="shared" ca="1" si="87"/>
        <v>0</v>
      </c>
      <c r="W466" s="323">
        <f t="shared" si="88"/>
        <v>465</v>
      </c>
      <c r="X466" s="323">
        <f t="shared" si="89"/>
        <v>467</v>
      </c>
    </row>
    <row r="467" spans="1:24" customFormat="1" ht="42.75" customHeight="1" x14ac:dyDescent="0.25">
      <c r="A467" s="354">
        <v>79</v>
      </c>
      <c r="B467" s="354" t="s">
        <v>98</v>
      </c>
      <c r="C467" s="353" t="s">
        <v>51</v>
      </c>
      <c r="D467" s="239" t="s">
        <v>97</v>
      </c>
      <c r="E467" s="239">
        <v>1</v>
      </c>
      <c r="F467" s="239">
        <v>156</v>
      </c>
      <c r="G467" s="248" t="s">
        <v>313</v>
      </c>
      <c r="H467" s="239" t="s">
        <v>451</v>
      </c>
      <c r="I467" s="239" t="s">
        <v>451</v>
      </c>
      <c r="J467" s="352" t="s">
        <v>451</v>
      </c>
      <c r="K467" s="251" t="s">
        <v>51</v>
      </c>
      <c r="L467" s="251" t="s">
        <v>51</v>
      </c>
      <c r="O467" s="323">
        <f t="shared" ca="1" si="82"/>
        <v>0</v>
      </c>
      <c r="P467" s="323">
        <f t="shared" ca="1" si="83"/>
        <v>0</v>
      </c>
      <c r="Q467" s="323">
        <f t="shared" ca="1" si="84"/>
        <v>0</v>
      </c>
      <c r="R467" s="323">
        <f t="shared" ca="1" si="85"/>
        <v>0</v>
      </c>
      <c r="S467" s="323">
        <f t="shared" ca="1" si="86"/>
        <v>0</v>
      </c>
      <c r="T467" s="323">
        <f t="shared" ca="1" si="87"/>
        <v>0</v>
      </c>
      <c r="W467" s="323">
        <f t="shared" si="88"/>
        <v>465</v>
      </c>
      <c r="X467" s="323">
        <f t="shared" si="89"/>
        <v>467</v>
      </c>
    </row>
    <row r="468" spans="1:24" customFormat="1" ht="42.75" customHeight="1" x14ac:dyDescent="0.25">
      <c r="A468" s="355"/>
      <c r="B468" s="355"/>
      <c r="C468" s="353"/>
      <c r="D468" s="239" t="s">
        <v>134</v>
      </c>
      <c r="E468" s="239">
        <v>1</v>
      </c>
      <c r="F468" s="239">
        <v>10</v>
      </c>
      <c r="G468" s="248" t="s">
        <v>313</v>
      </c>
      <c r="H468" s="239" t="s">
        <v>451</v>
      </c>
      <c r="I468" s="239" t="s">
        <v>451</v>
      </c>
      <c r="J468" s="352"/>
      <c r="K468" s="251" t="s">
        <v>51</v>
      </c>
      <c r="L468" s="251" t="s">
        <v>51</v>
      </c>
      <c r="O468" s="323">
        <f t="shared" ca="1" si="82"/>
        <v>0</v>
      </c>
      <c r="P468" s="323">
        <f t="shared" ca="1" si="83"/>
        <v>0</v>
      </c>
      <c r="Q468" s="323">
        <f t="shared" ca="1" si="84"/>
        <v>0</v>
      </c>
      <c r="R468" s="323">
        <f t="shared" ca="1" si="85"/>
        <v>0</v>
      </c>
      <c r="S468" s="323">
        <f t="shared" ca="1" si="86"/>
        <v>0</v>
      </c>
      <c r="T468" s="323">
        <f t="shared" ca="1" si="87"/>
        <v>0</v>
      </c>
      <c r="W468" s="323">
        <f t="shared" si="88"/>
        <v>465</v>
      </c>
      <c r="X468" s="323">
        <f t="shared" si="89"/>
        <v>467</v>
      </c>
    </row>
    <row r="469" spans="1:24" customFormat="1" ht="42.75" customHeight="1" x14ac:dyDescent="0.25">
      <c r="A469" s="355"/>
      <c r="B469" s="355"/>
      <c r="C469" s="353"/>
      <c r="D469" s="239" t="s">
        <v>134</v>
      </c>
      <c r="E469" s="239">
        <v>2</v>
      </c>
      <c r="F469" s="239">
        <v>10</v>
      </c>
      <c r="G469" s="248" t="s">
        <v>313</v>
      </c>
      <c r="H469" s="239" t="s">
        <v>451</v>
      </c>
      <c r="I469" s="239" t="s">
        <v>451</v>
      </c>
      <c r="J469" s="352"/>
      <c r="K469" s="251" t="s">
        <v>51</v>
      </c>
      <c r="L469" s="251" t="s">
        <v>51</v>
      </c>
      <c r="O469" s="323">
        <f t="shared" ca="1" si="82"/>
        <v>0</v>
      </c>
      <c r="P469" s="323">
        <f t="shared" ca="1" si="83"/>
        <v>0</v>
      </c>
      <c r="Q469" s="323">
        <f t="shared" ca="1" si="84"/>
        <v>0</v>
      </c>
      <c r="R469" s="323">
        <f t="shared" ca="1" si="85"/>
        <v>0</v>
      </c>
      <c r="S469" s="323">
        <f t="shared" ca="1" si="86"/>
        <v>0</v>
      </c>
      <c r="T469" s="323">
        <f t="shared" ca="1" si="87"/>
        <v>0</v>
      </c>
      <c r="W469" s="323">
        <f t="shared" si="88"/>
        <v>465</v>
      </c>
      <c r="X469" s="323">
        <f t="shared" si="89"/>
        <v>467</v>
      </c>
    </row>
    <row r="470" spans="1:24" customFormat="1" ht="42.75" customHeight="1" x14ac:dyDescent="0.25">
      <c r="A470" s="356"/>
      <c r="B470" s="356"/>
      <c r="C470" s="239" t="s">
        <v>499</v>
      </c>
      <c r="D470" s="239"/>
      <c r="E470" s="239"/>
      <c r="F470" s="239"/>
      <c r="G470" s="248"/>
      <c r="H470" s="239" t="s">
        <v>451</v>
      </c>
      <c r="I470" s="239"/>
      <c r="J470" s="248" t="s">
        <v>451</v>
      </c>
      <c r="K470" s="251"/>
      <c r="L470" s="251"/>
      <c r="O470" s="323">
        <f t="shared" ref="O470:O533" ca="1" si="90">IF(C470="Total", SUM(INDIRECT("O"&amp;X469&amp;":O"&amp;W470)), IF(AND(H470=50,I470="Yes"),1,0))</f>
        <v>0</v>
      </c>
      <c r="P470" s="323">
        <f t="shared" ref="P470:P533" ca="1" si="91">IF(C470="Total", SUM(INDIRECT("P"&amp;X469&amp;":P"&amp;W470)),IF(AND(H470=50,I470="-"),1,0))</f>
        <v>0</v>
      </c>
      <c r="Q470" s="323">
        <f t="shared" ref="Q470:Q533" ca="1" si="92">IF(C470="Total", SUM(INDIRECT("Q"&amp;X469&amp;":Q"&amp;W470)),IF(AND(H470=63,I470="Yes"),1,0))</f>
        <v>0</v>
      </c>
      <c r="R470" s="323">
        <f t="shared" ref="R470:R533" ca="1" si="93">IF(C470="Total", SUM(INDIRECT("R"&amp;X469&amp;":R"&amp;W470)),IF(AND(H470=63,I470="-"),1,0))</f>
        <v>0</v>
      </c>
      <c r="S470" s="323">
        <f t="shared" ref="S470:S533" ca="1" si="94">IF(C470="Total", SUM(INDIRECT("S"&amp;X469&amp;":S"&amp;W470)),IF(AND(H470=80,I470="Yes"),1,0))</f>
        <v>0</v>
      </c>
      <c r="T470" s="323">
        <f t="shared" ref="T470:T533" ca="1" si="95">IF(C470="Total", SUM(INDIRECT("T"&amp;X469&amp;":T"&amp;W470)),IF(AND(H470=80,I470="-"),1,0))</f>
        <v>0</v>
      </c>
      <c r="W470" s="323">
        <f t="shared" si="88"/>
        <v>469</v>
      </c>
      <c r="X470" s="323">
        <f t="shared" si="89"/>
        <v>471</v>
      </c>
    </row>
    <row r="471" spans="1:24" customFormat="1" ht="42.75" customHeight="1" x14ac:dyDescent="0.25">
      <c r="A471" s="354">
        <v>80</v>
      </c>
      <c r="B471" s="354" t="s">
        <v>126</v>
      </c>
      <c r="C471" s="353" t="s">
        <v>51</v>
      </c>
      <c r="D471" s="239" t="s">
        <v>65</v>
      </c>
      <c r="E471" s="239">
        <v>1</v>
      </c>
      <c r="F471" s="239">
        <v>185</v>
      </c>
      <c r="G471" s="248" t="s">
        <v>313</v>
      </c>
      <c r="H471" s="239" t="s">
        <v>451</v>
      </c>
      <c r="I471" s="239" t="s">
        <v>451</v>
      </c>
      <c r="J471" s="352" t="s">
        <v>560</v>
      </c>
      <c r="K471" s="251" t="s">
        <v>51</v>
      </c>
      <c r="L471" s="251" t="s">
        <v>51</v>
      </c>
      <c r="O471" s="323">
        <f t="shared" ca="1" si="90"/>
        <v>0</v>
      </c>
      <c r="P471" s="323">
        <f t="shared" ca="1" si="91"/>
        <v>0</v>
      </c>
      <c r="Q471" s="323">
        <f t="shared" ca="1" si="92"/>
        <v>0</v>
      </c>
      <c r="R471" s="323">
        <f t="shared" ca="1" si="93"/>
        <v>0</v>
      </c>
      <c r="S471" s="323">
        <f t="shared" ca="1" si="94"/>
        <v>0</v>
      </c>
      <c r="T471" s="323">
        <f t="shared" ca="1" si="95"/>
        <v>0</v>
      </c>
      <c r="W471" s="323">
        <f t="shared" si="88"/>
        <v>469</v>
      </c>
      <c r="X471" s="323">
        <f t="shared" si="89"/>
        <v>471</v>
      </c>
    </row>
    <row r="472" spans="1:24" customFormat="1" ht="42.75" customHeight="1" x14ac:dyDescent="0.25">
      <c r="A472" s="355"/>
      <c r="B472" s="355"/>
      <c r="C472" s="353"/>
      <c r="D472" s="239" t="s">
        <v>125</v>
      </c>
      <c r="E472" s="239">
        <v>1</v>
      </c>
      <c r="F472" s="239">
        <v>28</v>
      </c>
      <c r="G472" s="248" t="s">
        <v>313</v>
      </c>
      <c r="H472" s="239" t="s">
        <v>451</v>
      </c>
      <c r="I472" s="239" t="s">
        <v>451</v>
      </c>
      <c r="J472" s="352"/>
      <c r="K472" s="251" t="s">
        <v>51</v>
      </c>
      <c r="L472" s="251" t="s">
        <v>51</v>
      </c>
      <c r="O472" s="323">
        <f t="shared" ca="1" si="90"/>
        <v>0</v>
      </c>
      <c r="P472" s="323">
        <f t="shared" ca="1" si="91"/>
        <v>0</v>
      </c>
      <c r="Q472" s="323">
        <f t="shared" ca="1" si="92"/>
        <v>0</v>
      </c>
      <c r="R472" s="323">
        <f t="shared" ca="1" si="93"/>
        <v>0</v>
      </c>
      <c r="S472" s="323">
        <f t="shared" ca="1" si="94"/>
        <v>0</v>
      </c>
      <c r="T472" s="323">
        <f t="shared" ca="1" si="95"/>
        <v>0</v>
      </c>
      <c r="W472" s="323">
        <f t="shared" si="88"/>
        <v>469</v>
      </c>
      <c r="X472" s="323">
        <f t="shared" si="89"/>
        <v>471</v>
      </c>
    </row>
    <row r="473" spans="1:24" customFormat="1" ht="42.75" customHeight="1" x14ac:dyDescent="0.25">
      <c r="A473" s="356"/>
      <c r="B473" s="356"/>
      <c r="C473" s="239" t="s">
        <v>499</v>
      </c>
      <c r="D473" s="239"/>
      <c r="E473" s="239"/>
      <c r="F473" s="239"/>
      <c r="G473" s="248"/>
      <c r="H473" s="239" t="s">
        <v>451</v>
      </c>
      <c r="I473" s="239"/>
      <c r="J473" s="248">
        <v>80</v>
      </c>
      <c r="K473" s="251"/>
      <c r="L473" s="251"/>
      <c r="O473" s="323">
        <f t="shared" ca="1" si="90"/>
        <v>0</v>
      </c>
      <c r="P473" s="323">
        <f t="shared" ca="1" si="91"/>
        <v>0</v>
      </c>
      <c r="Q473" s="323">
        <f t="shared" ca="1" si="92"/>
        <v>0</v>
      </c>
      <c r="R473" s="323">
        <f t="shared" ca="1" si="93"/>
        <v>0</v>
      </c>
      <c r="S473" s="323">
        <f t="shared" ca="1" si="94"/>
        <v>0</v>
      </c>
      <c r="T473" s="323">
        <f t="shared" ca="1" si="95"/>
        <v>0</v>
      </c>
      <c r="W473" s="323">
        <f t="shared" si="88"/>
        <v>472</v>
      </c>
      <c r="X473" s="323">
        <f t="shared" si="89"/>
        <v>474</v>
      </c>
    </row>
    <row r="474" spans="1:24" customFormat="1" ht="42.75" customHeight="1" x14ac:dyDescent="0.25">
      <c r="A474" s="354">
        <v>81</v>
      </c>
      <c r="B474" s="354" t="s">
        <v>128</v>
      </c>
      <c r="C474" s="353" t="s">
        <v>51</v>
      </c>
      <c r="D474" s="239" t="s">
        <v>581</v>
      </c>
      <c r="E474" s="239">
        <v>1</v>
      </c>
      <c r="F474" s="239">
        <v>39</v>
      </c>
      <c r="G474" s="248" t="s">
        <v>313</v>
      </c>
      <c r="H474" s="239" t="s">
        <v>451</v>
      </c>
      <c r="I474" s="239" t="s">
        <v>451</v>
      </c>
      <c r="J474" s="352" t="s">
        <v>560</v>
      </c>
      <c r="K474" s="251" t="s">
        <v>11</v>
      </c>
      <c r="L474" s="251" t="s">
        <v>11</v>
      </c>
      <c r="O474" s="323">
        <f t="shared" ca="1" si="90"/>
        <v>0</v>
      </c>
      <c r="P474" s="323">
        <f t="shared" ca="1" si="91"/>
        <v>0</v>
      </c>
      <c r="Q474" s="323">
        <f t="shared" ca="1" si="92"/>
        <v>0</v>
      </c>
      <c r="R474" s="323">
        <f t="shared" ca="1" si="93"/>
        <v>0</v>
      </c>
      <c r="S474" s="323">
        <f t="shared" ca="1" si="94"/>
        <v>0</v>
      </c>
      <c r="T474" s="323">
        <f t="shared" ca="1" si="95"/>
        <v>0</v>
      </c>
      <c r="W474" s="323">
        <f t="shared" si="88"/>
        <v>472</v>
      </c>
      <c r="X474" s="323">
        <f t="shared" si="89"/>
        <v>474</v>
      </c>
    </row>
    <row r="475" spans="1:24" customFormat="1" ht="42.75" customHeight="1" x14ac:dyDescent="0.25">
      <c r="A475" s="355"/>
      <c r="B475" s="355"/>
      <c r="C475" s="353"/>
      <c r="D475" s="239" t="s">
        <v>581</v>
      </c>
      <c r="E475" s="239">
        <v>2</v>
      </c>
      <c r="F475" s="239">
        <v>39</v>
      </c>
      <c r="G475" s="248" t="s">
        <v>313</v>
      </c>
      <c r="H475" s="239" t="s">
        <v>451</v>
      </c>
      <c r="I475" s="239" t="s">
        <v>451</v>
      </c>
      <c r="J475" s="352"/>
      <c r="K475" s="251" t="s">
        <v>11</v>
      </c>
      <c r="L475" s="251" t="s">
        <v>11</v>
      </c>
      <c r="O475" s="323">
        <f t="shared" ca="1" si="90"/>
        <v>0</v>
      </c>
      <c r="P475" s="323">
        <f t="shared" ca="1" si="91"/>
        <v>0</v>
      </c>
      <c r="Q475" s="323">
        <f t="shared" ca="1" si="92"/>
        <v>0</v>
      </c>
      <c r="R475" s="323">
        <f t="shared" ca="1" si="93"/>
        <v>0</v>
      </c>
      <c r="S475" s="323">
        <f t="shared" ca="1" si="94"/>
        <v>0</v>
      </c>
      <c r="T475" s="323">
        <f t="shared" ca="1" si="95"/>
        <v>0</v>
      </c>
      <c r="W475" s="323">
        <f t="shared" si="88"/>
        <v>472</v>
      </c>
      <c r="X475" s="323">
        <f t="shared" si="89"/>
        <v>474</v>
      </c>
    </row>
    <row r="476" spans="1:24" customFormat="1" ht="42.75" customHeight="1" x14ac:dyDescent="0.25">
      <c r="A476" s="355"/>
      <c r="B476" s="355"/>
      <c r="C476" s="353"/>
      <c r="D476" s="239" t="s">
        <v>130</v>
      </c>
      <c r="E476" s="239">
        <v>1</v>
      </c>
      <c r="F476" s="239">
        <v>220</v>
      </c>
      <c r="G476" s="248" t="s">
        <v>313</v>
      </c>
      <c r="H476" s="239" t="s">
        <v>451</v>
      </c>
      <c r="I476" s="239" t="s">
        <v>451</v>
      </c>
      <c r="J476" s="352"/>
      <c r="K476" s="251" t="s">
        <v>430</v>
      </c>
      <c r="L476" s="251" t="s">
        <v>11</v>
      </c>
      <c r="O476" s="323">
        <f t="shared" ca="1" si="90"/>
        <v>0</v>
      </c>
      <c r="P476" s="323">
        <f t="shared" ca="1" si="91"/>
        <v>0</v>
      </c>
      <c r="Q476" s="323">
        <f t="shared" ca="1" si="92"/>
        <v>0</v>
      </c>
      <c r="R476" s="323">
        <f t="shared" ca="1" si="93"/>
        <v>0</v>
      </c>
      <c r="S476" s="323">
        <f t="shared" ca="1" si="94"/>
        <v>0</v>
      </c>
      <c r="T476" s="323">
        <f t="shared" ca="1" si="95"/>
        <v>0</v>
      </c>
      <c r="W476" s="323">
        <f t="shared" si="88"/>
        <v>472</v>
      </c>
      <c r="X476" s="323">
        <f t="shared" si="89"/>
        <v>474</v>
      </c>
    </row>
    <row r="477" spans="1:24" customFormat="1" ht="42.75" customHeight="1" x14ac:dyDescent="0.25">
      <c r="A477" s="355"/>
      <c r="B477" s="355"/>
      <c r="C477" s="353"/>
      <c r="D477" s="239" t="s">
        <v>130</v>
      </c>
      <c r="E477" s="239">
        <v>2</v>
      </c>
      <c r="F477" s="239">
        <v>220</v>
      </c>
      <c r="G477" s="248" t="s">
        <v>313</v>
      </c>
      <c r="H477" s="239" t="s">
        <v>451</v>
      </c>
      <c r="I477" s="239" t="s">
        <v>451</v>
      </c>
      <c r="J477" s="352"/>
      <c r="K477" s="251" t="s">
        <v>430</v>
      </c>
      <c r="L477" s="251" t="s">
        <v>11</v>
      </c>
      <c r="O477" s="323">
        <f t="shared" ca="1" si="90"/>
        <v>0</v>
      </c>
      <c r="P477" s="323">
        <f t="shared" ca="1" si="91"/>
        <v>0</v>
      </c>
      <c r="Q477" s="323">
        <f t="shared" ca="1" si="92"/>
        <v>0</v>
      </c>
      <c r="R477" s="323">
        <f t="shared" ca="1" si="93"/>
        <v>0</v>
      </c>
      <c r="S477" s="323">
        <f t="shared" ca="1" si="94"/>
        <v>0</v>
      </c>
      <c r="T477" s="323">
        <f t="shared" ca="1" si="95"/>
        <v>0</v>
      </c>
      <c r="W477" s="323">
        <f t="shared" si="88"/>
        <v>472</v>
      </c>
      <c r="X477" s="323">
        <f t="shared" si="89"/>
        <v>474</v>
      </c>
    </row>
    <row r="478" spans="1:24" customFormat="1" ht="42.75" customHeight="1" x14ac:dyDescent="0.25">
      <c r="A478" s="355"/>
      <c r="B478" s="355"/>
      <c r="C478" s="353"/>
      <c r="D478" s="239" t="s">
        <v>127</v>
      </c>
      <c r="E478" s="239">
        <v>1</v>
      </c>
      <c r="F478" s="239">
        <v>105</v>
      </c>
      <c r="G478" s="248" t="s">
        <v>313</v>
      </c>
      <c r="H478" s="239" t="s">
        <v>451</v>
      </c>
      <c r="I478" s="239" t="s">
        <v>451</v>
      </c>
      <c r="J478" s="352"/>
      <c r="K478" s="251" t="s">
        <v>51</v>
      </c>
      <c r="L478" s="251" t="s">
        <v>51</v>
      </c>
      <c r="O478" s="323">
        <f t="shared" ca="1" si="90"/>
        <v>0</v>
      </c>
      <c r="P478" s="323">
        <f t="shared" ca="1" si="91"/>
        <v>0</v>
      </c>
      <c r="Q478" s="323">
        <f t="shared" ca="1" si="92"/>
        <v>0</v>
      </c>
      <c r="R478" s="323">
        <f t="shared" ca="1" si="93"/>
        <v>0</v>
      </c>
      <c r="S478" s="323">
        <f t="shared" ca="1" si="94"/>
        <v>0</v>
      </c>
      <c r="T478" s="323">
        <f t="shared" ca="1" si="95"/>
        <v>0</v>
      </c>
      <c r="W478" s="323">
        <f t="shared" si="88"/>
        <v>472</v>
      </c>
      <c r="X478" s="323">
        <f t="shared" si="89"/>
        <v>474</v>
      </c>
    </row>
    <row r="479" spans="1:24" customFormat="1" ht="42.75" customHeight="1" x14ac:dyDescent="0.25">
      <c r="A479" s="355"/>
      <c r="B479" s="355"/>
      <c r="C479" s="353"/>
      <c r="D479" s="239" t="s">
        <v>127</v>
      </c>
      <c r="E479" s="239">
        <v>2</v>
      </c>
      <c r="F479" s="239">
        <v>105</v>
      </c>
      <c r="G479" s="248" t="s">
        <v>313</v>
      </c>
      <c r="H479" s="239" t="s">
        <v>451</v>
      </c>
      <c r="I479" s="239" t="s">
        <v>451</v>
      </c>
      <c r="J479" s="352"/>
      <c r="K479" s="251" t="s">
        <v>51</v>
      </c>
      <c r="L479" s="251" t="s">
        <v>51</v>
      </c>
      <c r="O479" s="323">
        <f t="shared" ca="1" si="90"/>
        <v>0</v>
      </c>
      <c r="P479" s="323">
        <f t="shared" ca="1" si="91"/>
        <v>0</v>
      </c>
      <c r="Q479" s="323">
        <f t="shared" ca="1" si="92"/>
        <v>0</v>
      </c>
      <c r="R479" s="323">
        <f t="shared" ca="1" si="93"/>
        <v>0</v>
      </c>
      <c r="S479" s="323">
        <f t="shared" ca="1" si="94"/>
        <v>0</v>
      </c>
      <c r="T479" s="323">
        <f t="shared" ca="1" si="95"/>
        <v>0</v>
      </c>
      <c r="W479" s="323">
        <f t="shared" si="88"/>
        <v>472</v>
      </c>
      <c r="X479" s="323">
        <f t="shared" si="89"/>
        <v>474</v>
      </c>
    </row>
    <row r="480" spans="1:24" customFormat="1" ht="42.75" customHeight="1" x14ac:dyDescent="0.25">
      <c r="A480" s="356"/>
      <c r="B480" s="356"/>
      <c r="C480" s="239" t="s">
        <v>499</v>
      </c>
      <c r="D480" s="239"/>
      <c r="E480" s="239"/>
      <c r="F480" s="239"/>
      <c r="G480" s="248"/>
      <c r="H480" s="239" t="s">
        <v>451</v>
      </c>
      <c r="I480" s="239"/>
      <c r="J480" s="248">
        <v>80</v>
      </c>
      <c r="K480" s="251"/>
      <c r="L480" s="251"/>
      <c r="O480" s="323">
        <f t="shared" ca="1" si="90"/>
        <v>0</v>
      </c>
      <c r="P480" s="323">
        <f t="shared" ca="1" si="91"/>
        <v>0</v>
      </c>
      <c r="Q480" s="323">
        <f t="shared" ca="1" si="92"/>
        <v>0</v>
      </c>
      <c r="R480" s="323">
        <f t="shared" ca="1" si="93"/>
        <v>0</v>
      </c>
      <c r="S480" s="323">
        <f t="shared" ca="1" si="94"/>
        <v>0</v>
      </c>
      <c r="T480" s="323">
        <f t="shared" ca="1" si="95"/>
        <v>0</v>
      </c>
      <c r="W480" s="323">
        <f t="shared" si="88"/>
        <v>479</v>
      </c>
      <c r="X480" s="323">
        <f t="shared" si="89"/>
        <v>481</v>
      </c>
    </row>
    <row r="481" spans="1:24" customFormat="1" ht="42.75" customHeight="1" x14ac:dyDescent="0.25">
      <c r="A481" s="354">
        <v>82</v>
      </c>
      <c r="B481" s="354" t="s">
        <v>581</v>
      </c>
      <c r="C481" s="353" t="s">
        <v>549</v>
      </c>
      <c r="D481" s="239" t="s">
        <v>133</v>
      </c>
      <c r="E481" s="239">
        <v>1</v>
      </c>
      <c r="F481" s="239">
        <v>156</v>
      </c>
      <c r="G481" s="248" t="s">
        <v>313</v>
      </c>
      <c r="H481" s="239" t="s">
        <v>451</v>
      </c>
      <c r="I481" s="239" t="s">
        <v>451</v>
      </c>
      <c r="J481" s="352" t="s">
        <v>577</v>
      </c>
      <c r="K481" s="251" t="s">
        <v>11</v>
      </c>
      <c r="L481" s="251" t="s">
        <v>11</v>
      </c>
      <c r="O481" s="323">
        <f t="shared" ca="1" si="90"/>
        <v>0</v>
      </c>
      <c r="P481" s="323">
        <f t="shared" ca="1" si="91"/>
        <v>0</v>
      </c>
      <c r="Q481" s="323">
        <f t="shared" ca="1" si="92"/>
        <v>0</v>
      </c>
      <c r="R481" s="323">
        <f t="shared" ca="1" si="93"/>
        <v>0</v>
      </c>
      <c r="S481" s="323">
        <f t="shared" ca="1" si="94"/>
        <v>0</v>
      </c>
      <c r="T481" s="323">
        <f t="shared" ca="1" si="95"/>
        <v>0</v>
      </c>
      <c r="W481" s="323">
        <f t="shared" si="88"/>
        <v>479</v>
      </c>
      <c r="X481" s="323">
        <f t="shared" si="89"/>
        <v>481</v>
      </c>
    </row>
    <row r="482" spans="1:24" customFormat="1" ht="42.75" customHeight="1" x14ac:dyDescent="0.25">
      <c r="A482" s="355"/>
      <c r="B482" s="355"/>
      <c r="C482" s="353"/>
      <c r="D482" s="239" t="s">
        <v>133</v>
      </c>
      <c r="E482" s="239">
        <v>2</v>
      </c>
      <c r="F482" s="239">
        <v>156</v>
      </c>
      <c r="G482" s="248" t="s">
        <v>313</v>
      </c>
      <c r="H482" s="239" t="s">
        <v>451</v>
      </c>
      <c r="I482" s="239" t="s">
        <v>451</v>
      </c>
      <c r="J482" s="352"/>
      <c r="K482" s="251" t="s">
        <v>11</v>
      </c>
      <c r="L482" s="251" t="s">
        <v>11</v>
      </c>
      <c r="O482" s="323">
        <f t="shared" ca="1" si="90"/>
        <v>0</v>
      </c>
      <c r="P482" s="323">
        <f t="shared" ca="1" si="91"/>
        <v>0</v>
      </c>
      <c r="Q482" s="323">
        <f t="shared" ca="1" si="92"/>
        <v>0</v>
      </c>
      <c r="R482" s="323">
        <f t="shared" ca="1" si="93"/>
        <v>0</v>
      </c>
      <c r="S482" s="323">
        <f t="shared" ca="1" si="94"/>
        <v>0</v>
      </c>
      <c r="T482" s="323">
        <f t="shared" ca="1" si="95"/>
        <v>0</v>
      </c>
      <c r="W482" s="323">
        <f t="shared" si="88"/>
        <v>479</v>
      </c>
      <c r="X482" s="323">
        <f t="shared" si="89"/>
        <v>481</v>
      </c>
    </row>
    <row r="483" spans="1:24" customFormat="1" ht="42.75" customHeight="1" x14ac:dyDescent="0.25">
      <c r="A483" s="355"/>
      <c r="B483" s="355"/>
      <c r="C483" s="353"/>
      <c r="D483" s="239" t="s">
        <v>128</v>
      </c>
      <c r="E483" s="239">
        <v>1</v>
      </c>
      <c r="F483" s="239">
        <v>39</v>
      </c>
      <c r="G483" s="248" t="s">
        <v>313</v>
      </c>
      <c r="H483" s="239" t="s">
        <v>451</v>
      </c>
      <c r="I483" s="239" t="s">
        <v>451</v>
      </c>
      <c r="J483" s="352"/>
      <c r="K483" s="251" t="s">
        <v>11</v>
      </c>
      <c r="L483" s="251" t="s">
        <v>51</v>
      </c>
      <c r="O483" s="323">
        <f t="shared" ca="1" si="90"/>
        <v>0</v>
      </c>
      <c r="P483" s="323">
        <f t="shared" ca="1" si="91"/>
        <v>0</v>
      </c>
      <c r="Q483" s="323">
        <f t="shared" ca="1" si="92"/>
        <v>0</v>
      </c>
      <c r="R483" s="323">
        <f t="shared" ca="1" si="93"/>
        <v>0</v>
      </c>
      <c r="S483" s="323">
        <f t="shared" ca="1" si="94"/>
        <v>0</v>
      </c>
      <c r="T483" s="323">
        <f t="shared" ca="1" si="95"/>
        <v>0</v>
      </c>
      <c r="W483" s="323">
        <f t="shared" si="88"/>
        <v>479</v>
      </c>
      <c r="X483" s="323">
        <f t="shared" si="89"/>
        <v>481</v>
      </c>
    </row>
    <row r="484" spans="1:24" customFormat="1" ht="42.75" customHeight="1" x14ac:dyDescent="0.25">
      <c r="A484" s="355"/>
      <c r="B484" s="355"/>
      <c r="C484" s="353"/>
      <c r="D484" s="239" t="s">
        <v>128</v>
      </c>
      <c r="E484" s="239">
        <v>2</v>
      </c>
      <c r="F484" s="239">
        <v>39</v>
      </c>
      <c r="G484" s="248" t="s">
        <v>313</v>
      </c>
      <c r="H484" s="239" t="s">
        <v>451</v>
      </c>
      <c r="I484" s="239" t="s">
        <v>451</v>
      </c>
      <c r="J484" s="352"/>
      <c r="K484" s="251" t="s">
        <v>11</v>
      </c>
      <c r="L484" s="251" t="s">
        <v>51</v>
      </c>
      <c r="O484" s="323">
        <f t="shared" ca="1" si="90"/>
        <v>0</v>
      </c>
      <c r="P484" s="323">
        <f t="shared" ca="1" si="91"/>
        <v>0</v>
      </c>
      <c r="Q484" s="323">
        <f t="shared" ca="1" si="92"/>
        <v>0</v>
      </c>
      <c r="R484" s="323">
        <f t="shared" ca="1" si="93"/>
        <v>0</v>
      </c>
      <c r="S484" s="323">
        <f t="shared" ca="1" si="94"/>
        <v>0</v>
      </c>
      <c r="T484" s="323">
        <f t="shared" ca="1" si="95"/>
        <v>0</v>
      </c>
      <c r="W484" s="323">
        <f t="shared" si="88"/>
        <v>479</v>
      </c>
      <c r="X484" s="323">
        <f t="shared" si="89"/>
        <v>481</v>
      </c>
    </row>
    <row r="485" spans="1:24" customFormat="1" ht="42.75" customHeight="1" x14ac:dyDescent="0.25">
      <c r="A485" s="356"/>
      <c r="B485" s="356"/>
      <c r="C485" s="239" t="s">
        <v>499</v>
      </c>
      <c r="D485" s="239"/>
      <c r="E485" s="239"/>
      <c r="F485" s="239"/>
      <c r="G485" s="248"/>
      <c r="H485" s="239" t="s">
        <v>451</v>
      </c>
      <c r="I485" s="239"/>
      <c r="J485" s="248">
        <v>125</v>
      </c>
      <c r="K485" s="251"/>
      <c r="L485" s="251"/>
      <c r="O485" s="323">
        <f t="shared" ca="1" si="90"/>
        <v>0</v>
      </c>
      <c r="P485" s="323">
        <f t="shared" ca="1" si="91"/>
        <v>0</v>
      </c>
      <c r="Q485" s="323">
        <f t="shared" ca="1" si="92"/>
        <v>0</v>
      </c>
      <c r="R485" s="323">
        <f t="shared" ca="1" si="93"/>
        <v>0</v>
      </c>
      <c r="S485" s="323">
        <f t="shared" ca="1" si="94"/>
        <v>0</v>
      </c>
      <c r="T485" s="323">
        <f t="shared" ca="1" si="95"/>
        <v>0</v>
      </c>
      <c r="W485" s="323">
        <f t="shared" si="88"/>
        <v>484</v>
      </c>
      <c r="X485" s="323">
        <f t="shared" si="89"/>
        <v>486</v>
      </c>
    </row>
    <row r="486" spans="1:24" customFormat="1" ht="42.75" customHeight="1" x14ac:dyDescent="0.25">
      <c r="A486" s="354">
        <v>83</v>
      </c>
      <c r="B486" s="354" t="s">
        <v>134</v>
      </c>
      <c r="C486" s="353" t="s">
        <v>51</v>
      </c>
      <c r="D486" s="239" t="s">
        <v>86</v>
      </c>
      <c r="E486" s="239">
        <v>2</v>
      </c>
      <c r="F486" s="239">
        <v>343</v>
      </c>
      <c r="G486" s="248" t="s">
        <v>313</v>
      </c>
      <c r="H486" s="239">
        <v>50</v>
      </c>
      <c r="I486" s="239" t="s">
        <v>451</v>
      </c>
      <c r="J486" s="357" t="s">
        <v>509</v>
      </c>
      <c r="K486" s="251" t="s">
        <v>51</v>
      </c>
      <c r="L486" s="251" t="s">
        <v>51</v>
      </c>
      <c r="O486" s="323">
        <f t="shared" ca="1" si="90"/>
        <v>0</v>
      </c>
      <c r="P486" s="323">
        <f t="shared" ca="1" si="91"/>
        <v>1</v>
      </c>
      <c r="Q486" s="323">
        <f t="shared" ca="1" si="92"/>
        <v>0</v>
      </c>
      <c r="R486" s="323">
        <f t="shared" ca="1" si="93"/>
        <v>0</v>
      </c>
      <c r="S486" s="323">
        <f t="shared" ca="1" si="94"/>
        <v>0</v>
      </c>
      <c r="T486" s="323">
        <f t="shared" ca="1" si="95"/>
        <v>0</v>
      </c>
      <c r="W486" s="323">
        <f t="shared" si="88"/>
        <v>484</v>
      </c>
      <c r="X486" s="323">
        <f t="shared" si="89"/>
        <v>486</v>
      </c>
    </row>
    <row r="487" spans="1:24" customFormat="1" ht="42.75" customHeight="1" x14ac:dyDescent="0.25">
      <c r="A487" s="355"/>
      <c r="B487" s="355"/>
      <c r="C487" s="353"/>
      <c r="D487" s="239" t="s">
        <v>135</v>
      </c>
      <c r="E487" s="239">
        <v>1</v>
      </c>
      <c r="F487" s="239">
        <v>149</v>
      </c>
      <c r="G487" s="248" t="s">
        <v>313</v>
      </c>
      <c r="H487" s="239" t="s">
        <v>451</v>
      </c>
      <c r="I487" s="239" t="s">
        <v>451</v>
      </c>
      <c r="J487" s="358"/>
      <c r="K487" s="251" t="s">
        <v>11</v>
      </c>
      <c r="L487" s="251" t="s">
        <v>23</v>
      </c>
      <c r="O487" s="323">
        <f t="shared" ca="1" si="90"/>
        <v>0</v>
      </c>
      <c r="P487" s="323">
        <f t="shared" ca="1" si="91"/>
        <v>0</v>
      </c>
      <c r="Q487" s="323">
        <f t="shared" ca="1" si="92"/>
        <v>0</v>
      </c>
      <c r="R487" s="323">
        <f t="shared" ca="1" si="93"/>
        <v>0</v>
      </c>
      <c r="S487" s="323">
        <f t="shared" ca="1" si="94"/>
        <v>0</v>
      </c>
      <c r="T487" s="323">
        <f t="shared" ca="1" si="95"/>
        <v>0</v>
      </c>
      <c r="W487" s="323">
        <f t="shared" si="88"/>
        <v>484</v>
      </c>
      <c r="X487" s="323">
        <f t="shared" si="89"/>
        <v>486</v>
      </c>
    </row>
    <row r="488" spans="1:24" customFormat="1" ht="42.75" customHeight="1" x14ac:dyDescent="0.25">
      <c r="A488" s="355"/>
      <c r="B488" s="355"/>
      <c r="C488" s="353"/>
      <c r="D488" s="239" t="s">
        <v>73</v>
      </c>
      <c r="E488" s="239">
        <v>1</v>
      </c>
      <c r="F488" s="239">
        <v>272</v>
      </c>
      <c r="G488" s="248" t="s">
        <v>313</v>
      </c>
      <c r="H488" s="239">
        <v>50</v>
      </c>
      <c r="I488" s="239" t="s">
        <v>451</v>
      </c>
      <c r="J488" s="358"/>
      <c r="K488" s="251" t="s">
        <v>11</v>
      </c>
      <c r="L488" s="251" t="s">
        <v>78</v>
      </c>
      <c r="O488" s="323">
        <f t="shared" ca="1" si="90"/>
        <v>0</v>
      </c>
      <c r="P488" s="323">
        <f t="shared" ca="1" si="91"/>
        <v>1</v>
      </c>
      <c r="Q488" s="323">
        <f t="shared" ca="1" si="92"/>
        <v>0</v>
      </c>
      <c r="R488" s="323">
        <f t="shared" ca="1" si="93"/>
        <v>0</v>
      </c>
      <c r="S488" s="323">
        <f t="shared" ca="1" si="94"/>
        <v>0</v>
      </c>
      <c r="T488" s="323">
        <f t="shared" ca="1" si="95"/>
        <v>0</v>
      </c>
      <c r="W488" s="323">
        <f t="shared" si="88"/>
        <v>484</v>
      </c>
      <c r="X488" s="323">
        <f t="shared" si="89"/>
        <v>486</v>
      </c>
    </row>
    <row r="489" spans="1:24" customFormat="1" ht="42.75" customHeight="1" x14ac:dyDescent="0.25">
      <c r="A489" s="355"/>
      <c r="B489" s="355"/>
      <c r="C489" s="353"/>
      <c r="D489" s="239" t="s">
        <v>98</v>
      </c>
      <c r="E489" s="239">
        <v>1</v>
      </c>
      <c r="F489" s="239">
        <v>10</v>
      </c>
      <c r="G489" s="248" t="s">
        <v>313</v>
      </c>
      <c r="H489" s="239" t="s">
        <v>451</v>
      </c>
      <c r="I489" s="239" t="s">
        <v>451</v>
      </c>
      <c r="J489" s="358"/>
      <c r="K489" s="251" t="s">
        <v>51</v>
      </c>
      <c r="L489" s="251" t="s">
        <v>51</v>
      </c>
      <c r="O489" s="323">
        <f t="shared" ca="1" si="90"/>
        <v>0</v>
      </c>
      <c r="P489" s="323">
        <f t="shared" ca="1" si="91"/>
        <v>0</v>
      </c>
      <c r="Q489" s="323">
        <f t="shared" ca="1" si="92"/>
        <v>0</v>
      </c>
      <c r="R489" s="323">
        <f t="shared" ca="1" si="93"/>
        <v>0</v>
      </c>
      <c r="S489" s="323">
        <f t="shared" ca="1" si="94"/>
        <v>0</v>
      </c>
      <c r="T489" s="323">
        <f t="shared" ca="1" si="95"/>
        <v>0</v>
      </c>
      <c r="W489" s="323">
        <f t="shared" si="88"/>
        <v>484</v>
      </c>
      <c r="X489" s="323">
        <f t="shared" si="89"/>
        <v>486</v>
      </c>
    </row>
    <row r="490" spans="1:24" customFormat="1" ht="42.75" customHeight="1" x14ac:dyDescent="0.25">
      <c r="A490" s="355"/>
      <c r="B490" s="355"/>
      <c r="C490" s="353"/>
      <c r="D490" s="239" t="s">
        <v>98</v>
      </c>
      <c r="E490" s="239">
        <v>2</v>
      </c>
      <c r="F490" s="239">
        <v>10</v>
      </c>
      <c r="G490" s="248" t="s">
        <v>313</v>
      </c>
      <c r="H490" s="239" t="s">
        <v>451</v>
      </c>
      <c r="I490" s="239" t="s">
        <v>451</v>
      </c>
      <c r="J490" s="358"/>
      <c r="K490" s="251" t="s">
        <v>51</v>
      </c>
      <c r="L490" s="251" t="s">
        <v>51</v>
      </c>
      <c r="O490" s="323">
        <f t="shared" ca="1" si="90"/>
        <v>0</v>
      </c>
      <c r="P490" s="323">
        <f t="shared" ca="1" si="91"/>
        <v>0</v>
      </c>
      <c r="Q490" s="323">
        <f t="shared" ca="1" si="92"/>
        <v>0</v>
      </c>
      <c r="R490" s="323">
        <f t="shared" ca="1" si="93"/>
        <v>0</v>
      </c>
      <c r="S490" s="323">
        <f t="shared" ca="1" si="94"/>
        <v>0</v>
      </c>
      <c r="T490" s="323">
        <f t="shared" ca="1" si="95"/>
        <v>0</v>
      </c>
      <c r="W490" s="323">
        <f t="shared" si="88"/>
        <v>484</v>
      </c>
      <c r="X490" s="323">
        <f t="shared" si="89"/>
        <v>486</v>
      </c>
    </row>
    <row r="491" spans="1:24" customFormat="1" ht="42.75" customHeight="1" x14ac:dyDescent="0.25">
      <c r="A491" s="355"/>
      <c r="B491" s="355"/>
      <c r="C491" s="239"/>
      <c r="D491" s="239" t="s">
        <v>52</v>
      </c>
      <c r="E491" s="239">
        <v>1</v>
      </c>
      <c r="F491" s="239">
        <v>140</v>
      </c>
      <c r="G491" s="248" t="s">
        <v>313</v>
      </c>
      <c r="H491" s="239" t="s">
        <v>451</v>
      </c>
      <c r="I491" s="239" t="s">
        <v>451</v>
      </c>
      <c r="J491" s="359"/>
      <c r="K491" s="251" t="s">
        <v>51</v>
      </c>
      <c r="L491" s="251" t="s">
        <v>51</v>
      </c>
      <c r="O491" s="323">
        <f t="shared" ca="1" si="90"/>
        <v>0</v>
      </c>
      <c r="P491" s="323">
        <f t="shared" ca="1" si="91"/>
        <v>0</v>
      </c>
      <c r="Q491" s="323">
        <f t="shared" ca="1" si="92"/>
        <v>0</v>
      </c>
      <c r="R491" s="323">
        <f t="shared" ca="1" si="93"/>
        <v>0</v>
      </c>
      <c r="S491" s="323">
        <f t="shared" ca="1" si="94"/>
        <v>0</v>
      </c>
      <c r="T491" s="323">
        <f t="shared" ca="1" si="95"/>
        <v>0</v>
      </c>
      <c r="W491" s="323">
        <f t="shared" si="88"/>
        <v>484</v>
      </c>
      <c r="X491" s="323">
        <f t="shared" si="89"/>
        <v>486</v>
      </c>
    </row>
    <row r="492" spans="1:24" customFormat="1" ht="42.75" customHeight="1" x14ac:dyDescent="0.25">
      <c r="A492" s="356"/>
      <c r="B492" s="356"/>
      <c r="C492" s="239" t="s">
        <v>499</v>
      </c>
      <c r="D492" s="239"/>
      <c r="E492" s="239"/>
      <c r="F492" s="239"/>
      <c r="G492" s="248"/>
      <c r="H492" s="239">
        <f>SUM(H486:H491)</f>
        <v>100</v>
      </c>
      <c r="I492" s="239"/>
      <c r="J492" s="248">
        <v>50</v>
      </c>
      <c r="K492" s="251"/>
      <c r="L492" s="251"/>
      <c r="O492" s="323">
        <f t="shared" ca="1" si="90"/>
        <v>0</v>
      </c>
      <c r="P492" s="323">
        <f t="shared" ca="1" si="91"/>
        <v>2</v>
      </c>
      <c r="Q492" s="323">
        <f t="shared" ca="1" si="92"/>
        <v>0</v>
      </c>
      <c r="R492" s="323">
        <f t="shared" ca="1" si="93"/>
        <v>0</v>
      </c>
      <c r="S492" s="323">
        <f t="shared" ca="1" si="94"/>
        <v>0</v>
      </c>
      <c r="T492" s="323">
        <f t="shared" ca="1" si="95"/>
        <v>0</v>
      </c>
      <c r="W492" s="323">
        <f t="shared" si="88"/>
        <v>491</v>
      </c>
      <c r="X492" s="323">
        <f t="shared" si="89"/>
        <v>493</v>
      </c>
    </row>
    <row r="493" spans="1:24" customFormat="1" ht="42.75" customHeight="1" x14ac:dyDescent="0.25">
      <c r="A493" s="354">
        <v>84</v>
      </c>
      <c r="B493" s="354" t="s">
        <v>136</v>
      </c>
      <c r="C493" s="354" t="s">
        <v>51</v>
      </c>
      <c r="D493" s="239" t="s">
        <v>150</v>
      </c>
      <c r="E493" s="239">
        <v>2</v>
      </c>
      <c r="F493" s="239">
        <v>94</v>
      </c>
      <c r="G493" s="248" t="s">
        <v>313</v>
      </c>
      <c r="H493" s="239" t="s">
        <v>451</v>
      </c>
      <c r="I493" s="239" t="s">
        <v>451</v>
      </c>
      <c r="J493" s="357" t="s">
        <v>451</v>
      </c>
      <c r="K493" s="251" t="s">
        <v>51</v>
      </c>
      <c r="L493" s="251" t="s">
        <v>150</v>
      </c>
      <c r="O493" s="323">
        <f t="shared" ca="1" si="90"/>
        <v>0</v>
      </c>
      <c r="P493" s="323">
        <f t="shared" ca="1" si="91"/>
        <v>0</v>
      </c>
      <c r="Q493" s="323">
        <f t="shared" ca="1" si="92"/>
        <v>0</v>
      </c>
      <c r="R493" s="323">
        <f t="shared" ca="1" si="93"/>
        <v>0</v>
      </c>
      <c r="S493" s="323">
        <f t="shared" ca="1" si="94"/>
        <v>0</v>
      </c>
      <c r="T493" s="323">
        <f t="shared" ca="1" si="95"/>
        <v>0</v>
      </c>
      <c r="W493" s="323">
        <f t="shared" si="88"/>
        <v>491</v>
      </c>
      <c r="X493" s="323">
        <f t="shared" si="89"/>
        <v>493</v>
      </c>
    </row>
    <row r="494" spans="1:24" s="270" customFormat="1" ht="42.75" customHeight="1" x14ac:dyDescent="0.25">
      <c r="A494" s="355"/>
      <c r="B494" s="355"/>
      <c r="C494" s="355"/>
      <c r="D494" s="305" t="s">
        <v>136</v>
      </c>
      <c r="E494" s="305">
        <v>1</v>
      </c>
      <c r="F494" s="305">
        <v>38</v>
      </c>
      <c r="G494" s="306" t="s">
        <v>313</v>
      </c>
      <c r="H494" s="305" t="s">
        <v>451</v>
      </c>
      <c r="I494" s="305" t="s">
        <v>451</v>
      </c>
      <c r="J494" s="358"/>
      <c r="K494" s="251" t="s">
        <v>51</v>
      </c>
      <c r="L494" s="251" t="s">
        <v>51</v>
      </c>
      <c r="O494" s="323">
        <f t="shared" ca="1" si="90"/>
        <v>0</v>
      </c>
      <c r="P494" s="323">
        <f t="shared" ca="1" si="91"/>
        <v>0</v>
      </c>
      <c r="Q494" s="323">
        <f t="shared" ca="1" si="92"/>
        <v>0</v>
      </c>
      <c r="R494" s="323">
        <f t="shared" ca="1" si="93"/>
        <v>0</v>
      </c>
      <c r="S494" s="323">
        <f t="shared" ca="1" si="94"/>
        <v>0</v>
      </c>
      <c r="T494" s="323">
        <f t="shared" ca="1" si="95"/>
        <v>0</v>
      </c>
      <c r="W494" s="323">
        <f t="shared" si="88"/>
        <v>491</v>
      </c>
      <c r="X494" s="323">
        <f t="shared" si="89"/>
        <v>493</v>
      </c>
    </row>
    <row r="495" spans="1:24" customFormat="1" ht="42.75" customHeight="1" x14ac:dyDescent="0.25">
      <c r="A495" s="355"/>
      <c r="B495" s="355"/>
      <c r="C495" s="356"/>
      <c r="D495" s="239" t="s">
        <v>136</v>
      </c>
      <c r="E495" s="239">
        <v>2</v>
      </c>
      <c r="F495" s="239">
        <v>39</v>
      </c>
      <c r="G495" s="248" t="s">
        <v>313</v>
      </c>
      <c r="H495" s="239" t="s">
        <v>451</v>
      </c>
      <c r="I495" s="239" t="s">
        <v>451</v>
      </c>
      <c r="J495" s="359"/>
      <c r="K495" s="251" t="s">
        <v>51</v>
      </c>
      <c r="L495" s="251" t="s">
        <v>51</v>
      </c>
      <c r="O495" s="323">
        <f t="shared" ca="1" si="90"/>
        <v>0</v>
      </c>
      <c r="P495" s="323">
        <f t="shared" ca="1" si="91"/>
        <v>0</v>
      </c>
      <c r="Q495" s="323">
        <f t="shared" ca="1" si="92"/>
        <v>0</v>
      </c>
      <c r="R495" s="323">
        <f t="shared" ca="1" si="93"/>
        <v>0</v>
      </c>
      <c r="S495" s="323">
        <f t="shared" ca="1" si="94"/>
        <v>0</v>
      </c>
      <c r="T495" s="323">
        <f t="shared" ca="1" si="95"/>
        <v>0</v>
      </c>
      <c r="W495" s="323">
        <f t="shared" si="88"/>
        <v>491</v>
      </c>
      <c r="X495" s="323">
        <f t="shared" si="89"/>
        <v>493</v>
      </c>
    </row>
    <row r="496" spans="1:24" customFormat="1" ht="42.75" customHeight="1" x14ac:dyDescent="0.25">
      <c r="A496" s="356"/>
      <c r="B496" s="356"/>
      <c r="C496" s="239" t="s">
        <v>499</v>
      </c>
      <c r="D496" s="239"/>
      <c r="E496" s="239"/>
      <c r="F496" s="239"/>
      <c r="G496" s="248"/>
      <c r="H496" s="239" t="s">
        <v>451</v>
      </c>
      <c r="I496" s="239"/>
      <c r="J496" s="248" t="s">
        <v>451</v>
      </c>
      <c r="K496" s="251"/>
      <c r="L496" s="251"/>
      <c r="O496" s="323">
        <f t="shared" ca="1" si="90"/>
        <v>0</v>
      </c>
      <c r="P496" s="323">
        <f t="shared" ca="1" si="91"/>
        <v>0</v>
      </c>
      <c r="Q496" s="323">
        <f t="shared" ca="1" si="92"/>
        <v>0</v>
      </c>
      <c r="R496" s="323">
        <f t="shared" ca="1" si="93"/>
        <v>0</v>
      </c>
      <c r="S496" s="323">
        <f t="shared" ca="1" si="94"/>
        <v>0</v>
      </c>
      <c r="T496" s="323">
        <f t="shared" ca="1" si="95"/>
        <v>0</v>
      </c>
      <c r="W496" s="323">
        <f t="shared" si="88"/>
        <v>495</v>
      </c>
      <c r="X496" s="323">
        <f t="shared" si="89"/>
        <v>497</v>
      </c>
    </row>
    <row r="497" spans="1:24" customFormat="1" ht="42.75" customHeight="1" x14ac:dyDescent="0.25">
      <c r="A497" s="354">
        <v>85</v>
      </c>
      <c r="B497" s="354" t="s">
        <v>385</v>
      </c>
      <c r="C497" s="353" t="s">
        <v>78</v>
      </c>
      <c r="D497" s="239" t="s">
        <v>434</v>
      </c>
      <c r="E497" s="239">
        <v>1</v>
      </c>
      <c r="F497" s="239">
        <v>14</v>
      </c>
      <c r="G497" s="248" t="s">
        <v>313</v>
      </c>
      <c r="H497" s="239" t="s">
        <v>451</v>
      </c>
      <c r="I497" s="239" t="s">
        <v>451</v>
      </c>
      <c r="J497" s="352" t="s">
        <v>451</v>
      </c>
      <c r="K497" s="251" t="s">
        <v>11</v>
      </c>
      <c r="L497" s="251" t="s">
        <v>33</v>
      </c>
      <c r="O497" s="323">
        <f t="shared" ca="1" si="90"/>
        <v>0</v>
      </c>
      <c r="P497" s="323">
        <f t="shared" ca="1" si="91"/>
        <v>0</v>
      </c>
      <c r="Q497" s="323">
        <f t="shared" ca="1" si="92"/>
        <v>0</v>
      </c>
      <c r="R497" s="323">
        <f t="shared" ca="1" si="93"/>
        <v>0</v>
      </c>
      <c r="S497" s="323">
        <f t="shared" ca="1" si="94"/>
        <v>0</v>
      </c>
      <c r="T497" s="323">
        <f t="shared" ca="1" si="95"/>
        <v>0</v>
      </c>
      <c r="W497" s="323">
        <f t="shared" si="88"/>
        <v>495</v>
      </c>
      <c r="X497" s="323">
        <f t="shared" si="89"/>
        <v>497</v>
      </c>
    </row>
    <row r="498" spans="1:24" customFormat="1" ht="42.75" customHeight="1" x14ac:dyDescent="0.25">
      <c r="A498" s="355"/>
      <c r="B498" s="355"/>
      <c r="C498" s="353"/>
      <c r="D498" s="239" t="s">
        <v>80</v>
      </c>
      <c r="E498" s="239">
        <v>1</v>
      </c>
      <c r="F498" s="239">
        <v>144</v>
      </c>
      <c r="G498" s="248" t="s">
        <v>313</v>
      </c>
      <c r="H498" s="239" t="s">
        <v>451</v>
      </c>
      <c r="I498" s="239" t="s">
        <v>451</v>
      </c>
      <c r="J498" s="352"/>
      <c r="K498" s="251" t="s">
        <v>78</v>
      </c>
      <c r="L498" s="251" t="s">
        <v>78</v>
      </c>
      <c r="O498" s="323">
        <f t="shared" ca="1" si="90"/>
        <v>0</v>
      </c>
      <c r="P498" s="323">
        <f t="shared" ca="1" si="91"/>
        <v>0</v>
      </c>
      <c r="Q498" s="323">
        <f t="shared" ca="1" si="92"/>
        <v>0</v>
      </c>
      <c r="R498" s="323">
        <f t="shared" ca="1" si="93"/>
        <v>0</v>
      </c>
      <c r="S498" s="323">
        <f t="shared" ca="1" si="94"/>
        <v>0</v>
      </c>
      <c r="T498" s="323">
        <f t="shared" ca="1" si="95"/>
        <v>0</v>
      </c>
      <c r="W498" s="323">
        <f t="shared" si="88"/>
        <v>495</v>
      </c>
      <c r="X498" s="323">
        <f t="shared" si="89"/>
        <v>497</v>
      </c>
    </row>
    <row r="499" spans="1:24" customFormat="1" ht="42.75" customHeight="1" x14ac:dyDescent="0.25">
      <c r="A499" s="355"/>
      <c r="B499" s="355"/>
      <c r="C499" s="353"/>
      <c r="D499" s="239" t="s">
        <v>584</v>
      </c>
      <c r="E499" s="239">
        <v>1</v>
      </c>
      <c r="F499" s="239">
        <v>1</v>
      </c>
      <c r="G499" s="248" t="s">
        <v>313</v>
      </c>
      <c r="H499" s="239" t="s">
        <v>451</v>
      </c>
      <c r="I499" s="239" t="s">
        <v>451</v>
      </c>
      <c r="J499" s="352"/>
      <c r="K499" s="251" t="s">
        <v>78</v>
      </c>
      <c r="L499" s="251" t="s">
        <v>78</v>
      </c>
      <c r="O499" s="323">
        <f t="shared" ca="1" si="90"/>
        <v>0</v>
      </c>
      <c r="P499" s="323">
        <f t="shared" ca="1" si="91"/>
        <v>0</v>
      </c>
      <c r="Q499" s="323">
        <f t="shared" ca="1" si="92"/>
        <v>0</v>
      </c>
      <c r="R499" s="323">
        <f t="shared" ca="1" si="93"/>
        <v>0</v>
      </c>
      <c r="S499" s="323">
        <f t="shared" ca="1" si="94"/>
        <v>0</v>
      </c>
      <c r="T499" s="323">
        <f t="shared" ca="1" si="95"/>
        <v>0</v>
      </c>
      <c r="W499" s="323">
        <f t="shared" si="88"/>
        <v>495</v>
      </c>
      <c r="X499" s="323">
        <f t="shared" si="89"/>
        <v>497</v>
      </c>
    </row>
    <row r="500" spans="1:24" customFormat="1" ht="42.75" customHeight="1" x14ac:dyDescent="0.25">
      <c r="A500" s="356"/>
      <c r="B500" s="356"/>
      <c r="C500" s="239" t="s">
        <v>499</v>
      </c>
      <c r="D500" s="239"/>
      <c r="E500" s="239"/>
      <c r="F500" s="239"/>
      <c r="G500" s="248"/>
      <c r="H500" s="239" t="s">
        <v>451</v>
      </c>
      <c r="I500" s="239"/>
      <c r="J500" s="248" t="s">
        <v>451</v>
      </c>
      <c r="K500" s="251"/>
      <c r="L500" s="251"/>
      <c r="O500" s="323">
        <f t="shared" ca="1" si="90"/>
        <v>0</v>
      </c>
      <c r="P500" s="323">
        <f t="shared" ca="1" si="91"/>
        <v>0</v>
      </c>
      <c r="Q500" s="323">
        <f t="shared" ca="1" si="92"/>
        <v>0</v>
      </c>
      <c r="R500" s="323">
        <f t="shared" ca="1" si="93"/>
        <v>0</v>
      </c>
      <c r="S500" s="323">
        <f t="shared" ca="1" si="94"/>
        <v>0</v>
      </c>
      <c r="T500" s="323">
        <f t="shared" ca="1" si="95"/>
        <v>0</v>
      </c>
      <c r="W500" s="323">
        <f t="shared" si="88"/>
        <v>499</v>
      </c>
      <c r="X500" s="323">
        <f t="shared" si="89"/>
        <v>501</v>
      </c>
    </row>
    <row r="501" spans="1:24" customFormat="1" ht="42.75" customHeight="1" x14ac:dyDescent="0.25">
      <c r="A501" s="354">
        <v>86</v>
      </c>
      <c r="B501" s="354" t="s">
        <v>584</v>
      </c>
      <c r="C501" s="354" t="s">
        <v>78</v>
      </c>
      <c r="D501" s="239" t="s">
        <v>73</v>
      </c>
      <c r="E501" s="239">
        <v>1</v>
      </c>
      <c r="F501" s="239">
        <v>220</v>
      </c>
      <c r="G501" s="248" t="s">
        <v>313</v>
      </c>
      <c r="H501" s="239" t="s">
        <v>451</v>
      </c>
      <c r="I501" s="239" t="s">
        <v>451</v>
      </c>
      <c r="J501" s="357" t="s">
        <v>451</v>
      </c>
      <c r="K501" s="251" t="s">
        <v>78</v>
      </c>
      <c r="L501" s="251" t="s">
        <v>78</v>
      </c>
      <c r="O501" s="323">
        <f t="shared" ca="1" si="90"/>
        <v>0</v>
      </c>
      <c r="P501" s="323">
        <f t="shared" ca="1" si="91"/>
        <v>0</v>
      </c>
      <c r="Q501" s="323">
        <f t="shared" ca="1" si="92"/>
        <v>0</v>
      </c>
      <c r="R501" s="323">
        <f t="shared" ca="1" si="93"/>
        <v>0</v>
      </c>
      <c r="S501" s="323">
        <f t="shared" ca="1" si="94"/>
        <v>0</v>
      </c>
      <c r="T501" s="323">
        <f t="shared" ca="1" si="95"/>
        <v>0</v>
      </c>
      <c r="W501" s="323">
        <f t="shared" si="88"/>
        <v>499</v>
      </c>
      <c r="X501" s="323">
        <f t="shared" si="89"/>
        <v>501</v>
      </c>
    </row>
    <row r="502" spans="1:24" customFormat="1" ht="42.75" customHeight="1" x14ac:dyDescent="0.25">
      <c r="A502" s="355"/>
      <c r="B502" s="355"/>
      <c r="C502" s="355"/>
      <c r="D502" s="239" t="s">
        <v>162</v>
      </c>
      <c r="E502" s="239">
        <v>1</v>
      </c>
      <c r="F502" s="239">
        <v>60</v>
      </c>
      <c r="G502" s="248" t="s">
        <v>313</v>
      </c>
      <c r="H502" s="239" t="s">
        <v>451</v>
      </c>
      <c r="I502" s="239" t="s">
        <v>451</v>
      </c>
      <c r="J502" s="358"/>
      <c r="K502" s="251" t="s">
        <v>78</v>
      </c>
      <c r="L502" s="251" t="s">
        <v>78</v>
      </c>
      <c r="O502" s="323">
        <f t="shared" ca="1" si="90"/>
        <v>0</v>
      </c>
      <c r="P502" s="323">
        <f t="shared" ca="1" si="91"/>
        <v>0</v>
      </c>
      <c r="Q502" s="323">
        <f t="shared" ca="1" si="92"/>
        <v>0</v>
      </c>
      <c r="R502" s="323">
        <f t="shared" ca="1" si="93"/>
        <v>0</v>
      </c>
      <c r="S502" s="323">
        <f t="shared" ca="1" si="94"/>
        <v>0</v>
      </c>
      <c r="T502" s="323">
        <f t="shared" ca="1" si="95"/>
        <v>0</v>
      </c>
      <c r="W502" s="323">
        <f t="shared" si="88"/>
        <v>499</v>
      </c>
      <c r="X502" s="323">
        <f t="shared" si="89"/>
        <v>501</v>
      </c>
    </row>
    <row r="503" spans="1:24" customFormat="1" ht="42.75" customHeight="1" x14ac:dyDescent="0.25">
      <c r="A503" s="355"/>
      <c r="B503" s="355"/>
      <c r="C503" s="356"/>
      <c r="D503" s="239" t="s">
        <v>385</v>
      </c>
      <c r="E503" s="239">
        <v>1</v>
      </c>
      <c r="F503" s="239">
        <v>1</v>
      </c>
      <c r="G503" s="248" t="s">
        <v>313</v>
      </c>
      <c r="H503" s="239" t="s">
        <v>451</v>
      </c>
      <c r="I503" s="239" t="s">
        <v>451</v>
      </c>
      <c r="J503" s="359"/>
      <c r="K503" s="251" t="s">
        <v>78</v>
      </c>
      <c r="L503" s="251" t="s">
        <v>78</v>
      </c>
      <c r="O503" s="323">
        <f t="shared" ca="1" si="90"/>
        <v>0</v>
      </c>
      <c r="P503" s="323">
        <f t="shared" ca="1" si="91"/>
        <v>0</v>
      </c>
      <c r="Q503" s="323">
        <f t="shared" ca="1" si="92"/>
        <v>0</v>
      </c>
      <c r="R503" s="323">
        <f t="shared" ca="1" si="93"/>
        <v>0</v>
      </c>
      <c r="S503" s="323">
        <f t="shared" ca="1" si="94"/>
        <v>0</v>
      </c>
      <c r="T503" s="323">
        <f t="shared" ca="1" si="95"/>
        <v>0</v>
      </c>
      <c r="W503" s="323">
        <f t="shared" si="88"/>
        <v>499</v>
      </c>
      <c r="X503" s="323">
        <f t="shared" si="89"/>
        <v>501</v>
      </c>
    </row>
    <row r="504" spans="1:24" customFormat="1" ht="42.75" customHeight="1" x14ac:dyDescent="0.25">
      <c r="A504" s="356"/>
      <c r="B504" s="356"/>
      <c r="C504" s="239" t="s">
        <v>499</v>
      </c>
      <c r="D504" s="239"/>
      <c r="E504" s="239"/>
      <c r="F504" s="239"/>
      <c r="G504" s="248"/>
      <c r="H504" s="239"/>
      <c r="I504" s="239"/>
      <c r="J504" s="248" t="s">
        <v>451</v>
      </c>
      <c r="K504" s="251"/>
      <c r="L504" s="251"/>
      <c r="O504" s="323">
        <f t="shared" ca="1" si="90"/>
        <v>0</v>
      </c>
      <c r="P504" s="323">
        <f t="shared" ca="1" si="91"/>
        <v>0</v>
      </c>
      <c r="Q504" s="323">
        <f t="shared" ca="1" si="92"/>
        <v>0</v>
      </c>
      <c r="R504" s="323">
        <f t="shared" ca="1" si="93"/>
        <v>0</v>
      </c>
      <c r="S504" s="323">
        <f t="shared" ca="1" si="94"/>
        <v>0</v>
      </c>
      <c r="T504" s="323">
        <f t="shared" ca="1" si="95"/>
        <v>0</v>
      </c>
      <c r="W504" s="323">
        <f t="shared" si="88"/>
        <v>503</v>
      </c>
      <c r="X504" s="323">
        <f t="shared" si="89"/>
        <v>505</v>
      </c>
    </row>
    <row r="505" spans="1:24" customFormat="1" ht="42.75" customHeight="1" x14ac:dyDescent="0.25">
      <c r="A505" s="354">
        <v>87</v>
      </c>
      <c r="B505" s="354" t="s">
        <v>434</v>
      </c>
      <c r="C505" s="353" t="s">
        <v>33</v>
      </c>
      <c r="D505" s="239" t="s">
        <v>73</v>
      </c>
      <c r="E505" s="239">
        <v>1</v>
      </c>
      <c r="F505" s="239">
        <v>197</v>
      </c>
      <c r="G505" s="248" t="s">
        <v>313</v>
      </c>
      <c r="H505" s="239" t="s">
        <v>451</v>
      </c>
      <c r="I505" s="239" t="s">
        <v>451</v>
      </c>
      <c r="J505" s="352" t="s">
        <v>451</v>
      </c>
      <c r="K505" s="251" t="s">
        <v>11</v>
      </c>
      <c r="L505" s="251" t="s">
        <v>78</v>
      </c>
      <c r="O505" s="323">
        <f t="shared" ca="1" si="90"/>
        <v>0</v>
      </c>
      <c r="P505" s="323">
        <f t="shared" ca="1" si="91"/>
        <v>0</v>
      </c>
      <c r="Q505" s="323">
        <f t="shared" ca="1" si="92"/>
        <v>0</v>
      </c>
      <c r="R505" s="323">
        <f t="shared" ca="1" si="93"/>
        <v>0</v>
      </c>
      <c r="S505" s="323">
        <f t="shared" ca="1" si="94"/>
        <v>0</v>
      </c>
      <c r="T505" s="323">
        <f t="shared" ca="1" si="95"/>
        <v>0</v>
      </c>
      <c r="W505" s="323">
        <f t="shared" si="88"/>
        <v>503</v>
      </c>
      <c r="X505" s="323">
        <f t="shared" si="89"/>
        <v>505</v>
      </c>
    </row>
    <row r="506" spans="1:24" customFormat="1" ht="42.75" customHeight="1" x14ac:dyDescent="0.25">
      <c r="A506" s="355"/>
      <c r="B506" s="355"/>
      <c r="C506" s="353"/>
      <c r="D506" s="239" t="s">
        <v>73</v>
      </c>
      <c r="E506" s="239">
        <v>2</v>
      </c>
      <c r="F506" s="239">
        <v>192</v>
      </c>
      <c r="G506" s="248" t="s">
        <v>313</v>
      </c>
      <c r="H506" s="239" t="s">
        <v>451</v>
      </c>
      <c r="I506" s="239" t="s">
        <v>451</v>
      </c>
      <c r="J506" s="352"/>
      <c r="K506" s="251" t="s">
        <v>11</v>
      </c>
      <c r="L506" s="251" t="s">
        <v>78</v>
      </c>
      <c r="O506" s="323">
        <f t="shared" ca="1" si="90"/>
        <v>0</v>
      </c>
      <c r="P506" s="323">
        <f t="shared" ca="1" si="91"/>
        <v>0</v>
      </c>
      <c r="Q506" s="323">
        <f t="shared" ca="1" si="92"/>
        <v>0</v>
      </c>
      <c r="R506" s="323">
        <f t="shared" ca="1" si="93"/>
        <v>0</v>
      </c>
      <c r="S506" s="323">
        <f t="shared" ca="1" si="94"/>
        <v>0</v>
      </c>
      <c r="T506" s="323">
        <f t="shared" ca="1" si="95"/>
        <v>0</v>
      </c>
      <c r="W506" s="323">
        <f t="shared" si="88"/>
        <v>503</v>
      </c>
      <c r="X506" s="323">
        <f t="shared" si="89"/>
        <v>505</v>
      </c>
    </row>
    <row r="507" spans="1:24" customFormat="1" ht="42.75" customHeight="1" x14ac:dyDescent="0.25">
      <c r="A507" s="355"/>
      <c r="B507" s="355"/>
      <c r="C507" s="353"/>
      <c r="D507" s="239" t="s">
        <v>74</v>
      </c>
      <c r="E507" s="239">
        <v>1</v>
      </c>
      <c r="F507" s="239">
        <v>212</v>
      </c>
      <c r="G507" s="248" t="s">
        <v>313</v>
      </c>
      <c r="H507" s="239" t="s">
        <v>451</v>
      </c>
      <c r="I507" s="239" t="s">
        <v>451</v>
      </c>
      <c r="J507" s="352"/>
      <c r="K507" s="251" t="s">
        <v>11</v>
      </c>
      <c r="L507" s="251" t="s">
        <v>11</v>
      </c>
      <c r="O507" s="323">
        <f t="shared" ca="1" si="90"/>
        <v>0</v>
      </c>
      <c r="P507" s="323">
        <f t="shared" ca="1" si="91"/>
        <v>0</v>
      </c>
      <c r="Q507" s="323">
        <f t="shared" ca="1" si="92"/>
        <v>0</v>
      </c>
      <c r="R507" s="323">
        <f t="shared" ca="1" si="93"/>
        <v>0</v>
      </c>
      <c r="S507" s="323">
        <f t="shared" ca="1" si="94"/>
        <v>0</v>
      </c>
      <c r="T507" s="323">
        <f t="shared" ca="1" si="95"/>
        <v>0</v>
      </c>
      <c r="W507" s="323">
        <f t="shared" si="88"/>
        <v>503</v>
      </c>
      <c r="X507" s="323">
        <f t="shared" si="89"/>
        <v>505</v>
      </c>
    </row>
    <row r="508" spans="1:24" customFormat="1" ht="42.75" customHeight="1" x14ac:dyDescent="0.25">
      <c r="A508" s="355"/>
      <c r="B508" s="355"/>
      <c r="C508" s="353"/>
      <c r="D508" s="239" t="s">
        <v>74</v>
      </c>
      <c r="E508" s="239">
        <v>2</v>
      </c>
      <c r="F508" s="239">
        <v>212</v>
      </c>
      <c r="G508" s="248" t="s">
        <v>313</v>
      </c>
      <c r="H508" s="239" t="s">
        <v>451</v>
      </c>
      <c r="I508" s="239" t="s">
        <v>451</v>
      </c>
      <c r="J508" s="352"/>
      <c r="K508" s="251" t="s">
        <v>11</v>
      </c>
      <c r="L508" s="251" t="s">
        <v>11</v>
      </c>
      <c r="O508" s="323">
        <f t="shared" ca="1" si="90"/>
        <v>0</v>
      </c>
      <c r="P508" s="323">
        <f t="shared" ca="1" si="91"/>
        <v>0</v>
      </c>
      <c r="Q508" s="323">
        <f t="shared" ca="1" si="92"/>
        <v>0</v>
      </c>
      <c r="R508" s="323">
        <f t="shared" ca="1" si="93"/>
        <v>0</v>
      </c>
      <c r="S508" s="323">
        <f t="shared" ca="1" si="94"/>
        <v>0</v>
      </c>
      <c r="T508" s="323">
        <f t="shared" ca="1" si="95"/>
        <v>0</v>
      </c>
      <c r="W508" s="323">
        <f t="shared" si="88"/>
        <v>503</v>
      </c>
      <c r="X508" s="323">
        <f t="shared" si="89"/>
        <v>505</v>
      </c>
    </row>
    <row r="509" spans="1:24" customFormat="1" ht="42.75" customHeight="1" x14ac:dyDescent="0.25">
      <c r="A509" s="355"/>
      <c r="B509" s="355"/>
      <c r="C509" s="353"/>
      <c r="D509" s="239" t="s">
        <v>32</v>
      </c>
      <c r="E509" s="239">
        <v>1</v>
      </c>
      <c r="F509" s="239">
        <v>100</v>
      </c>
      <c r="G509" s="248" t="s">
        <v>313</v>
      </c>
      <c r="H509" s="239" t="s">
        <v>451</v>
      </c>
      <c r="I509" s="239" t="s">
        <v>451</v>
      </c>
      <c r="J509" s="352"/>
      <c r="K509" s="251" t="s">
        <v>11</v>
      </c>
      <c r="L509" s="251" t="s">
        <v>33</v>
      </c>
      <c r="O509" s="323">
        <f t="shared" ca="1" si="90"/>
        <v>0</v>
      </c>
      <c r="P509" s="323">
        <f t="shared" ca="1" si="91"/>
        <v>0</v>
      </c>
      <c r="Q509" s="323">
        <f t="shared" ca="1" si="92"/>
        <v>0</v>
      </c>
      <c r="R509" s="323">
        <f t="shared" ca="1" si="93"/>
        <v>0</v>
      </c>
      <c r="S509" s="323">
        <f t="shared" ca="1" si="94"/>
        <v>0</v>
      </c>
      <c r="T509" s="323">
        <f t="shared" ca="1" si="95"/>
        <v>0</v>
      </c>
      <c r="W509" s="323">
        <f t="shared" si="88"/>
        <v>503</v>
      </c>
      <c r="X509" s="323">
        <f t="shared" si="89"/>
        <v>505</v>
      </c>
    </row>
    <row r="510" spans="1:24" customFormat="1" ht="42.75" customHeight="1" x14ac:dyDescent="0.25">
      <c r="A510" s="355"/>
      <c r="B510" s="355"/>
      <c r="C510" s="353"/>
      <c r="D510" s="239" t="s">
        <v>139</v>
      </c>
      <c r="E510" s="239">
        <v>1</v>
      </c>
      <c r="F510" s="239">
        <v>218</v>
      </c>
      <c r="G510" s="248" t="s">
        <v>313</v>
      </c>
      <c r="H510" s="239" t="s">
        <v>451</v>
      </c>
      <c r="I510" s="239" t="s">
        <v>451</v>
      </c>
      <c r="J510" s="352"/>
      <c r="K510" s="251" t="s">
        <v>11</v>
      </c>
      <c r="L510" s="251" t="s">
        <v>140</v>
      </c>
      <c r="O510" s="323">
        <f t="shared" ca="1" si="90"/>
        <v>0</v>
      </c>
      <c r="P510" s="323">
        <f t="shared" ca="1" si="91"/>
        <v>0</v>
      </c>
      <c r="Q510" s="323">
        <f t="shared" ca="1" si="92"/>
        <v>0</v>
      </c>
      <c r="R510" s="323">
        <f t="shared" ca="1" si="93"/>
        <v>0</v>
      </c>
      <c r="S510" s="323">
        <f t="shared" ca="1" si="94"/>
        <v>0</v>
      </c>
      <c r="T510" s="323">
        <f t="shared" ca="1" si="95"/>
        <v>0</v>
      </c>
      <c r="W510" s="323">
        <f t="shared" si="88"/>
        <v>503</v>
      </c>
      <c r="X510" s="323">
        <f t="shared" si="89"/>
        <v>505</v>
      </c>
    </row>
    <row r="511" spans="1:24" customFormat="1" ht="42.75" customHeight="1" x14ac:dyDescent="0.25">
      <c r="A511" s="355"/>
      <c r="B511" s="355"/>
      <c r="C511" s="353"/>
      <c r="D511" s="239" t="s">
        <v>141</v>
      </c>
      <c r="E511" s="239">
        <v>2</v>
      </c>
      <c r="F511" s="239">
        <v>289</v>
      </c>
      <c r="G511" s="248" t="s">
        <v>313</v>
      </c>
      <c r="H511" s="239" t="s">
        <v>451</v>
      </c>
      <c r="I511" s="239" t="s">
        <v>451</v>
      </c>
      <c r="J511" s="352"/>
      <c r="K511" s="251" t="s">
        <v>11</v>
      </c>
      <c r="L511" s="251" t="s">
        <v>33</v>
      </c>
      <c r="O511" s="323">
        <f t="shared" ca="1" si="90"/>
        <v>0</v>
      </c>
      <c r="P511" s="323">
        <f t="shared" ca="1" si="91"/>
        <v>0</v>
      </c>
      <c r="Q511" s="323">
        <f t="shared" ca="1" si="92"/>
        <v>0</v>
      </c>
      <c r="R511" s="323">
        <f t="shared" ca="1" si="93"/>
        <v>0</v>
      </c>
      <c r="S511" s="323">
        <f t="shared" ca="1" si="94"/>
        <v>0</v>
      </c>
      <c r="T511" s="323">
        <f t="shared" ca="1" si="95"/>
        <v>0</v>
      </c>
      <c r="W511" s="323">
        <f t="shared" si="88"/>
        <v>503</v>
      </c>
      <c r="X511" s="323">
        <f t="shared" si="89"/>
        <v>505</v>
      </c>
    </row>
    <row r="512" spans="1:24" customFormat="1" ht="42.75" customHeight="1" x14ac:dyDescent="0.25">
      <c r="A512" s="355"/>
      <c r="B512" s="355"/>
      <c r="C512" s="353"/>
      <c r="D512" s="239" t="s">
        <v>79</v>
      </c>
      <c r="E512" s="239">
        <v>1</v>
      </c>
      <c r="F512" s="239">
        <v>124</v>
      </c>
      <c r="G512" s="248" t="s">
        <v>313</v>
      </c>
      <c r="H512" s="239" t="s">
        <v>451</v>
      </c>
      <c r="I512" s="239" t="s">
        <v>451</v>
      </c>
      <c r="J512" s="352"/>
      <c r="K512" s="251" t="s">
        <v>11</v>
      </c>
      <c r="L512" s="251" t="s">
        <v>11</v>
      </c>
      <c r="O512" s="323">
        <f t="shared" ca="1" si="90"/>
        <v>0</v>
      </c>
      <c r="P512" s="323">
        <f t="shared" ca="1" si="91"/>
        <v>0</v>
      </c>
      <c r="Q512" s="323">
        <f t="shared" ca="1" si="92"/>
        <v>0</v>
      </c>
      <c r="R512" s="323">
        <f t="shared" ca="1" si="93"/>
        <v>0</v>
      </c>
      <c r="S512" s="323">
        <f t="shared" ca="1" si="94"/>
        <v>0</v>
      </c>
      <c r="T512" s="323">
        <f t="shared" ca="1" si="95"/>
        <v>0</v>
      </c>
      <c r="W512" s="323">
        <f t="shared" si="88"/>
        <v>503</v>
      </c>
      <c r="X512" s="323">
        <f t="shared" si="89"/>
        <v>505</v>
      </c>
    </row>
    <row r="513" spans="1:24" customFormat="1" ht="42.75" customHeight="1" x14ac:dyDescent="0.25">
      <c r="A513" s="355"/>
      <c r="B513" s="355"/>
      <c r="C513" s="353"/>
      <c r="D513" s="239" t="s">
        <v>89</v>
      </c>
      <c r="E513" s="239">
        <v>2</v>
      </c>
      <c r="F513" s="239">
        <v>260</v>
      </c>
      <c r="G513" s="248" t="s">
        <v>313</v>
      </c>
      <c r="H513" s="239">
        <v>50</v>
      </c>
      <c r="I513" s="239" t="s">
        <v>451</v>
      </c>
      <c r="J513" s="352"/>
      <c r="K513" s="251" t="s">
        <v>15</v>
      </c>
      <c r="L513" s="251" t="s">
        <v>92</v>
      </c>
      <c r="O513" s="323">
        <f t="shared" ca="1" si="90"/>
        <v>0</v>
      </c>
      <c r="P513" s="323">
        <f t="shared" ca="1" si="91"/>
        <v>1</v>
      </c>
      <c r="Q513" s="323">
        <f t="shared" ca="1" si="92"/>
        <v>0</v>
      </c>
      <c r="R513" s="323">
        <f t="shared" ca="1" si="93"/>
        <v>0</v>
      </c>
      <c r="S513" s="323">
        <f t="shared" ca="1" si="94"/>
        <v>0</v>
      </c>
      <c r="T513" s="323">
        <f t="shared" ca="1" si="95"/>
        <v>0</v>
      </c>
      <c r="W513" s="323">
        <f t="shared" si="88"/>
        <v>503</v>
      </c>
      <c r="X513" s="323">
        <f t="shared" si="89"/>
        <v>505</v>
      </c>
    </row>
    <row r="514" spans="1:24" customFormat="1" ht="42.75" customHeight="1" x14ac:dyDescent="0.25">
      <c r="A514" s="355"/>
      <c r="B514" s="355"/>
      <c r="C514" s="353"/>
      <c r="D514" s="239" t="s">
        <v>93</v>
      </c>
      <c r="E514" s="239">
        <v>1</v>
      </c>
      <c r="F514" s="239">
        <v>18</v>
      </c>
      <c r="G514" s="248" t="s">
        <v>313</v>
      </c>
      <c r="H514" s="239">
        <v>50</v>
      </c>
      <c r="I514" s="239" t="s">
        <v>451</v>
      </c>
      <c r="J514" s="352"/>
      <c r="K514" s="251" t="s">
        <v>15</v>
      </c>
      <c r="L514" s="251" t="s">
        <v>94</v>
      </c>
      <c r="O514" s="323">
        <f t="shared" ca="1" si="90"/>
        <v>0</v>
      </c>
      <c r="P514" s="323">
        <f t="shared" ca="1" si="91"/>
        <v>1</v>
      </c>
      <c r="Q514" s="323">
        <f t="shared" ca="1" si="92"/>
        <v>0</v>
      </c>
      <c r="R514" s="323">
        <f t="shared" ca="1" si="93"/>
        <v>0</v>
      </c>
      <c r="S514" s="323">
        <f t="shared" ca="1" si="94"/>
        <v>0</v>
      </c>
      <c r="T514" s="323">
        <f t="shared" ca="1" si="95"/>
        <v>0</v>
      </c>
      <c r="W514" s="323">
        <f t="shared" si="88"/>
        <v>503</v>
      </c>
      <c r="X514" s="323">
        <f t="shared" si="89"/>
        <v>505</v>
      </c>
    </row>
    <row r="515" spans="1:24" customFormat="1" ht="42.75" customHeight="1" x14ac:dyDescent="0.25">
      <c r="A515" s="355"/>
      <c r="B515" s="355"/>
      <c r="C515" s="353"/>
      <c r="D515" s="239" t="s">
        <v>385</v>
      </c>
      <c r="E515" s="239">
        <v>1</v>
      </c>
      <c r="F515" s="239">
        <v>14</v>
      </c>
      <c r="G515" s="248" t="s">
        <v>313</v>
      </c>
      <c r="H515" s="239" t="s">
        <v>451</v>
      </c>
      <c r="I515" s="239" t="s">
        <v>451</v>
      </c>
      <c r="J515" s="352"/>
      <c r="K515" s="251" t="s">
        <v>11</v>
      </c>
      <c r="L515" s="251" t="s">
        <v>78</v>
      </c>
      <c r="O515" s="323">
        <f t="shared" ca="1" si="90"/>
        <v>0</v>
      </c>
      <c r="P515" s="323">
        <f t="shared" ca="1" si="91"/>
        <v>0</v>
      </c>
      <c r="Q515" s="323">
        <f t="shared" ca="1" si="92"/>
        <v>0</v>
      </c>
      <c r="R515" s="323">
        <f t="shared" ca="1" si="93"/>
        <v>0</v>
      </c>
      <c r="S515" s="323">
        <f t="shared" ca="1" si="94"/>
        <v>0</v>
      </c>
      <c r="T515" s="323">
        <f t="shared" ca="1" si="95"/>
        <v>0</v>
      </c>
      <c r="W515" s="323">
        <f t="shared" si="88"/>
        <v>503</v>
      </c>
      <c r="X515" s="323">
        <f t="shared" si="89"/>
        <v>505</v>
      </c>
    </row>
    <row r="516" spans="1:24" customFormat="1" ht="42.75" customHeight="1" x14ac:dyDescent="0.25">
      <c r="A516" s="356"/>
      <c r="B516" s="356"/>
      <c r="C516" s="239" t="s">
        <v>499</v>
      </c>
      <c r="D516" s="239"/>
      <c r="E516" s="239"/>
      <c r="F516" s="239"/>
      <c r="G516" s="248"/>
      <c r="H516" s="239">
        <f>SUM(H505:H515)</f>
        <v>100</v>
      </c>
      <c r="I516" s="239"/>
      <c r="J516" s="248" t="s">
        <v>451</v>
      </c>
      <c r="K516" s="251"/>
      <c r="L516" s="251"/>
      <c r="O516" s="323">
        <f t="shared" ca="1" si="90"/>
        <v>0</v>
      </c>
      <c r="P516" s="323">
        <f t="shared" ca="1" si="91"/>
        <v>2</v>
      </c>
      <c r="Q516" s="323">
        <f t="shared" ca="1" si="92"/>
        <v>0</v>
      </c>
      <c r="R516" s="323">
        <f t="shared" ca="1" si="93"/>
        <v>0</v>
      </c>
      <c r="S516" s="323">
        <f t="shared" ca="1" si="94"/>
        <v>0</v>
      </c>
      <c r="T516" s="323">
        <f t="shared" ca="1" si="95"/>
        <v>0</v>
      </c>
      <c r="W516" s="323">
        <f t="shared" si="88"/>
        <v>515</v>
      </c>
      <c r="X516" s="323">
        <f t="shared" si="89"/>
        <v>517</v>
      </c>
    </row>
    <row r="517" spans="1:24" customFormat="1" ht="42.75" customHeight="1" x14ac:dyDescent="0.25">
      <c r="A517" s="354">
        <v>88</v>
      </c>
      <c r="B517" s="354" t="s">
        <v>62</v>
      </c>
      <c r="C517" s="354" t="s">
        <v>24</v>
      </c>
      <c r="D517" s="239" t="s">
        <v>61</v>
      </c>
      <c r="E517" s="239">
        <v>1</v>
      </c>
      <c r="F517" s="239">
        <v>122</v>
      </c>
      <c r="G517" s="248" t="s">
        <v>313</v>
      </c>
      <c r="H517" s="239" t="s">
        <v>451</v>
      </c>
      <c r="I517" s="239" t="s">
        <v>451</v>
      </c>
      <c r="J517" s="357" t="s">
        <v>560</v>
      </c>
      <c r="K517" s="251" t="s">
        <v>24</v>
      </c>
      <c r="L517" s="251" t="s">
        <v>24</v>
      </c>
      <c r="O517" s="323">
        <f t="shared" ca="1" si="90"/>
        <v>0</v>
      </c>
      <c r="P517" s="323">
        <f t="shared" ca="1" si="91"/>
        <v>0</v>
      </c>
      <c r="Q517" s="323">
        <f t="shared" ca="1" si="92"/>
        <v>0</v>
      </c>
      <c r="R517" s="323">
        <f t="shared" ca="1" si="93"/>
        <v>0</v>
      </c>
      <c r="S517" s="323">
        <f t="shared" ca="1" si="94"/>
        <v>0</v>
      </c>
      <c r="T517" s="323">
        <f t="shared" ca="1" si="95"/>
        <v>0</v>
      </c>
      <c r="W517" s="323">
        <f t="shared" si="88"/>
        <v>515</v>
      </c>
      <c r="X517" s="323">
        <f t="shared" si="89"/>
        <v>517</v>
      </c>
    </row>
    <row r="518" spans="1:24" customFormat="1" ht="42.75" customHeight="1" x14ac:dyDescent="0.25">
      <c r="A518" s="355"/>
      <c r="B518" s="355"/>
      <c r="C518" s="355"/>
      <c r="D518" s="239" t="s">
        <v>54</v>
      </c>
      <c r="E518" s="239">
        <v>1</v>
      </c>
      <c r="F518" s="239">
        <v>230</v>
      </c>
      <c r="G518" s="248" t="s">
        <v>313</v>
      </c>
      <c r="H518" s="239">
        <v>63</v>
      </c>
      <c r="I518" s="239" t="s">
        <v>451</v>
      </c>
      <c r="J518" s="358"/>
      <c r="K518" s="251" t="s">
        <v>24</v>
      </c>
      <c r="L518" s="251" t="s">
        <v>24</v>
      </c>
      <c r="O518" s="323">
        <f t="shared" ca="1" si="90"/>
        <v>0</v>
      </c>
      <c r="P518" s="323">
        <f t="shared" ca="1" si="91"/>
        <v>0</v>
      </c>
      <c r="Q518" s="323">
        <f t="shared" ca="1" si="92"/>
        <v>0</v>
      </c>
      <c r="R518" s="323">
        <f t="shared" ca="1" si="93"/>
        <v>1</v>
      </c>
      <c r="S518" s="323">
        <f t="shared" ca="1" si="94"/>
        <v>0</v>
      </c>
      <c r="T518" s="323">
        <f t="shared" ca="1" si="95"/>
        <v>0</v>
      </c>
      <c r="W518" s="323">
        <f t="shared" ref="W518:W581" si="96">IF(C518="Total", ROW(B518)-1, W517)</f>
        <v>515</v>
      </c>
      <c r="X518" s="323">
        <f t="shared" si="89"/>
        <v>517</v>
      </c>
    </row>
    <row r="519" spans="1:24" customFormat="1" ht="42.75" customHeight="1" x14ac:dyDescent="0.25">
      <c r="A519" s="355"/>
      <c r="B519" s="355"/>
      <c r="C519" s="355"/>
      <c r="D519" s="239" t="s">
        <v>54</v>
      </c>
      <c r="E519" s="239">
        <v>2</v>
      </c>
      <c r="F519" s="239">
        <v>230</v>
      </c>
      <c r="G519" s="248" t="s">
        <v>313</v>
      </c>
      <c r="H519" s="239">
        <v>63</v>
      </c>
      <c r="I519" s="239" t="s">
        <v>451</v>
      </c>
      <c r="J519" s="358"/>
      <c r="K519" s="251" t="s">
        <v>24</v>
      </c>
      <c r="L519" s="251" t="s">
        <v>24</v>
      </c>
      <c r="O519" s="323">
        <f t="shared" ca="1" si="90"/>
        <v>0</v>
      </c>
      <c r="P519" s="323">
        <f t="shared" ca="1" si="91"/>
        <v>0</v>
      </c>
      <c r="Q519" s="323">
        <f t="shared" ca="1" si="92"/>
        <v>0</v>
      </c>
      <c r="R519" s="323">
        <f t="shared" ca="1" si="93"/>
        <v>1</v>
      </c>
      <c r="S519" s="323">
        <f t="shared" ca="1" si="94"/>
        <v>0</v>
      </c>
      <c r="T519" s="323">
        <f t="shared" ca="1" si="95"/>
        <v>0</v>
      </c>
      <c r="W519" s="323">
        <f t="shared" si="96"/>
        <v>515</v>
      </c>
      <c r="X519" s="323">
        <f t="shared" si="89"/>
        <v>517</v>
      </c>
    </row>
    <row r="520" spans="1:24" customFormat="1" ht="42.75" customHeight="1" x14ac:dyDescent="0.25">
      <c r="A520" s="355"/>
      <c r="B520" s="355"/>
      <c r="C520" s="355"/>
      <c r="D520" s="239" t="s">
        <v>103</v>
      </c>
      <c r="E520" s="239">
        <v>1</v>
      </c>
      <c r="F520" s="239">
        <v>93</v>
      </c>
      <c r="G520" s="248" t="s">
        <v>313</v>
      </c>
      <c r="H520" s="239" t="s">
        <v>451</v>
      </c>
      <c r="I520" s="239" t="s">
        <v>451</v>
      </c>
      <c r="J520" s="358"/>
      <c r="K520" s="251" t="s">
        <v>24</v>
      </c>
      <c r="L520" s="251" t="s">
        <v>24</v>
      </c>
      <c r="O520" s="323">
        <f t="shared" ca="1" si="90"/>
        <v>0</v>
      </c>
      <c r="P520" s="323">
        <f t="shared" ca="1" si="91"/>
        <v>0</v>
      </c>
      <c r="Q520" s="323">
        <f t="shared" ca="1" si="92"/>
        <v>0</v>
      </c>
      <c r="R520" s="323">
        <f t="shared" ca="1" si="93"/>
        <v>0</v>
      </c>
      <c r="S520" s="323">
        <f t="shared" ca="1" si="94"/>
        <v>0</v>
      </c>
      <c r="T520" s="323">
        <f t="shared" ca="1" si="95"/>
        <v>0</v>
      </c>
      <c r="W520" s="323">
        <f t="shared" si="96"/>
        <v>515</v>
      </c>
      <c r="X520" s="323">
        <f t="shared" si="89"/>
        <v>517</v>
      </c>
    </row>
    <row r="521" spans="1:24" customFormat="1" ht="42.75" customHeight="1" x14ac:dyDescent="0.25">
      <c r="A521" s="355"/>
      <c r="B521" s="355"/>
      <c r="C521" s="355"/>
      <c r="D521" s="239" t="s">
        <v>175</v>
      </c>
      <c r="E521" s="239">
        <v>1</v>
      </c>
      <c r="F521" s="239">
        <v>81</v>
      </c>
      <c r="G521" s="248" t="s">
        <v>313</v>
      </c>
      <c r="H521" s="239" t="s">
        <v>451</v>
      </c>
      <c r="I521" s="239" t="s">
        <v>451</v>
      </c>
      <c r="J521" s="358"/>
      <c r="K521" s="251" t="s">
        <v>24</v>
      </c>
      <c r="L521" s="251" t="s">
        <v>24</v>
      </c>
      <c r="O521" s="323">
        <f t="shared" ca="1" si="90"/>
        <v>0</v>
      </c>
      <c r="P521" s="323">
        <f t="shared" ca="1" si="91"/>
        <v>0</v>
      </c>
      <c r="Q521" s="323">
        <f t="shared" ca="1" si="92"/>
        <v>0</v>
      </c>
      <c r="R521" s="323">
        <f t="shared" ca="1" si="93"/>
        <v>0</v>
      </c>
      <c r="S521" s="323">
        <f t="shared" ca="1" si="94"/>
        <v>0</v>
      </c>
      <c r="T521" s="323">
        <f t="shared" ca="1" si="95"/>
        <v>0</v>
      </c>
      <c r="W521" s="323">
        <f t="shared" si="96"/>
        <v>515</v>
      </c>
      <c r="X521" s="323">
        <f t="shared" si="89"/>
        <v>517</v>
      </c>
    </row>
    <row r="522" spans="1:24" customFormat="1" ht="42.75" customHeight="1" x14ac:dyDescent="0.25">
      <c r="A522" s="355"/>
      <c r="B522" s="355"/>
      <c r="C522" s="356"/>
      <c r="D522" s="239" t="s">
        <v>175</v>
      </c>
      <c r="E522" s="239">
        <v>2</v>
      </c>
      <c r="F522" s="239">
        <v>68</v>
      </c>
      <c r="G522" s="248" t="s">
        <v>313</v>
      </c>
      <c r="H522" s="239" t="s">
        <v>451</v>
      </c>
      <c r="I522" s="239" t="s">
        <v>451</v>
      </c>
      <c r="J522" s="359"/>
      <c r="K522" s="251" t="s">
        <v>24</v>
      </c>
      <c r="L522" s="251" t="s">
        <v>24</v>
      </c>
      <c r="O522" s="323">
        <f t="shared" ca="1" si="90"/>
        <v>0</v>
      </c>
      <c r="P522" s="323">
        <f t="shared" ca="1" si="91"/>
        <v>0</v>
      </c>
      <c r="Q522" s="323">
        <f t="shared" ca="1" si="92"/>
        <v>0</v>
      </c>
      <c r="R522" s="323">
        <f t="shared" ca="1" si="93"/>
        <v>0</v>
      </c>
      <c r="S522" s="323">
        <f t="shared" ca="1" si="94"/>
        <v>0</v>
      </c>
      <c r="T522" s="323">
        <f t="shared" ca="1" si="95"/>
        <v>0</v>
      </c>
      <c r="W522" s="323">
        <f t="shared" si="96"/>
        <v>515</v>
      </c>
      <c r="X522" s="323">
        <f t="shared" si="89"/>
        <v>517</v>
      </c>
    </row>
    <row r="523" spans="1:24" customFormat="1" ht="42.75" customHeight="1" x14ac:dyDescent="0.25">
      <c r="A523" s="356"/>
      <c r="B523" s="356"/>
      <c r="C523" s="239" t="s">
        <v>499</v>
      </c>
      <c r="D523" s="239"/>
      <c r="E523" s="239"/>
      <c r="F523" s="239"/>
      <c r="G523" s="248"/>
      <c r="H523" s="239">
        <f>SUM(H517:H522)</f>
        <v>126</v>
      </c>
      <c r="I523" s="239"/>
      <c r="J523" s="248">
        <v>80</v>
      </c>
      <c r="K523" s="251"/>
      <c r="L523" s="251"/>
      <c r="O523" s="323">
        <f t="shared" ca="1" si="90"/>
        <v>0</v>
      </c>
      <c r="P523" s="323">
        <f t="shared" ca="1" si="91"/>
        <v>0</v>
      </c>
      <c r="Q523" s="323">
        <f t="shared" ca="1" si="92"/>
        <v>0</v>
      </c>
      <c r="R523" s="323">
        <f t="shared" ca="1" si="93"/>
        <v>2</v>
      </c>
      <c r="S523" s="323">
        <f t="shared" ca="1" si="94"/>
        <v>0</v>
      </c>
      <c r="T523" s="323">
        <f t="shared" ca="1" si="95"/>
        <v>0</v>
      </c>
      <c r="W523" s="323">
        <f t="shared" si="96"/>
        <v>522</v>
      </c>
      <c r="X523" s="323">
        <f t="shared" si="89"/>
        <v>524</v>
      </c>
    </row>
    <row r="524" spans="1:24" customFormat="1" ht="42.75" customHeight="1" x14ac:dyDescent="0.25">
      <c r="A524" s="354">
        <v>89</v>
      </c>
      <c r="B524" s="354" t="s">
        <v>120</v>
      </c>
      <c r="C524" s="354" t="s">
        <v>51</v>
      </c>
      <c r="D524" s="239" t="s">
        <v>131</v>
      </c>
      <c r="E524" s="239">
        <v>1</v>
      </c>
      <c r="F524" s="239">
        <v>183</v>
      </c>
      <c r="G524" s="248" t="s">
        <v>313</v>
      </c>
      <c r="H524" s="239" t="s">
        <v>451</v>
      </c>
      <c r="I524" s="239" t="s">
        <v>451</v>
      </c>
      <c r="J524" s="357" t="s">
        <v>451</v>
      </c>
      <c r="K524" s="251" t="s">
        <v>51</v>
      </c>
      <c r="L524" s="251" t="s">
        <v>51</v>
      </c>
      <c r="O524" s="323">
        <f t="shared" ca="1" si="90"/>
        <v>0</v>
      </c>
      <c r="P524" s="323">
        <f t="shared" ca="1" si="91"/>
        <v>0</v>
      </c>
      <c r="Q524" s="323">
        <f t="shared" ca="1" si="92"/>
        <v>0</v>
      </c>
      <c r="R524" s="323">
        <f t="shared" ca="1" si="93"/>
        <v>0</v>
      </c>
      <c r="S524" s="323">
        <f t="shared" ca="1" si="94"/>
        <v>0</v>
      </c>
      <c r="T524" s="323">
        <f t="shared" ca="1" si="95"/>
        <v>0</v>
      </c>
      <c r="W524" s="323">
        <f t="shared" si="96"/>
        <v>522</v>
      </c>
      <c r="X524" s="323">
        <f t="shared" si="89"/>
        <v>524</v>
      </c>
    </row>
    <row r="525" spans="1:24" customFormat="1" ht="42.75" customHeight="1" x14ac:dyDescent="0.25">
      <c r="A525" s="355"/>
      <c r="B525" s="355"/>
      <c r="C525" s="355"/>
      <c r="D525" s="239" t="s">
        <v>213</v>
      </c>
      <c r="E525" s="239">
        <v>1</v>
      </c>
      <c r="F525" s="239">
        <v>14</v>
      </c>
      <c r="G525" s="248" t="s">
        <v>313</v>
      </c>
      <c r="H525" s="239" t="s">
        <v>451</v>
      </c>
      <c r="I525" s="239" t="s">
        <v>451</v>
      </c>
      <c r="J525" s="358"/>
      <c r="K525" s="251" t="s">
        <v>51</v>
      </c>
      <c r="L525" s="251" t="s">
        <v>51</v>
      </c>
      <c r="O525" s="323">
        <f t="shared" ca="1" si="90"/>
        <v>0</v>
      </c>
      <c r="P525" s="323">
        <f t="shared" ca="1" si="91"/>
        <v>0</v>
      </c>
      <c r="Q525" s="323">
        <f t="shared" ca="1" si="92"/>
        <v>0</v>
      </c>
      <c r="R525" s="323">
        <f t="shared" ca="1" si="93"/>
        <v>0</v>
      </c>
      <c r="S525" s="323">
        <f t="shared" ca="1" si="94"/>
        <v>0</v>
      </c>
      <c r="T525" s="323">
        <f t="shared" ca="1" si="95"/>
        <v>0</v>
      </c>
      <c r="W525" s="323">
        <f t="shared" si="96"/>
        <v>522</v>
      </c>
      <c r="X525" s="323">
        <f t="shared" si="89"/>
        <v>524</v>
      </c>
    </row>
    <row r="526" spans="1:24" customFormat="1" ht="42.75" customHeight="1" x14ac:dyDescent="0.25">
      <c r="A526" s="355"/>
      <c r="B526" s="355"/>
      <c r="C526" s="355"/>
      <c r="D526" s="239" t="s">
        <v>213</v>
      </c>
      <c r="E526" s="239">
        <v>2</v>
      </c>
      <c r="F526" s="239">
        <v>14</v>
      </c>
      <c r="G526" s="248" t="s">
        <v>313</v>
      </c>
      <c r="H526" s="239" t="s">
        <v>451</v>
      </c>
      <c r="I526" s="239" t="s">
        <v>451</v>
      </c>
      <c r="J526" s="358"/>
      <c r="K526" s="251" t="s">
        <v>51</v>
      </c>
      <c r="L526" s="251" t="s">
        <v>51</v>
      </c>
      <c r="O526" s="323">
        <f t="shared" ca="1" si="90"/>
        <v>0</v>
      </c>
      <c r="P526" s="323">
        <f t="shared" ca="1" si="91"/>
        <v>0</v>
      </c>
      <c r="Q526" s="323">
        <f t="shared" ca="1" si="92"/>
        <v>0</v>
      </c>
      <c r="R526" s="323">
        <f t="shared" ca="1" si="93"/>
        <v>0</v>
      </c>
      <c r="S526" s="323">
        <f t="shared" ca="1" si="94"/>
        <v>0</v>
      </c>
      <c r="T526" s="323">
        <f t="shared" ca="1" si="95"/>
        <v>0</v>
      </c>
      <c r="W526" s="323">
        <f t="shared" si="96"/>
        <v>522</v>
      </c>
      <c r="X526" s="323">
        <f t="shared" si="89"/>
        <v>524</v>
      </c>
    </row>
    <row r="527" spans="1:24" customFormat="1" ht="42.75" customHeight="1" x14ac:dyDescent="0.25">
      <c r="A527" s="355"/>
      <c r="B527" s="355"/>
      <c r="C527" s="356"/>
      <c r="D527" s="239" t="s">
        <v>119</v>
      </c>
      <c r="E527" s="239">
        <v>1</v>
      </c>
      <c r="F527" s="239">
        <v>172</v>
      </c>
      <c r="G527" s="248" t="s">
        <v>313</v>
      </c>
      <c r="H527" s="239" t="s">
        <v>451</v>
      </c>
      <c r="I527" s="239" t="s">
        <v>451</v>
      </c>
      <c r="J527" s="359"/>
      <c r="K527" s="251" t="s">
        <v>51</v>
      </c>
      <c r="L527" s="251" t="s">
        <v>51</v>
      </c>
      <c r="O527" s="323">
        <f t="shared" ca="1" si="90"/>
        <v>0</v>
      </c>
      <c r="P527" s="323">
        <f t="shared" ca="1" si="91"/>
        <v>0</v>
      </c>
      <c r="Q527" s="323">
        <f t="shared" ca="1" si="92"/>
        <v>0</v>
      </c>
      <c r="R527" s="323">
        <f t="shared" ca="1" si="93"/>
        <v>0</v>
      </c>
      <c r="S527" s="323">
        <f t="shared" ca="1" si="94"/>
        <v>0</v>
      </c>
      <c r="T527" s="323">
        <f t="shared" ca="1" si="95"/>
        <v>0</v>
      </c>
      <c r="W527" s="323">
        <f t="shared" si="96"/>
        <v>522</v>
      </c>
      <c r="X527" s="323">
        <f t="shared" ref="X527:X590" si="97">IF(C527="Total",W527+2,X526)</f>
        <v>524</v>
      </c>
    </row>
    <row r="528" spans="1:24" customFormat="1" ht="42.75" customHeight="1" x14ac:dyDescent="0.25">
      <c r="A528" s="356"/>
      <c r="B528" s="356"/>
      <c r="C528" s="239" t="s">
        <v>499</v>
      </c>
      <c r="D528" s="239"/>
      <c r="E528" s="239"/>
      <c r="F528" s="239"/>
      <c r="G528" s="248"/>
      <c r="H528" s="239" t="s">
        <v>451</v>
      </c>
      <c r="I528" s="239"/>
      <c r="J528" s="248" t="s">
        <v>451</v>
      </c>
      <c r="K528" s="251"/>
      <c r="L528" s="251"/>
      <c r="O528" s="323">
        <f t="shared" ca="1" si="90"/>
        <v>0</v>
      </c>
      <c r="P528" s="323">
        <f t="shared" ca="1" si="91"/>
        <v>0</v>
      </c>
      <c r="Q528" s="323">
        <f t="shared" ca="1" si="92"/>
        <v>0</v>
      </c>
      <c r="R528" s="323">
        <f t="shared" ca="1" si="93"/>
        <v>0</v>
      </c>
      <c r="S528" s="323">
        <f t="shared" ca="1" si="94"/>
        <v>0</v>
      </c>
      <c r="T528" s="323">
        <f t="shared" ca="1" si="95"/>
        <v>0</v>
      </c>
      <c r="W528" s="323">
        <f t="shared" si="96"/>
        <v>527</v>
      </c>
      <c r="X528" s="323">
        <f t="shared" si="97"/>
        <v>529</v>
      </c>
    </row>
    <row r="529" spans="1:24" customFormat="1" ht="42.75" customHeight="1" x14ac:dyDescent="0.25">
      <c r="A529" s="354">
        <v>90</v>
      </c>
      <c r="B529" s="354" t="s">
        <v>142</v>
      </c>
      <c r="C529" s="353" t="s">
        <v>191</v>
      </c>
      <c r="D529" s="239" t="s">
        <v>485</v>
      </c>
      <c r="E529" s="239">
        <v>3</v>
      </c>
      <c r="F529" s="239">
        <v>27</v>
      </c>
      <c r="G529" s="248" t="s">
        <v>314</v>
      </c>
      <c r="H529" s="239" t="s">
        <v>451</v>
      </c>
      <c r="I529" s="239" t="s">
        <v>451</v>
      </c>
      <c r="J529" s="352" t="s">
        <v>451</v>
      </c>
      <c r="K529" s="251" t="s">
        <v>11</v>
      </c>
      <c r="L529" s="251" t="s">
        <v>11</v>
      </c>
      <c r="O529" s="323">
        <f t="shared" ca="1" si="90"/>
        <v>0</v>
      </c>
      <c r="P529" s="323">
        <f t="shared" ca="1" si="91"/>
        <v>0</v>
      </c>
      <c r="Q529" s="323">
        <f t="shared" ca="1" si="92"/>
        <v>0</v>
      </c>
      <c r="R529" s="323">
        <f t="shared" ca="1" si="93"/>
        <v>0</v>
      </c>
      <c r="S529" s="323">
        <f t="shared" ca="1" si="94"/>
        <v>0</v>
      </c>
      <c r="T529" s="323">
        <f t="shared" ca="1" si="95"/>
        <v>0</v>
      </c>
      <c r="W529" s="323">
        <f t="shared" si="96"/>
        <v>527</v>
      </c>
      <c r="X529" s="323">
        <f t="shared" si="97"/>
        <v>529</v>
      </c>
    </row>
    <row r="530" spans="1:24" customFormat="1" ht="42.75" customHeight="1" x14ac:dyDescent="0.25">
      <c r="A530" s="355"/>
      <c r="B530" s="355"/>
      <c r="C530" s="353"/>
      <c r="D530" s="239" t="s">
        <v>485</v>
      </c>
      <c r="E530" s="239">
        <v>4</v>
      </c>
      <c r="F530" s="239">
        <v>27</v>
      </c>
      <c r="G530" s="248" t="s">
        <v>314</v>
      </c>
      <c r="H530" s="239" t="s">
        <v>451</v>
      </c>
      <c r="I530" s="239" t="s">
        <v>451</v>
      </c>
      <c r="J530" s="352"/>
      <c r="K530" s="251" t="s">
        <v>11</v>
      </c>
      <c r="L530" s="251" t="s">
        <v>11</v>
      </c>
      <c r="O530" s="323">
        <f t="shared" ca="1" si="90"/>
        <v>0</v>
      </c>
      <c r="P530" s="323">
        <f t="shared" ca="1" si="91"/>
        <v>0</v>
      </c>
      <c r="Q530" s="323">
        <f t="shared" ca="1" si="92"/>
        <v>0</v>
      </c>
      <c r="R530" s="323">
        <f t="shared" ca="1" si="93"/>
        <v>0</v>
      </c>
      <c r="S530" s="323">
        <f t="shared" ca="1" si="94"/>
        <v>0</v>
      </c>
      <c r="T530" s="323">
        <f t="shared" ca="1" si="95"/>
        <v>0</v>
      </c>
      <c r="W530" s="323">
        <f t="shared" si="96"/>
        <v>527</v>
      </c>
      <c r="X530" s="323">
        <f t="shared" si="97"/>
        <v>529</v>
      </c>
    </row>
    <row r="531" spans="1:24" customFormat="1" ht="42.75" customHeight="1" x14ac:dyDescent="0.25">
      <c r="A531" s="356"/>
      <c r="B531" s="356"/>
      <c r="C531" s="239" t="s">
        <v>499</v>
      </c>
      <c r="D531" s="239"/>
      <c r="E531" s="239"/>
      <c r="F531" s="239"/>
      <c r="G531" s="248"/>
      <c r="H531" s="239" t="s">
        <v>451</v>
      </c>
      <c r="I531" s="239"/>
      <c r="J531" s="248" t="s">
        <v>451</v>
      </c>
      <c r="K531" s="251"/>
      <c r="L531" s="251"/>
      <c r="O531" s="323">
        <f t="shared" ca="1" si="90"/>
        <v>0</v>
      </c>
      <c r="P531" s="323">
        <f t="shared" ca="1" si="91"/>
        <v>0</v>
      </c>
      <c r="Q531" s="323">
        <f t="shared" ca="1" si="92"/>
        <v>0</v>
      </c>
      <c r="R531" s="323">
        <f t="shared" ca="1" si="93"/>
        <v>0</v>
      </c>
      <c r="S531" s="323">
        <f t="shared" ca="1" si="94"/>
        <v>0</v>
      </c>
      <c r="T531" s="323">
        <f t="shared" ca="1" si="95"/>
        <v>0</v>
      </c>
      <c r="W531" s="323">
        <f t="shared" si="96"/>
        <v>530</v>
      </c>
      <c r="X531" s="323">
        <f t="shared" si="97"/>
        <v>532</v>
      </c>
    </row>
    <row r="532" spans="1:24" customFormat="1" ht="42.75" customHeight="1" x14ac:dyDescent="0.25">
      <c r="A532" s="354">
        <v>91</v>
      </c>
      <c r="B532" s="354" t="s">
        <v>144</v>
      </c>
      <c r="C532" s="353" t="s">
        <v>144</v>
      </c>
      <c r="D532" s="239" t="s">
        <v>74</v>
      </c>
      <c r="E532" s="239">
        <v>1</v>
      </c>
      <c r="F532" s="239">
        <v>18</v>
      </c>
      <c r="G532" s="248" t="s">
        <v>313</v>
      </c>
      <c r="H532" s="239" t="s">
        <v>451</v>
      </c>
      <c r="I532" s="239" t="s">
        <v>451</v>
      </c>
      <c r="J532" s="352" t="s">
        <v>451</v>
      </c>
      <c r="K532" s="251" t="s">
        <v>11</v>
      </c>
      <c r="L532" s="251" t="s">
        <v>11</v>
      </c>
      <c r="O532" s="323">
        <f t="shared" ca="1" si="90"/>
        <v>0</v>
      </c>
      <c r="P532" s="323">
        <f t="shared" ca="1" si="91"/>
        <v>0</v>
      </c>
      <c r="Q532" s="323">
        <f t="shared" ca="1" si="92"/>
        <v>0</v>
      </c>
      <c r="R532" s="323">
        <f t="shared" ca="1" si="93"/>
        <v>0</v>
      </c>
      <c r="S532" s="323">
        <f t="shared" ca="1" si="94"/>
        <v>0</v>
      </c>
      <c r="T532" s="323">
        <f t="shared" ca="1" si="95"/>
        <v>0</v>
      </c>
      <c r="W532" s="323">
        <f t="shared" si="96"/>
        <v>530</v>
      </c>
      <c r="X532" s="323">
        <f t="shared" si="97"/>
        <v>532</v>
      </c>
    </row>
    <row r="533" spans="1:24" customFormat="1" ht="42.75" customHeight="1" x14ac:dyDescent="0.25">
      <c r="A533" s="355"/>
      <c r="B533" s="355"/>
      <c r="C533" s="353"/>
      <c r="D533" s="239" t="s">
        <v>157</v>
      </c>
      <c r="E533" s="239">
        <v>1</v>
      </c>
      <c r="F533" s="239">
        <v>217</v>
      </c>
      <c r="G533" s="248" t="s">
        <v>313</v>
      </c>
      <c r="H533" s="239" t="s">
        <v>451</v>
      </c>
      <c r="I533" s="239" t="s">
        <v>451</v>
      </c>
      <c r="J533" s="352"/>
      <c r="K533" s="251" t="s">
        <v>11</v>
      </c>
      <c r="L533" s="251" t="s">
        <v>11</v>
      </c>
      <c r="O533" s="323">
        <f t="shared" ca="1" si="90"/>
        <v>0</v>
      </c>
      <c r="P533" s="323">
        <f t="shared" ca="1" si="91"/>
        <v>0</v>
      </c>
      <c r="Q533" s="323">
        <f t="shared" ca="1" si="92"/>
        <v>0</v>
      </c>
      <c r="R533" s="323">
        <f t="shared" ca="1" si="93"/>
        <v>0</v>
      </c>
      <c r="S533" s="323">
        <f t="shared" ca="1" si="94"/>
        <v>0</v>
      </c>
      <c r="T533" s="323">
        <f t="shared" ca="1" si="95"/>
        <v>0</v>
      </c>
      <c r="W533" s="323">
        <f t="shared" si="96"/>
        <v>530</v>
      </c>
      <c r="X533" s="323">
        <f t="shared" si="97"/>
        <v>532</v>
      </c>
    </row>
    <row r="534" spans="1:24" customFormat="1" ht="15" customHeight="1" x14ac:dyDescent="0.25">
      <c r="A534" s="356"/>
      <c r="B534" s="356"/>
      <c r="C534" s="239" t="s">
        <v>499</v>
      </c>
      <c r="D534" s="239"/>
      <c r="E534" s="239"/>
      <c r="F534" s="239"/>
      <c r="G534" s="248"/>
      <c r="H534" s="239" t="s">
        <v>451</v>
      </c>
      <c r="I534" s="239"/>
      <c r="J534" s="248" t="s">
        <v>451</v>
      </c>
      <c r="K534" s="251"/>
      <c r="L534" s="251"/>
      <c r="O534" s="323">
        <f t="shared" ref="O534:O597" ca="1" si="98">IF(C534="Total", SUM(INDIRECT("O"&amp;X533&amp;":O"&amp;W534)), IF(AND(H534=50,I534="Yes"),1,0))</f>
        <v>0</v>
      </c>
      <c r="P534" s="323">
        <f t="shared" ref="P534:P597" ca="1" si="99">IF(C534="Total", SUM(INDIRECT("P"&amp;X533&amp;":P"&amp;W534)),IF(AND(H534=50,I534="-"),1,0))</f>
        <v>0</v>
      </c>
      <c r="Q534" s="323">
        <f t="shared" ref="Q534:Q597" ca="1" si="100">IF(C534="Total", SUM(INDIRECT("Q"&amp;X533&amp;":Q"&amp;W534)),IF(AND(H534=63,I534="Yes"),1,0))</f>
        <v>0</v>
      </c>
      <c r="R534" s="323">
        <f t="shared" ref="R534:R597" ca="1" si="101">IF(C534="Total", SUM(INDIRECT("R"&amp;X533&amp;":R"&amp;W534)),IF(AND(H534=63,I534="-"),1,0))</f>
        <v>0</v>
      </c>
      <c r="S534" s="323">
        <f t="shared" ref="S534:S597" ca="1" si="102">IF(C534="Total", SUM(INDIRECT("S"&amp;X533&amp;":S"&amp;W534)),IF(AND(H534=80,I534="Yes"),1,0))</f>
        <v>0</v>
      </c>
      <c r="T534" s="323">
        <f t="shared" ref="T534:T597" ca="1" si="103">IF(C534="Total", SUM(INDIRECT("T"&amp;X533&amp;":T"&amp;W534)),IF(AND(H534=80,I534="-"),1,0))</f>
        <v>0</v>
      </c>
      <c r="W534" s="323">
        <f t="shared" si="96"/>
        <v>533</v>
      </c>
      <c r="X534" s="323">
        <f t="shared" si="97"/>
        <v>535</v>
      </c>
    </row>
    <row r="535" spans="1:24" customFormat="1" ht="42.75" customHeight="1" x14ac:dyDescent="0.25">
      <c r="A535" s="354">
        <v>92</v>
      </c>
      <c r="B535" s="354" t="s">
        <v>772</v>
      </c>
      <c r="C535" s="354" t="s">
        <v>33</v>
      </c>
      <c r="D535" s="239" t="s">
        <v>25</v>
      </c>
      <c r="E535" s="239">
        <v>1</v>
      </c>
      <c r="F535" s="239">
        <v>18</v>
      </c>
      <c r="G535" s="248" t="s">
        <v>313</v>
      </c>
      <c r="H535" s="239" t="s">
        <v>451</v>
      </c>
      <c r="I535" s="239" t="s">
        <v>451</v>
      </c>
      <c r="J535" s="357" t="s">
        <v>451</v>
      </c>
      <c r="K535" s="251" t="s">
        <v>11</v>
      </c>
      <c r="L535" s="251" t="s">
        <v>11</v>
      </c>
      <c r="O535" s="323">
        <f t="shared" ca="1" si="98"/>
        <v>0</v>
      </c>
      <c r="P535" s="323">
        <f t="shared" ca="1" si="99"/>
        <v>0</v>
      </c>
      <c r="Q535" s="323">
        <f t="shared" ca="1" si="100"/>
        <v>0</v>
      </c>
      <c r="R535" s="323">
        <f t="shared" ca="1" si="101"/>
        <v>0</v>
      </c>
      <c r="S535" s="323">
        <f t="shared" ca="1" si="102"/>
        <v>0</v>
      </c>
      <c r="T535" s="323">
        <f t="shared" ca="1" si="103"/>
        <v>0</v>
      </c>
      <c r="W535" s="323">
        <f t="shared" si="96"/>
        <v>533</v>
      </c>
      <c r="X535" s="323">
        <f t="shared" si="97"/>
        <v>535</v>
      </c>
    </row>
    <row r="536" spans="1:24" s="270" customFormat="1" ht="42.75" customHeight="1" x14ac:dyDescent="0.25">
      <c r="A536" s="355"/>
      <c r="B536" s="355"/>
      <c r="C536" s="355"/>
      <c r="D536" s="305" t="s">
        <v>25</v>
      </c>
      <c r="E536" s="305">
        <v>2</v>
      </c>
      <c r="F536" s="305">
        <v>18</v>
      </c>
      <c r="G536" s="306" t="s">
        <v>313</v>
      </c>
      <c r="H536" s="305" t="s">
        <v>451</v>
      </c>
      <c r="I536" s="305" t="s">
        <v>451</v>
      </c>
      <c r="J536" s="358"/>
      <c r="K536" s="251" t="s">
        <v>11</v>
      </c>
      <c r="L536" s="251" t="s">
        <v>11</v>
      </c>
      <c r="O536" s="323">
        <f t="shared" ca="1" si="98"/>
        <v>0</v>
      </c>
      <c r="P536" s="323">
        <f t="shared" ca="1" si="99"/>
        <v>0</v>
      </c>
      <c r="Q536" s="323">
        <f t="shared" ca="1" si="100"/>
        <v>0</v>
      </c>
      <c r="R536" s="323">
        <f t="shared" ca="1" si="101"/>
        <v>0</v>
      </c>
      <c r="S536" s="323">
        <f t="shared" ca="1" si="102"/>
        <v>0</v>
      </c>
      <c r="T536" s="323">
        <f t="shared" ca="1" si="103"/>
        <v>0</v>
      </c>
      <c r="W536" s="323">
        <f t="shared" si="96"/>
        <v>533</v>
      </c>
      <c r="X536" s="323">
        <f t="shared" si="97"/>
        <v>535</v>
      </c>
    </row>
    <row r="537" spans="1:24" s="270" customFormat="1" ht="42.75" customHeight="1" x14ac:dyDescent="0.25">
      <c r="A537" s="355"/>
      <c r="B537" s="355"/>
      <c r="C537" s="355"/>
      <c r="D537" s="305" t="s">
        <v>769</v>
      </c>
      <c r="E537" s="305">
        <v>1</v>
      </c>
      <c r="F537" s="305">
        <v>112</v>
      </c>
      <c r="G537" s="306" t="s">
        <v>314</v>
      </c>
      <c r="H537" s="305" t="s">
        <v>451</v>
      </c>
      <c r="I537" s="305" t="s">
        <v>451</v>
      </c>
      <c r="J537" s="358"/>
      <c r="K537" s="251" t="s">
        <v>11</v>
      </c>
      <c r="L537" s="251" t="s">
        <v>11</v>
      </c>
      <c r="O537" s="323">
        <f t="shared" ca="1" si="98"/>
        <v>0</v>
      </c>
      <c r="P537" s="323">
        <f t="shared" ca="1" si="99"/>
        <v>0</v>
      </c>
      <c r="Q537" s="323">
        <f t="shared" ca="1" si="100"/>
        <v>0</v>
      </c>
      <c r="R537" s="323">
        <f t="shared" ca="1" si="101"/>
        <v>0</v>
      </c>
      <c r="S537" s="323">
        <f t="shared" ca="1" si="102"/>
        <v>0</v>
      </c>
      <c r="T537" s="323">
        <f t="shared" ca="1" si="103"/>
        <v>0</v>
      </c>
      <c r="W537" s="323">
        <f t="shared" si="96"/>
        <v>533</v>
      </c>
      <c r="X537" s="323">
        <f t="shared" si="97"/>
        <v>535</v>
      </c>
    </row>
    <row r="538" spans="1:24" customFormat="1" ht="42.75" customHeight="1" x14ac:dyDescent="0.25">
      <c r="A538" s="355"/>
      <c r="B538" s="355"/>
      <c r="C538" s="355"/>
      <c r="D538" s="239" t="s">
        <v>769</v>
      </c>
      <c r="E538" s="239">
        <v>2</v>
      </c>
      <c r="F538" s="239">
        <v>112</v>
      </c>
      <c r="G538" s="248" t="s">
        <v>314</v>
      </c>
      <c r="H538" s="239" t="s">
        <v>451</v>
      </c>
      <c r="I538" s="239" t="s">
        <v>451</v>
      </c>
      <c r="J538" s="359"/>
      <c r="K538" s="251" t="s">
        <v>11</v>
      </c>
      <c r="L538" s="251" t="s">
        <v>11</v>
      </c>
      <c r="O538" s="323">
        <f t="shared" ca="1" si="98"/>
        <v>0</v>
      </c>
      <c r="P538" s="323">
        <f t="shared" ca="1" si="99"/>
        <v>0</v>
      </c>
      <c r="Q538" s="323">
        <f t="shared" ca="1" si="100"/>
        <v>0</v>
      </c>
      <c r="R538" s="323">
        <f t="shared" ca="1" si="101"/>
        <v>0</v>
      </c>
      <c r="S538" s="323">
        <f t="shared" ca="1" si="102"/>
        <v>0</v>
      </c>
      <c r="T538" s="323">
        <f t="shared" ca="1" si="103"/>
        <v>0</v>
      </c>
      <c r="W538" s="323">
        <f t="shared" si="96"/>
        <v>533</v>
      </c>
      <c r="X538" s="323">
        <f t="shared" si="97"/>
        <v>535</v>
      </c>
    </row>
    <row r="539" spans="1:24" customFormat="1" ht="42.75" customHeight="1" x14ac:dyDescent="0.25">
      <c r="A539" s="356"/>
      <c r="B539" s="356"/>
      <c r="C539" s="239" t="s">
        <v>499</v>
      </c>
      <c r="D539" s="239"/>
      <c r="E539" s="239"/>
      <c r="F539" s="239"/>
      <c r="G539" s="248"/>
      <c r="H539" s="239" t="s">
        <v>451</v>
      </c>
      <c r="I539" s="239"/>
      <c r="J539" s="248" t="s">
        <v>451</v>
      </c>
      <c r="K539" s="251"/>
      <c r="L539" s="251"/>
      <c r="O539" s="323">
        <f t="shared" ca="1" si="98"/>
        <v>0</v>
      </c>
      <c r="P539" s="323">
        <f t="shared" ca="1" si="99"/>
        <v>0</v>
      </c>
      <c r="Q539" s="323">
        <f t="shared" ca="1" si="100"/>
        <v>0</v>
      </c>
      <c r="R539" s="323">
        <f t="shared" ca="1" si="101"/>
        <v>0</v>
      </c>
      <c r="S539" s="323">
        <f t="shared" ca="1" si="102"/>
        <v>0</v>
      </c>
      <c r="T539" s="323">
        <f t="shared" ca="1" si="103"/>
        <v>0</v>
      </c>
      <c r="W539" s="323">
        <f t="shared" si="96"/>
        <v>538</v>
      </c>
      <c r="X539" s="323">
        <f t="shared" si="97"/>
        <v>540</v>
      </c>
    </row>
    <row r="540" spans="1:24" customFormat="1" ht="42.75" customHeight="1" x14ac:dyDescent="0.25">
      <c r="A540" s="354">
        <v>93</v>
      </c>
      <c r="B540" s="354" t="s">
        <v>131</v>
      </c>
      <c r="C540" s="353" t="s">
        <v>51</v>
      </c>
      <c r="D540" s="239" t="s">
        <v>119</v>
      </c>
      <c r="E540" s="239">
        <v>1</v>
      </c>
      <c r="F540" s="239">
        <v>48</v>
      </c>
      <c r="G540" s="248" t="s">
        <v>313</v>
      </c>
      <c r="H540" s="239" t="s">
        <v>451</v>
      </c>
      <c r="I540" s="239" t="s">
        <v>451</v>
      </c>
      <c r="J540" s="352" t="s">
        <v>509</v>
      </c>
      <c r="K540" s="251" t="s">
        <v>51</v>
      </c>
      <c r="L540" s="251" t="s">
        <v>51</v>
      </c>
      <c r="O540" s="323">
        <f t="shared" ca="1" si="98"/>
        <v>0</v>
      </c>
      <c r="P540" s="323">
        <f t="shared" ca="1" si="99"/>
        <v>0</v>
      </c>
      <c r="Q540" s="323">
        <f t="shared" ca="1" si="100"/>
        <v>0</v>
      </c>
      <c r="R540" s="323">
        <f t="shared" ca="1" si="101"/>
        <v>0</v>
      </c>
      <c r="S540" s="323">
        <f t="shared" ca="1" si="102"/>
        <v>0</v>
      </c>
      <c r="T540" s="323">
        <f t="shared" ca="1" si="103"/>
        <v>0</v>
      </c>
      <c r="W540" s="323">
        <f t="shared" si="96"/>
        <v>538</v>
      </c>
      <c r="X540" s="323">
        <f t="shared" si="97"/>
        <v>540</v>
      </c>
    </row>
    <row r="541" spans="1:24" customFormat="1" ht="42.75" customHeight="1" x14ac:dyDescent="0.25">
      <c r="A541" s="355"/>
      <c r="B541" s="355"/>
      <c r="C541" s="353"/>
      <c r="D541" s="239" t="s">
        <v>96</v>
      </c>
      <c r="E541" s="239">
        <v>1</v>
      </c>
      <c r="F541" s="239">
        <v>37</v>
      </c>
      <c r="G541" s="248" t="s">
        <v>313</v>
      </c>
      <c r="H541" s="239">
        <v>50</v>
      </c>
      <c r="I541" s="239" t="s">
        <v>451</v>
      </c>
      <c r="J541" s="352"/>
      <c r="K541" s="251" t="s">
        <v>51</v>
      </c>
      <c r="L541" s="251" t="s">
        <v>51</v>
      </c>
      <c r="O541" s="323">
        <f t="shared" ca="1" si="98"/>
        <v>0</v>
      </c>
      <c r="P541" s="323">
        <f t="shared" ca="1" si="99"/>
        <v>1</v>
      </c>
      <c r="Q541" s="323">
        <f t="shared" ca="1" si="100"/>
        <v>0</v>
      </c>
      <c r="R541" s="323">
        <f t="shared" ca="1" si="101"/>
        <v>0</v>
      </c>
      <c r="S541" s="323">
        <f t="shared" ca="1" si="102"/>
        <v>0</v>
      </c>
      <c r="T541" s="323">
        <f t="shared" ca="1" si="103"/>
        <v>0</v>
      </c>
      <c r="W541" s="323">
        <f t="shared" si="96"/>
        <v>538</v>
      </c>
      <c r="X541" s="323">
        <f t="shared" si="97"/>
        <v>540</v>
      </c>
    </row>
    <row r="542" spans="1:24" customFormat="1" ht="42.75" customHeight="1" x14ac:dyDescent="0.25">
      <c r="A542" s="355"/>
      <c r="B542" s="355"/>
      <c r="C542" s="353"/>
      <c r="D542" s="239" t="s">
        <v>65</v>
      </c>
      <c r="E542" s="239">
        <v>1</v>
      </c>
      <c r="F542" s="239">
        <v>40</v>
      </c>
      <c r="G542" s="248" t="s">
        <v>313</v>
      </c>
      <c r="H542" s="239" t="s">
        <v>451</v>
      </c>
      <c r="I542" s="239" t="s">
        <v>451</v>
      </c>
      <c r="J542" s="352"/>
      <c r="K542" s="251" t="s">
        <v>51</v>
      </c>
      <c r="L542" s="251" t="s">
        <v>11</v>
      </c>
      <c r="O542" s="323">
        <f t="shared" ca="1" si="98"/>
        <v>0</v>
      </c>
      <c r="P542" s="323">
        <f t="shared" ca="1" si="99"/>
        <v>0</v>
      </c>
      <c r="Q542" s="323">
        <f t="shared" ca="1" si="100"/>
        <v>0</v>
      </c>
      <c r="R542" s="323">
        <f t="shared" ca="1" si="101"/>
        <v>0</v>
      </c>
      <c r="S542" s="323">
        <f t="shared" ca="1" si="102"/>
        <v>0</v>
      </c>
      <c r="T542" s="323">
        <f t="shared" ca="1" si="103"/>
        <v>0</v>
      </c>
      <c r="W542" s="323">
        <f t="shared" si="96"/>
        <v>538</v>
      </c>
      <c r="X542" s="323">
        <f t="shared" si="97"/>
        <v>540</v>
      </c>
    </row>
    <row r="543" spans="1:24" customFormat="1" ht="42.75" customHeight="1" x14ac:dyDescent="0.25">
      <c r="A543" s="355"/>
      <c r="B543" s="355"/>
      <c r="C543" s="353"/>
      <c r="D543" s="239" t="s">
        <v>127</v>
      </c>
      <c r="E543" s="239">
        <v>1</v>
      </c>
      <c r="F543" s="239">
        <v>161</v>
      </c>
      <c r="G543" s="248" t="s">
        <v>313</v>
      </c>
      <c r="H543" s="239" t="s">
        <v>451</v>
      </c>
      <c r="I543" s="239" t="s">
        <v>451</v>
      </c>
      <c r="J543" s="352"/>
      <c r="K543" s="251" t="s">
        <v>51</v>
      </c>
      <c r="L543" s="251" t="s">
        <v>51</v>
      </c>
      <c r="O543" s="323">
        <f t="shared" ca="1" si="98"/>
        <v>0</v>
      </c>
      <c r="P543" s="323">
        <f t="shared" ca="1" si="99"/>
        <v>0</v>
      </c>
      <c r="Q543" s="323">
        <f t="shared" ca="1" si="100"/>
        <v>0</v>
      </c>
      <c r="R543" s="323">
        <f t="shared" ca="1" si="101"/>
        <v>0</v>
      </c>
      <c r="S543" s="323">
        <f t="shared" ca="1" si="102"/>
        <v>0</v>
      </c>
      <c r="T543" s="323">
        <f t="shared" ca="1" si="103"/>
        <v>0</v>
      </c>
      <c r="W543" s="323">
        <f t="shared" si="96"/>
        <v>538</v>
      </c>
      <c r="X543" s="323">
        <f t="shared" si="97"/>
        <v>540</v>
      </c>
    </row>
    <row r="544" spans="1:24" customFormat="1" ht="42.75" customHeight="1" x14ac:dyDescent="0.25">
      <c r="A544" s="355"/>
      <c r="B544" s="355"/>
      <c r="C544" s="353"/>
      <c r="D544" s="239" t="s">
        <v>120</v>
      </c>
      <c r="E544" s="239">
        <v>1</v>
      </c>
      <c r="F544" s="239">
        <v>183</v>
      </c>
      <c r="G544" s="248" t="s">
        <v>313</v>
      </c>
      <c r="H544" s="239" t="s">
        <v>451</v>
      </c>
      <c r="I544" s="239" t="s">
        <v>451</v>
      </c>
      <c r="J544" s="352"/>
      <c r="K544" s="251" t="s">
        <v>51</v>
      </c>
      <c r="L544" s="251" t="s">
        <v>51</v>
      </c>
      <c r="O544" s="323">
        <f t="shared" ca="1" si="98"/>
        <v>0</v>
      </c>
      <c r="P544" s="323">
        <f t="shared" ca="1" si="99"/>
        <v>0</v>
      </c>
      <c r="Q544" s="323">
        <f t="shared" ca="1" si="100"/>
        <v>0</v>
      </c>
      <c r="R544" s="323">
        <f t="shared" ca="1" si="101"/>
        <v>0</v>
      </c>
      <c r="S544" s="323">
        <f t="shared" ca="1" si="102"/>
        <v>0</v>
      </c>
      <c r="T544" s="323">
        <f t="shared" ca="1" si="103"/>
        <v>0</v>
      </c>
      <c r="W544" s="323">
        <f t="shared" si="96"/>
        <v>538</v>
      </c>
      <c r="X544" s="323">
        <f t="shared" si="97"/>
        <v>540</v>
      </c>
    </row>
    <row r="545" spans="1:24" customFormat="1" ht="42.75" customHeight="1" x14ac:dyDescent="0.25">
      <c r="A545" s="355"/>
      <c r="B545" s="355"/>
      <c r="C545" s="353"/>
      <c r="D545" s="239" t="s">
        <v>145</v>
      </c>
      <c r="E545" s="239">
        <v>1</v>
      </c>
      <c r="F545" s="239">
        <v>1</v>
      </c>
      <c r="G545" s="248" t="s">
        <v>313</v>
      </c>
      <c r="H545" s="239" t="s">
        <v>451</v>
      </c>
      <c r="I545" s="239" t="s">
        <v>451</v>
      </c>
      <c r="J545" s="352"/>
      <c r="K545" s="251" t="s">
        <v>51</v>
      </c>
      <c r="L545" s="251" t="s">
        <v>51</v>
      </c>
      <c r="O545" s="323">
        <f t="shared" ca="1" si="98"/>
        <v>0</v>
      </c>
      <c r="P545" s="323">
        <f t="shared" ca="1" si="99"/>
        <v>0</v>
      </c>
      <c r="Q545" s="323">
        <f t="shared" ca="1" si="100"/>
        <v>0</v>
      </c>
      <c r="R545" s="323">
        <f t="shared" ca="1" si="101"/>
        <v>0</v>
      </c>
      <c r="S545" s="323">
        <f t="shared" ca="1" si="102"/>
        <v>0</v>
      </c>
      <c r="T545" s="323">
        <f t="shared" ca="1" si="103"/>
        <v>0</v>
      </c>
      <c r="W545" s="323">
        <f t="shared" si="96"/>
        <v>538</v>
      </c>
      <c r="X545" s="323">
        <f t="shared" si="97"/>
        <v>540</v>
      </c>
    </row>
    <row r="546" spans="1:24" customFormat="1" ht="42.75" customHeight="1" x14ac:dyDescent="0.25">
      <c r="A546" s="355"/>
      <c r="B546" s="355"/>
      <c r="C546" s="353"/>
      <c r="D546" s="239" t="s">
        <v>145</v>
      </c>
      <c r="E546" s="239">
        <v>2</v>
      </c>
      <c r="F546" s="239">
        <v>1</v>
      </c>
      <c r="G546" s="248" t="s">
        <v>313</v>
      </c>
      <c r="H546" s="239" t="s">
        <v>451</v>
      </c>
      <c r="I546" s="239" t="s">
        <v>451</v>
      </c>
      <c r="J546" s="352"/>
      <c r="K546" s="251" t="s">
        <v>51</v>
      </c>
      <c r="L546" s="251" t="s">
        <v>51</v>
      </c>
      <c r="O546" s="323">
        <f t="shared" ca="1" si="98"/>
        <v>0</v>
      </c>
      <c r="P546" s="323">
        <f t="shared" ca="1" si="99"/>
        <v>0</v>
      </c>
      <c r="Q546" s="323">
        <f t="shared" ca="1" si="100"/>
        <v>0</v>
      </c>
      <c r="R546" s="323">
        <f t="shared" ca="1" si="101"/>
        <v>0</v>
      </c>
      <c r="S546" s="323">
        <f t="shared" ca="1" si="102"/>
        <v>0</v>
      </c>
      <c r="T546" s="323">
        <f t="shared" ca="1" si="103"/>
        <v>0</v>
      </c>
      <c r="W546" s="323">
        <f t="shared" si="96"/>
        <v>538</v>
      </c>
      <c r="X546" s="323">
        <f t="shared" si="97"/>
        <v>540</v>
      </c>
    </row>
    <row r="547" spans="1:24" customFormat="1" ht="42.75" customHeight="1" x14ac:dyDescent="0.25">
      <c r="A547" s="356"/>
      <c r="B547" s="356"/>
      <c r="C547" s="239" t="s">
        <v>499</v>
      </c>
      <c r="D547" s="239"/>
      <c r="E547" s="239"/>
      <c r="F547" s="239"/>
      <c r="G547" s="248"/>
      <c r="H547" s="239">
        <f>SUM(H540:H546)</f>
        <v>50</v>
      </c>
      <c r="I547" s="239"/>
      <c r="J547" s="248">
        <v>50</v>
      </c>
      <c r="K547" s="251"/>
      <c r="L547" s="251"/>
      <c r="O547" s="323">
        <f t="shared" ca="1" si="98"/>
        <v>0</v>
      </c>
      <c r="P547" s="323">
        <f t="shared" ca="1" si="99"/>
        <v>1</v>
      </c>
      <c r="Q547" s="323">
        <f t="shared" ca="1" si="100"/>
        <v>0</v>
      </c>
      <c r="R547" s="323">
        <f t="shared" ca="1" si="101"/>
        <v>0</v>
      </c>
      <c r="S547" s="323">
        <f t="shared" ca="1" si="102"/>
        <v>0</v>
      </c>
      <c r="T547" s="323">
        <f t="shared" ca="1" si="103"/>
        <v>0</v>
      </c>
      <c r="W547" s="323">
        <f t="shared" si="96"/>
        <v>546</v>
      </c>
      <c r="X547" s="323">
        <f t="shared" si="97"/>
        <v>548</v>
      </c>
    </row>
    <row r="548" spans="1:24" customFormat="1" ht="42.75" customHeight="1" x14ac:dyDescent="0.25">
      <c r="A548" s="354">
        <v>94</v>
      </c>
      <c r="B548" s="354" t="s">
        <v>145</v>
      </c>
      <c r="C548" s="353" t="s">
        <v>51</v>
      </c>
      <c r="D548" s="239" t="s">
        <v>131</v>
      </c>
      <c r="E548" s="239">
        <v>1</v>
      </c>
      <c r="F548" s="239">
        <v>1</v>
      </c>
      <c r="G548" s="248" t="s">
        <v>313</v>
      </c>
      <c r="H548" s="239" t="s">
        <v>451</v>
      </c>
      <c r="I548" s="239" t="s">
        <v>451</v>
      </c>
      <c r="J548" s="352" t="s">
        <v>451</v>
      </c>
      <c r="K548" s="251" t="s">
        <v>51</v>
      </c>
      <c r="L548" s="251" t="s">
        <v>51</v>
      </c>
      <c r="O548" s="323">
        <f t="shared" ca="1" si="98"/>
        <v>0</v>
      </c>
      <c r="P548" s="323">
        <f t="shared" ca="1" si="99"/>
        <v>0</v>
      </c>
      <c r="Q548" s="323">
        <f t="shared" ca="1" si="100"/>
        <v>0</v>
      </c>
      <c r="R548" s="323">
        <f t="shared" ca="1" si="101"/>
        <v>0</v>
      </c>
      <c r="S548" s="323">
        <f t="shared" ca="1" si="102"/>
        <v>0</v>
      </c>
      <c r="T548" s="323">
        <f t="shared" ca="1" si="103"/>
        <v>0</v>
      </c>
      <c r="W548" s="323">
        <f t="shared" si="96"/>
        <v>546</v>
      </c>
      <c r="X548" s="323">
        <f t="shared" si="97"/>
        <v>548</v>
      </c>
    </row>
    <row r="549" spans="1:24" customFormat="1" ht="42.75" customHeight="1" x14ac:dyDescent="0.25">
      <c r="A549" s="355"/>
      <c r="B549" s="355"/>
      <c r="C549" s="353"/>
      <c r="D549" s="239" t="s">
        <v>131</v>
      </c>
      <c r="E549" s="239">
        <v>2</v>
      </c>
      <c r="F549" s="239">
        <v>1</v>
      </c>
      <c r="G549" s="248" t="s">
        <v>313</v>
      </c>
      <c r="H549" s="239" t="s">
        <v>451</v>
      </c>
      <c r="I549" s="239" t="s">
        <v>451</v>
      </c>
      <c r="J549" s="352"/>
      <c r="K549" s="251" t="s">
        <v>51</v>
      </c>
      <c r="L549" s="251" t="s">
        <v>51</v>
      </c>
      <c r="O549" s="323">
        <f t="shared" ca="1" si="98"/>
        <v>0</v>
      </c>
      <c r="P549" s="323">
        <f t="shared" ca="1" si="99"/>
        <v>0</v>
      </c>
      <c r="Q549" s="323">
        <f t="shared" ca="1" si="100"/>
        <v>0</v>
      </c>
      <c r="R549" s="323">
        <f t="shared" ca="1" si="101"/>
        <v>0</v>
      </c>
      <c r="S549" s="323">
        <f t="shared" ca="1" si="102"/>
        <v>0</v>
      </c>
      <c r="T549" s="323">
        <f t="shared" ca="1" si="103"/>
        <v>0</v>
      </c>
      <c r="W549" s="323">
        <f t="shared" si="96"/>
        <v>546</v>
      </c>
      <c r="X549" s="323">
        <f t="shared" si="97"/>
        <v>548</v>
      </c>
    </row>
    <row r="550" spans="1:24" customFormat="1" ht="42.75" customHeight="1" x14ac:dyDescent="0.25">
      <c r="A550" s="355"/>
      <c r="B550" s="355"/>
      <c r="C550" s="353"/>
      <c r="D550" s="239" t="s">
        <v>100</v>
      </c>
      <c r="E550" s="239">
        <v>1</v>
      </c>
      <c r="F550" s="239">
        <v>284</v>
      </c>
      <c r="G550" s="248" t="s">
        <v>313</v>
      </c>
      <c r="H550" s="239">
        <v>50</v>
      </c>
      <c r="I550" s="239" t="s">
        <v>451</v>
      </c>
      <c r="J550" s="352"/>
      <c r="K550" s="251" t="s">
        <v>51</v>
      </c>
      <c r="L550" s="251" t="s">
        <v>51</v>
      </c>
      <c r="O550" s="323">
        <f t="shared" ca="1" si="98"/>
        <v>0</v>
      </c>
      <c r="P550" s="323">
        <f t="shared" ca="1" si="99"/>
        <v>1</v>
      </c>
      <c r="Q550" s="323">
        <f t="shared" ca="1" si="100"/>
        <v>0</v>
      </c>
      <c r="R550" s="323">
        <f t="shared" ca="1" si="101"/>
        <v>0</v>
      </c>
      <c r="S550" s="323">
        <f t="shared" ca="1" si="102"/>
        <v>0</v>
      </c>
      <c r="T550" s="323">
        <f t="shared" ca="1" si="103"/>
        <v>0</v>
      </c>
      <c r="W550" s="323">
        <f t="shared" si="96"/>
        <v>546</v>
      </c>
      <c r="X550" s="323">
        <f t="shared" si="97"/>
        <v>548</v>
      </c>
    </row>
    <row r="551" spans="1:24" customFormat="1" ht="42.75" customHeight="1" x14ac:dyDescent="0.25">
      <c r="A551" s="355"/>
      <c r="B551" s="355"/>
      <c r="C551" s="353"/>
      <c r="D551" s="239" t="s">
        <v>100</v>
      </c>
      <c r="E551" s="239">
        <v>2</v>
      </c>
      <c r="F551" s="239">
        <v>284</v>
      </c>
      <c r="G551" s="248" t="s">
        <v>313</v>
      </c>
      <c r="H551" s="239">
        <v>50</v>
      </c>
      <c r="I551" s="239" t="s">
        <v>451</v>
      </c>
      <c r="J551" s="352"/>
      <c r="K551" s="251" t="s">
        <v>51</v>
      </c>
      <c r="L551" s="251" t="s">
        <v>51</v>
      </c>
      <c r="O551" s="323">
        <f t="shared" ca="1" si="98"/>
        <v>0</v>
      </c>
      <c r="P551" s="323">
        <f t="shared" ca="1" si="99"/>
        <v>1</v>
      </c>
      <c r="Q551" s="323">
        <f t="shared" ca="1" si="100"/>
        <v>0</v>
      </c>
      <c r="R551" s="323">
        <f t="shared" ca="1" si="101"/>
        <v>0</v>
      </c>
      <c r="S551" s="323">
        <f t="shared" ca="1" si="102"/>
        <v>0</v>
      </c>
      <c r="T551" s="323">
        <f t="shared" ca="1" si="103"/>
        <v>0</v>
      </c>
      <c r="W551" s="323">
        <f t="shared" si="96"/>
        <v>546</v>
      </c>
      <c r="X551" s="323">
        <f t="shared" si="97"/>
        <v>548</v>
      </c>
    </row>
    <row r="552" spans="1:24" customFormat="1" ht="42.75" customHeight="1" x14ac:dyDescent="0.25">
      <c r="A552" s="356"/>
      <c r="B552" s="356"/>
      <c r="C552" s="239" t="s">
        <v>499</v>
      </c>
      <c r="D552" s="239"/>
      <c r="E552" s="239"/>
      <c r="F552" s="239"/>
      <c r="G552" s="248"/>
      <c r="H552" s="239">
        <f>SUM(H548:H551)</f>
        <v>100</v>
      </c>
      <c r="I552" s="239"/>
      <c r="J552" s="248" t="s">
        <v>451</v>
      </c>
      <c r="K552" s="251"/>
      <c r="L552" s="251"/>
      <c r="O552" s="323">
        <f t="shared" ca="1" si="98"/>
        <v>0</v>
      </c>
      <c r="P552" s="323">
        <f t="shared" ca="1" si="99"/>
        <v>2</v>
      </c>
      <c r="Q552" s="323">
        <f t="shared" ca="1" si="100"/>
        <v>0</v>
      </c>
      <c r="R552" s="323">
        <f t="shared" ca="1" si="101"/>
        <v>0</v>
      </c>
      <c r="S552" s="323">
        <f t="shared" ca="1" si="102"/>
        <v>0</v>
      </c>
      <c r="T552" s="323">
        <f t="shared" ca="1" si="103"/>
        <v>0</v>
      </c>
      <c r="W552" s="323">
        <f t="shared" si="96"/>
        <v>551</v>
      </c>
      <c r="X552" s="323">
        <f t="shared" si="97"/>
        <v>553</v>
      </c>
    </row>
    <row r="553" spans="1:24" customFormat="1" ht="42.75" customHeight="1" x14ac:dyDescent="0.25">
      <c r="A553" s="354">
        <v>95</v>
      </c>
      <c r="B553" s="354" t="s">
        <v>184</v>
      </c>
      <c r="C553" s="353" t="s">
        <v>549</v>
      </c>
      <c r="D553" s="239" t="s">
        <v>153</v>
      </c>
      <c r="E553" s="239">
        <v>1</v>
      </c>
      <c r="F553" s="239">
        <v>97</v>
      </c>
      <c r="G553" s="248" t="s">
        <v>313</v>
      </c>
      <c r="H553" s="239" t="s">
        <v>451</v>
      </c>
      <c r="I553" s="239" t="s">
        <v>451</v>
      </c>
      <c r="J553" s="352" t="s">
        <v>572</v>
      </c>
      <c r="K553" s="251" t="s">
        <v>15</v>
      </c>
      <c r="L553" s="251" t="s">
        <v>15</v>
      </c>
      <c r="O553" s="323">
        <f t="shared" ca="1" si="98"/>
        <v>0</v>
      </c>
      <c r="P553" s="323">
        <f t="shared" ca="1" si="99"/>
        <v>0</v>
      </c>
      <c r="Q553" s="323">
        <f t="shared" ca="1" si="100"/>
        <v>0</v>
      </c>
      <c r="R553" s="323">
        <f t="shared" ca="1" si="101"/>
        <v>0</v>
      </c>
      <c r="S553" s="323">
        <f t="shared" ca="1" si="102"/>
        <v>0</v>
      </c>
      <c r="T553" s="323">
        <f t="shared" ca="1" si="103"/>
        <v>0</v>
      </c>
      <c r="W553" s="323">
        <f t="shared" si="96"/>
        <v>551</v>
      </c>
      <c r="X553" s="323">
        <f t="shared" si="97"/>
        <v>553</v>
      </c>
    </row>
    <row r="554" spans="1:24" customFormat="1" ht="42.75" customHeight="1" x14ac:dyDescent="0.25">
      <c r="A554" s="355"/>
      <c r="B554" s="355"/>
      <c r="C554" s="353"/>
      <c r="D554" s="239" t="s">
        <v>185</v>
      </c>
      <c r="E554" s="239">
        <v>2</v>
      </c>
      <c r="F554" s="239">
        <v>53</v>
      </c>
      <c r="G554" s="248" t="s">
        <v>313</v>
      </c>
      <c r="H554" s="239" t="s">
        <v>451</v>
      </c>
      <c r="I554" s="239" t="s">
        <v>451</v>
      </c>
      <c r="J554" s="352"/>
      <c r="K554" s="251" t="s">
        <v>15</v>
      </c>
      <c r="L554" s="251" t="s">
        <v>15</v>
      </c>
      <c r="O554" s="323">
        <f t="shared" ca="1" si="98"/>
        <v>0</v>
      </c>
      <c r="P554" s="323">
        <f t="shared" ca="1" si="99"/>
        <v>0</v>
      </c>
      <c r="Q554" s="323">
        <f t="shared" ca="1" si="100"/>
        <v>0</v>
      </c>
      <c r="R554" s="323">
        <f t="shared" ca="1" si="101"/>
        <v>0</v>
      </c>
      <c r="S554" s="323">
        <f t="shared" ca="1" si="102"/>
        <v>0</v>
      </c>
      <c r="T554" s="323">
        <f t="shared" ca="1" si="103"/>
        <v>0</v>
      </c>
      <c r="W554" s="323">
        <f t="shared" si="96"/>
        <v>551</v>
      </c>
      <c r="X554" s="323">
        <f t="shared" si="97"/>
        <v>553</v>
      </c>
    </row>
    <row r="555" spans="1:24" customFormat="1" ht="42.75" customHeight="1" x14ac:dyDescent="0.25">
      <c r="A555" s="355"/>
      <c r="B555" s="355"/>
      <c r="C555" s="353"/>
      <c r="D555" s="239" t="s">
        <v>186</v>
      </c>
      <c r="E555" s="239">
        <v>1</v>
      </c>
      <c r="F555" s="239">
        <v>126</v>
      </c>
      <c r="G555" s="248" t="s">
        <v>313</v>
      </c>
      <c r="H555" s="239" t="s">
        <v>451</v>
      </c>
      <c r="I555" s="239" t="s">
        <v>451</v>
      </c>
      <c r="J555" s="352"/>
      <c r="K555" s="251" t="s">
        <v>15</v>
      </c>
      <c r="L555" s="251" t="s">
        <v>15</v>
      </c>
      <c r="O555" s="323">
        <f t="shared" ca="1" si="98"/>
        <v>0</v>
      </c>
      <c r="P555" s="323">
        <f t="shared" ca="1" si="99"/>
        <v>0</v>
      </c>
      <c r="Q555" s="323">
        <f t="shared" ca="1" si="100"/>
        <v>0</v>
      </c>
      <c r="R555" s="323">
        <f t="shared" ca="1" si="101"/>
        <v>0</v>
      </c>
      <c r="S555" s="323">
        <f t="shared" ca="1" si="102"/>
        <v>0</v>
      </c>
      <c r="T555" s="323">
        <f t="shared" ca="1" si="103"/>
        <v>0</v>
      </c>
      <c r="W555" s="323">
        <f t="shared" si="96"/>
        <v>551</v>
      </c>
      <c r="X555" s="323">
        <f t="shared" si="97"/>
        <v>553</v>
      </c>
    </row>
    <row r="556" spans="1:24" customFormat="1" ht="42.75" customHeight="1" x14ac:dyDescent="0.25">
      <c r="A556" s="355"/>
      <c r="B556" s="355"/>
      <c r="C556" s="353"/>
      <c r="D556" s="239" t="s">
        <v>186</v>
      </c>
      <c r="E556" s="239">
        <v>2</v>
      </c>
      <c r="F556" s="239">
        <v>126</v>
      </c>
      <c r="G556" s="248" t="s">
        <v>313</v>
      </c>
      <c r="H556" s="239" t="s">
        <v>451</v>
      </c>
      <c r="I556" s="239" t="s">
        <v>451</v>
      </c>
      <c r="J556" s="352"/>
      <c r="K556" s="251" t="s">
        <v>15</v>
      </c>
      <c r="L556" s="251" t="s">
        <v>15</v>
      </c>
      <c r="O556" s="323">
        <f t="shared" ca="1" si="98"/>
        <v>0</v>
      </c>
      <c r="P556" s="323">
        <f t="shared" ca="1" si="99"/>
        <v>0</v>
      </c>
      <c r="Q556" s="323">
        <f t="shared" ca="1" si="100"/>
        <v>0</v>
      </c>
      <c r="R556" s="323">
        <f t="shared" ca="1" si="101"/>
        <v>0</v>
      </c>
      <c r="S556" s="323">
        <f t="shared" ca="1" si="102"/>
        <v>0</v>
      </c>
      <c r="T556" s="323">
        <f t="shared" ca="1" si="103"/>
        <v>0</v>
      </c>
      <c r="W556" s="323">
        <f t="shared" si="96"/>
        <v>551</v>
      </c>
      <c r="X556" s="323">
        <f t="shared" si="97"/>
        <v>553</v>
      </c>
    </row>
    <row r="557" spans="1:24" customFormat="1" ht="42.75" customHeight="1" x14ac:dyDescent="0.25">
      <c r="A557" s="356"/>
      <c r="B557" s="356"/>
      <c r="C557" s="239" t="s">
        <v>499</v>
      </c>
      <c r="D557" s="239"/>
      <c r="E557" s="239"/>
      <c r="F557" s="239"/>
      <c r="G557" s="248"/>
      <c r="H557" s="239" t="s">
        <v>451</v>
      </c>
      <c r="I557" s="239"/>
      <c r="J557" s="248">
        <v>80</v>
      </c>
      <c r="K557" s="251"/>
      <c r="L557" s="251"/>
      <c r="O557" s="323">
        <f t="shared" ca="1" si="98"/>
        <v>0</v>
      </c>
      <c r="P557" s="323">
        <f t="shared" ca="1" si="99"/>
        <v>0</v>
      </c>
      <c r="Q557" s="323">
        <f t="shared" ca="1" si="100"/>
        <v>0</v>
      </c>
      <c r="R557" s="323">
        <f t="shared" ca="1" si="101"/>
        <v>0</v>
      </c>
      <c r="S557" s="323">
        <f t="shared" ca="1" si="102"/>
        <v>0</v>
      </c>
      <c r="T557" s="323">
        <f t="shared" ca="1" si="103"/>
        <v>0</v>
      </c>
      <c r="W557" s="323">
        <f t="shared" si="96"/>
        <v>556</v>
      </c>
      <c r="X557" s="323">
        <f t="shared" si="97"/>
        <v>558</v>
      </c>
    </row>
    <row r="558" spans="1:24" customFormat="1" ht="42.75" customHeight="1" x14ac:dyDescent="0.25">
      <c r="A558" s="354">
        <v>96</v>
      </c>
      <c r="B558" s="354" t="s">
        <v>146</v>
      </c>
      <c r="C558" s="353" t="s">
        <v>23</v>
      </c>
      <c r="D558" s="239" t="s">
        <v>147</v>
      </c>
      <c r="E558" s="239">
        <v>1</v>
      </c>
      <c r="F558" s="239">
        <v>53</v>
      </c>
      <c r="G558" s="248" t="s">
        <v>313</v>
      </c>
      <c r="H558" s="239" t="s">
        <v>451</v>
      </c>
      <c r="I558" s="239" t="s">
        <v>451</v>
      </c>
      <c r="J558" s="352" t="s">
        <v>451</v>
      </c>
      <c r="K558" s="251" t="s">
        <v>23</v>
      </c>
      <c r="L558" s="251" t="s">
        <v>23</v>
      </c>
      <c r="O558" s="323">
        <f t="shared" ca="1" si="98"/>
        <v>0</v>
      </c>
      <c r="P558" s="323">
        <f t="shared" ca="1" si="99"/>
        <v>0</v>
      </c>
      <c r="Q558" s="323">
        <f t="shared" ca="1" si="100"/>
        <v>0</v>
      </c>
      <c r="R558" s="323">
        <f t="shared" ca="1" si="101"/>
        <v>0</v>
      </c>
      <c r="S558" s="323">
        <f t="shared" ca="1" si="102"/>
        <v>0</v>
      </c>
      <c r="T558" s="323">
        <f t="shared" ca="1" si="103"/>
        <v>0</v>
      </c>
      <c r="W558" s="323">
        <f t="shared" si="96"/>
        <v>556</v>
      </c>
      <c r="X558" s="323">
        <f t="shared" si="97"/>
        <v>558</v>
      </c>
    </row>
    <row r="559" spans="1:24" customFormat="1" ht="42.75" customHeight="1" x14ac:dyDescent="0.25">
      <c r="A559" s="355"/>
      <c r="B559" s="355"/>
      <c r="C559" s="353"/>
      <c r="D559" s="239" t="s">
        <v>148</v>
      </c>
      <c r="E559" s="239">
        <v>1</v>
      </c>
      <c r="F559" s="239">
        <v>136</v>
      </c>
      <c r="G559" s="248" t="s">
        <v>313</v>
      </c>
      <c r="H559" s="239" t="s">
        <v>451</v>
      </c>
      <c r="I559" s="239" t="s">
        <v>451</v>
      </c>
      <c r="J559" s="352"/>
      <c r="K559" s="251" t="s">
        <v>23</v>
      </c>
      <c r="L559" s="251" t="s">
        <v>23</v>
      </c>
      <c r="O559" s="323">
        <f t="shared" ca="1" si="98"/>
        <v>0</v>
      </c>
      <c r="P559" s="323">
        <f t="shared" ca="1" si="99"/>
        <v>0</v>
      </c>
      <c r="Q559" s="323">
        <f t="shared" ca="1" si="100"/>
        <v>0</v>
      </c>
      <c r="R559" s="323">
        <f t="shared" ca="1" si="101"/>
        <v>0</v>
      </c>
      <c r="S559" s="323">
        <f t="shared" ca="1" si="102"/>
        <v>0</v>
      </c>
      <c r="T559" s="323">
        <f t="shared" ca="1" si="103"/>
        <v>0</v>
      </c>
      <c r="W559" s="323">
        <f t="shared" si="96"/>
        <v>556</v>
      </c>
      <c r="X559" s="323">
        <f t="shared" si="97"/>
        <v>558</v>
      </c>
    </row>
    <row r="560" spans="1:24" customFormat="1" ht="42.75" customHeight="1" x14ac:dyDescent="0.25">
      <c r="A560" s="355"/>
      <c r="B560" s="355"/>
      <c r="C560" s="353"/>
      <c r="D560" s="239" t="s">
        <v>148</v>
      </c>
      <c r="E560" s="239">
        <v>2</v>
      </c>
      <c r="F560" s="239">
        <v>136</v>
      </c>
      <c r="G560" s="248" t="s">
        <v>313</v>
      </c>
      <c r="H560" s="239" t="s">
        <v>451</v>
      </c>
      <c r="I560" s="239" t="s">
        <v>451</v>
      </c>
      <c r="J560" s="352"/>
      <c r="K560" s="251" t="s">
        <v>23</v>
      </c>
      <c r="L560" s="251" t="s">
        <v>23</v>
      </c>
      <c r="O560" s="323">
        <f t="shared" ca="1" si="98"/>
        <v>0</v>
      </c>
      <c r="P560" s="323">
        <f t="shared" ca="1" si="99"/>
        <v>0</v>
      </c>
      <c r="Q560" s="323">
        <f t="shared" ca="1" si="100"/>
        <v>0</v>
      </c>
      <c r="R560" s="323">
        <f t="shared" ca="1" si="101"/>
        <v>0</v>
      </c>
      <c r="S560" s="323">
        <f t="shared" ca="1" si="102"/>
        <v>0</v>
      </c>
      <c r="T560" s="323">
        <f t="shared" ca="1" si="103"/>
        <v>0</v>
      </c>
      <c r="W560" s="323">
        <f t="shared" si="96"/>
        <v>556</v>
      </c>
      <c r="X560" s="323">
        <f t="shared" si="97"/>
        <v>558</v>
      </c>
    </row>
    <row r="561" spans="1:24" customFormat="1" ht="42.75" customHeight="1" x14ac:dyDescent="0.25">
      <c r="A561" s="355"/>
      <c r="B561" s="355"/>
      <c r="C561" s="353"/>
      <c r="D561" s="239" t="s">
        <v>225</v>
      </c>
      <c r="E561" s="239">
        <v>1</v>
      </c>
      <c r="F561" s="239">
        <v>170</v>
      </c>
      <c r="G561" s="248" t="s">
        <v>313</v>
      </c>
      <c r="H561" s="239" t="s">
        <v>451</v>
      </c>
      <c r="I561" s="239" t="s">
        <v>451</v>
      </c>
      <c r="J561" s="352"/>
      <c r="K561" s="251" t="s">
        <v>23</v>
      </c>
      <c r="L561" s="251" t="s">
        <v>23</v>
      </c>
      <c r="O561" s="323">
        <f t="shared" ca="1" si="98"/>
        <v>0</v>
      </c>
      <c r="P561" s="323">
        <f t="shared" ca="1" si="99"/>
        <v>0</v>
      </c>
      <c r="Q561" s="323">
        <f t="shared" ca="1" si="100"/>
        <v>0</v>
      </c>
      <c r="R561" s="323">
        <f t="shared" ca="1" si="101"/>
        <v>0</v>
      </c>
      <c r="S561" s="323">
        <f t="shared" ca="1" si="102"/>
        <v>0</v>
      </c>
      <c r="T561" s="323">
        <f t="shared" ca="1" si="103"/>
        <v>0</v>
      </c>
      <c r="W561" s="323">
        <f t="shared" si="96"/>
        <v>556</v>
      </c>
      <c r="X561" s="323">
        <f t="shared" si="97"/>
        <v>558</v>
      </c>
    </row>
    <row r="562" spans="1:24" customFormat="1" ht="42.75" customHeight="1" x14ac:dyDescent="0.25">
      <c r="A562" s="356"/>
      <c r="B562" s="356"/>
      <c r="C562" s="239" t="s">
        <v>499</v>
      </c>
      <c r="D562" s="239"/>
      <c r="E562" s="239"/>
      <c r="F562" s="239"/>
      <c r="G562" s="248"/>
      <c r="H562" s="239" t="s">
        <v>451</v>
      </c>
      <c r="I562" s="239"/>
      <c r="J562" s="248" t="s">
        <v>451</v>
      </c>
      <c r="K562" s="251"/>
      <c r="L562" s="251"/>
      <c r="O562" s="323">
        <f t="shared" ca="1" si="98"/>
        <v>0</v>
      </c>
      <c r="P562" s="323">
        <f t="shared" ca="1" si="99"/>
        <v>0</v>
      </c>
      <c r="Q562" s="323">
        <f t="shared" ca="1" si="100"/>
        <v>0</v>
      </c>
      <c r="R562" s="323">
        <f t="shared" ca="1" si="101"/>
        <v>0</v>
      </c>
      <c r="S562" s="323">
        <f t="shared" ca="1" si="102"/>
        <v>0</v>
      </c>
      <c r="T562" s="323">
        <f t="shared" ca="1" si="103"/>
        <v>0</v>
      </c>
      <c r="W562" s="323">
        <f t="shared" si="96"/>
        <v>561</v>
      </c>
      <c r="X562" s="323">
        <f t="shared" si="97"/>
        <v>563</v>
      </c>
    </row>
    <row r="563" spans="1:24" customFormat="1" ht="42.75" customHeight="1" x14ac:dyDescent="0.25">
      <c r="A563" s="354">
        <v>97</v>
      </c>
      <c r="B563" s="354" t="s">
        <v>227</v>
      </c>
      <c r="C563" s="353" t="s">
        <v>24</v>
      </c>
      <c r="D563" s="239" t="s">
        <v>54</v>
      </c>
      <c r="E563" s="239">
        <v>1</v>
      </c>
      <c r="F563" s="239">
        <v>94</v>
      </c>
      <c r="G563" s="248" t="s">
        <v>315</v>
      </c>
      <c r="H563" s="239" t="s">
        <v>451</v>
      </c>
      <c r="I563" s="239" t="s">
        <v>451</v>
      </c>
      <c r="J563" s="352" t="s">
        <v>575</v>
      </c>
      <c r="K563" s="251" t="s">
        <v>15</v>
      </c>
      <c r="L563" s="251" t="s">
        <v>24</v>
      </c>
      <c r="O563" s="323">
        <f t="shared" ca="1" si="98"/>
        <v>0</v>
      </c>
      <c r="P563" s="323">
        <f t="shared" ca="1" si="99"/>
        <v>0</v>
      </c>
      <c r="Q563" s="323">
        <f t="shared" ca="1" si="100"/>
        <v>0</v>
      </c>
      <c r="R563" s="323">
        <f t="shared" ca="1" si="101"/>
        <v>0</v>
      </c>
      <c r="S563" s="323">
        <f t="shared" ca="1" si="102"/>
        <v>0</v>
      </c>
      <c r="T563" s="323">
        <f t="shared" ca="1" si="103"/>
        <v>0</v>
      </c>
      <c r="W563" s="323">
        <f t="shared" si="96"/>
        <v>561</v>
      </c>
      <c r="X563" s="323">
        <f t="shared" si="97"/>
        <v>563</v>
      </c>
    </row>
    <row r="564" spans="1:24" customFormat="1" ht="42.75" customHeight="1" x14ac:dyDescent="0.25">
      <c r="A564" s="355"/>
      <c r="B564" s="355"/>
      <c r="C564" s="353"/>
      <c r="D564" s="239" t="s">
        <v>70</v>
      </c>
      <c r="E564" s="239">
        <v>1</v>
      </c>
      <c r="F564" s="239">
        <v>128</v>
      </c>
      <c r="G564" s="248" t="s">
        <v>315</v>
      </c>
      <c r="H564" s="239" t="s">
        <v>451</v>
      </c>
      <c r="I564" s="239" t="s">
        <v>451</v>
      </c>
      <c r="J564" s="352"/>
      <c r="K564" s="251" t="s">
        <v>15</v>
      </c>
      <c r="L564" s="251" t="s">
        <v>95</v>
      </c>
      <c r="O564" s="323">
        <f t="shared" ca="1" si="98"/>
        <v>0</v>
      </c>
      <c r="P564" s="323">
        <f t="shared" ca="1" si="99"/>
        <v>0</v>
      </c>
      <c r="Q564" s="323">
        <f t="shared" ca="1" si="100"/>
        <v>0</v>
      </c>
      <c r="R564" s="323">
        <f t="shared" ca="1" si="101"/>
        <v>0</v>
      </c>
      <c r="S564" s="323">
        <f t="shared" ca="1" si="102"/>
        <v>0</v>
      </c>
      <c r="T564" s="323">
        <f t="shared" ca="1" si="103"/>
        <v>0</v>
      </c>
      <c r="W564" s="323">
        <f t="shared" si="96"/>
        <v>561</v>
      </c>
      <c r="X564" s="323">
        <f t="shared" si="97"/>
        <v>563</v>
      </c>
    </row>
    <row r="565" spans="1:24" customFormat="1" ht="42.75" customHeight="1" x14ac:dyDescent="0.25">
      <c r="A565" s="356"/>
      <c r="B565" s="356"/>
      <c r="C565" s="239" t="s">
        <v>499</v>
      </c>
      <c r="D565" s="239"/>
      <c r="E565" s="239"/>
      <c r="F565" s="239"/>
      <c r="G565" s="248"/>
      <c r="H565" s="239" t="s">
        <v>451</v>
      </c>
      <c r="I565" s="239"/>
      <c r="J565" s="248">
        <v>63</v>
      </c>
      <c r="K565" s="251"/>
      <c r="L565" s="251"/>
      <c r="O565" s="323">
        <f t="shared" ca="1" si="98"/>
        <v>0</v>
      </c>
      <c r="P565" s="323">
        <f t="shared" ca="1" si="99"/>
        <v>0</v>
      </c>
      <c r="Q565" s="323">
        <f t="shared" ca="1" si="100"/>
        <v>0</v>
      </c>
      <c r="R565" s="323">
        <f t="shared" ca="1" si="101"/>
        <v>0</v>
      </c>
      <c r="S565" s="323">
        <f t="shared" ca="1" si="102"/>
        <v>0</v>
      </c>
      <c r="T565" s="323">
        <f t="shared" ca="1" si="103"/>
        <v>0</v>
      </c>
      <c r="W565" s="323">
        <f t="shared" si="96"/>
        <v>564</v>
      </c>
      <c r="X565" s="323">
        <f t="shared" si="97"/>
        <v>566</v>
      </c>
    </row>
    <row r="566" spans="1:24" customFormat="1" ht="42.75" customHeight="1" x14ac:dyDescent="0.25">
      <c r="A566" s="354">
        <v>98</v>
      </c>
      <c r="B566" s="354" t="s">
        <v>133</v>
      </c>
      <c r="C566" s="353" t="s">
        <v>549</v>
      </c>
      <c r="D566" s="239" t="s">
        <v>581</v>
      </c>
      <c r="E566" s="239">
        <v>1</v>
      </c>
      <c r="F566" s="239">
        <v>156</v>
      </c>
      <c r="G566" s="248" t="s">
        <v>313</v>
      </c>
      <c r="H566" s="239" t="s">
        <v>451</v>
      </c>
      <c r="I566" s="239" t="s">
        <v>451</v>
      </c>
      <c r="J566" s="352" t="s">
        <v>509</v>
      </c>
      <c r="K566" s="251" t="s">
        <v>11</v>
      </c>
      <c r="L566" s="251" t="s">
        <v>11</v>
      </c>
      <c r="O566" s="323">
        <f t="shared" ca="1" si="98"/>
        <v>0</v>
      </c>
      <c r="P566" s="323">
        <f t="shared" ca="1" si="99"/>
        <v>0</v>
      </c>
      <c r="Q566" s="323">
        <f t="shared" ca="1" si="100"/>
        <v>0</v>
      </c>
      <c r="R566" s="323">
        <f t="shared" ca="1" si="101"/>
        <v>0</v>
      </c>
      <c r="S566" s="323">
        <f t="shared" ca="1" si="102"/>
        <v>0</v>
      </c>
      <c r="T566" s="323">
        <f t="shared" ca="1" si="103"/>
        <v>0</v>
      </c>
      <c r="W566" s="323">
        <f t="shared" si="96"/>
        <v>564</v>
      </c>
      <c r="X566" s="323">
        <f t="shared" si="97"/>
        <v>566</v>
      </c>
    </row>
    <row r="567" spans="1:24" customFormat="1" ht="42.75" customHeight="1" x14ac:dyDescent="0.25">
      <c r="A567" s="355"/>
      <c r="B567" s="355"/>
      <c r="C567" s="353"/>
      <c r="D567" s="239" t="s">
        <v>581</v>
      </c>
      <c r="E567" s="239">
        <v>2</v>
      </c>
      <c r="F567" s="239">
        <v>156</v>
      </c>
      <c r="G567" s="248" t="s">
        <v>313</v>
      </c>
      <c r="H567" s="239" t="s">
        <v>451</v>
      </c>
      <c r="I567" s="239" t="s">
        <v>451</v>
      </c>
      <c r="J567" s="352"/>
      <c r="K567" s="251" t="s">
        <v>11</v>
      </c>
      <c r="L567" s="251" t="s">
        <v>11</v>
      </c>
      <c r="O567" s="323">
        <f t="shared" ca="1" si="98"/>
        <v>0</v>
      </c>
      <c r="P567" s="323">
        <f t="shared" ca="1" si="99"/>
        <v>0</v>
      </c>
      <c r="Q567" s="323">
        <f t="shared" ca="1" si="100"/>
        <v>0</v>
      </c>
      <c r="R567" s="323">
        <f t="shared" ca="1" si="101"/>
        <v>0</v>
      </c>
      <c r="S567" s="323">
        <f t="shared" ca="1" si="102"/>
        <v>0</v>
      </c>
      <c r="T567" s="323">
        <f t="shared" ca="1" si="103"/>
        <v>0</v>
      </c>
      <c r="W567" s="323">
        <f t="shared" si="96"/>
        <v>564</v>
      </c>
      <c r="X567" s="323">
        <f t="shared" si="97"/>
        <v>566</v>
      </c>
    </row>
    <row r="568" spans="1:24" customFormat="1" ht="42.75" customHeight="1" x14ac:dyDescent="0.25">
      <c r="A568" s="356"/>
      <c r="B568" s="356"/>
      <c r="C568" s="239" t="s">
        <v>499</v>
      </c>
      <c r="D568" s="239"/>
      <c r="E568" s="239"/>
      <c r="F568" s="239"/>
      <c r="G568" s="248"/>
      <c r="H568" s="239" t="s">
        <v>451</v>
      </c>
      <c r="I568" s="239"/>
      <c r="J568" s="248">
        <v>50</v>
      </c>
      <c r="K568" s="251"/>
      <c r="L568" s="251"/>
      <c r="O568" s="323">
        <f t="shared" ca="1" si="98"/>
        <v>0</v>
      </c>
      <c r="P568" s="323">
        <f t="shared" ca="1" si="99"/>
        <v>0</v>
      </c>
      <c r="Q568" s="323">
        <f t="shared" ca="1" si="100"/>
        <v>0</v>
      </c>
      <c r="R568" s="323">
        <f t="shared" ca="1" si="101"/>
        <v>0</v>
      </c>
      <c r="S568" s="323">
        <f t="shared" ca="1" si="102"/>
        <v>0</v>
      </c>
      <c r="T568" s="323">
        <f t="shared" ca="1" si="103"/>
        <v>0</v>
      </c>
      <c r="W568" s="323">
        <f t="shared" si="96"/>
        <v>567</v>
      </c>
      <c r="X568" s="323">
        <f t="shared" si="97"/>
        <v>569</v>
      </c>
    </row>
    <row r="569" spans="1:24" customFormat="1" ht="42.75" customHeight="1" x14ac:dyDescent="0.25">
      <c r="A569" s="354">
        <v>99</v>
      </c>
      <c r="B569" s="354" t="s">
        <v>162</v>
      </c>
      <c r="C569" s="353" t="s">
        <v>78</v>
      </c>
      <c r="D569" s="239" t="s">
        <v>584</v>
      </c>
      <c r="E569" s="239">
        <v>1</v>
      </c>
      <c r="F569" s="239">
        <v>60</v>
      </c>
      <c r="G569" s="248" t="s">
        <v>313</v>
      </c>
      <c r="H569" s="239" t="s">
        <v>451</v>
      </c>
      <c r="I569" s="239" t="s">
        <v>451</v>
      </c>
      <c r="J569" s="352" t="s">
        <v>451</v>
      </c>
      <c r="K569" s="251" t="s">
        <v>78</v>
      </c>
      <c r="L569" s="251" t="s">
        <v>78</v>
      </c>
      <c r="O569" s="323">
        <f t="shared" ca="1" si="98"/>
        <v>0</v>
      </c>
      <c r="P569" s="323">
        <f t="shared" ca="1" si="99"/>
        <v>0</v>
      </c>
      <c r="Q569" s="323">
        <f t="shared" ca="1" si="100"/>
        <v>0</v>
      </c>
      <c r="R569" s="323">
        <f t="shared" ca="1" si="101"/>
        <v>0</v>
      </c>
      <c r="S569" s="323">
        <f t="shared" ca="1" si="102"/>
        <v>0</v>
      </c>
      <c r="T569" s="323">
        <f t="shared" ca="1" si="103"/>
        <v>0</v>
      </c>
      <c r="W569" s="323">
        <f t="shared" si="96"/>
        <v>567</v>
      </c>
      <c r="X569" s="323">
        <f t="shared" si="97"/>
        <v>569</v>
      </c>
    </row>
    <row r="570" spans="1:24" customFormat="1" ht="42.75" customHeight="1" x14ac:dyDescent="0.25">
      <c r="A570" s="355"/>
      <c r="B570" s="355"/>
      <c r="C570" s="353"/>
      <c r="D570" s="239" t="s">
        <v>80</v>
      </c>
      <c r="E570" s="239">
        <v>1</v>
      </c>
      <c r="F570" s="239">
        <v>141</v>
      </c>
      <c r="G570" s="248" t="s">
        <v>313</v>
      </c>
      <c r="H570" s="239" t="s">
        <v>451</v>
      </c>
      <c r="I570" s="239" t="s">
        <v>451</v>
      </c>
      <c r="J570" s="352"/>
      <c r="K570" s="251" t="s">
        <v>78</v>
      </c>
      <c r="L570" s="251" t="s">
        <v>78</v>
      </c>
      <c r="O570" s="323">
        <f t="shared" ca="1" si="98"/>
        <v>0</v>
      </c>
      <c r="P570" s="323">
        <f t="shared" ca="1" si="99"/>
        <v>0</v>
      </c>
      <c r="Q570" s="323">
        <f t="shared" ca="1" si="100"/>
        <v>0</v>
      </c>
      <c r="R570" s="323">
        <f t="shared" ca="1" si="101"/>
        <v>0</v>
      </c>
      <c r="S570" s="323">
        <f t="shared" ca="1" si="102"/>
        <v>0</v>
      </c>
      <c r="T570" s="323">
        <f t="shared" ca="1" si="103"/>
        <v>0</v>
      </c>
      <c r="W570" s="323">
        <f t="shared" si="96"/>
        <v>567</v>
      </c>
      <c r="X570" s="323">
        <f t="shared" si="97"/>
        <v>569</v>
      </c>
    </row>
    <row r="571" spans="1:24" customFormat="1" ht="42.75" customHeight="1" x14ac:dyDescent="0.25">
      <c r="A571" s="355"/>
      <c r="B571" s="355"/>
      <c r="C571" s="353"/>
      <c r="D571" s="239" t="s">
        <v>80</v>
      </c>
      <c r="E571" s="239">
        <v>2</v>
      </c>
      <c r="F571" s="239">
        <v>141</v>
      </c>
      <c r="G571" s="248" t="s">
        <v>313</v>
      </c>
      <c r="H571" s="239" t="s">
        <v>451</v>
      </c>
      <c r="I571" s="239" t="s">
        <v>451</v>
      </c>
      <c r="J571" s="352"/>
      <c r="K571" s="251" t="s">
        <v>78</v>
      </c>
      <c r="L571" s="251" t="s">
        <v>78</v>
      </c>
      <c r="O571" s="323">
        <f t="shared" ca="1" si="98"/>
        <v>0</v>
      </c>
      <c r="P571" s="323">
        <f t="shared" ca="1" si="99"/>
        <v>0</v>
      </c>
      <c r="Q571" s="323">
        <f t="shared" ca="1" si="100"/>
        <v>0</v>
      </c>
      <c r="R571" s="323">
        <f t="shared" ca="1" si="101"/>
        <v>0</v>
      </c>
      <c r="S571" s="323">
        <f t="shared" ca="1" si="102"/>
        <v>0</v>
      </c>
      <c r="T571" s="323">
        <f t="shared" ca="1" si="103"/>
        <v>0</v>
      </c>
      <c r="W571" s="323">
        <f t="shared" si="96"/>
        <v>567</v>
      </c>
      <c r="X571" s="323">
        <f t="shared" si="97"/>
        <v>569</v>
      </c>
    </row>
    <row r="572" spans="1:24" customFormat="1" ht="42.75" customHeight="1" x14ac:dyDescent="0.25">
      <c r="A572" s="356"/>
      <c r="B572" s="356"/>
      <c r="C572" s="239" t="s">
        <v>499</v>
      </c>
      <c r="D572" s="239"/>
      <c r="E572" s="239"/>
      <c r="F572" s="239"/>
      <c r="G572" s="248"/>
      <c r="H572" s="239" t="s">
        <v>451</v>
      </c>
      <c r="I572" s="239"/>
      <c r="J572" s="248" t="s">
        <v>451</v>
      </c>
      <c r="K572" s="251"/>
      <c r="L572" s="251"/>
      <c r="O572" s="323">
        <f t="shared" ca="1" si="98"/>
        <v>0</v>
      </c>
      <c r="P572" s="323">
        <f t="shared" ca="1" si="99"/>
        <v>0</v>
      </c>
      <c r="Q572" s="323">
        <f t="shared" ca="1" si="100"/>
        <v>0</v>
      </c>
      <c r="R572" s="323">
        <f t="shared" ca="1" si="101"/>
        <v>0</v>
      </c>
      <c r="S572" s="323">
        <f t="shared" ca="1" si="102"/>
        <v>0</v>
      </c>
      <c r="T572" s="323">
        <f t="shared" ca="1" si="103"/>
        <v>0</v>
      </c>
      <c r="W572" s="323">
        <f t="shared" si="96"/>
        <v>571</v>
      </c>
      <c r="X572" s="323">
        <f t="shared" si="97"/>
        <v>573</v>
      </c>
    </row>
    <row r="573" spans="1:24" customFormat="1" ht="42.75" customHeight="1" x14ac:dyDescent="0.25">
      <c r="A573" s="354">
        <v>100</v>
      </c>
      <c r="B573" s="354" t="s">
        <v>189</v>
      </c>
      <c r="C573" s="353" t="s">
        <v>189</v>
      </c>
      <c r="D573" s="239" t="s">
        <v>188</v>
      </c>
      <c r="E573" s="239">
        <v>1</v>
      </c>
      <c r="F573" s="239">
        <v>246</v>
      </c>
      <c r="G573" s="248" t="s">
        <v>315</v>
      </c>
      <c r="H573" s="239">
        <v>50</v>
      </c>
      <c r="I573" s="239" t="s">
        <v>543</v>
      </c>
      <c r="J573" s="352" t="s">
        <v>577</v>
      </c>
      <c r="K573" s="251" t="s">
        <v>15</v>
      </c>
      <c r="L573" s="251" t="s">
        <v>15</v>
      </c>
      <c r="O573" s="323">
        <f t="shared" ca="1" si="98"/>
        <v>1</v>
      </c>
      <c r="P573" s="323">
        <f t="shared" ca="1" si="99"/>
        <v>0</v>
      </c>
      <c r="Q573" s="323">
        <f t="shared" ca="1" si="100"/>
        <v>0</v>
      </c>
      <c r="R573" s="323">
        <f t="shared" ca="1" si="101"/>
        <v>0</v>
      </c>
      <c r="S573" s="323">
        <f t="shared" ca="1" si="102"/>
        <v>0</v>
      </c>
      <c r="T573" s="323">
        <f t="shared" ca="1" si="103"/>
        <v>0</v>
      </c>
      <c r="W573" s="323">
        <f t="shared" si="96"/>
        <v>571</v>
      </c>
      <c r="X573" s="323">
        <f t="shared" si="97"/>
        <v>573</v>
      </c>
    </row>
    <row r="574" spans="1:24" customFormat="1" ht="42.75" customHeight="1" x14ac:dyDescent="0.25">
      <c r="A574" s="355"/>
      <c r="B574" s="355"/>
      <c r="C574" s="353"/>
      <c r="D574" s="239" t="s">
        <v>188</v>
      </c>
      <c r="E574" s="239">
        <v>2</v>
      </c>
      <c r="F574" s="239">
        <v>246</v>
      </c>
      <c r="G574" s="248" t="s">
        <v>315</v>
      </c>
      <c r="H574" s="239">
        <v>50</v>
      </c>
      <c r="I574" s="239" t="s">
        <v>543</v>
      </c>
      <c r="J574" s="352"/>
      <c r="K574" s="251" t="s">
        <v>15</v>
      </c>
      <c r="L574" s="251" t="s">
        <v>15</v>
      </c>
      <c r="O574" s="323">
        <f t="shared" ca="1" si="98"/>
        <v>1</v>
      </c>
      <c r="P574" s="323">
        <f t="shared" ca="1" si="99"/>
        <v>0</v>
      </c>
      <c r="Q574" s="323">
        <f t="shared" ca="1" si="100"/>
        <v>0</v>
      </c>
      <c r="R574" s="323">
        <f t="shared" ca="1" si="101"/>
        <v>0</v>
      </c>
      <c r="S574" s="323">
        <f t="shared" ca="1" si="102"/>
        <v>0</v>
      </c>
      <c r="T574" s="323">
        <f t="shared" ca="1" si="103"/>
        <v>0</v>
      </c>
      <c r="W574" s="323">
        <f t="shared" si="96"/>
        <v>571</v>
      </c>
      <c r="X574" s="323">
        <f t="shared" si="97"/>
        <v>573</v>
      </c>
    </row>
    <row r="575" spans="1:24" customFormat="1" ht="42.75" customHeight="1" x14ac:dyDescent="0.25">
      <c r="A575" s="356"/>
      <c r="B575" s="356"/>
      <c r="C575" s="239" t="s">
        <v>499</v>
      </c>
      <c r="D575" s="239"/>
      <c r="E575" s="239"/>
      <c r="F575" s="239"/>
      <c r="G575" s="248"/>
      <c r="H575" s="239">
        <f>SUM(H573:H574)</f>
        <v>100</v>
      </c>
      <c r="I575" s="239"/>
      <c r="J575" s="248">
        <v>125</v>
      </c>
      <c r="K575" s="251"/>
      <c r="L575" s="251"/>
      <c r="O575" s="323">
        <f t="shared" ca="1" si="98"/>
        <v>2</v>
      </c>
      <c r="P575" s="323">
        <f t="shared" ca="1" si="99"/>
        <v>0</v>
      </c>
      <c r="Q575" s="323">
        <f t="shared" ca="1" si="100"/>
        <v>0</v>
      </c>
      <c r="R575" s="323">
        <f t="shared" ca="1" si="101"/>
        <v>0</v>
      </c>
      <c r="S575" s="323">
        <f t="shared" ca="1" si="102"/>
        <v>0</v>
      </c>
      <c r="T575" s="323">
        <f t="shared" ca="1" si="103"/>
        <v>0</v>
      </c>
      <c r="W575" s="323">
        <f t="shared" si="96"/>
        <v>574</v>
      </c>
      <c r="X575" s="323">
        <f t="shared" si="97"/>
        <v>576</v>
      </c>
    </row>
    <row r="576" spans="1:24" customFormat="1" ht="42.75" customHeight="1" x14ac:dyDescent="0.25">
      <c r="A576" s="354">
        <v>101</v>
      </c>
      <c r="B576" s="354" t="s">
        <v>226</v>
      </c>
      <c r="C576" s="353" t="s">
        <v>48</v>
      </c>
      <c r="D576" s="239" t="s">
        <v>49</v>
      </c>
      <c r="E576" s="239">
        <v>1</v>
      </c>
      <c r="F576" s="239">
        <v>45</v>
      </c>
      <c r="G576" s="248" t="s">
        <v>313</v>
      </c>
      <c r="H576" s="239" t="s">
        <v>451</v>
      </c>
      <c r="I576" s="239" t="s">
        <v>451</v>
      </c>
      <c r="J576" s="352" t="s">
        <v>451</v>
      </c>
      <c r="K576" s="251" t="s">
        <v>11</v>
      </c>
      <c r="L576" s="251" t="s">
        <v>11</v>
      </c>
      <c r="O576" s="323">
        <f t="shared" ca="1" si="98"/>
        <v>0</v>
      </c>
      <c r="P576" s="323">
        <f t="shared" ca="1" si="99"/>
        <v>0</v>
      </c>
      <c r="Q576" s="323">
        <f t="shared" ca="1" si="100"/>
        <v>0</v>
      </c>
      <c r="R576" s="323">
        <f t="shared" ca="1" si="101"/>
        <v>0</v>
      </c>
      <c r="S576" s="323">
        <f t="shared" ca="1" si="102"/>
        <v>0</v>
      </c>
      <c r="T576" s="323">
        <f t="shared" ca="1" si="103"/>
        <v>0</v>
      </c>
      <c r="W576" s="323">
        <f t="shared" si="96"/>
        <v>574</v>
      </c>
      <c r="X576" s="323">
        <f t="shared" si="97"/>
        <v>576</v>
      </c>
    </row>
    <row r="577" spans="1:24" customFormat="1" ht="42.75" customHeight="1" x14ac:dyDescent="0.25">
      <c r="A577" s="355"/>
      <c r="B577" s="355"/>
      <c r="C577" s="353"/>
      <c r="D577" s="239" t="s">
        <v>48</v>
      </c>
      <c r="E577" s="239">
        <v>1</v>
      </c>
      <c r="F577" s="239">
        <v>16</v>
      </c>
      <c r="G577" s="248" t="s">
        <v>313</v>
      </c>
      <c r="H577" s="239" t="s">
        <v>451</v>
      </c>
      <c r="I577" s="239" t="s">
        <v>451</v>
      </c>
      <c r="J577" s="352"/>
      <c r="K577" s="251" t="s">
        <v>11</v>
      </c>
      <c r="L577" s="251" t="s">
        <v>48</v>
      </c>
      <c r="O577" s="323">
        <f t="shared" ca="1" si="98"/>
        <v>0</v>
      </c>
      <c r="P577" s="323">
        <f t="shared" ca="1" si="99"/>
        <v>0</v>
      </c>
      <c r="Q577" s="323">
        <f t="shared" ca="1" si="100"/>
        <v>0</v>
      </c>
      <c r="R577" s="323">
        <f t="shared" ca="1" si="101"/>
        <v>0</v>
      </c>
      <c r="S577" s="323">
        <f t="shared" ca="1" si="102"/>
        <v>0</v>
      </c>
      <c r="T577" s="323">
        <f t="shared" ca="1" si="103"/>
        <v>0</v>
      </c>
      <c r="W577" s="323">
        <f t="shared" si="96"/>
        <v>574</v>
      </c>
      <c r="X577" s="323">
        <f t="shared" si="97"/>
        <v>576</v>
      </c>
    </row>
    <row r="578" spans="1:24" customFormat="1" ht="42.75" customHeight="1" x14ac:dyDescent="0.25">
      <c r="A578" s="356"/>
      <c r="B578" s="356"/>
      <c r="C578" s="239" t="s">
        <v>499</v>
      </c>
      <c r="D578" s="239"/>
      <c r="E578" s="239"/>
      <c r="F578" s="239"/>
      <c r="G578" s="248"/>
      <c r="H578" s="239" t="s">
        <v>451</v>
      </c>
      <c r="I578" s="239"/>
      <c r="J578" s="248" t="s">
        <v>451</v>
      </c>
      <c r="K578" s="251"/>
      <c r="L578" s="251"/>
      <c r="O578" s="323">
        <f t="shared" ca="1" si="98"/>
        <v>0</v>
      </c>
      <c r="P578" s="323">
        <f t="shared" ca="1" si="99"/>
        <v>0</v>
      </c>
      <c r="Q578" s="323">
        <f t="shared" ca="1" si="100"/>
        <v>0</v>
      </c>
      <c r="R578" s="323">
        <f t="shared" ca="1" si="101"/>
        <v>0</v>
      </c>
      <c r="S578" s="323">
        <f t="shared" ca="1" si="102"/>
        <v>0</v>
      </c>
      <c r="T578" s="323">
        <f t="shared" ca="1" si="103"/>
        <v>0</v>
      </c>
      <c r="W578" s="323">
        <f t="shared" si="96"/>
        <v>577</v>
      </c>
      <c r="X578" s="323">
        <f t="shared" si="97"/>
        <v>579</v>
      </c>
    </row>
    <row r="579" spans="1:24" customFormat="1" ht="42.75" customHeight="1" x14ac:dyDescent="0.25">
      <c r="A579" s="354">
        <v>102</v>
      </c>
      <c r="B579" s="354" t="s">
        <v>149</v>
      </c>
      <c r="C579" s="354" t="s">
        <v>33</v>
      </c>
      <c r="D579" s="239" t="s">
        <v>30</v>
      </c>
      <c r="E579" s="239">
        <v>1</v>
      </c>
      <c r="F579" s="239">
        <v>124</v>
      </c>
      <c r="G579" s="248" t="s">
        <v>314</v>
      </c>
      <c r="H579" s="239" t="s">
        <v>451</v>
      </c>
      <c r="I579" s="239" t="s">
        <v>451</v>
      </c>
      <c r="J579" s="357" t="s">
        <v>945</v>
      </c>
      <c r="K579" s="251" t="s">
        <v>11</v>
      </c>
      <c r="L579" s="251" t="s">
        <v>11</v>
      </c>
      <c r="O579" s="323">
        <f t="shared" ca="1" si="98"/>
        <v>0</v>
      </c>
      <c r="P579" s="323">
        <f t="shared" ca="1" si="99"/>
        <v>0</v>
      </c>
      <c r="Q579" s="323">
        <f t="shared" ca="1" si="100"/>
        <v>0</v>
      </c>
      <c r="R579" s="323">
        <f t="shared" ca="1" si="101"/>
        <v>0</v>
      </c>
      <c r="S579" s="323">
        <f t="shared" ca="1" si="102"/>
        <v>0</v>
      </c>
      <c r="T579" s="323">
        <f t="shared" ca="1" si="103"/>
        <v>0</v>
      </c>
      <c r="W579" s="323">
        <f t="shared" si="96"/>
        <v>577</v>
      </c>
      <c r="X579" s="323">
        <f t="shared" si="97"/>
        <v>579</v>
      </c>
    </row>
    <row r="580" spans="1:24" customFormat="1" ht="42.75" customHeight="1" x14ac:dyDescent="0.25">
      <c r="A580" s="355"/>
      <c r="B580" s="355"/>
      <c r="C580" s="355"/>
      <c r="D580" s="239" t="s">
        <v>30</v>
      </c>
      <c r="E580" s="239">
        <v>2</v>
      </c>
      <c r="F580" s="239">
        <v>124</v>
      </c>
      <c r="G580" s="248" t="s">
        <v>314</v>
      </c>
      <c r="H580" s="239" t="s">
        <v>451</v>
      </c>
      <c r="I580" s="239" t="s">
        <v>451</v>
      </c>
      <c r="J580" s="358"/>
      <c r="K580" s="251" t="s">
        <v>11</v>
      </c>
      <c r="L580" s="251" t="s">
        <v>11</v>
      </c>
      <c r="O580" s="323">
        <f t="shared" ca="1" si="98"/>
        <v>0</v>
      </c>
      <c r="P580" s="323">
        <f t="shared" ca="1" si="99"/>
        <v>0</v>
      </c>
      <c r="Q580" s="323">
        <f t="shared" ca="1" si="100"/>
        <v>0</v>
      </c>
      <c r="R580" s="323">
        <f t="shared" ca="1" si="101"/>
        <v>0</v>
      </c>
      <c r="S580" s="323">
        <f t="shared" ca="1" si="102"/>
        <v>0</v>
      </c>
      <c r="T580" s="323">
        <f t="shared" ca="1" si="103"/>
        <v>0</v>
      </c>
      <c r="W580" s="323">
        <f t="shared" si="96"/>
        <v>577</v>
      </c>
      <c r="X580" s="323">
        <f t="shared" si="97"/>
        <v>579</v>
      </c>
    </row>
    <row r="581" spans="1:24" customFormat="1" ht="42.75" customHeight="1" x14ac:dyDescent="0.25">
      <c r="A581" s="355"/>
      <c r="B581" s="355"/>
      <c r="C581" s="355"/>
      <c r="D581" s="239" t="s">
        <v>843</v>
      </c>
      <c r="E581" s="239">
        <v>1</v>
      </c>
      <c r="F581" s="239">
        <v>193</v>
      </c>
      <c r="G581" s="248" t="s">
        <v>314</v>
      </c>
      <c r="H581" s="239" t="s">
        <v>451</v>
      </c>
      <c r="I581" s="239" t="s">
        <v>451</v>
      </c>
      <c r="J581" s="358"/>
      <c r="K581" s="251"/>
      <c r="L581" s="251"/>
      <c r="O581" s="323">
        <f t="shared" ca="1" si="98"/>
        <v>0</v>
      </c>
      <c r="P581" s="323">
        <f t="shared" ca="1" si="99"/>
        <v>0</v>
      </c>
      <c r="Q581" s="323">
        <f t="shared" ca="1" si="100"/>
        <v>0</v>
      </c>
      <c r="R581" s="323">
        <f t="shared" ca="1" si="101"/>
        <v>0</v>
      </c>
      <c r="S581" s="323">
        <f t="shared" ca="1" si="102"/>
        <v>0</v>
      </c>
      <c r="T581" s="323">
        <f t="shared" ca="1" si="103"/>
        <v>0</v>
      </c>
      <c r="W581" s="323">
        <f t="shared" si="96"/>
        <v>577</v>
      </c>
      <c r="X581" s="323">
        <f t="shared" si="97"/>
        <v>579</v>
      </c>
    </row>
    <row r="582" spans="1:24" customFormat="1" ht="42.75" customHeight="1" x14ac:dyDescent="0.25">
      <c r="A582" s="355"/>
      <c r="B582" s="355"/>
      <c r="C582" s="356"/>
      <c r="D582" s="239" t="s">
        <v>843</v>
      </c>
      <c r="E582" s="239">
        <v>2</v>
      </c>
      <c r="F582" s="239">
        <v>193</v>
      </c>
      <c r="G582" s="248" t="s">
        <v>314</v>
      </c>
      <c r="H582" s="239" t="s">
        <v>451</v>
      </c>
      <c r="I582" s="239" t="s">
        <v>451</v>
      </c>
      <c r="J582" s="359"/>
      <c r="K582" s="251"/>
      <c r="L582" s="251"/>
      <c r="O582" s="323">
        <f t="shared" ca="1" si="98"/>
        <v>0</v>
      </c>
      <c r="P582" s="323">
        <f t="shared" ca="1" si="99"/>
        <v>0</v>
      </c>
      <c r="Q582" s="323">
        <f t="shared" ca="1" si="100"/>
        <v>0</v>
      </c>
      <c r="R582" s="323">
        <f t="shared" ca="1" si="101"/>
        <v>0</v>
      </c>
      <c r="S582" s="323">
        <f t="shared" ca="1" si="102"/>
        <v>0</v>
      </c>
      <c r="T582" s="323">
        <f t="shared" ca="1" si="103"/>
        <v>0</v>
      </c>
      <c r="W582" s="323">
        <f t="shared" ref="W582:W645" si="104">IF(C582="Total", ROW(B582)-1, W581)</f>
        <v>577</v>
      </c>
      <c r="X582" s="323">
        <f t="shared" si="97"/>
        <v>579</v>
      </c>
    </row>
    <row r="583" spans="1:24" customFormat="1" ht="42.75" customHeight="1" x14ac:dyDescent="0.25">
      <c r="A583" s="356"/>
      <c r="B583" s="356"/>
      <c r="C583" s="239" t="s">
        <v>499</v>
      </c>
      <c r="D583" s="239"/>
      <c r="E583" s="239"/>
      <c r="F583" s="239"/>
      <c r="G583" s="248"/>
      <c r="H583" s="239" t="s">
        <v>451</v>
      </c>
      <c r="I583" s="239"/>
      <c r="J583" s="248">
        <v>160</v>
      </c>
      <c r="K583" s="251"/>
      <c r="L583" s="251"/>
      <c r="O583" s="323">
        <f t="shared" ca="1" si="98"/>
        <v>0</v>
      </c>
      <c r="P583" s="323">
        <f t="shared" ca="1" si="99"/>
        <v>0</v>
      </c>
      <c r="Q583" s="323">
        <f t="shared" ca="1" si="100"/>
        <v>0</v>
      </c>
      <c r="R583" s="323">
        <f t="shared" ca="1" si="101"/>
        <v>0</v>
      </c>
      <c r="S583" s="323">
        <f t="shared" ca="1" si="102"/>
        <v>0</v>
      </c>
      <c r="T583" s="323">
        <f t="shared" ca="1" si="103"/>
        <v>0</v>
      </c>
      <c r="W583" s="323">
        <f t="shared" si="104"/>
        <v>582</v>
      </c>
      <c r="X583" s="323">
        <f t="shared" si="97"/>
        <v>584</v>
      </c>
    </row>
    <row r="584" spans="1:24" customFormat="1" ht="42.75" customHeight="1" x14ac:dyDescent="0.25">
      <c r="A584" s="354">
        <v>103</v>
      </c>
      <c r="B584" s="354" t="s">
        <v>113</v>
      </c>
      <c r="C584" s="353" t="s">
        <v>23</v>
      </c>
      <c r="D584" s="239" t="s">
        <v>102</v>
      </c>
      <c r="E584" s="239">
        <v>1</v>
      </c>
      <c r="F584" s="239">
        <v>331</v>
      </c>
      <c r="G584" s="248" t="s">
        <v>313</v>
      </c>
      <c r="H584" s="239">
        <v>50</v>
      </c>
      <c r="I584" s="239" t="s">
        <v>451</v>
      </c>
      <c r="J584" s="352" t="s">
        <v>510</v>
      </c>
      <c r="K584" s="251" t="s">
        <v>15</v>
      </c>
      <c r="L584" s="251" t="s">
        <v>15</v>
      </c>
      <c r="O584" s="323">
        <f t="shared" ca="1" si="98"/>
        <v>0</v>
      </c>
      <c r="P584" s="323">
        <f t="shared" ca="1" si="99"/>
        <v>1</v>
      </c>
      <c r="Q584" s="323">
        <f t="shared" ca="1" si="100"/>
        <v>0</v>
      </c>
      <c r="R584" s="323">
        <f t="shared" ca="1" si="101"/>
        <v>0</v>
      </c>
      <c r="S584" s="323">
        <f t="shared" ca="1" si="102"/>
        <v>0</v>
      </c>
      <c r="T584" s="323">
        <f t="shared" ca="1" si="103"/>
        <v>0</v>
      </c>
      <c r="W584" s="323">
        <f t="shared" si="104"/>
        <v>582</v>
      </c>
      <c r="X584" s="323">
        <f t="shared" si="97"/>
        <v>584</v>
      </c>
    </row>
    <row r="585" spans="1:24" customFormat="1" ht="42.75" customHeight="1" x14ac:dyDescent="0.25">
      <c r="A585" s="355"/>
      <c r="B585" s="355"/>
      <c r="C585" s="353"/>
      <c r="D585" s="239" t="s">
        <v>102</v>
      </c>
      <c r="E585" s="239">
        <v>2</v>
      </c>
      <c r="F585" s="239">
        <v>331</v>
      </c>
      <c r="G585" s="248" t="s">
        <v>313</v>
      </c>
      <c r="H585" s="239">
        <v>50</v>
      </c>
      <c r="I585" s="239" t="s">
        <v>451</v>
      </c>
      <c r="J585" s="352"/>
      <c r="K585" s="251" t="s">
        <v>15</v>
      </c>
      <c r="L585" s="251" t="s">
        <v>15</v>
      </c>
      <c r="O585" s="323">
        <f t="shared" ca="1" si="98"/>
        <v>0</v>
      </c>
      <c r="P585" s="323">
        <f t="shared" ca="1" si="99"/>
        <v>1</v>
      </c>
      <c r="Q585" s="323">
        <f t="shared" ca="1" si="100"/>
        <v>0</v>
      </c>
      <c r="R585" s="323">
        <f t="shared" ca="1" si="101"/>
        <v>0</v>
      </c>
      <c r="S585" s="323">
        <f t="shared" ca="1" si="102"/>
        <v>0</v>
      </c>
      <c r="T585" s="323">
        <f t="shared" ca="1" si="103"/>
        <v>0</v>
      </c>
      <c r="W585" s="323">
        <f t="shared" si="104"/>
        <v>582</v>
      </c>
      <c r="X585" s="323">
        <f t="shared" si="97"/>
        <v>584</v>
      </c>
    </row>
    <row r="586" spans="1:24" customFormat="1" ht="42.75" customHeight="1" x14ac:dyDescent="0.25">
      <c r="A586" s="355"/>
      <c r="B586" s="355"/>
      <c r="C586" s="353"/>
      <c r="D586" s="239" t="s">
        <v>88</v>
      </c>
      <c r="E586" s="239">
        <v>1</v>
      </c>
      <c r="F586" s="239">
        <v>202</v>
      </c>
      <c r="G586" s="248" t="s">
        <v>313</v>
      </c>
      <c r="H586" s="239" t="s">
        <v>451</v>
      </c>
      <c r="I586" s="239" t="s">
        <v>451</v>
      </c>
      <c r="J586" s="352"/>
      <c r="K586" s="251" t="s">
        <v>15</v>
      </c>
      <c r="L586" s="251" t="s">
        <v>15</v>
      </c>
      <c r="O586" s="323">
        <f t="shared" ca="1" si="98"/>
        <v>0</v>
      </c>
      <c r="P586" s="323">
        <f t="shared" ca="1" si="99"/>
        <v>0</v>
      </c>
      <c r="Q586" s="323">
        <f t="shared" ca="1" si="100"/>
        <v>0</v>
      </c>
      <c r="R586" s="323">
        <f t="shared" ca="1" si="101"/>
        <v>0</v>
      </c>
      <c r="S586" s="323">
        <f t="shared" ca="1" si="102"/>
        <v>0</v>
      </c>
      <c r="T586" s="323">
        <f t="shared" ca="1" si="103"/>
        <v>0</v>
      </c>
      <c r="W586" s="323">
        <f t="shared" si="104"/>
        <v>582</v>
      </c>
      <c r="X586" s="323">
        <f t="shared" si="97"/>
        <v>584</v>
      </c>
    </row>
    <row r="587" spans="1:24" customFormat="1" ht="42.75" customHeight="1" x14ac:dyDescent="0.25">
      <c r="A587" s="355"/>
      <c r="B587" s="355"/>
      <c r="C587" s="353"/>
      <c r="D587" s="239" t="s">
        <v>88</v>
      </c>
      <c r="E587" s="239">
        <v>2</v>
      </c>
      <c r="F587" s="239">
        <v>152</v>
      </c>
      <c r="G587" s="248" t="s">
        <v>313</v>
      </c>
      <c r="H587" s="239" t="s">
        <v>451</v>
      </c>
      <c r="I587" s="239" t="s">
        <v>451</v>
      </c>
      <c r="J587" s="352"/>
      <c r="K587" s="251" t="s">
        <v>15</v>
      </c>
      <c r="L587" s="251" t="s">
        <v>15</v>
      </c>
      <c r="O587" s="323">
        <f t="shared" ca="1" si="98"/>
        <v>0</v>
      </c>
      <c r="P587" s="323">
        <f t="shared" ca="1" si="99"/>
        <v>0</v>
      </c>
      <c r="Q587" s="323">
        <f t="shared" ca="1" si="100"/>
        <v>0</v>
      </c>
      <c r="R587" s="323">
        <f t="shared" ca="1" si="101"/>
        <v>0</v>
      </c>
      <c r="S587" s="323">
        <f t="shared" ca="1" si="102"/>
        <v>0</v>
      </c>
      <c r="T587" s="323">
        <f t="shared" ca="1" si="103"/>
        <v>0</v>
      </c>
      <c r="W587" s="323">
        <f t="shared" si="104"/>
        <v>582</v>
      </c>
      <c r="X587" s="323">
        <f t="shared" si="97"/>
        <v>584</v>
      </c>
    </row>
    <row r="588" spans="1:24" customFormat="1" ht="42.75" customHeight="1" x14ac:dyDescent="0.25">
      <c r="A588" s="355"/>
      <c r="B588" s="355"/>
      <c r="C588" s="353"/>
      <c r="D588" s="239" t="s">
        <v>111</v>
      </c>
      <c r="E588" s="239">
        <v>1</v>
      </c>
      <c r="F588" s="239">
        <v>188</v>
      </c>
      <c r="G588" s="248" t="s">
        <v>313</v>
      </c>
      <c r="H588" s="239" t="s">
        <v>451</v>
      </c>
      <c r="I588" s="239" t="s">
        <v>451</v>
      </c>
      <c r="J588" s="352"/>
      <c r="K588" s="251" t="s">
        <v>23</v>
      </c>
      <c r="L588" s="251" t="s">
        <v>23</v>
      </c>
      <c r="O588" s="323">
        <f t="shared" ca="1" si="98"/>
        <v>0</v>
      </c>
      <c r="P588" s="323">
        <f t="shared" ca="1" si="99"/>
        <v>0</v>
      </c>
      <c r="Q588" s="323">
        <f t="shared" ca="1" si="100"/>
        <v>0</v>
      </c>
      <c r="R588" s="323">
        <f t="shared" ca="1" si="101"/>
        <v>0</v>
      </c>
      <c r="S588" s="323">
        <f t="shared" ca="1" si="102"/>
        <v>0</v>
      </c>
      <c r="T588" s="323">
        <f t="shared" ca="1" si="103"/>
        <v>0</v>
      </c>
      <c r="W588" s="323">
        <f t="shared" si="104"/>
        <v>582</v>
      </c>
      <c r="X588" s="323">
        <f t="shared" si="97"/>
        <v>584</v>
      </c>
    </row>
    <row r="589" spans="1:24" customFormat="1" ht="42.75" customHeight="1" x14ac:dyDescent="0.25">
      <c r="A589" s="355"/>
      <c r="B589" s="355"/>
      <c r="C589" s="353"/>
      <c r="D589" s="239" t="s">
        <v>112</v>
      </c>
      <c r="E589" s="239">
        <v>1</v>
      </c>
      <c r="F589" s="239">
        <v>108</v>
      </c>
      <c r="G589" s="248" t="s">
        <v>313</v>
      </c>
      <c r="H589" s="239" t="s">
        <v>451</v>
      </c>
      <c r="I589" s="239" t="s">
        <v>451</v>
      </c>
      <c r="J589" s="352"/>
      <c r="K589" s="251" t="s">
        <v>23</v>
      </c>
      <c r="L589" s="251" t="s">
        <v>23</v>
      </c>
      <c r="O589" s="323">
        <f t="shared" ca="1" si="98"/>
        <v>0</v>
      </c>
      <c r="P589" s="323">
        <f t="shared" ca="1" si="99"/>
        <v>0</v>
      </c>
      <c r="Q589" s="323">
        <f t="shared" ca="1" si="100"/>
        <v>0</v>
      </c>
      <c r="R589" s="323">
        <f t="shared" ca="1" si="101"/>
        <v>0</v>
      </c>
      <c r="S589" s="323">
        <f t="shared" ca="1" si="102"/>
        <v>0</v>
      </c>
      <c r="T589" s="323">
        <f t="shared" ca="1" si="103"/>
        <v>0</v>
      </c>
      <c r="W589" s="323">
        <f t="shared" si="104"/>
        <v>582</v>
      </c>
      <c r="X589" s="323">
        <f t="shared" si="97"/>
        <v>584</v>
      </c>
    </row>
    <row r="590" spans="1:24" customFormat="1" ht="42.75" customHeight="1" x14ac:dyDescent="0.25">
      <c r="A590" s="355"/>
      <c r="B590" s="355"/>
      <c r="C590" s="353"/>
      <c r="D590" s="239" t="s">
        <v>132</v>
      </c>
      <c r="E590" s="239">
        <v>1</v>
      </c>
      <c r="F590" s="239">
        <v>104</v>
      </c>
      <c r="G590" s="248" t="s">
        <v>313</v>
      </c>
      <c r="H590" s="239">
        <v>50</v>
      </c>
      <c r="I590" s="239" t="s">
        <v>451</v>
      </c>
      <c r="J590" s="352"/>
      <c r="K590" s="251" t="s">
        <v>15</v>
      </c>
      <c r="L590" s="251" t="s">
        <v>15</v>
      </c>
      <c r="O590" s="323">
        <f t="shared" ca="1" si="98"/>
        <v>0</v>
      </c>
      <c r="P590" s="323">
        <f t="shared" ca="1" si="99"/>
        <v>1</v>
      </c>
      <c r="Q590" s="323">
        <f t="shared" ca="1" si="100"/>
        <v>0</v>
      </c>
      <c r="R590" s="323">
        <f t="shared" ca="1" si="101"/>
        <v>0</v>
      </c>
      <c r="S590" s="323">
        <f t="shared" ca="1" si="102"/>
        <v>0</v>
      </c>
      <c r="T590" s="323">
        <f t="shared" ca="1" si="103"/>
        <v>0</v>
      </c>
      <c r="W590" s="323">
        <f t="shared" si="104"/>
        <v>582</v>
      </c>
      <c r="X590" s="323">
        <f t="shared" si="97"/>
        <v>584</v>
      </c>
    </row>
    <row r="591" spans="1:24" customFormat="1" ht="42.75" customHeight="1" x14ac:dyDescent="0.25">
      <c r="A591" s="355"/>
      <c r="B591" s="355"/>
      <c r="C591" s="353"/>
      <c r="D591" s="239" t="s">
        <v>132</v>
      </c>
      <c r="E591" s="239">
        <v>2</v>
      </c>
      <c r="F591" s="239">
        <v>104</v>
      </c>
      <c r="G591" s="248" t="s">
        <v>313</v>
      </c>
      <c r="H591" s="239">
        <v>50</v>
      </c>
      <c r="I591" s="239" t="s">
        <v>451</v>
      </c>
      <c r="J591" s="352"/>
      <c r="K591" s="251" t="s">
        <v>15</v>
      </c>
      <c r="L591" s="251" t="s">
        <v>15</v>
      </c>
      <c r="O591" s="323">
        <f t="shared" ca="1" si="98"/>
        <v>0</v>
      </c>
      <c r="P591" s="323">
        <f t="shared" ca="1" si="99"/>
        <v>1</v>
      </c>
      <c r="Q591" s="323">
        <f t="shared" ca="1" si="100"/>
        <v>0</v>
      </c>
      <c r="R591" s="323">
        <f t="shared" ca="1" si="101"/>
        <v>0</v>
      </c>
      <c r="S591" s="323">
        <f t="shared" ca="1" si="102"/>
        <v>0</v>
      </c>
      <c r="T591" s="323">
        <f t="shared" ca="1" si="103"/>
        <v>0</v>
      </c>
      <c r="W591" s="323">
        <f t="shared" si="104"/>
        <v>582</v>
      </c>
      <c r="X591" s="323">
        <f t="shared" ref="X591:X654" si="105">IF(C591="Total",W591+2,X590)</f>
        <v>584</v>
      </c>
    </row>
    <row r="592" spans="1:24" customFormat="1" ht="42.75" customHeight="1" x14ac:dyDescent="0.25">
      <c r="A592" s="356"/>
      <c r="B592" s="356"/>
      <c r="C592" s="239" t="s">
        <v>499</v>
      </c>
      <c r="D592" s="239"/>
      <c r="E592" s="239"/>
      <c r="F592" s="239"/>
      <c r="G592" s="248"/>
      <c r="H592" s="239">
        <f>SUM(H584:H591)</f>
        <v>200</v>
      </c>
      <c r="I592" s="239"/>
      <c r="J592" s="248">
        <v>100</v>
      </c>
      <c r="K592" s="251"/>
      <c r="L592" s="251"/>
      <c r="O592" s="323">
        <f t="shared" ca="1" si="98"/>
        <v>0</v>
      </c>
      <c r="P592" s="323">
        <f t="shared" ca="1" si="99"/>
        <v>4</v>
      </c>
      <c r="Q592" s="323">
        <f t="shared" ca="1" si="100"/>
        <v>0</v>
      </c>
      <c r="R592" s="323">
        <f t="shared" ca="1" si="101"/>
        <v>0</v>
      </c>
      <c r="S592" s="323">
        <f t="shared" ca="1" si="102"/>
        <v>0</v>
      </c>
      <c r="T592" s="323">
        <f t="shared" ca="1" si="103"/>
        <v>0</v>
      </c>
      <c r="W592" s="323">
        <f t="shared" si="104"/>
        <v>591</v>
      </c>
      <c r="X592" s="323">
        <f t="shared" si="105"/>
        <v>593</v>
      </c>
    </row>
    <row r="593" spans="1:24" customFormat="1" ht="42.75" customHeight="1" x14ac:dyDescent="0.25">
      <c r="A593" s="354">
        <v>104</v>
      </c>
      <c r="B593" s="354" t="s">
        <v>154</v>
      </c>
      <c r="C593" s="353" t="s">
        <v>51</v>
      </c>
      <c r="D593" s="239" t="s">
        <v>69</v>
      </c>
      <c r="E593" s="239">
        <v>1</v>
      </c>
      <c r="F593" s="239">
        <v>116</v>
      </c>
      <c r="G593" s="248" t="s">
        <v>313</v>
      </c>
      <c r="H593" s="239" t="s">
        <v>451</v>
      </c>
      <c r="I593" s="239" t="s">
        <v>451</v>
      </c>
      <c r="J593" s="352" t="s">
        <v>560</v>
      </c>
      <c r="K593" s="251" t="s">
        <v>51</v>
      </c>
      <c r="L593" s="251" t="s">
        <v>51</v>
      </c>
      <c r="O593" s="323">
        <f t="shared" ca="1" si="98"/>
        <v>0</v>
      </c>
      <c r="P593" s="323">
        <f t="shared" ca="1" si="99"/>
        <v>0</v>
      </c>
      <c r="Q593" s="323">
        <f t="shared" ca="1" si="100"/>
        <v>0</v>
      </c>
      <c r="R593" s="323">
        <f t="shared" ca="1" si="101"/>
        <v>0</v>
      </c>
      <c r="S593" s="323">
        <f t="shared" ca="1" si="102"/>
        <v>0</v>
      </c>
      <c r="T593" s="323">
        <f t="shared" ca="1" si="103"/>
        <v>0</v>
      </c>
      <c r="W593" s="323">
        <f t="shared" si="104"/>
        <v>591</v>
      </c>
      <c r="X593" s="323">
        <f t="shared" si="105"/>
        <v>593</v>
      </c>
    </row>
    <row r="594" spans="1:24" customFormat="1" ht="42.75" customHeight="1" x14ac:dyDescent="0.25">
      <c r="A594" s="355"/>
      <c r="B594" s="355"/>
      <c r="C594" s="353"/>
      <c r="D594" s="239" t="s">
        <v>69</v>
      </c>
      <c r="E594" s="239">
        <v>2</v>
      </c>
      <c r="F594" s="239">
        <v>116</v>
      </c>
      <c r="G594" s="248" t="s">
        <v>313</v>
      </c>
      <c r="H594" s="239" t="s">
        <v>451</v>
      </c>
      <c r="I594" s="239" t="s">
        <v>451</v>
      </c>
      <c r="J594" s="352"/>
      <c r="K594" s="251" t="s">
        <v>51</v>
      </c>
      <c r="L594" s="251" t="s">
        <v>51</v>
      </c>
      <c r="O594" s="323">
        <f t="shared" ca="1" si="98"/>
        <v>0</v>
      </c>
      <c r="P594" s="323">
        <f t="shared" ca="1" si="99"/>
        <v>0</v>
      </c>
      <c r="Q594" s="323">
        <f t="shared" ca="1" si="100"/>
        <v>0</v>
      </c>
      <c r="R594" s="323">
        <f t="shared" ca="1" si="101"/>
        <v>0</v>
      </c>
      <c r="S594" s="323">
        <f t="shared" ca="1" si="102"/>
        <v>0</v>
      </c>
      <c r="T594" s="323">
        <f t="shared" ca="1" si="103"/>
        <v>0</v>
      </c>
      <c r="W594" s="323">
        <f t="shared" si="104"/>
        <v>591</v>
      </c>
      <c r="X594" s="323">
        <f t="shared" si="105"/>
        <v>593</v>
      </c>
    </row>
    <row r="595" spans="1:24" customFormat="1" ht="42.75" customHeight="1" x14ac:dyDescent="0.25">
      <c r="A595" s="355"/>
      <c r="B595" s="355"/>
      <c r="C595" s="353"/>
      <c r="D595" s="239" t="s">
        <v>164</v>
      </c>
      <c r="E595" s="239">
        <v>1</v>
      </c>
      <c r="F595" s="239">
        <v>136</v>
      </c>
      <c r="G595" s="248" t="s">
        <v>313</v>
      </c>
      <c r="H595" s="239" t="s">
        <v>451</v>
      </c>
      <c r="I595" s="239" t="s">
        <v>451</v>
      </c>
      <c r="J595" s="352"/>
      <c r="K595" s="251" t="s">
        <v>51</v>
      </c>
      <c r="L595" s="251" t="s">
        <v>164</v>
      </c>
      <c r="O595" s="323">
        <f t="shared" ca="1" si="98"/>
        <v>0</v>
      </c>
      <c r="P595" s="323">
        <f t="shared" ca="1" si="99"/>
        <v>0</v>
      </c>
      <c r="Q595" s="323">
        <f t="shared" ca="1" si="100"/>
        <v>0</v>
      </c>
      <c r="R595" s="323">
        <f t="shared" ca="1" si="101"/>
        <v>0</v>
      </c>
      <c r="S595" s="323">
        <f t="shared" ca="1" si="102"/>
        <v>0</v>
      </c>
      <c r="T595" s="323">
        <f t="shared" ca="1" si="103"/>
        <v>0</v>
      </c>
      <c r="W595" s="323">
        <f t="shared" si="104"/>
        <v>591</v>
      </c>
      <c r="X595" s="323">
        <f t="shared" si="105"/>
        <v>593</v>
      </c>
    </row>
    <row r="596" spans="1:24" customFormat="1" ht="42.75" customHeight="1" x14ac:dyDescent="0.25">
      <c r="A596" s="355"/>
      <c r="B596" s="355"/>
      <c r="C596" s="353"/>
      <c r="D596" s="239" t="s">
        <v>164</v>
      </c>
      <c r="E596" s="239">
        <v>2</v>
      </c>
      <c r="F596" s="239">
        <v>136</v>
      </c>
      <c r="G596" s="248" t="s">
        <v>313</v>
      </c>
      <c r="H596" s="239" t="s">
        <v>451</v>
      </c>
      <c r="I596" s="239" t="s">
        <v>451</v>
      </c>
      <c r="J596" s="352"/>
      <c r="K596" s="251" t="s">
        <v>51</v>
      </c>
      <c r="L596" s="251" t="s">
        <v>164</v>
      </c>
      <c r="O596" s="323">
        <f t="shared" ca="1" si="98"/>
        <v>0</v>
      </c>
      <c r="P596" s="323">
        <f t="shared" ca="1" si="99"/>
        <v>0</v>
      </c>
      <c r="Q596" s="323">
        <f t="shared" ca="1" si="100"/>
        <v>0</v>
      </c>
      <c r="R596" s="323">
        <f t="shared" ca="1" si="101"/>
        <v>0</v>
      </c>
      <c r="S596" s="323">
        <f t="shared" ca="1" si="102"/>
        <v>0</v>
      </c>
      <c r="T596" s="323">
        <f t="shared" ca="1" si="103"/>
        <v>0</v>
      </c>
      <c r="W596" s="323">
        <f t="shared" si="104"/>
        <v>591</v>
      </c>
      <c r="X596" s="323">
        <f t="shared" si="105"/>
        <v>593</v>
      </c>
    </row>
    <row r="597" spans="1:24" customFormat="1" ht="15" customHeight="1" x14ac:dyDescent="0.25">
      <c r="A597" s="356"/>
      <c r="B597" s="356"/>
      <c r="C597" s="239" t="s">
        <v>499</v>
      </c>
      <c r="D597" s="239"/>
      <c r="E597" s="239"/>
      <c r="F597" s="239"/>
      <c r="G597" s="248"/>
      <c r="H597" s="239" t="s">
        <v>451</v>
      </c>
      <c r="I597" s="239"/>
      <c r="J597" s="248">
        <v>80</v>
      </c>
      <c r="K597" s="251"/>
      <c r="L597" s="251"/>
      <c r="O597" s="323">
        <f t="shared" ca="1" si="98"/>
        <v>0</v>
      </c>
      <c r="P597" s="323">
        <f t="shared" ca="1" si="99"/>
        <v>0</v>
      </c>
      <c r="Q597" s="323">
        <f t="shared" ca="1" si="100"/>
        <v>0</v>
      </c>
      <c r="R597" s="323">
        <f t="shared" ca="1" si="101"/>
        <v>0</v>
      </c>
      <c r="S597" s="323">
        <f t="shared" ca="1" si="102"/>
        <v>0</v>
      </c>
      <c r="T597" s="323">
        <f t="shared" ca="1" si="103"/>
        <v>0</v>
      </c>
      <c r="W597" s="323">
        <f t="shared" si="104"/>
        <v>596</v>
      </c>
      <c r="X597" s="323">
        <f t="shared" si="105"/>
        <v>598</v>
      </c>
    </row>
    <row r="598" spans="1:24" customFormat="1" ht="42.75" customHeight="1" x14ac:dyDescent="0.25">
      <c r="A598" s="354">
        <v>105</v>
      </c>
      <c r="B598" s="354" t="s">
        <v>764</v>
      </c>
      <c r="C598" s="354" t="s">
        <v>51</v>
      </c>
      <c r="D598" s="239" t="s">
        <v>99</v>
      </c>
      <c r="E598" s="239">
        <v>1</v>
      </c>
      <c r="F598" s="239">
        <v>257</v>
      </c>
      <c r="G598" s="248" t="s">
        <v>313</v>
      </c>
      <c r="H598" s="239" t="s">
        <v>451</v>
      </c>
      <c r="I598" s="239" t="s">
        <v>451</v>
      </c>
      <c r="J598" s="357" t="s">
        <v>451</v>
      </c>
      <c r="K598" s="251" t="s">
        <v>51</v>
      </c>
      <c r="L598" s="251" t="s">
        <v>51</v>
      </c>
      <c r="O598" s="323">
        <f t="shared" ref="O598:O661" ca="1" si="106">IF(C598="Total", SUM(INDIRECT("O"&amp;X597&amp;":O"&amp;W598)), IF(AND(H598=50,I598="Yes"),1,0))</f>
        <v>0</v>
      </c>
      <c r="P598" s="323">
        <f t="shared" ref="P598:P661" ca="1" si="107">IF(C598="Total", SUM(INDIRECT("P"&amp;X597&amp;":P"&amp;W598)),IF(AND(H598=50,I598="-"),1,0))</f>
        <v>0</v>
      </c>
      <c r="Q598" s="323">
        <f t="shared" ref="Q598:Q661" ca="1" si="108">IF(C598="Total", SUM(INDIRECT("Q"&amp;X597&amp;":Q"&amp;W598)),IF(AND(H598=63,I598="Yes"),1,0))</f>
        <v>0</v>
      </c>
      <c r="R598" s="323">
        <f t="shared" ref="R598:R661" ca="1" si="109">IF(C598="Total", SUM(INDIRECT("R"&amp;X597&amp;":R"&amp;W598)),IF(AND(H598=63,I598="-"),1,0))</f>
        <v>0</v>
      </c>
      <c r="S598" s="323">
        <f t="shared" ref="S598:S661" ca="1" si="110">IF(C598="Total", SUM(INDIRECT("S"&amp;X597&amp;":S"&amp;W598)),IF(AND(H598=80,I598="Yes"),1,0))</f>
        <v>0</v>
      </c>
      <c r="T598" s="323">
        <f t="shared" ref="T598:T661" ca="1" si="111">IF(C598="Total", SUM(INDIRECT("T"&amp;X597&amp;":T"&amp;W598)),IF(AND(H598=80,I598="-"),1,0))</f>
        <v>0</v>
      </c>
      <c r="W598" s="323">
        <f t="shared" si="104"/>
        <v>596</v>
      </c>
      <c r="X598" s="323">
        <f t="shared" si="105"/>
        <v>598</v>
      </c>
    </row>
    <row r="599" spans="1:24" s="270" customFormat="1" ht="42.75" customHeight="1" x14ac:dyDescent="0.25">
      <c r="A599" s="355"/>
      <c r="B599" s="355"/>
      <c r="C599" s="355"/>
      <c r="D599" s="305" t="s">
        <v>99</v>
      </c>
      <c r="E599" s="305">
        <v>2</v>
      </c>
      <c r="F599" s="305">
        <v>276</v>
      </c>
      <c r="G599" s="306" t="s">
        <v>313</v>
      </c>
      <c r="H599" s="305" t="s">
        <v>451</v>
      </c>
      <c r="I599" s="305" t="s">
        <v>451</v>
      </c>
      <c r="J599" s="358"/>
      <c r="K599" s="251" t="s">
        <v>51</v>
      </c>
      <c r="L599" s="251" t="s">
        <v>51</v>
      </c>
      <c r="O599" s="323">
        <f t="shared" ca="1" si="106"/>
        <v>0</v>
      </c>
      <c r="P599" s="323">
        <f t="shared" ca="1" si="107"/>
        <v>0</v>
      </c>
      <c r="Q599" s="323">
        <f t="shared" ca="1" si="108"/>
        <v>0</v>
      </c>
      <c r="R599" s="323">
        <f t="shared" ca="1" si="109"/>
        <v>0</v>
      </c>
      <c r="S599" s="323">
        <f t="shared" ca="1" si="110"/>
        <v>0</v>
      </c>
      <c r="T599" s="323">
        <f t="shared" ca="1" si="111"/>
        <v>0</v>
      </c>
      <c r="W599" s="323">
        <f t="shared" si="104"/>
        <v>596</v>
      </c>
      <c r="X599" s="323">
        <f t="shared" si="105"/>
        <v>598</v>
      </c>
    </row>
    <row r="600" spans="1:24" s="270" customFormat="1" ht="42.75" customHeight="1" x14ac:dyDescent="0.25">
      <c r="A600" s="355"/>
      <c r="B600" s="355"/>
      <c r="C600" s="355"/>
      <c r="D600" s="305" t="s">
        <v>100</v>
      </c>
      <c r="E600" s="305">
        <v>1</v>
      </c>
      <c r="F600" s="305">
        <v>163</v>
      </c>
      <c r="G600" s="306" t="s">
        <v>313</v>
      </c>
      <c r="H600" s="305" t="s">
        <v>451</v>
      </c>
      <c r="I600" s="305" t="s">
        <v>451</v>
      </c>
      <c r="J600" s="358"/>
      <c r="K600" s="251" t="s">
        <v>51</v>
      </c>
      <c r="L600" s="251" t="s">
        <v>51</v>
      </c>
      <c r="O600" s="323">
        <f t="shared" ca="1" si="106"/>
        <v>0</v>
      </c>
      <c r="P600" s="323">
        <f t="shared" ca="1" si="107"/>
        <v>0</v>
      </c>
      <c r="Q600" s="323">
        <f t="shared" ca="1" si="108"/>
        <v>0</v>
      </c>
      <c r="R600" s="323">
        <f t="shared" ca="1" si="109"/>
        <v>0</v>
      </c>
      <c r="S600" s="323">
        <f t="shared" ca="1" si="110"/>
        <v>0</v>
      </c>
      <c r="T600" s="323">
        <f t="shared" ca="1" si="111"/>
        <v>0</v>
      </c>
      <c r="W600" s="323">
        <f t="shared" si="104"/>
        <v>596</v>
      </c>
      <c r="X600" s="323">
        <f t="shared" si="105"/>
        <v>598</v>
      </c>
    </row>
    <row r="601" spans="1:24" customFormat="1" ht="42.75" customHeight="1" x14ac:dyDescent="0.25">
      <c r="A601" s="355"/>
      <c r="B601" s="355"/>
      <c r="C601" s="356"/>
      <c r="D601" s="239" t="s">
        <v>100</v>
      </c>
      <c r="E601" s="239">
        <v>2</v>
      </c>
      <c r="F601" s="239">
        <v>160</v>
      </c>
      <c r="G601" s="248" t="s">
        <v>313</v>
      </c>
      <c r="H601" s="239" t="s">
        <v>451</v>
      </c>
      <c r="I601" s="239" t="s">
        <v>451</v>
      </c>
      <c r="J601" s="359"/>
      <c r="K601" s="251" t="s">
        <v>51</v>
      </c>
      <c r="L601" s="251" t="s">
        <v>51</v>
      </c>
      <c r="O601" s="323">
        <f t="shared" ca="1" si="106"/>
        <v>0</v>
      </c>
      <c r="P601" s="323">
        <f t="shared" ca="1" si="107"/>
        <v>0</v>
      </c>
      <c r="Q601" s="323">
        <f t="shared" ca="1" si="108"/>
        <v>0</v>
      </c>
      <c r="R601" s="323">
        <f t="shared" ca="1" si="109"/>
        <v>0</v>
      </c>
      <c r="S601" s="323">
        <f t="shared" ca="1" si="110"/>
        <v>0</v>
      </c>
      <c r="T601" s="323">
        <f t="shared" ca="1" si="111"/>
        <v>0</v>
      </c>
      <c r="W601" s="323">
        <f t="shared" si="104"/>
        <v>596</v>
      </c>
      <c r="X601" s="323">
        <f t="shared" si="105"/>
        <v>598</v>
      </c>
    </row>
    <row r="602" spans="1:24" customFormat="1" ht="42.75" customHeight="1" x14ac:dyDescent="0.25">
      <c r="A602" s="356"/>
      <c r="B602" s="356"/>
      <c r="C602" s="239" t="s">
        <v>499</v>
      </c>
      <c r="D602" s="239"/>
      <c r="E602" s="239"/>
      <c r="F602" s="239"/>
      <c r="G602" s="248"/>
      <c r="H602" s="239" t="s">
        <v>451</v>
      </c>
      <c r="I602" s="239"/>
      <c r="J602" s="248" t="s">
        <v>451</v>
      </c>
      <c r="K602" s="251"/>
      <c r="L602" s="251"/>
      <c r="O602" s="323">
        <f t="shared" ca="1" si="106"/>
        <v>0</v>
      </c>
      <c r="P602" s="323">
        <f t="shared" ca="1" si="107"/>
        <v>0</v>
      </c>
      <c r="Q602" s="323">
        <f t="shared" ca="1" si="108"/>
        <v>0</v>
      </c>
      <c r="R602" s="323">
        <f t="shared" ca="1" si="109"/>
        <v>0</v>
      </c>
      <c r="S602" s="323">
        <f t="shared" ca="1" si="110"/>
        <v>0</v>
      </c>
      <c r="T602" s="323">
        <f t="shared" ca="1" si="111"/>
        <v>0</v>
      </c>
      <c r="W602" s="323">
        <f t="shared" si="104"/>
        <v>601</v>
      </c>
      <c r="X602" s="323">
        <f t="shared" si="105"/>
        <v>603</v>
      </c>
    </row>
    <row r="603" spans="1:24" customFormat="1" ht="42.75" customHeight="1" x14ac:dyDescent="0.25">
      <c r="A603" s="354">
        <v>106</v>
      </c>
      <c r="B603" s="354" t="s">
        <v>52</v>
      </c>
      <c r="C603" s="353" t="s">
        <v>407</v>
      </c>
      <c r="D603" s="239" t="s">
        <v>136</v>
      </c>
      <c r="E603" s="239">
        <v>1</v>
      </c>
      <c r="F603" s="239">
        <v>140</v>
      </c>
      <c r="G603" s="248" t="s">
        <v>313</v>
      </c>
      <c r="H603" s="239" t="s">
        <v>451</v>
      </c>
      <c r="I603" s="239" t="s">
        <v>451</v>
      </c>
      <c r="J603" s="352" t="s">
        <v>572</v>
      </c>
      <c r="K603" s="251" t="s">
        <v>51</v>
      </c>
      <c r="L603" s="251" t="s">
        <v>51</v>
      </c>
      <c r="O603" s="323">
        <f t="shared" ca="1" si="106"/>
        <v>0</v>
      </c>
      <c r="P603" s="323">
        <f t="shared" ca="1" si="107"/>
        <v>0</v>
      </c>
      <c r="Q603" s="323">
        <f t="shared" ca="1" si="108"/>
        <v>0</v>
      </c>
      <c r="R603" s="323">
        <f t="shared" ca="1" si="109"/>
        <v>0</v>
      </c>
      <c r="S603" s="323">
        <f t="shared" ca="1" si="110"/>
        <v>0</v>
      </c>
      <c r="T603" s="323">
        <f t="shared" ca="1" si="111"/>
        <v>0</v>
      </c>
      <c r="W603" s="323">
        <f t="shared" si="104"/>
        <v>601</v>
      </c>
      <c r="X603" s="323">
        <f t="shared" si="105"/>
        <v>603</v>
      </c>
    </row>
    <row r="604" spans="1:24" customFormat="1" ht="42.75" customHeight="1" x14ac:dyDescent="0.25">
      <c r="A604" s="355"/>
      <c r="B604" s="355"/>
      <c r="C604" s="353"/>
      <c r="D604" s="239" t="s">
        <v>50</v>
      </c>
      <c r="E604" s="239">
        <v>1</v>
      </c>
      <c r="F604" s="239">
        <v>117</v>
      </c>
      <c r="G604" s="248" t="s">
        <v>313</v>
      </c>
      <c r="H604" s="239" t="s">
        <v>451</v>
      </c>
      <c r="I604" s="239" t="s">
        <v>451</v>
      </c>
      <c r="J604" s="352"/>
      <c r="K604" s="251" t="s">
        <v>51</v>
      </c>
      <c r="L604" s="251" t="s">
        <v>51</v>
      </c>
      <c r="O604" s="323">
        <f t="shared" ca="1" si="106"/>
        <v>0</v>
      </c>
      <c r="P604" s="323">
        <f t="shared" ca="1" si="107"/>
        <v>0</v>
      </c>
      <c r="Q604" s="323">
        <f t="shared" ca="1" si="108"/>
        <v>0</v>
      </c>
      <c r="R604" s="323">
        <f t="shared" ca="1" si="109"/>
        <v>0</v>
      </c>
      <c r="S604" s="323">
        <f t="shared" ca="1" si="110"/>
        <v>0</v>
      </c>
      <c r="T604" s="323">
        <f t="shared" ca="1" si="111"/>
        <v>0</v>
      </c>
      <c r="W604" s="323">
        <f t="shared" si="104"/>
        <v>601</v>
      </c>
      <c r="X604" s="323">
        <f t="shared" si="105"/>
        <v>603</v>
      </c>
    </row>
    <row r="605" spans="1:24" customFormat="1" ht="42.75" customHeight="1" x14ac:dyDescent="0.25">
      <c r="A605" s="355"/>
      <c r="B605" s="355"/>
      <c r="C605" s="353"/>
      <c r="D605" s="239" t="s">
        <v>45</v>
      </c>
      <c r="E605" s="239">
        <v>1</v>
      </c>
      <c r="F605" s="239">
        <v>104</v>
      </c>
      <c r="G605" s="248" t="s">
        <v>313</v>
      </c>
      <c r="H605" s="239" t="s">
        <v>451</v>
      </c>
      <c r="I605" s="239" t="s">
        <v>451</v>
      </c>
      <c r="J605" s="352"/>
      <c r="K605" s="251" t="s">
        <v>8</v>
      </c>
      <c r="L605" s="251" t="s">
        <v>8</v>
      </c>
      <c r="O605" s="323">
        <f t="shared" ca="1" si="106"/>
        <v>0</v>
      </c>
      <c r="P605" s="323">
        <f t="shared" ca="1" si="107"/>
        <v>0</v>
      </c>
      <c r="Q605" s="323">
        <f t="shared" ca="1" si="108"/>
        <v>0</v>
      </c>
      <c r="R605" s="323">
        <f t="shared" ca="1" si="109"/>
        <v>0</v>
      </c>
      <c r="S605" s="323">
        <f t="shared" ca="1" si="110"/>
        <v>0</v>
      </c>
      <c r="T605" s="323">
        <f t="shared" ca="1" si="111"/>
        <v>0</v>
      </c>
      <c r="W605" s="323">
        <f t="shared" si="104"/>
        <v>601</v>
      </c>
      <c r="X605" s="323">
        <f t="shared" si="105"/>
        <v>603</v>
      </c>
    </row>
    <row r="606" spans="1:24" customFormat="1" ht="42.75" customHeight="1" x14ac:dyDescent="0.25">
      <c r="A606" s="355"/>
      <c r="B606" s="355"/>
      <c r="C606" s="353"/>
      <c r="D606" s="239" t="s">
        <v>45</v>
      </c>
      <c r="E606" s="239">
        <v>2</v>
      </c>
      <c r="F606" s="239">
        <v>104</v>
      </c>
      <c r="G606" s="248" t="s">
        <v>313</v>
      </c>
      <c r="H606" s="239" t="s">
        <v>451</v>
      </c>
      <c r="I606" s="239" t="s">
        <v>451</v>
      </c>
      <c r="J606" s="352"/>
      <c r="K606" s="251" t="s">
        <v>8</v>
      </c>
      <c r="L606" s="251" t="s">
        <v>8</v>
      </c>
      <c r="O606" s="323">
        <f t="shared" ca="1" si="106"/>
        <v>0</v>
      </c>
      <c r="P606" s="323">
        <f t="shared" ca="1" si="107"/>
        <v>0</v>
      </c>
      <c r="Q606" s="323">
        <f t="shared" ca="1" si="108"/>
        <v>0</v>
      </c>
      <c r="R606" s="323">
        <f t="shared" ca="1" si="109"/>
        <v>0</v>
      </c>
      <c r="S606" s="323">
        <f t="shared" ca="1" si="110"/>
        <v>0</v>
      </c>
      <c r="T606" s="323">
        <f t="shared" ca="1" si="111"/>
        <v>0</v>
      </c>
      <c r="W606" s="323">
        <f t="shared" si="104"/>
        <v>601</v>
      </c>
      <c r="X606" s="323">
        <f t="shared" si="105"/>
        <v>603</v>
      </c>
    </row>
    <row r="607" spans="1:24" customFormat="1" ht="42.75" customHeight="1" x14ac:dyDescent="0.25">
      <c r="A607" s="356"/>
      <c r="B607" s="356"/>
      <c r="C607" s="239" t="s">
        <v>499</v>
      </c>
      <c r="D607" s="239"/>
      <c r="E607" s="239"/>
      <c r="F607" s="239"/>
      <c r="G607" s="248"/>
      <c r="H607" s="239" t="s">
        <v>451</v>
      </c>
      <c r="I607" s="239"/>
      <c r="J607" s="248">
        <v>80</v>
      </c>
      <c r="K607" s="251"/>
      <c r="L607" s="251"/>
      <c r="O607" s="323">
        <f t="shared" ca="1" si="106"/>
        <v>0</v>
      </c>
      <c r="P607" s="323">
        <f t="shared" ca="1" si="107"/>
        <v>0</v>
      </c>
      <c r="Q607" s="323">
        <f t="shared" ca="1" si="108"/>
        <v>0</v>
      </c>
      <c r="R607" s="323">
        <f t="shared" ca="1" si="109"/>
        <v>0</v>
      </c>
      <c r="S607" s="323">
        <f t="shared" ca="1" si="110"/>
        <v>0</v>
      </c>
      <c r="T607" s="323">
        <f t="shared" ca="1" si="111"/>
        <v>0</v>
      </c>
      <c r="W607" s="323">
        <f t="shared" si="104"/>
        <v>606</v>
      </c>
      <c r="X607" s="323">
        <f t="shared" si="105"/>
        <v>608</v>
      </c>
    </row>
    <row r="608" spans="1:24" customFormat="1" ht="42.75" customHeight="1" x14ac:dyDescent="0.25">
      <c r="A608" s="354">
        <v>107</v>
      </c>
      <c r="B608" s="354" t="s">
        <v>106</v>
      </c>
      <c r="C608" s="354" t="s">
        <v>549</v>
      </c>
      <c r="D608" s="239" t="s">
        <v>151</v>
      </c>
      <c r="E608" s="239">
        <v>1</v>
      </c>
      <c r="F608" s="239">
        <v>105</v>
      </c>
      <c r="G608" s="248" t="s">
        <v>313</v>
      </c>
      <c r="H608" s="239" t="s">
        <v>451</v>
      </c>
      <c r="I608" s="239" t="s">
        <v>451</v>
      </c>
      <c r="J608" s="352" t="s">
        <v>559</v>
      </c>
      <c r="K608" s="251" t="s">
        <v>317</v>
      </c>
      <c r="L608" s="251" t="s">
        <v>151</v>
      </c>
      <c r="O608" s="323">
        <f t="shared" ca="1" si="106"/>
        <v>0</v>
      </c>
      <c r="P608" s="323">
        <f t="shared" ca="1" si="107"/>
        <v>0</v>
      </c>
      <c r="Q608" s="323">
        <f t="shared" ca="1" si="108"/>
        <v>0</v>
      </c>
      <c r="R608" s="323">
        <f t="shared" ca="1" si="109"/>
        <v>0</v>
      </c>
      <c r="S608" s="323">
        <f t="shared" ca="1" si="110"/>
        <v>0</v>
      </c>
      <c r="T608" s="323">
        <f t="shared" ca="1" si="111"/>
        <v>0</v>
      </c>
      <c r="W608" s="323">
        <f t="shared" si="104"/>
        <v>606</v>
      </c>
      <c r="X608" s="323">
        <f t="shared" si="105"/>
        <v>608</v>
      </c>
    </row>
    <row r="609" spans="1:24" customFormat="1" ht="42.75" customHeight="1" x14ac:dyDescent="0.25">
      <c r="A609" s="355"/>
      <c r="B609" s="355"/>
      <c r="C609" s="355"/>
      <c r="D609" s="239" t="s">
        <v>151</v>
      </c>
      <c r="E609" s="239">
        <v>2</v>
      </c>
      <c r="F609" s="239">
        <v>105</v>
      </c>
      <c r="G609" s="248" t="s">
        <v>313</v>
      </c>
      <c r="H609" s="239" t="s">
        <v>451</v>
      </c>
      <c r="I609" s="239" t="s">
        <v>451</v>
      </c>
      <c r="J609" s="352"/>
      <c r="K609" s="251" t="s">
        <v>317</v>
      </c>
      <c r="L609" s="251" t="s">
        <v>151</v>
      </c>
      <c r="O609" s="323">
        <f t="shared" ca="1" si="106"/>
        <v>0</v>
      </c>
      <c r="P609" s="323">
        <f t="shared" ca="1" si="107"/>
        <v>0</v>
      </c>
      <c r="Q609" s="323">
        <f t="shared" ca="1" si="108"/>
        <v>0</v>
      </c>
      <c r="R609" s="323">
        <f t="shared" ca="1" si="109"/>
        <v>0</v>
      </c>
      <c r="S609" s="323">
        <f t="shared" ca="1" si="110"/>
        <v>0</v>
      </c>
      <c r="T609" s="323">
        <f t="shared" ca="1" si="111"/>
        <v>0</v>
      </c>
      <c r="W609" s="323">
        <f t="shared" si="104"/>
        <v>606</v>
      </c>
      <c r="X609" s="323">
        <f t="shared" si="105"/>
        <v>608</v>
      </c>
    </row>
    <row r="610" spans="1:24" customFormat="1" ht="42.75" customHeight="1" x14ac:dyDescent="0.25">
      <c r="A610" s="355"/>
      <c r="B610" s="355"/>
      <c r="C610" s="355"/>
      <c r="D610" s="239" t="s">
        <v>103</v>
      </c>
      <c r="E610" s="239">
        <v>1</v>
      </c>
      <c r="F610" s="239">
        <v>106</v>
      </c>
      <c r="G610" s="248" t="s">
        <v>313</v>
      </c>
      <c r="H610" s="239" t="s">
        <v>451</v>
      </c>
      <c r="I610" s="239" t="s">
        <v>451</v>
      </c>
      <c r="J610" s="352"/>
      <c r="K610" s="251" t="s">
        <v>15</v>
      </c>
      <c r="L610" s="251" t="s">
        <v>33</v>
      </c>
      <c r="O610" s="323">
        <f t="shared" ca="1" si="106"/>
        <v>0</v>
      </c>
      <c r="P610" s="323">
        <f t="shared" ca="1" si="107"/>
        <v>0</v>
      </c>
      <c r="Q610" s="323">
        <f t="shared" ca="1" si="108"/>
        <v>0</v>
      </c>
      <c r="R610" s="323">
        <f t="shared" ca="1" si="109"/>
        <v>0</v>
      </c>
      <c r="S610" s="323">
        <f t="shared" ca="1" si="110"/>
        <v>0</v>
      </c>
      <c r="T610" s="323">
        <f t="shared" ca="1" si="111"/>
        <v>0</v>
      </c>
      <c r="W610" s="323">
        <f t="shared" si="104"/>
        <v>606</v>
      </c>
      <c r="X610" s="323">
        <f t="shared" si="105"/>
        <v>608</v>
      </c>
    </row>
    <row r="611" spans="1:24" customFormat="1" ht="42.75" customHeight="1" x14ac:dyDescent="0.25">
      <c r="A611" s="355"/>
      <c r="B611" s="355"/>
      <c r="C611" s="355"/>
      <c r="D611" s="239" t="s">
        <v>184</v>
      </c>
      <c r="E611" s="239">
        <v>1</v>
      </c>
      <c r="F611" s="239">
        <v>126</v>
      </c>
      <c r="G611" s="248" t="s">
        <v>313</v>
      </c>
      <c r="H611" s="239" t="s">
        <v>451</v>
      </c>
      <c r="I611" s="239" t="s">
        <v>451</v>
      </c>
      <c r="J611" s="352"/>
      <c r="K611" s="251" t="s">
        <v>15</v>
      </c>
      <c r="L611" s="251" t="s">
        <v>15</v>
      </c>
      <c r="O611" s="323">
        <f t="shared" ca="1" si="106"/>
        <v>0</v>
      </c>
      <c r="P611" s="323">
        <f t="shared" ca="1" si="107"/>
        <v>0</v>
      </c>
      <c r="Q611" s="323">
        <f t="shared" ca="1" si="108"/>
        <v>0</v>
      </c>
      <c r="R611" s="323">
        <f t="shared" ca="1" si="109"/>
        <v>0</v>
      </c>
      <c r="S611" s="323">
        <f t="shared" ca="1" si="110"/>
        <v>0</v>
      </c>
      <c r="T611" s="323">
        <f t="shared" ca="1" si="111"/>
        <v>0</v>
      </c>
      <c r="W611" s="323">
        <f t="shared" si="104"/>
        <v>606</v>
      </c>
      <c r="X611" s="323">
        <f t="shared" si="105"/>
        <v>608</v>
      </c>
    </row>
    <row r="612" spans="1:24" customFormat="1" ht="42.75" customHeight="1" x14ac:dyDescent="0.25">
      <c r="A612" s="355"/>
      <c r="B612" s="355"/>
      <c r="C612" s="355"/>
      <c r="D612" s="239" t="s">
        <v>184</v>
      </c>
      <c r="E612" s="239">
        <v>2</v>
      </c>
      <c r="F612" s="239">
        <v>126</v>
      </c>
      <c r="G612" s="248" t="s">
        <v>313</v>
      </c>
      <c r="H612" s="239" t="s">
        <v>451</v>
      </c>
      <c r="I612" s="239" t="s">
        <v>451</v>
      </c>
      <c r="J612" s="248"/>
      <c r="K612" s="251" t="s">
        <v>15</v>
      </c>
      <c r="L612" s="251" t="s">
        <v>15</v>
      </c>
      <c r="O612" s="323">
        <f t="shared" ca="1" si="106"/>
        <v>0</v>
      </c>
      <c r="P612" s="323">
        <f t="shared" ca="1" si="107"/>
        <v>0</v>
      </c>
      <c r="Q612" s="323">
        <f t="shared" ca="1" si="108"/>
        <v>0</v>
      </c>
      <c r="R612" s="323">
        <f t="shared" ca="1" si="109"/>
        <v>0</v>
      </c>
      <c r="S612" s="323">
        <f t="shared" ca="1" si="110"/>
        <v>0</v>
      </c>
      <c r="T612" s="323">
        <f t="shared" ca="1" si="111"/>
        <v>0</v>
      </c>
      <c r="W612" s="323">
        <f t="shared" si="104"/>
        <v>606</v>
      </c>
      <c r="X612" s="323">
        <f t="shared" si="105"/>
        <v>608</v>
      </c>
    </row>
    <row r="613" spans="1:24" s="270" customFormat="1" ht="42.75" customHeight="1" x14ac:dyDescent="0.25">
      <c r="A613" s="355"/>
      <c r="B613" s="355"/>
      <c r="C613" s="355"/>
      <c r="D613" s="305" t="s">
        <v>175</v>
      </c>
      <c r="E613" s="305">
        <v>1</v>
      </c>
      <c r="F613" s="305">
        <v>83</v>
      </c>
      <c r="G613" s="306" t="s">
        <v>313</v>
      </c>
      <c r="H613" s="305" t="s">
        <v>451</v>
      </c>
      <c r="I613" s="305" t="s">
        <v>451</v>
      </c>
      <c r="J613" s="306"/>
      <c r="K613" s="251" t="s">
        <v>24</v>
      </c>
      <c r="L613" s="251" t="s">
        <v>24</v>
      </c>
      <c r="O613" s="323">
        <f t="shared" ca="1" si="106"/>
        <v>0</v>
      </c>
      <c r="P613" s="323">
        <f t="shared" ca="1" si="107"/>
        <v>0</v>
      </c>
      <c r="Q613" s="323">
        <f t="shared" ca="1" si="108"/>
        <v>0</v>
      </c>
      <c r="R613" s="323">
        <f t="shared" ca="1" si="109"/>
        <v>0</v>
      </c>
      <c r="S613" s="323">
        <f t="shared" ca="1" si="110"/>
        <v>0</v>
      </c>
      <c r="T613" s="323">
        <f t="shared" ca="1" si="111"/>
        <v>0</v>
      </c>
      <c r="W613" s="323">
        <f t="shared" si="104"/>
        <v>606</v>
      </c>
      <c r="X613" s="323">
        <f t="shared" si="105"/>
        <v>608</v>
      </c>
    </row>
    <row r="614" spans="1:24" s="270" customFormat="1" ht="42.75" customHeight="1" x14ac:dyDescent="0.25">
      <c r="A614" s="355"/>
      <c r="B614" s="355"/>
      <c r="C614" s="355"/>
      <c r="D614" s="305" t="s">
        <v>960</v>
      </c>
      <c r="E614" s="305">
        <v>1</v>
      </c>
      <c r="F614" s="305">
        <v>38</v>
      </c>
      <c r="G614" s="306" t="s">
        <v>313</v>
      </c>
      <c r="H614" s="305" t="s">
        <v>451</v>
      </c>
      <c r="I614" s="305" t="s">
        <v>451</v>
      </c>
      <c r="J614" s="306"/>
      <c r="K614" s="251" t="s">
        <v>15</v>
      </c>
      <c r="L614" s="251" t="s">
        <v>265</v>
      </c>
      <c r="O614" s="323">
        <f t="shared" ca="1" si="106"/>
        <v>0</v>
      </c>
      <c r="P614" s="323">
        <f t="shared" ca="1" si="107"/>
        <v>0</v>
      </c>
      <c r="Q614" s="323">
        <f t="shared" ca="1" si="108"/>
        <v>0</v>
      </c>
      <c r="R614" s="323">
        <f t="shared" ca="1" si="109"/>
        <v>0</v>
      </c>
      <c r="S614" s="323">
        <f t="shared" ca="1" si="110"/>
        <v>0</v>
      </c>
      <c r="T614" s="323">
        <f t="shared" ca="1" si="111"/>
        <v>0</v>
      </c>
      <c r="W614" s="323">
        <f t="shared" si="104"/>
        <v>606</v>
      </c>
      <c r="X614" s="323">
        <f t="shared" si="105"/>
        <v>608</v>
      </c>
    </row>
    <row r="615" spans="1:24" customFormat="1" ht="42.75" customHeight="1" x14ac:dyDescent="0.25">
      <c r="A615" s="355"/>
      <c r="B615" s="355"/>
      <c r="C615" s="356"/>
      <c r="D615" s="239" t="s">
        <v>960</v>
      </c>
      <c r="E615" s="239">
        <v>2</v>
      </c>
      <c r="F615" s="239">
        <v>38</v>
      </c>
      <c r="G615" s="248" t="s">
        <v>313</v>
      </c>
      <c r="H615" s="239" t="s">
        <v>451</v>
      </c>
      <c r="I615" s="239" t="s">
        <v>451</v>
      </c>
      <c r="J615" s="248"/>
      <c r="K615" s="251" t="s">
        <v>15</v>
      </c>
      <c r="L615" s="251" t="s">
        <v>265</v>
      </c>
      <c r="O615" s="323">
        <f t="shared" ca="1" si="106"/>
        <v>0</v>
      </c>
      <c r="P615" s="323">
        <f t="shared" ca="1" si="107"/>
        <v>0</v>
      </c>
      <c r="Q615" s="323">
        <f t="shared" ca="1" si="108"/>
        <v>0</v>
      </c>
      <c r="R615" s="323">
        <f t="shared" ca="1" si="109"/>
        <v>0</v>
      </c>
      <c r="S615" s="323">
        <f t="shared" ca="1" si="110"/>
        <v>0</v>
      </c>
      <c r="T615" s="323">
        <f t="shared" ca="1" si="111"/>
        <v>0</v>
      </c>
      <c r="W615" s="323">
        <f t="shared" si="104"/>
        <v>606</v>
      </c>
      <c r="X615" s="323">
        <f t="shared" si="105"/>
        <v>608</v>
      </c>
    </row>
    <row r="616" spans="1:24" customFormat="1" ht="42.75" customHeight="1" x14ac:dyDescent="0.25">
      <c r="A616" s="356"/>
      <c r="B616" s="356"/>
      <c r="C616" s="239" t="s">
        <v>499</v>
      </c>
      <c r="D616" s="239"/>
      <c r="E616" s="239"/>
      <c r="F616" s="239"/>
      <c r="G616" s="248"/>
      <c r="H616" s="239" t="s">
        <v>451</v>
      </c>
      <c r="I616" s="239"/>
      <c r="J616" s="248">
        <v>63</v>
      </c>
      <c r="K616" s="251"/>
      <c r="L616" s="251"/>
      <c r="O616" s="323">
        <f t="shared" ca="1" si="106"/>
        <v>0</v>
      </c>
      <c r="P616" s="323">
        <f t="shared" ca="1" si="107"/>
        <v>0</v>
      </c>
      <c r="Q616" s="323">
        <f t="shared" ca="1" si="108"/>
        <v>0</v>
      </c>
      <c r="R616" s="323">
        <f t="shared" ca="1" si="109"/>
        <v>0</v>
      </c>
      <c r="S616" s="323">
        <f t="shared" ca="1" si="110"/>
        <v>0</v>
      </c>
      <c r="T616" s="323">
        <f t="shared" ca="1" si="111"/>
        <v>0</v>
      </c>
      <c r="W616" s="323">
        <f t="shared" si="104"/>
        <v>615</v>
      </c>
      <c r="X616" s="323">
        <f t="shared" si="105"/>
        <v>617</v>
      </c>
    </row>
    <row r="617" spans="1:24" customFormat="1" ht="42.75" customHeight="1" x14ac:dyDescent="0.25">
      <c r="A617" s="354">
        <v>108</v>
      </c>
      <c r="B617" s="354" t="s">
        <v>117</v>
      </c>
      <c r="C617" s="353" t="s">
        <v>51</v>
      </c>
      <c r="D617" s="239" t="s">
        <v>116</v>
      </c>
      <c r="E617" s="239">
        <v>1</v>
      </c>
      <c r="F617" s="239">
        <v>55</v>
      </c>
      <c r="G617" s="248" t="s">
        <v>313</v>
      </c>
      <c r="H617" s="239" t="s">
        <v>451</v>
      </c>
      <c r="I617" s="239" t="s">
        <v>451</v>
      </c>
      <c r="J617" s="352" t="s">
        <v>451</v>
      </c>
      <c r="K617" s="251" t="s">
        <v>51</v>
      </c>
      <c r="L617" s="251" t="s">
        <v>118</v>
      </c>
      <c r="O617" s="323">
        <f t="shared" ca="1" si="106"/>
        <v>0</v>
      </c>
      <c r="P617" s="323">
        <f t="shared" ca="1" si="107"/>
        <v>0</v>
      </c>
      <c r="Q617" s="323">
        <f t="shared" ca="1" si="108"/>
        <v>0</v>
      </c>
      <c r="R617" s="323">
        <f t="shared" ca="1" si="109"/>
        <v>0</v>
      </c>
      <c r="S617" s="323">
        <f t="shared" ca="1" si="110"/>
        <v>0</v>
      </c>
      <c r="T617" s="323">
        <f t="shared" ca="1" si="111"/>
        <v>0</v>
      </c>
      <c r="W617" s="323">
        <f t="shared" si="104"/>
        <v>615</v>
      </c>
      <c r="X617" s="323">
        <f t="shared" si="105"/>
        <v>617</v>
      </c>
    </row>
    <row r="618" spans="1:24" customFormat="1" ht="42.75" customHeight="1" x14ac:dyDescent="0.25">
      <c r="A618" s="355"/>
      <c r="B618" s="355"/>
      <c r="C618" s="353"/>
      <c r="D618" s="239" t="s">
        <v>116</v>
      </c>
      <c r="E618" s="239">
        <v>2</v>
      </c>
      <c r="F618" s="239">
        <v>55</v>
      </c>
      <c r="G618" s="248" t="s">
        <v>313</v>
      </c>
      <c r="H618" s="239" t="s">
        <v>451</v>
      </c>
      <c r="I618" s="239" t="s">
        <v>451</v>
      </c>
      <c r="J618" s="352"/>
      <c r="K618" s="251" t="s">
        <v>51</v>
      </c>
      <c r="L618" s="251" t="s">
        <v>118</v>
      </c>
      <c r="O618" s="323">
        <f t="shared" ca="1" si="106"/>
        <v>0</v>
      </c>
      <c r="P618" s="323">
        <f t="shared" ca="1" si="107"/>
        <v>0</v>
      </c>
      <c r="Q618" s="323">
        <f t="shared" ca="1" si="108"/>
        <v>0</v>
      </c>
      <c r="R618" s="323">
        <f t="shared" ca="1" si="109"/>
        <v>0</v>
      </c>
      <c r="S618" s="323">
        <f t="shared" ca="1" si="110"/>
        <v>0</v>
      </c>
      <c r="T618" s="323">
        <f t="shared" ca="1" si="111"/>
        <v>0</v>
      </c>
      <c r="W618" s="323">
        <f t="shared" si="104"/>
        <v>615</v>
      </c>
      <c r="X618" s="323">
        <f t="shared" si="105"/>
        <v>617</v>
      </c>
    </row>
    <row r="619" spans="1:24" customFormat="1" ht="42.75" customHeight="1" x14ac:dyDescent="0.25">
      <c r="A619" s="355"/>
      <c r="B619" s="355"/>
      <c r="C619" s="353"/>
      <c r="D619" s="239" t="s">
        <v>127</v>
      </c>
      <c r="E619" s="239">
        <v>1</v>
      </c>
      <c r="F619" s="239">
        <v>72</v>
      </c>
      <c r="G619" s="248" t="s">
        <v>313</v>
      </c>
      <c r="H619" s="239" t="s">
        <v>451</v>
      </c>
      <c r="I619" s="239" t="s">
        <v>451</v>
      </c>
      <c r="J619" s="352"/>
      <c r="K619" s="251" t="s">
        <v>51</v>
      </c>
      <c r="L619" s="251" t="s">
        <v>51</v>
      </c>
      <c r="O619" s="323">
        <f t="shared" ca="1" si="106"/>
        <v>0</v>
      </c>
      <c r="P619" s="323">
        <f t="shared" ca="1" si="107"/>
        <v>0</v>
      </c>
      <c r="Q619" s="323">
        <f t="shared" ca="1" si="108"/>
        <v>0</v>
      </c>
      <c r="R619" s="323">
        <f t="shared" ca="1" si="109"/>
        <v>0</v>
      </c>
      <c r="S619" s="323">
        <f t="shared" ca="1" si="110"/>
        <v>0</v>
      </c>
      <c r="T619" s="323">
        <f t="shared" ca="1" si="111"/>
        <v>0</v>
      </c>
      <c r="W619" s="323">
        <f t="shared" si="104"/>
        <v>615</v>
      </c>
      <c r="X619" s="323">
        <f t="shared" si="105"/>
        <v>617</v>
      </c>
    </row>
    <row r="620" spans="1:24" customFormat="1" ht="42.75" customHeight="1" x14ac:dyDescent="0.25">
      <c r="A620" s="355"/>
      <c r="B620" s="355"/>
      <c r="C620" s="353"/>
      <c r="D620" s="239" t="s">
        <v>127</v>
      </c>
      <c r="E620" s="239">
        <v>2</v>
      </c>
      <c r="F620" s="239">
        <v>72</v>
      </c>
      <c r="G620" s="248" t="s">
        <v>313</v>
      </c>
      <c r="H620" s="239" t="s">
        <v>451</v>
      </c>
      <c r="I620" s="239" t="s">
        <v>451</v>
      </c>
      <c r="J620" s="352"/>
      <c r="K620" s="251" t="s">
        <v>51</v>
      </c>
      <c r="L620" s="251" t="s">
        <v>51</v>
      </c>
      <c r="O620" s="323">
        <f t="shared" ca="1" si="106"/>
        <v>0</v>
      </c>
      <c r="P620" s="323">
        <f t="shared" ca="1" si="107"/>
        <v>0</v>
      </c>
      <c r="Q620" s="323">
        <f t="shared" ca="1" si="108"/>
        <v>0</v>
      </c>
      <c r="R620" s="323">
        <f t="shared" ca="1" si="109"/>
        <v>0</v>
      </c>
      <c r="S620" s="323">
        <f t="shared" ca="1" si="110"/>
        <v>0</v>
      </c>
      <c r="T620" s="323">
        <f t="shared" ca="1" si="111"/>
        <v>0</v>
      </c>
      <c r="W620" s="323">
        <f t="shared" si="104"/>
        <v>615</v>
      </c>
      <c r="X620" s="323">
        <f t="shared" si="105"/>
        <v>617</v>
      </c>
    </row>
    <row r="621" spans="1:24" customFormat="1" ht="42.75" customHeight="1" x14ac:dyDescent="0.25">
      <c r="A621" s="355"/>
      <c r="B621" s="355"/>
      <c r="C621" s="353"/>
      <c r="D621" s="239" t="s">
        <v>120</v>
      </c>
      <c r="E621" s="239">
        <v>1</v>
      </c>
      <c r="F621" s="239">
        <v>14</v>
      </c>
      <c r="G621" s="248" t="s">
        <v>313</v>
      </c>
      <c r="H621" s="239" t="s">
        <v>451</v>
      </c>
      <c r="I621" s="239" t="s">
        <v>451</v>
      </c>
      <c r="J621" s="352"/>
      <c r="K621" s="251" t="s">
        <v>51</v>
      </c>
      <c r="L621" s="251" t="s">
        <v>51</v>
      </c>
      <c r="O621" s="323">
        <f t="shared" ca="1" si="106"/>
        <v>0</v>
      </c>
      <c r="P621" s="323">
        <f t="shared" ca="1" si="107"/>
        <v>0</v>
      </c>
      <c r="Q621" s="323">
        <f t="shared" ca="1" si="108"/>
        <v>0</v>
      </c>
      <c r="R621" s="323">
        <f t="shared" ca="1" si="109"/>
        <v>0</v>
      </c>
      <c r="S621" s="323">
        <f t="shared" ca="1" si="110"/>
        <v>0</v>
      </c>
      <c r="T621" s="323">
        <f t="shared" ca="1" si="111"/>
        <v>0</v>
      </c>
      <c r="W621" s="323">
        <f t="shared" si="104"/>
        <v>615</v>
      </c>
      <c r="X621" s="323">
        <f t="shared" si="105"/>
        <v>617</v>
      </c>
    </row>
    <row r="622" spans="1:24" customFormat="1" ht="42.75" customHeight="1" x14ac:dyDescent="0.25">
      <c r="A622" s="355"/>
      <c r="B622" s="355"/>
      <c r="C622" s="353"/>
      <c r="D622" s="239" t="s">
        <v>120</v>
      </c>
      <c r="E622" s="239">
        <v>2</v>
      </c>
      <c r="F622" s="239">
        <v>14</v>
      </c>
      <c r="G622" s="248" t="s">
        <v>313</v>
      </c>
      <c r="H622" s="239" t="s">
        <v>451</v>
      </c>
      <c r="I622" s="239" t="s">
        <v>451</v>
      </c>
      <c r="J622" s="352"/>
      <c r="K622" s="251" t="s">
        <v>51</v>
      </c>
      <c r="L622" s="251" t="s">
        <v>51</v>
      </c>
      <c r="O622" s="323">
        <f t="shared" ca="1" si="106"/>
        <v>0</v>
      </c>
      <c r="P622" s="323">
        <f t="shared" ca="1" si="107"/>
        <v>0</v>
      </c>
      <c r="Q622" s="323">
        <f t="shared" ca="1" si="108"/>
        <v>0</v>
      </c>
      <c r="R622" s="323">
        <f t="shared" ca="1" si="109"/>
        <v>0</v>
      </c>
      <c r="S622" s="323">
        <f t="shared" ca="1" si="110"/>
        <v>0</v>
      </c>
      <c r="T622" s="323">
        <f t="shared" ca="1" si="111"/>
        <v>0</v>
      </c>
      <c r="W622" s="323">
        <f t="shared" si="104"/>
        <v>615</v>
      </c>
      <c r="X622" s="323">
        <f t="shared" si="105"/>
        <v>617</v>
      </c>
    </row>
    <row r="623" spans="1:24" customFormat="1" ht="42.75" customHeight="1" x14ac:dyDescent="0.25">
      <c r="A623" s="355"/>
      <c r="B623" s="355"/>
      <c r="C623" s="353"/>
      <c r="D623" s="239" t="s">
        <v>164</v>
      </c>
      <c r="E623" s="239">
        <v>1</v>
      </c>
      <c r="F623" s="239">
        <v>60</v>
      </c>
      <c r="G623" s="248" t="s">
        <v>313</v>
      </c>
      <c r="H623" s="239" t="s">
        <v>451</v>
      </c>
      <c r="I623" s="239" t="s">
        <v>451</v>
      </c>
      <c r="J623" s="352"/>
      <c r="K623" s="251" t="s">
        <v>51</v>
      </c>
      <c r="L623" s="251" t="s">
        <v>164</v>
      </c>
      <c r="O623" s="323">
        <f t="shared" ca="1" si="106"/>
        <v>0</v>
      </c>
      <c r="P623" s="323">
        <f t="shared" ca="1" si="107"/>
        <v>0</v>
      </c>
      <c r="Q623" s="323">
        <f t="shared" ca="1" si="108"/>
        <v>0</v>
      </c>
      <c r="R623" s="323">
        <f t="shared" ca="1" si="109"/>
        <v>0</v>
      </c>
      <c r="S623" s="323">
        <f t="shared" ca="1" si="110"/>
        <v>0</v>
      </c>
      <c r="T623" s="323">
        <f t="shared" ca="1" si="111"/>
        <v>0</v>
      </c>
      <c r="W623" s="323">
        <f t="shared" si="104"/>
        <v>615</v>
      </c>
      <c r="X623" s="323">
        <f t="shared" si="105"/>
        <v>617</v>
      </c>
    </row>
    <row r="624" spans="1:24" customFormat="1" ht="42.75" customHeight="1" x14ac:dyDescent="0.25">
      <c r="A624" s="355"/>
      <c r="B624" s="355"/>
      <c r="C624" s="353"/>
      <c r="D624" s="239" t="s">
        <v>164</v>
      </c>
      <c r="E624" s="239">
        <v>2</v>
      </c>
      <c r="F624" s="239">
        <v>60</v>
      </c>
      <c r="G624" s="248" t="s">
        <v>313</v>
      </c>
      <c r="H624" s="239" t="s">
        <v>451</v>
      </c>
      <c r="I624" s="239" t="s">
        <v>451</v>
      </c>
      <c r="J624" s="352"/>
      <c r="K624" s="251" t="s">
        <v>51</v>
      </c>
      <c r="L624" s="251" t="s">
        <v>164</v>
      </c>
      <c r="O624" s="323">
        <f t="shared" ca="1" si="106"/>
        <v>0</v>
      </c>
      <c r="P624" s="323">
        <f t="shared" ca="1" si="107"/>
        <v>0</v>
      </c>
      <c r="Q624" s="323">
        <f t="shared" ca="1" si="108"/>
        <v>0</v>
      </c>
      <c r="R624" s="323">
        <f t="shared" ca="1" si="109"/>
        <v>0</v>
      </c>
      <c r="S624" s="323">
        <f t="shared" ca="1" si="110"/>
        <v>0</v>
      </c>
      <c r="T624" s="323">
        <f t="shared" ca="1" si="111"/>
        <v>0</v>
      </c>
      <c r="W624" s="323">
        <f t="shared" si="104"/>
        <v>615</v>
      </c>
      <c r="X624" s="323">
        <f t="shared" si="105"/>
        <v>617</v>
      </c>
    </row>
    <row r="625" spans="1:24" customFormat="1" ht="42.75" customHeight="1" x14ac:dyDescent="0.25">
      <c r="A625" s="356"/>
      <c r="B625" s="356"/>
      <c r="C625" s="239" t="s">
        <v>499</v>
      </c>
      <c r="D625" s="239"/>
      <c r="E625" s="239"/>
      <c r="F625" s="239"/>
      <c r="G625" s="248"/>
      <c r="H625" s="239" t="s">
        <v>451</v>
      </c>
      <c r="I625" s="239"/>
      <c r="J625" s="248" t="s">
        <v>451</v>
      </c>
      <c r="K625" s="251"/>
      <c r="L625" s="251"/>
      <c r="O625" s="323">
        <f t="shared" ca="1" si="106"/>
        <v>0</v>
      </c>
      <c r="P625" s="323">
        <f t="shared" ca="1" si="107"/>
        <v>0</v>
      </c>
      <c r="Q625" s="323">
        <f t="shared" ca="1" si="108"/>
        <v>0</v>
      </c>
      <c r="R625" s="323">
        <f t="shared" ca="1" si="109"/>
        <v>0</v>
      </c>
      <c r="S625" s="323">
        <f t="shared" ca="1" si="110"/>
        <v>0</v>
      </c>
      <c r="T625" s="323">
        <f t="shared" ca="1" si="111"/>
        <v>0</v>
      </c>
      <c r="W625" s="323">
        <f t="shared" si="104"/>
        <v>624</v>
      </c>
      <c r="X625" s="323">
        <f t="shared" si="105"/>
        <v>626</v>
      </c>
    </row>
    <row r="626" spans="1:24" s="270" customFormat="1" ht="42.75" customHeight="1" x14ac:dyDescent="0.25">
      <c r="A626" s="354">
        <v>109</v>
      </c>
      <c r="B626" s="354" t="s">
        <v>972</v>
      </c>
      <c r="C626" s="354" t="s">
        <v>317</v>
      </c>
      <c r="D626" s="305" t="s">
        <v>102</v>
      </c>
      <c r="E626" s="305">
        <v>1</v>
      </c>
      <c r="F626" s="305">
        <v>25</v>
      </c>
      <c r="G626" s="306" t="s">
        <v>313</v>
      </c>
      <c r="H626" s="305" t="s">
        <v>451</v>
      </c>
      <c r="I626" s="305" t="s">
        <v>451</v>
      </c>
      <c r="J626" s="306"/>
      <c r="K626" s="251" t="s">
        <v>15</v>
      </c>
      <c r="L626" s="251" t="s">
        <v>15</v>
      </c>
      <c r="O626" s="323">
        <f t="shared" ca="1" si="106"/>
        <v>0</v>
      </c>
      <c r="P626" s="323">
        <f t="shared" ca="1" si="107"/>
        <v>0</v>
      </c>
      <c r="Q626" s="323">
        <f t="shared" ca="1" si="108"/>
        <v>0</v>
      </c>
      <c r="R626" s="323">
        <f t="shared" ca="1" si="109"/>
        <v>0</v>
      </c>
      <c r="S626" s="323">
        <f t="shared" ca="1" si="110"/>
        <v>0</v>
      </c>
      <c r="T626" s="323">
        <f t="shared" ca="1" si="111"/>
        <v>0</v>
      </c>
      <c r="W626" s="323">
        <f t="shared" si="104"/>
        <v>624</v>
      </c>
      <c r="X626" s="323">
        <f t="shared" si="105"/>
        <v>626</v>
      </c>
    </row>
    <row r="627" spans="1:24" s="270" customFormat="1" ht="42.75" customHeight="1" x14ac:dyDescent="0.25">
      <c r="A627" s="355"/>
      <c r="B627" s="355"/>
      <c r="C627" s="356"/>
      <c r="D627" s="305" t="s">
        <v>104</v>
      </c>
      <c r="E627" s="305">
        <v>1</v>
      </c>
      <c r="F627" s="305">
        <v>45</v>
      </c>
      <c r="G627" s="306" t="s">
        <v>313</v>
      </c>
      <c r="H627" s="305" t="s">
        <v>451</v>
      </c>
      <c r="I627" s="305" t="s">
        <v>451</v>
      </c>
      <c r="J627" s="306"/>
      <c r="K627" s="251" t="s">
        <v>15</v>
      </c>
      <c r="L627" s="251" t="s">
        <v>15</v>
      </c>
      <c r="O627" s="323">
        <f t="shared" ca="1" si="106"/>
        <v>0</v>
      </c>
      <c r="P627" s="323">
        <f t="shared" ca="1" si="107"/>
        <v>0</v>
      </c>
      <c r="Q627" s="323">
        <f t="shared" ca="1" si="108"/>
        <v>0</v>
      </c>
      <c r="R627" s="323">
        <f t="shared" ca="1" si="109"/>
        <v>0</v>
      </c>
      <c r="S627" s="323">
        <f t="shared" ca="1" si="110"/>
        <v>0</v>
      </c>
      <c r="T627" s="323">
        <f t="shared" ca="1" si="111"/>
        <v>0</v>
      </c>
      <c r="W627" s="323">
        <f t="shared" si="104"/>
        <v>624</v>
      </c>
      <c r="X627" s="323">
        <f t="shared" si="105"/>
        <v>626</v>
      </c>
    </row>
    <row r="628" spans="1:24" s="270" customFormat="1" ht="42.75" customHeight="1" x14ac:dyDescent="0.25">
      <c r="A628" s="356"/>
      <c r="B628" s="356"/>
      <c r="C628" s="305" t="s">
        <v>499</v>
      </c>
      <c r="D628" s="305"/>
      <c r="E628" s="305"/>
      <c r="F628" s="305"/>
      <c r="G628" s="306"/>
      <c r="H628" s="305" t="s">
        <v>451</v>
      </c>
      <c r="I628" s="305"/>
      <c r="J628" s="306" t="s">
        <v>451</v>
      </c>
      <c r="K628" s="251"/>
      <c r="L628" s="251"/>
      <c r="O628" s="323">
        <f t="shared" ca="1" si="106"/>
        <v>0</v>
      </c>
      <c r="P628" s="323">
        <f t="shared" ca="1" si="107"/>
        <v>0</v>
      </c>
      <c r="Q628" s="323">
        <f t="shared" ca="1" si="108"/>
        <v>0</v>
      </c>
      <c r="R628" s="323">
        <f t="shared" ca="1" si="109"/>
        <v>0</v>
      </c>
      <c r="S628" s="323">
        <f t="shared" ca="1" si="110"/>
        <v>0</v>
      </c>
      <c r="T628" s="323">
        <f t="shared" ca="1" si="111"/>
        <v>0</v>
      </c>
      <c r="W628" s="323">
        <f t="shared" si="104"/>
        <v>627</v>
      </c>
      <c r="X628" s="323">
        <f t="shared" si="105"/>
        <v>629</v>
      </c>
    </row>
    <row r="629" spans="1:24" customFormat="1" ht="42.75" customHeight="1" x14ac:dyDescent="0.25">
      <c r="A629" s="354">
        <v>110</v>
      </c>
      <c r="B629" s="354" t="s">
        <v>152</v>
      </c>
      <c r="C629" s="353" t="s">
        <v>152</v>
      </c>
      <c r="D629" s="239" t="s">
        <v>74</v>
      </c>
      <c r="E629" s="239">
        <v>1</v>
      </c>
      <c r="F629" s="239">
        <v>14</v>
      </c>
      <c r="G629" s="248" t="s">
        <v>313</v>
      </c>
      <c r="H629" s="239" t="s">
        <v>451</v>
      </c>
      <c r="I629" s="239" t="s">
        <v>451</v>
      </c>
      <c r="J629" s="352" t="s">
        <v>451</v>
      </c>
      <c r="K629" s="251" t="s">
        <v>152</v>
      </c>
      <c r="L629" s="251" t="s">
        <v>11</v>
      </c>
      <c r="O629" s="323">
        <f t="shared" ca="1" si="106"/>
        <v>0</v>
      </c>
      <c r="P629" s="323">
        <f t="shared" ca="1" si="107"/>
        <v>0</v>
      </c>
      <c r="Q629" s="323">
        <f t="shared" ca="1" si="108"/>
        <v>0</v>
      </c>
      <c r="R629" s="323">
        <f t="shared" ca="1" si="109"/>
        <v>0</v>
      </c>
      <c r="S629" s="323">
        <f t="shared" ca="1" si="110"/>
        <v>0</v>
      </c>
      <c r="T629" s="323">
        <f t="shared" ca="1" si="111"/>
        <v>0</v>
      </c>
      <c r="W629" s="323">
        <f t="shared" si="104"/>
        <v>627</v>
      </c>
      <c r="X629" s="323">
        <f t="shared" si="105"/>
        <v>629</v>
      </c>
    </row>
    <row r="630" spans="1:24" customFormat="1" ht="42.75" customHeight="1" x14ac:dyDescent="0.25">
      <c r="A630" s="355"/>
      <c r="B630" s="355"/>
      <c r="C630" s="353"/>
      <c r="D630" s="239" t="s">
        <v>74</v>
      </c>
      <c r="E630" s="239">
        <v>2</v>
      </c>
      <c r="F630" s="239">
        <v>14</v>
      </c>
      <c r="G630" s="248" t="s">
        <v>313</v>
      </c>
      <c r="H630" s="239" t="s">
        <v>451</v>
      </c>
      <c r="I630" s="239" t="s">
        <v>451</v>
      </c>
      <c r="J630" s="352"/>
      <c r="K630" s="251" t="s">
        <v>152</v>
      </c>
      <c r="L630" s="251" t="s">
        <v>11</v>
      </c>
      <c r="O630" s="323">
        <f t="shared" ca="1" si="106"/>
        <v>0</v>
      </c>
      <c r="P630" s="323">
        <f t="shared" ca="1" si="107"/>
        <v>0</v>
      </c>
      <c r="Q630" s="323">
        <f t="shared" ca="1" si="108"/>
        <v>0</v>
      </c>
      <c r="R630" s="323">
        <f t="shared" ca="1" si="109"/>
        <v>0</v>
      </c>
      <c r="S630" s="323">
        <f t="shared" ca="1" si="110"/>
        <v>0</v>
      </c>
      <c r="T630" s="323">
        <f t="shared" ca="1" si="111"/>
        <v>0</v>
      </c>
      <c r="W630" s="323">
        <f t="shared" si="104"/>
        <v>627</v>
      </c>
      <c r="X630" s="323">
        <f t="shared" si="105"/>
        <v>629</v>
      </c>
    </row>
    <row r="631" spans="1:24" customFormat="1" ht="42.75" customHeight="1" x14ac:dyDescent="0.25">
      <c r="A631" s="356"/>
      <c r="B631" s="356"/>
      <c r="C631" s="239" t="s">
        <v>499</v>
      </c>
      <c r="D631" s="239"/>
      <c r="E631" s="239"/>
      <c r="F631" s="239"/>
      <c r="G631" s="248"/>
      <c r="H631" s="239" t="s">
        <v>451</v>
      </c>
      <c r="I631" s="239"/>
      <c r="J631" s="248" t="s">
        <v>451</v>
      </c>
      <c r="K631" s="251"/>
      <c r="L631" s="251"/>
      <c r="O631" s="323">
        <f t="shared" ca="1" si="106"/>
        <v>0</v>
      </c>
      <c r="P631" s="323">
        <f t="shared" ca="1" si="107"/>
        <v>0</v>
      </c>
      <c r="Q631" s="323">
        <f t="shared" ca="1" si="108"/>
        <v>0</v>
      </c>
      <c r="R631" s="323">
        <f t="shared" ca="1" si="109"/>
        <v>0</v>
      </c>
      <c r="S631" s="323">
        <f t="shared" ca="1" si="110"/>
        <v>0</v>
      </c>
      <c r="T631" s="323">
        <f t="shared" ca="1" si="111"/>
        <v>0</v>
      </c>
      <c r="W631" s="323">
        <f t="shared" si="104"/>
        <v>630</v>
      </c>
      <c r="X631" s="323">
        <f t="shared" si="105"/>
        <v>632</v>
      </c>
    </row>
    <row r="632" spans="1:24" customFormat="1" ht="42.75" customHeight="1" x14ac:dyDescent="0.25">
      <c r="A632" s="354">
        <v>111</v>
      </c>
      <c r="B632" s="354" t="s">
        <v>69</v>
      </c>
      <c r="C632" s="353" t="s">
        <v>51</v>
      </c>
      <c r="D632" s="239" t="s">
        <v>153</v>
      </c>
      <c r="E632" s="239">
        <v>1</v>
      </c>
      <c r="F632" s="239">
        <v>101</v>
      </c>
      <c r="G632" s="248" t="s">
        <v>313</v>
      </c>
      <c r="H632" s="239">
        <v>50</v>
      </c>
      <c r="I632" s="239" t="s">
        <v>451</v>
      </c>
      <c r="J632" s="352" t="s">
        <v>560</v>
      </c>
      <c r="K632" s="251" t="s">
        <v>15</v>
      </c>
      <c r="L632" s="251" t="s">
        <v>15</v>
      </c>
      <c r="O632" s="323">
        <f t="shared" ca="1" si="106"/>
        <v>0</v>
      </c>
      <c r="P632" s="323">
        <f t="shared" ca="1" si="107"/>
        <v>1</v>
      </c>
      <c r="Q632" s="323">
        <f t="shared" ca="1" si="108"/>
        <v>0</v>
      </c>
      <c r="R632" s="323">
        <f t="shared" ca="1" si="109"/>
        <v>0</v>
      </c>
      <c r="S632" s="323">
        <f t="shared" ca="1" si="110"/>
        <v>0</v>
      </c>
      <c r="T632" s="323">
        <f t="shared" ca="1" si="111"/>
        <v>0</v>
      </c>
      <c r="W632" s="323">
        <f t="shared" si="104"/>
        <v>630</v>
      </c>
      <c r="X632" s="323">
        <f t="shared" si="105"/>
        <v>632</v>
      </c>
    </row>
    <row r="633" spans="1:24" customFormat="1" ht="42.75" customHeight="1" x14ac:dyDescent="0.25">
      <c r="A633" s="355"/>
      <c r="B633" s="355"/>
      <c r="C633" s="353"/>
      <c r="D633" s="239" t="s">
        <v>154</v>
      </c>
      <c r="E633" s="239">
        <v>1</v>
      </c>
      <c r="F633" s="239">
        <v>116</v>
      </c>
      <c r="G633" s="248" t="s">
        <v>313</v>
      </c>
      <c r="H633" s="239" t="s">
        <v>451</v>
      </c>
      <c r="I633" s="239" t="s">
        <v>451</v>
      </c>
      <c r="J633" s="352"/>
      <c r="K633" s="251" t="s">
        <v>51</v>
      </c>
      <c r="L633" s="251" t="s">
        <v>51</v>
      </c>
      <c r="O633" s="323">
        <f t="shared" ca="1" si="106"/>
        <v>0</v>
      </c>
      <c r="P633" s="323">
        <f t="shared" ca="1" si="107"/>
        <v>0</v>
      </c>
      <c r="Q633" s="323">
        <f t="shared" ca="1" si="108"/>
        <v>0</v>
      </c>
      <c r="R633" s="323">
        <f t="shared" ca="1" si="109"/>
        <v>0</v>
      </c>
      <c r="S633" s="323">
        <f t="shared" ca="1" si="110"/>
        <v>0</v>
      </c>
      <c r="T633" s="323">
        <f t="shared" ca="1" si="111"/>
        <v>0</v>
      </c>
      <c r="W633" s="323">
        <f t="shared" si="104"/>
        <v>630</v>
      </c>
      <c r="X633" s="323">
        <f t="shared" si="105"/>
        <v>632</v>
      </c>
    </row>
    <row r="634" spans="1:24" customFormat="1" ht="42.75" customHeight="1" x14ac:dyDescent="0.25">
      <c r="A634" s="355"/>
      <c r="B634" s="355"/>
      <c r="C634" s="353"/>
      <c r="D634" s="239" t="s">
        <v>154</v>
      </c>
      <c r="E634" s="239">
        <v>2</v>
      </c>
      <c r="F634" s="239">
        <v>116</v>
      </c>
      <c r="G634" s="248" t="s">
        <v>313</v>
      </c>
      <c r="H634" s="239" t="s">
        <v>451</v>
      </c>
      <c r="I634" s="239" t="s">
        <v>451</v>
      </c>
      <c r="J634" s="352"/>
      <c r="K634" s="251" t="s">
        <v>51</v>
      </c>
      <c r="L634" s="251" t="s">
        <v>51</v>
      </c>
      <c r="O634" s="323">
        <f t="shared" ca="1" si="106"/>
        <v>0</v>
      </c>
      <c r="P634" s="323">
        <f t="shared" ca="1" si="107"/>
        <v>0</v>
      </c>
      <c r="Q634" s="323">
        <f t="shared" ca="1" si="108"/>
        <v>0</v>
      </c>
      <c r="R634" s="323">
        <f t="shared" ca="1" si="109"/>
        <v>0</v>
      </c>
      <c r="S634" s="323">
        <f t="shared" ca="1" si="110"/>
        <v>0</v>
      </c>
      <c r="T634" s="323">
        <f t="shared" ca="1" si="111"/>
        <v>0</v>
      </c>
      <c r="W634" s="323">
        <f t="shared" si="104"/>
        <v>630</v>
      </c>
      <c r="X634" s="323">
        <f t="shared" si="105"/>
        <v>632</v>
      </c>
    </row>
    <row r="635" spans="1:24" customFormat="1" ht="42.75" customHeight="1" x14ac:dyDescent="0.25">
      <c r="A635" s="355"/>
      <c r="B635" s="355"/>
      <c r="C635" s="353"/>
      <c r="D635" s="239" t="s">
        <v>68</v>
      </c>
      <c r="E635" s="239">
        <v>1</v>
      </c>
      <c r="F635" s="239">
        <v>174</v>
      </c>
      <c r="G635" s="248" t="s">
        <v>313</v>
      </c>
      <c r="H635" s="239" t="s">
        <v>451</v>
      </c>
      <c r="I635" s="239" t="s">
        <v>451</v>
      </c>
      <c r="J635" s="352"/>
      <c r="K635" s="251" t="s">
        <v>51</v>
      </c>
      <c r="L635" s="251" t="s">
        <v>11</v>
      </c>
      <c r="O635" s="323">
        <f t="shared" ca="1" si="106"/>
        <v>0</v>
      </c>
      <c r="P635" s="323">
        <f t="shared" ca="1" si="107"/>
        <v>0</v>
      </c>
      <c r="Q635" s="323">
        <f t="shared" ca="1" si="108"/>
        <v>0</v>
      </c>
      <c r="R635" s="323">
        <f t="shared" ca="1" si="109"/>
        <v>0</v>
      </c>
      <c r="S635" s="323">
        <f t="shared" ca="1" si="110"/>
        <v>0</v>
      </c>
      <c r="T635" s="323">
        <f t="shared" ca="1" si="111"/>
        <v>0</v>
      </c>
      <c r="W635" s="323">
        <f t="shared" si="104"/>
        <v>630</v>
      </c>
      <c r="X635" s="323">
        <f t="shared" si="105"/>
        <v>632</v>
      </c>
    </row>
    <row r="636" spans="1:24" customFormat="1" ht="42.75" customHeight="1" x14ac:dyDescent="0.25">
      <c r="A636" s="355"/>
      <c r="B636" s="355"/>
      <c r="C636" s="353"/>
      <c r="D636" s="239" t="s">
        <v>68</v>
      </c>
      <c r="E636" s="239">
        <v>2</v>
      </c>
      <c r="F636" s="239">
        <v>174</v>
      </c>
      <c r="G636" s="248" t="s">
        <v>313</v>
      </c>
      <c r="H636" s="239" t="s">
        <v>451</v>
      </c>
      <c r="I636" s="239" t="s">
        <v>451</v>
      </c>
      <c r="J636" s="352"/>
      <c r="K636" s="251" t="s">
        <v>51</v>
      </c>
      <c r="L636" s="251" t="s">
        <v>51</v>
      </c>
      <c r="O636" s="323">
        <f t="shared" ca="1" si="106"/>
        <v>0</v>
      </c>
      <c r="P636" s="323">
        <f t="shared" ca="1" si="107"/>
        <v>0</v>
      </c>
      <c r="Q636" s="323">
        <f t="shared" ca="1" si="108"/>
        <v>0</v>
      </c>
      <c r="R636" s="323">
        <f t="shared" ca="1" si="109"/>
        <v>0</v>
      </c>
      <c r="S636" s="323">
        <f t="shared" ca="1" si="110"/>
        <v>0</v>
      </c>
      <c r="T636" s="323">
        <f t="shared" ca="1" si="111"/>
        <v>0</v>
      </c>
      <c r="W636" s="323">
        <f t="shared" si="104"/>
        <v>630</v>
      </c>
      <c r="X636" s="323">
        <f t="shared" si="105"/>
        <v>632</v>
      </c>
    </row>
    <row r="637" spans="1:24" customFormat="1" ht="42.75" customHeight="1" x14ac:dyDescent="0.25">
      <c r="A637" s="355"/>
      <c r="B637" s="355"/>
      <c r="C637" s="353"/>
      <c r="D637" s="239" t="s">
        <v>125</v>
      </c>
      <c r="E637" s="239">
        <v>1</v>
      </c>
      <c r="F637" s="239">
        <v>72</v>
      </c>
      <c r="G637" s="248" t="s">
        <v>313</v>
      </c>
      <c r="H637" s="239" t="s">
        <v>451</v>
      </c>
      <c r="I637" s="239" t="s">
        <v>451</v>
      </c>
      <c r="J637" s="352"/>
      <c r="K637" s="251" t="s">
        <v>51</v>
      </c>
      <c r="L637" s="251" t="s">
        <v>51</v>
      </c>
      <c r="O637" s="323">
        <f t="shared" ca="1" si="106"/>
        <v>0</v>
      </c>
      <c r="P637" s="323">
        <f t="shared" ca="1" si="107"/>
        <v>0</v>
      </c>
      <c r="Q637" s="323">
        <f t="shared" ca="1" si="108"/>
        <v>0</v>
      </c>
      <c r="R637" s="323">
        <f t="shared" ca="1" si="109"/>
        <v>0</v>
      </c>
      <c r="S637" s="323">
        <f t="shared" ca="1" si="110"/>
        <v>0</v>
      </c>
      <c r="T637" s="323">
        <f t="shared" ca="1" si="111"/>
        <v>0</v>
      </c>
      <c r="W637" s="323">
        <f t="shared" si="104"/>
        <v>630</v>
      </c>
      <c r="X637" s="323">
        <f t="shared" si="105"/>
        <v>632</v>
      </c>
    </row>
    <row r="638" spans="1:24" customFormat="1" ht="42.75" customHeight="1" x14ac:dyDescent="0.25">
      <c r="A638" s="355"/>
      <c r="B638" s="355"/>
      <c r="C638" s="353"/>
      <c r="D638" s="239" t="s">
        <v>125</v>
      </c>
      <c r="E638" s="239">
        <v>2</v>
      </c>
      <c r="F638" s="239">
        <v>72</v>
      </c>
      <c r="G638" s="248" t="s">
        <v>313</v>
      </c>
      <c r="H638" s="239" t="s">
        <v>451</v>
      </c>
      <c r="I638" s="239" t="s">
        <v>451</v>
      </c>
      <c r="J638" s="352"/>
      <c r="K638" s="251" t="s">
        <v>51</v>
      </c>
      <c r="L638" s="251" t="s">
        <v>51</v>
      </c>
      <c r="O638" s="323">
        <f t="shared" ca="1" si="106"/>
        <v>0</v>
      </c>
      <c r="P638" s="323">
        <f t="shared" ca="1" si="107"/>
        <v>0</v>
      </c>
      <c r="Q638" s="323">
        <f t="shared" ca="1" si="108"/>
        <v>0</v>
      </c>
      <c r="R638" s="323">
        <f t="shared" ca="1" si="109"/>
        <v>0</v>
      </c>
      <c r="S638" s="323">
        <f t="shared" ca="1" si="110"/>
        <v>0</v>
      </c>
      <c r="T638" s="323">
        <f t="shared" ca="1" si="111"/>
        <v>0</v>
      </c>
      <c r="W638" s="323">
        <f t="shared" si="104"/>
        <v>630</v>
      </c>
      <c r="X638" s="323">
        <f t="shared" si="105"/>
        <v>632</v>
      </c>
    </row>
    <row r="639" spans="1:24" customFormat="1" ht="42.75" customHeight="1" x14ac:dyDescent="0.25">
      <c r="A639" s="355"/>
      <c r="B639" s="355"/>
      <c r="C639" s="353"/>
      <c r="D639" s="239" t="s">
        <v>173</v>
      </c>
      <c r="E639" s="239">
        <v>1</v>
      </c>
      <c r="F639" s="239">
        <v>91</v>
      </c>
      <c r="G639" s="248" t="s">
        <v>313</v>
      </c>
      <c r="H639" s="239" t="s">
        <v>451</v>
      </c>
      <c r="I639" s="239" t="s">
        <v>451</v>
      </c>
      <c r="J639" s="352"/>
      <c r="K639" s="251" t="s">
        <v>51</v>
      </c>
      <c r="L639" s="251" t="s">
        <v>51</v>
      </c>
      <c r="O639" s="323">
        <f t="shared" ca="1" si="106"/>
        <v>0</v>
      </c>
      <c r="P639" s="323">
        <f t="shared" ca="1" si="107"/>
        <v>0</v>
      </c>
      <c r="Q639" s="323">
        <f t="shared" ca="1" si="108"/>
        <v>0</v>
      </c>
      <c r="R639" s="323">
        <f t="shared" ca="1" si="109"/>
        <v>0</v>
      </c>
      <c r="S639" s="323">
        <f t="shared" ca="1" si="110"/>
        <v>0</v>
      </c>
      <c r="T639" s="323">
        <f t="shared" ca="1" si="111"/>
        <v>0</v>
      </c>
      <c r="W639" s="323">
        <f t="shared" si="104"/>
        <v>630</v>
      </c>
      <c r="X639" s="323">
        <f t="shared" si="105"/>
        <v>632</v>
      </c>
    </row>
    <row r="640" spans="1:24" customFormat="1" ht="42.75" customHeight="1" x14ac:dyDescent="0.25">
      <c r="A640" s="355"/>
      <c r="B640" s="355"/>
      <c r="C640" s="353"/>
      <c r="D640" s="239" t="s">
        <v>173</v>
      </c>
      <c r="E640" s="239">
        <v>2</v>
      </c>
      <c r="F640" s="239">
        <v>91</v>
      </c>
      <c r="G640" s="248" t="s">
        <v>313</v>
      </c>
      <c r="H640" s="239" t="s">
        <v>451</v>
      </c>
      <c r="I640" s="239" t="s">
        <v>451</v>
      </c>
      <c r="J640" s="352"/>
      <c r="K640" s="251" t="s">
        <v>51</v>
      </c>
      <c r="L640" s="251" t="s">
        <v>51</v>
      </c>
      <c r="O640" s="323">
        <f t="shared" ca="1" si="106"/>
        <v>0</v>
      </c>
      <c r="P640" s="323">
        <f t="shared" ca="1" si="107"/>
        <v>0</v>
      </c>
      <c r="Q640" s="323">
        <f t="shared" ca="1" si="108"/>
        <v>0</v>
      </c>
      <c r="R640" s="323">
        <f t="shared" ca="1" si="109"/>
        <v>0</v>
      </c>
      <c r="S640" s="323">
        <f t="shared" ca="1" si="110"/>
        <v>0</v>
      </c>
      <c r="T640" s="323">
        <f t="shared" ca="1" si="111"/>
        <v>0</v>
      </c>
      <c r="W640" s="323">
        <f t="shared" si="104"/>
        <v>630</v>
      </c>
      <c r="X640" s="323">
        <f t="shared" si="105"/>
        <v>632</v>
      </c>
    </row>
    <row r="641" spans="1:24" customFormat="1" ht="42.75" customHeight="1" x14ac:dyDescent="0.25">
      <c r="A641" s="356"/>
      <c r="B641" s="356"/>
      <c r="C641" s="239" t="s">
        <v>499</v>
      </c>
      <c r="D641" s="239"/>
      <c r="E641" s="239"/>
      <c r="F641" s="239"/>
      <c r="G641" s="248"/>
      <c r="H641" s="239">
        <f>SUM(H632:H640)</f>
        <v>50</v>
      </c>
      <c r="I641" s="239"/>
      <c r="J641" s="248">
        <v>80</v>
      </c>
      <c r="K641" s="251"/>
      <c r="L641" s="251"/>
      <c r="O641" s="323">
        <f t="shared" ca="1" si="106"/>
        <v>0</v>
      </c>
      <c r="P641" s="323">
        <f t="shared" ca="1" si="107"/>
        <v>1</v>
      </c>
      <c r="Q641" s="323">
        <f t="shared" ca="1" si="108"/>
        <v>0</v>
      </c>
      <c r="R641" s="323">
        <f t="shared" ca="1" si="109"/>
        <v>0</v>
      </c>
      <c r="S641" s="323">
        <f t="shared" ca="1" si="110"/>
        <v>0</v>
      </c>
      <c r="T641" s="323">
        <f t="shared" ca="1" si="111"/>
        <v>0</v>
      </c>
      <c r="W641" s="323">
        <f t="shared" si="104"/>
        <v>640</v>
      </c>
      <c r="X641" s="323">
        <f t="shared" si="105"/>
        <v>642</v>
      </c>
    </row>
    <row r="642" spans="1:24" customFormat="1" ht="42.75" customHeight="1" x14ac:dyDescent="0.25">
      <c r="A642" s="354">
        <v>112</v>
      </c>
      <c r="B642" s="354" t="s">
        <v>100</v>
      </c>
      <c r="C642" s="353" t="s">
        <v>51</v>
      </c>
      <c r="D642" s="239" t="s">
        <v>145</v>
      </c>
      <c r="E642" s="239">
        <v>1</v>
      </c>
      <c r="F642" s="239">
        <v>284</v>
      </c>
      <c r="G642" s="248" t="s">
        <v>313</v>
      </c>
      <c r="H642" s="239">
        <v>50</v>
      </c>
      <c r="I642" s="239" t="s">
        <v>451</v>
      </c>
      <c r="J642" s="352" t="s">
        <v>509</v>
      </c>
      <c r="K642" s="251" t="s">
        <v>51</v>
      </c>
      <c r="L642" s="251" t="s">
        <v>51</v>
      </c>
      <c r="O642" s="323">
        <f t="shared" ca="1" si="106"/>
        <v>0</v>
      </c>
      <c r="P642" s="323">
        <f t="shared" ca="1" si="107"/>
        <v>1</v>
      </c>
      <c r="Q642" s="323">
        <f t="shared" ca="1" si="108"/>
        <v>0</v>
      </c>
      <c r="R642" s="323">
        <f t="shared" ca="1" si="109"/>
        <v>0</v>
      </c>
      <c r="S642" s="323">
        <f t="shared" ca="1" si="110"/>
        <v>0</v>
      </c>
      <c r="T642" s="323">
        <f t="shared" ca="1" si="111"/>
        <v>0</v>
      </c>
      <c r="W642" s="323">
        <f t="shared" si="104"/>
        <v>640</v>
      </c>
      <c r="X642" s="323">
        <f t="shared" si="105"/>
        <v>642</v>
      </c>
    </row>
    <row r="643" spans="1:24" customFormat="1" ht="42.75" customHeight="1" x14ac:dyDescent="0.25">
      <c r="A643" s="355"/>
      <c r="B643" s="355"/>
      <c r="C643" s="353"/>
      <c r="D643" s="239" t="s">
        <v>145</v>
      </c>
      <c r="E643" s="239">
        <v>2</v>
      </c>
      <c r="F643" s="239">
        <v>284</v>
      </c>
      <c r="G643" s="248" t="s">
        <v>313</v>
      </c>
      <c r="H643" s="239">
        <v>50</v>
      </c>
      <c r="I643" s="239" t="s">
        <v>451</v>
      </c>
      <c r="J643" s="352"/>
      <c r="K643" s="251" t="s">
        <v>51</v>
      </c>
      <c r="L643" s="251" t="s">
        <v>51</v>
      </c>
      <c r="O643" s="323">
        <f t="shared" ca="1" si="106"/>
        <v>0</v>
      </c>
      <c r="P643" s="323">
        <f t="shared" ca="1" si="107"/>
        <v>1</v>
      </c>
      <c r="Q643" s="323">
        <f t="shared" ca="1" si="108"/>
        <v>0</v>
      </c>
      <c r="R643" s="323">
        <f t="shared" ca="1" si="109"/>
        <v>0</v>
      </c>
      <c r="S643" s="323">
        <f t="shared" ca="1" si="110"/>
        <v>0</v>
      </c>
      <c r="T643" s="323">
        <f t="shared" ca="1" si="111"/>
        <v>0</v>
      </c>
      <c r="W643" s="323">
        <f t="shared" si="104"/>
        <v>640</v>
      </c>
      <c r="X643" s="323">
        <f t="shared" si="105"/>
        <v>642</v>
      </c>
    </row>
    <row r="644" spans="1:24" customFormat="1" ht="42.75" customHeight="1" x14ac:dyDescent="0.25">
      <c r="A644" s="355"/>
      <c r="B644" s="355"/>
      <c r="C644" s="353"/>
      <c r="D644" s="239" t="s">
        <v>166</v>
      </c>
      <c r="E644" s="239">
        <v>1</v>
      </c>
      <c r="F644" s="239">
        <v>182</v>
      </c>
      <c r="G644" s="248" t="s">
        <v>313</v>
      </c>
      <c r="H644" s="239">
        <v>50</v>
      </c>
      <c r="I644" s="239" t="s">
        <v>451</v>
      </c>
      <c r="J644" s="352"/>
      <c r="K644" s="251" t="s">
        <v>51</v>
      </c>
      <c r="L644" s="251" t="s">
        <v>51</v>
      </c>
      <c r="O644" s="323">
        <f t="shared" ca="1" si="106"/>
        <v>0</v>
      </c>
      <c r="P644" s="323">
        <f t="shared" ca="1" si="107"/>
        <v>1</v>
      </c>
      <c r="Q644" s="323">
        <f t="shared" ca="1" si="108"/>
        <v>0</v>
      </c>
      <c r="R644" s="323">
        <f t="shared" ca="1" si="109"/>
        <v>0</v>
      </c>
      <c r="S644" s="323">
        <f t="shared" ca="1" si="110"/>
        <v>0</v>
      </c>
      <c r="T644" s="323">
        <f t="shared" ca="1" si="111"/>
        <v>0</v>
      </c>
      <c r="W644" s="323">
        <f t="shared" si="104"/>
        <v>640</v>
      </c>
      <c r="X644" s="323">
        <f t="shared" si="105"/>
        <v>642</v>
      </c>
    </row>
    <row r="645" spans="1:24" customFormat="1" ht="42.75" customHeight="1" x14ac:dyDescent="0.25">
      <c r="A645" s="355"/>
      <c r="B645" s="355"/>
      <c r="C645" s="353"/>
      <c r="D645" s="239" t="s">
        <v>99</v>
      </c>
      <c r="E645" s="239">
        <v>1</v>
      </c>
      <c r="F645" s="239">
        <v>357</v>
      </c>
      <c r="G645" s="248" t="s">
        <v>313</v>
      </c>
      <c r="H645" s="239">
        <v>50</v>
      </c>
      <c r="I645" s="239" t="s">
        <v>451</v>
      </c>
      <c r="J645" s="352"/>
      <c r="K645" s="251" t="s">
        <v>51</v>
      </c>
      <c r="L645" s="251" t="s">
        <v>51</v>
      </c>
      <c r="O645" s="323">
        <f t="shared" ca="1" si="106"/>
        <v>0</v>
      </c>
      <c r="P645" s="323">
        <f t="shared" ca="1" si="107"/>
        <v>1</v>
      </c>
      <c r="Q645" s="323">
        <f t="shared" ca="1" si="108"/>
        <v>0</v>
      </c>
      <c r="R645" s="323">
        <f t="shared" ca="1" si="109"/>
        <v>0</v>
      </c>
      <c r="S645" s="323">
        <f t="shared" ca="1" si="110"/>
        <v>0</v>
      </c>
      <c r="T645" s="323">
        <f t="shared" ca="1" si="111"/>
        <v>0</v>
      </c>
      <c r="W645" s="323">
        <f t="shared" si="104"/>
        <v>640</v>
      </c>
      <c r="X645" s="323">
        <f t="shared" si="105"/>
        <v>642</v>
      </c>
    </row>
    <row r="646" spans="1:24" customFormat="1" ht="42.75" customHeight="1" x14ac:dyDescent="0.25">
      <c r="A646" s="355"/>
      <c r="B646" s="355"/>
      <c r="C646" s="353"/>
      <c r="D646" s="239" t="s">
        <v>764</v>
      </c>
      <c r="E646" s="239">
        <v>1</v>
      </c>
      <c r="F646" s="239">
        <v>163</v>
      </c>
      <c r="G646" s="248" t="s">
        <v>313</v>
      </c>
      <c r="H646" s="239">
        <v>50</v>
      </c>
      <c r="I646" s="239" t="s">
        <v>451</v>
      </c>
      <c r="J646" s="352"/>
      <c r="K646" s="251" t="s">
        <v>51</v>
      </c>
      <c r="L646" s="251" t="s">
        <v>51</v>
      </c>
      <c r="O646" s="323">
        <f t="shared" ca="1" si="106"/>
        <v>0</v>
      </c>
      <c r="P646" s="323">
        <f t="shared" ca="1" si="107"/>
        <v>1</v>
      </c>
      <c r="Q646" s="323">
        <f t="shared" ca="1" si="108"/>
        <v>0</v>
      </c>
      <c r="R646" s="323">
        <f t="shared" ca="1" si="109"/>
        <v>0</v>
      </c>
      <c r="S646" s="323">
        <f t="shared" ca="1" si="110"/>
        <v>0</v>
      </c>
      <c r="T646" s="323">
        <f t="shared" ca="1" si="111"/>
        <v>0</v>
      </c>
      <c r="W646" s="323">
        <f t="shared" ref="W646:W709" si="112">IF(C646="Total", ROW(B646)-1, W645)</f>
        <v>640</v>
      </c>
      <c r="X646" s="323">
        <f t="shared" si="105"/>
        <v>642</v>
      </c>
    </row>
    <row r="647" spans="1:24" customFormat="1" ht="42.75" customHeight="1" x14ac:dyDescent="0.25">
      <c r="A647" s="355"/>
      <c r="B647" s="355"/>
      <c r="C647" s="353"/>
      <c r="D647" s="239" t="s">
        <v>76</v>
      </c>
      <c r="E647" s="239">
        <v>1</v>
      </c>
      <c r="F647" s="239">
        <v>5</v>
      </c>
      <c r="G647" s="248" t="s">
        <v>313</v>
      </c>
      <c r="H647" s="239" t="s">
        <v>451</v>
      </c>
      <c r="I647" s="239" t="s">
        <v>451</v>
      </c>
      <c r="J647" s="352"/>
      <c r="K647" s="251" t="s">
        <v>11</v>
      </c>
      <c r="L647" s="251" t="s">
        <v>11</v>
      </c>
      <c r="O647" s="323">
        <f t="shared" ca="1" si="106"/>
        <v>0</v>
      </c>
      <c r="P647" s="323">
        <f t="shared" ca="1" si="107"/>
        <v>0</v>
      </c>
      <c r="Q647" s="323">
        <f t="shared" ca="1" si="108"/>
        <v>0</v>
      </c>
      <c r="R647" s="323">
        <f t="shared" ca="1" si="109"/>
        <v>0</v>
      </c>
      <c r="S647" s="323">
        <f t="shared" ca="1" si="110"/>
        <v>0</v>
      </c>
      <c r="T647" s="323">
        <f t="shared" ca="1" si="111"/>
        <v>0</v>
      </c>
      <c r="W647" s="323">
        <f t="shared" si="112"/>
        <v>640</v>
      </c>
      <c r="X647" s="323">
        <f t="shared" si="105"/>
        <v>642</v>
      </c>
    </row>
    <row r="648" spans="1:24" customFormat="1" ht="42.75" customHeight="1" x14ac:dyDescent="0.25">
      <c r="A648" s="355"/>
      <c r="B648" s="355"/>
      <c r="C648" s="353"/>
      <c r="D648" s="239" t="s">
        <v>76</v>
      </c>
      <c r="E648" s="239">
        <v>2</v>
      </c>
      <c r="F648" s="239">
        <v>5</v>
      </c>
      <c r="G648" s="248" t="s">
        <v>313</v>
      </c>
      <c r="H648" s="239" t="s">
        <v>451</v>
      </c>
      <c r="I648" s="239" t="s">
        <v>451</v>
      </c>
      <c r="J648" s="352"/>
      <c r="K648" s="251" t="s">
        <v>11</v>
      </c>
      <c r="L648" s="251" t="s">
        <v>11</v>
      </c>
      <c r="O648" s="323">
        <f t="shared" ca="1" si="106"/>
        <v>0</v>
      </c>
      <c r="P648" s="323">
        <f t="shared" ca="1" si="107"/>
        <v>0</v>
      </c>
      <c r="Q648" s="323">
        <f t="shared" ca="1" si="108"/>
        <v>0</v>
      </c>
      <c r="R648" s="323">
        <f t="shared" ca="1" si="109"/>
        <v>0</v>
      </c>
      <c r="S648" s="323">
        <f t="shared" ca="1" si="110"/>
        <v>0</v>
      </c>
      <c r="T648" s="323">
        <f t="shared" ca="1" si="111"/>
        <v>0</v>
      </c>
      <c r="W648" s="323">
        <f t="shared" si="112"/>
        <v>640</v>
      </c>
      <c r="X648" s="323">
        <f t="shared" si="105"/>
        <v>642</v>
      </c>
    </row>
    <row r="649" spans="1:24" customFormat="1" ht="42.75" customHeight="1" x14ac:dyDescent="0.25">
      <c r="A649" s="355"/>
      <c r="B649" s="355"/>
      <c r="C649" s="353"/>
      <c r="D649" s="239" t="s">
        <v>97</v>
      </c>
      <c r="E649" s="239">
        <v>3</v>
      </c>
      <c r="F649" s="239">
        <v>371</v>
      </c>
      <c r="G649" s="248" t="s">
        <v>313</v>
      </c>
      <c r="H649" s="239">
        <v>50</v>
      </c>
      <c r="I649" s="239" t="s">
        <v>451</v>
      </c>
      <c r="J649" s="352"/>
      <c r="K649" s="251" t="s">
        <v>51</v>
      </c>
      <c r="L649" s="251" t="s">
        <v>51</v>
      </c>
      <c r="O649" s="323">
        <f t="shared" ca="1" si="106"/>
        <v>0</v>
      </c>
      <c r="P649" s="323">
        <f t="shared" ca="1" si="107"/>
        <v>1</v>
      </c>
      <c r="Q649" s="323">
        <f t="shared" ca="1" si="108"/>
        <v>0</v>
      </c>
      <c r="R649" s="323">
        <f t="shared" ca="1" si="109"/>
        <v>0</v>
      </c>
      <c r="S649" s="323">
        <f t="shared" ca="1" si="110"/>
        <v>0</v>
      </c>
      <c r="T649" s="323">
        <f t="shared" ca="1" si="111"/>
        <v>0</v>
      </c>
      <c r="W649" s="323">
        <f t="shared" si="112"/>
        <v>640</v>
      </c>
      <c r="X649" s="323">
        <f t="shared" si="105"/>
        <v>642</v>
      </c>
    </row>
    <row r="650" spans="1:24" customFormat="1" ht="42.75" customHeight="1" x14ac:dyDescent="0.25">
      <c r="A650" s="356"/>
      <c r="B650" s="356"/>
      <c r="C650" s="239" t="s">
        <v>499</v>
      </c>
      <c r="D650" s="239"/>
      <c r="E650" s="239"/>
      <c r="F650" s="239"/>
      <c r="G650" s="248"/>
      <c r="H650" s="239">
        <f>SUM(H642:H649)</f>
        <v>300</v>
      </c>
      <c r="I650" s="239"/>
      <c r="J650" s="248">
        <v>50</v>
      </c>
      <c r="K650" s="251"/>
      <c r="L650" s="251"/>
      <c r="O650" s="323">
        <f t="shared" ca="1" si="106"/>
        <v>0</v>
      </c>
      <c r="P650" s="323">
        <f t="shared" ca="1" si="107"/>
        <v>6</v>
      </c>
      <c r="Q650" s="323">
        <f t="shared" ca="1" si="108"/>
        <v>0</v>
      </c>
      <c r="R650" s="323">
        <f t="shared" ca="1" si="109"/>
        <v>0</v>
      </c>
      <c r="S650" s="323">
        <f t="shared" ca="1" si="110"/>
        <v>0</v>
      </c>
      <c r="T650" s="323">
        <f t="shared" ca="1" si="111"/>
        <v>0</v>
      </c>
      <c r="W650" s="323">
        <f t="shared" si="112"/>
        <v>649</v>
      </c>
      <c r="X650" s="323">
        <f t="shared" si="105"/>
        <v>651</v>
      </c>
    </row>
    <row r="651" spans="1:24" customFormat="1" ht="42.75" customHeight="1" x14ac:dyDescent="0.25">
      <c r="A651" s="354">
        <v>113</v>
      </c>
      <c r="B651" s="354" t="s">
        <v>76</v>
      </c>
      <c r="C651" s="353" t="s">
        <v>549</v>
      </c>
      <c r="D651" s="239" t="s">
        <v>424</v>
      </c>
      <c r="E651" s="239">
        <v>1</v>
      </c>
      <c r="F651" s="239">
        <v>272</v>
      </c>
      <c r="G651" s="248" t="s">
        <v>313</v>
      </c>
      <c r="H651" s="239">
        <v>50</v>
      </c>
      <c r="I651" s="239" t="s">
        <v>451</v>
      </c>
      <c r="J651" s="352" t="s">
        <v>558</v>
      </c>
      <c r="K651" s="251" t="s">
        <v>432</v>
      </c>
      <c r="L651" s="251" t="s">
        <v>11</v>
      </c>
      <c r="O651" s="323">
        <f t="shared" ca="1" si="106"/>
        <v>0</v>
      </c>
      <c r="P651" s="323">
        <f t="shared" ca="1" si="107"/>
        <v>1</v>
      </c>
      <c r="Q651" s="323">
        <f t="shared" ca="1" si="108"/>
        <v>0</v>
      </c>
      <c r="R651" s="323">
        <f t="shared" ca="1" si="109"/>
        <v>0</v>
      </c>
      <c r="S651" s="323">
        <f t="shared" ca="1" si="110"/>
        <v>0</v>
      </c>
      <c r="T651" s="323">
        <f t="shared" ca="1" si="111"/>
        <v>0</v>
      </c>
      <c r="W651" s="323">
        <f t="shared" si="112"/>
        <v>649</v>
      </c>
      <c r="X651" s="323">
        <f t="shared" si="105"/>
        <v>651</v>
      </c>
    </row>
    <row r="652" spans="1:24" customFormat="1" ht="42.75" customHeight="1" x14ac:dyDescent="0.25">
      <c r="A652" s="355"/>
      <c r="B652" s="355"/>
      <c r="C652" s="353"/>
      <c r="D652" s="239" t="s">
        <v>424</v>
      </c>
      <c r="E652" s="239">
        <v>2</v>
      </c>
      <c r="F652" s="239">
        <v>272</v>
      </c>
      <c r="G652" s="248" t="s">
        <v>313</v>
      </c>
      <c r="H652" s="239">
        <v>50</v>
      </c>
      <c r="I652" s="239" t="s">
        <v>451</v>
      </c>
      <c r="J652" s="352"/>
      <c r="K652" s="251" t="s">
        <v>432</v>
      </c>
      <c r="L652" s="251" t="s">
        <v>11</v>
      </c>
      <c r="O652" s="323">
        <f t="shared" ca="1" si="106"/>
        <v>0</v>
      </c>
      <c r="P652" s="323">
        <f t="shared" ca="1" si="107"/>
        <v>1</v>
      </c>
      <c r="Q652" s="323">
        <f t="shared" ca="1" si="108"/>
        <v>0</v>
      </c>
      <c r="R652" s="323">
        <f t="shared" ca="1" si="109"/>
        <v>0</v>
      </c>
      <c r="S652" s="323">
        <f t="shared" ca="1" si="110"/>
        <v>0</v>
      </c>
      <c r="T652" s="323">
        <f t="shared" ca="1" si="111"/>
        <v>0</v>
      </c>
      <c r="W652" s="323">
        <f t="shared" si="112"/>
        <v>649</v>
      </c>
      <c r="X652" s="323">
        <f t="shared" si="105"/>
        <v>651</v>
      </c>
    </row>
    <row r="653" spans="1:24" customFormat="1" ht="42.75" customHeight="1" x14ac:dyDescent="0.25">
      <c r="A653" s="355"/>
      <c r="B653" s="355"/>
      <c r="C653" s="353"/>
      <c r="D653" s="239" t="s">
        <v>130</v>
      </c>
      <c r="E653" s="239">
        <v>1</v>
      </c>
      <c r="F653" s="239">
        <v>65</v>
      </c>
      <c r="G653" s="248" t="s">
        <v>313</v>
      </c>
      <c r="H653" s="239" t="s">
        <v>451</v>
      </c>
      <c r="I653" s="239" t="s">
        <v>451</v>
      </c>
      <c r="J653" s="352"/>
      <c r="K653" s="251" t="s">
        <v>432</v>
      </c>
      <c r="L653" s="251" t="s">
        <v>11</v>
      </c>
      <c r="O653" s="323">
        <f t="shared" ca="1" si="106"/>
        <v>0</v>
      </c>
      <c r="P653" s="323">
        <f t="shared" ca="1" si="107"/>
        <v>0</v>
      </c>
      <c r="Q653" s="323">
        <f t="shared" ca="1" si="108"/>
        <v>0</v>
      </c>
      <c r="R653" s="323">
        <f t="shared" ca="1" si="109"/>
        <v>0</v>
      </c>
      <c r="S653" s="323">
        <f t="shared" ca="1" si="110"/>
        <v>0</v>
      </c>
      <c r="T653" s="323">
        <f t="shared" ca="1" si="111"/>
        <v>0</v>
      </c>
      <c r="W653" s="323">
        <f t="shared" si="112"/>
        <v>649</v>
      </c>
      <c r="X653" s="323">
        <f t="shared" si="105"/>
        <v>651</v>
      </c>
    </row>
    <row r="654" spans="1:24" customFormat="1" ht="42.75" customHeight="1" x14ac:dyDescent="0.25">
      <c r="A654" s="355"/>
      <c r="B654" s="355"/>
      <c r="C654" s="353"/>
      <c r="D654" s="239" t="s">
        <v>130</v>
      </c>
      <c r="E654" s="239">
        <v>2</v>
      </c>
      <c r="F654" s="239">
        <v>65</v>
      </c>
      <c r="G654" s="248" t="s">
        <v>313</v>
      </c>
      <c r="H654" s="239" t="s">
        <v>451</v>
      </c>
      <c r="I654" s="239" t="s">
        <v>451</v>
      </c>
      <c r="J654" s="352"/>
      <c r="K654" s="251" t="s">
        <v>432</v>
      </c>
      <c r="L654" s="251" t="s">
        <v>11</v>
      </c>
      <c r="O654" s="323">
        <f t="shared" ca="1" si="106"/>
        <v>0</v>
      </c>
      <c r="P654" s="323">
        <f t="shared" ca="1" si="107"/>
        <v>0</v>
      </c>
      <c r="Q654" s="323">
        <f t="shared" ca="1" si="108"/>
        <v>0</v>
      </c>
      <c r="R654" s="323">
        <f t="shared" ca="1" si="109"/>
        <v>0</v>
      </c>
      <c r="S654" s="323">
        <f t="shared" ca="1" si="110"/>
        <v>0</v>
      </c>
      <c r="T654" s="323">
        <f t="shared" ca="1" si="111"/>
        <v>0</v>
      </c>
      <c r="W654" s="323">
        <f t="shared" si="112"/>
        <v>649</v>
      </c>
      <c r="X654" s="323">
        <f t="shared" si="105"/>
        <v>651</v>
      </c>
    </row>
    <row r="655" spans="1:24" customFormat="1" ht="42.75" customHeight="1" x14ac:dyDescent="0.25">
      <c r="A655" s="355"/>
      <c r="B655" s="355"/>
      <c r="C655" s="353"/>
      <c r="D655" s="239" t="s">
        <v>72</v>
      </c>
      <c r="E655" s="239">
        <v>1</v>
      </c>
      <c r="F655" s="239">
        <v>388</v>
      </c>
      <c r="G655" s="248" t="s">
        <v>313</v>
      </c>
      <c r="H655" s="239">
        <v>63</v>
      </c>
      <c r="I655" s="239" t="s">
        <v>451</v>
      </c>
      <c r="J655" s="352"/>
      <c r="K655" s="251" t="s">
        <v>11</v>
      </c>
      <c r="L655" s="251" t="s">
        <v>11</v>
      </c>
      <c r="O655" s="323">
        <f t="shared" ca="1" si="106"/>
        <v>0</v>
      </c>
      <c r="P655" s="323">
        <f t="shared" ca="1" si="107"/>
        <v>0</v>
      </c>
      <c r="Q655" s="323">
        <f t="shared" ca="1" si="108"/>
        <v>0</v>
      </c>
      <c r="R655" s="323">
        <f t="shared" ca="1" si="109"/>
        <v>1</v>
      </c>
      <c r="S655" s="323">
        <f t="shared" ca="1" si="110"/>
        <v>0</v>
      </c>
      <c r="T655" s="323">
        <f t="shared" ca="1" si="111"/>
        <v>0</v>
      </c>
      <c r="W655" s="323">
        <f t="shared" si="112"/>
        <v>649</v>
      </c>
      <c r="X655" s="323">
        <f t="shared" ref="X655:X718" si="113">IF(C655="Total",W655+2,X654)</f>
        <v>651</v>
      </c>
    </row>
    <row r="656" spans="1:24" customFormat="1" ht="42.75" customHeight="1" x14ac:dyDescent="0.25">
      <c r="A656" s="355"/>
      <c r="B656" s="355"/>
      <c r="C656" s="353"/>
      <c r="D656" s="239" t="s">
        <v>77</v>
      </c>
      <c r="E656" s="239">
        <v>1</v>
      </c>
      <c r="F656" s="239">
        <v>390</v>
      </c>
      <c r="G656" s="248" t="s">
        <v>313</v>
      </c>
      <c r="H656" s="239">
        <v>63</v>
      </c>
      <c r="I656" s="239" t="s">
        <v>451</v>
      </c>
      <c r="J656" s="352"/>
      <c r="K656" s="251" t="s">
        <v>11</v>
      </c>
      <c r="L656" s="251" t="s">
        <v>232</v>
      </c>
      <c r="O656" s="323">
        <f t="shared" ca="1" si="106"/>
        <v>0</v>
      </c>
      <c r="P656" s="323">
        <f t="shared" ca="1" si="107"/>
        <v>0</v>
      </c>
      <c r="Q656" s="323">
        <f t="shared" ca="1" si="108"/>
        <v>0</v>
      </c>
      <c r="R656" s="323">
        <f t="shared" ca="1" si="109"/>
        <v>1</v>
      </c>
      <c r="S656" s="323">
        <f t="shared" ca="1" si="110"/>
        <v>0</v>
      </c>
      <c r="T656" s="323">
        <f t="shared" ca="1" si="111"/>
        <v>0</v>
      </c>
      <c r="W656" s="323">
        <f t="shared" si="112"/>
        <v>649</v>
      </c>
      <c r="X656" s="323">
        <f t="shared" si="113"/>
        <v>651</v>
      </c>
    </row>
    <row r="657" spans="1:24" customFormat="1" ht="42.75" customHeight="1" x14ac:dyDescent="0.25">
      <c r="A657" s="355"/>
      <c r="B657" s="355"/>
      <c r="C657" s="353"/>
      <c r="D657" s="239" t="s">
        <v>100</v>
      </c>
      <c r="E657" s="239">
        <v>1</v>
      </c>
      <c r="F657" s="239">
        <v>5</v>
      </c>
      <c r="G657" s="248" t="s">
        <v>313</v>
      </c>
      <c r="H657" s="239" t="s">
        <v>451</v>
      </c>
      <c r="I657" s="239" t="s">
        <v>451</v>
      </c>
      <c r="J657" s="352"/>
      <c r="K657" s="251" t="s">
        <v>11</v>
      </c>
      <c r="L657" s="251" t="s">
        <v>51</v>
      </c>
      <c r="O657" s="323">
        <f t="shared" ca="1" si="106"/>
        <v>0</v>
      </c>
      <c r="P657" s="323">
        <f t="shared" ca="1" si="107"/>
        <v>0</v>
      </c>
      <c r="Q657" s="323">
        <f t="shared" ca="1" si="108"/>
        <v>0</v>
      </c>
      <c r="R657" s="323">
        <f t="shared" ca="1" si="109"/>
        <v>0</v>
      </c>
      <c r="S657" s="323">
        <f t="shared" ca="1" si="110"/>
        <v>0</v>
      </c>
      <c r="T657" s="323">
        <f t="shared" ca="1" si="111"/>
        <v>0</v>
      </c>
      <c r="W657" s="323">
        <f t="shared" si="112"/>
        <v>649</v>
      </c>
      <c r="X657" s="323">
        <f t="shared" si="113"/>
        <v>651</v>
      </c>
    </row>
    <row r="658" spans="1:24" customFormat="1" ht="42.75" customHeight="1" x14ac:dyDescent="0.25">
      <c r="A658" s="355"/>
      <c r="B658" s="355"/>
      <c r="C658" s="353"/>
      <c r="D658" s="239" t="s">
        <v>100</v>
      </c>
      <c r="E658" s="239">
        <v>2</v>
      </c>
      <c r="F658" s="239">
        <v>5</v>
      </c>
      <c r="G658" s="248" t="s">
        <v>313</v>
      </c>
      <c r="H658" s="239" t="s">
        <v>451</v>
      </c>
      <c r="I658" s="239" t="s">
        <v>451</v>
      </c>
      <c r="J658" s="352"/>
      <c r="K658" s="251" t="s">
        <v>11</v>
      </c>
      <c r="L658" s="251" t="s">
        <v>51</v>
      </c>
      <c r="O658" s="323">
        <f t="shared" ca="1" si="106"/>
        <v>0</v>
      </c>
      <c r="P658" s="323">
        <f t="shared" ca="1" si="107"/>
        <v>0</v>
      </c>
      <c r="Q658" s="323">
        <f t="shared" ca="1" si="108"/>
        <v>0</v>
      </c>
      <c r="R658" s="323">
        <f t="shared" ca="1" si="109"/>
        <v>0</v>
      </c>
      <c r="S658" s="323">
        <f t="shared" ca="1" si="110"/>
        <v>0</v>
      </c>
      <c r="T658" s="323">
        <f t="shared" ca="1" si="111"/>
        <v>0</v>
      </c>
      <c r="W658" s="323">
        <f t="shared" si="112"/>
        <v>649</v>
      </c>
      <c r="X658" s="323">
        <f t="shared" si="113"/>
        <v>651</v>
      </c>
    </row>
    <row r="659" spans="1:24" customFormat="1" ht="42.75" customHeight="1" x14ac:dyDescent="0.25">
      <c r="A659" s="355"/>
      <c r="B659" s="355"/>
      <c r="C659" s="353"/>
      <c r="D659" s="239" t="s">
        <v>30</v>
      </c>
      <c r="E659" s="239">
        <v>1</v>
      </c>
      <c r="F659" s="239">
        <v>337</v>
      </c>
      <c r="G659" s="248" t="s">
        <v>314</v>
      </c>
      <c r="H659" s="239">
        <v>63</v>
      </c>
      <c r="I659" s="239" t="s">
        <v>451</v>
      </c>
      <c r="J659" s="352"/>
      <c r="K659" s="251" t="s">
        <v>11</v>
      </c>
      <c r="L659" s="251" t="s">
        <v>11</v>
      </c>
      <c r="O659" s="323">
        <f t="shared" ca="1" si="106"/>
        <v>0</v>
      </c>
      <c r="P659" s="323">
        <f t="shared" ca="1" si="107"/>
        <v>0</v>
      </c>
      <c r="Q659" s="323">
        <f t="shared" ca="1" si="108"/>
        <v>0</v>
      </c>
      <c r="R659" s="323">
        <f t="shared" ca="1" si="109"/>
        <v>1</v>
      </c>
      <c r="S659" s="323">
        <f t="shared" ca="1" si="110"/>
        <v>0</v>
      </c>
      <c r="T659" s="323">
        <f t="shared" ca="1" si="111"/>
        <v>0</v>
      </c>
      <c r="W659" s="323">
        <f t="shared" si="112"/>
        <v>649</v>
      </c>
      <c r="X659" s="323">
        <f t="shared" si="113"/>
        <v>651</v>
      </c>
    </row>
    <row r="660" spans="1:24" customFormat="1" ht="42.75" customHeight="1" x14ac:dyDescent="0.25">
      <c r="A660" s="355"/>
      <c r="B660" s="355"/>
      <c r="C660" s="353"/>
      <c r="D660" s="239" t="s">
        <v>30</v>
      </c>
      <c r="E660" s="239">
        <v>2</v>
      </c>
      <c r="F660" s="239">
        <v>337</v>
      </c>
      <c r="G660" s="248" t="s">
        <v>314</v>
      </c>
      <c r="H660" s="239">
        <v>63</v>
      </c>
      <c r="I660" s="239" t="s">
        <v>451</v>
      </c>
      <c r="J660" s="352"/>
      <c r="K660" s="251" t="s">
        <v>11</v>
      </c>
      <c r="L660" s="251" t="s">
        <v>11</v>
      </c>
      <c r="O660" s="323">
        <f t="shared" ca="1" si="106"/>
        <v>0</v>
      </c>
      <c r="P660" s="323">
        <f t="shared" ca="1" si="107"/>
        <v>0</v>
      </c>
      <c r="Q660" s="323">
        <f t="shared" ca="1" si="108"/>
        <v>0</v>
      </c>
      <c r="R660" s="323">
        <f t="shared" ca="1" si="109"/>
        <v>1</v>
      </c>
      <c r="S660" s="323">
        <f t="shared" ca="1" si="110"/>
        <v>0</v>
      </c>
      <c r="T660" s="323">
        <f t="shared" ca="1" si="111"/>
        <v>0</v>
      </c>
      <c r="W660" s="323">
        <f t="shared" si="112"/>
        <v>649</v>
      </c>
      <c r="X660" s="323">
        <f t="shared" si="113"/>
        <v>651</v>
      </c>
    </row>
    <row r="661" spans="1:24" customFormat="1" ht="42.75" customHeight="1" x14ac:dyDescent="0.25">
      <c r="A661" s="356"/>
      <c r="B661" s="356"/>
      <c r="C661" s="239" t="s">
        <v>499</v>
      </c>
      <c r="D661" s="239"/>
      <c r="E661" s="239"/>
      <c r="F661" s="239"/>
      <c r="G661" s="248"/>
      <c r="H661" s="239">
        <f>SUM(H651:H660)</f>
        <v>352</v>
      </c>
      <c r="I661" s="239"/>
      <c r="J661" s="248">
        <v>188</v>
      </c>
      <c r="K661" s="251"/>
      <c r="L661" s="251"/>
      <c r="O661" s="323">
        <f t="shared" ca="1" si="106"/>
        <v>0</v>
      </c>
      <c r="P661" s="323">
        <f t="shared" ca="1" si="107"/>
        <v>2</v>
      </c>
      <c r="Q661" s="323">
        <f t="shared" ca="1" si="108"/>
        <v>0</v>
      </c>
      <c r="R661" s="323">
        <f t="shared" ca="1" si="109"/>
        <v>4</v>
      </c>
      <c r="S661" s="323">
        <f t="shared" ca="1" si="110"/>
        <v>0</v>
      </c>
      <c r="T661" s="323">
        <f t="shared" ca="1" si="111"/>
        <v>0</v>
      </c>
      <c r="W661" s="323">
        <f t="shared" si="112"/>
        <v>660</v>
      </c>
      <c r="X661" s="323">
        <f t="shared" si="113"/>
        <v>662</v>
      </c>
    </row>
    <row r="662" spans="1:24" customFormat="1" ht="42.75" customHeight="1" x14ac:dyDescent="0.25">
      <c r="A662" s="354">
        <v>114</v>
      </c>
      <c r="B662" s="354" t="s">
        <v>137</v>
      </c>
      <c r="C662" s="353" t="s">
        <v>138</v>
      </c>
      <c r="D662" s="239" t="s">
        <v>156</v>
      </c>
      <c r="E662" s="239">
        <v>1</v>
      </c>
      <c r="F662" s="239">
        <v>31</v>
      </c>
      <c r="G662" s="248" t="s">
        <v>313</v>
      </c>
      <c r="H662" s="239" t="s">
        <v>451</v>
      </c>
      <c r="I662" s="239" t="s">
        <v>451</v>
      </c>
      <c r="J662" s="352" t="s">
        <v>451</v>
      </c>
      <c r="K662" s="251" t="s">
        <v>138</v>
      </c>
      <c r="L662" s="251" t="s">
        <v>11</v>
      </c>
      <c r="O662" s="323">
        <f t="shared" ref="O662:O725" ca="1" si="114">IF(C662="Total", SUM(INDIRECT("O"&amp;X661&amp;":O"&amp;W662)), IF(AND(H662=50,I662="Yes"),1,0))</f>
        <v>0</v>
      </c>
      <c r="P662" s="323">
        <f t="shared" ref="P662:P725" ca="1" si="115">IF(C662="Total", SUM(INDIRECT("P"&amp;X661&amp;":P"&amp;W662)),IF(AND(H662=50,I662="-"),1,0))</f>
        <v>0</v>
      </c>
      <c r="Q662" s="323">
        <f t="shared" ref="Q662:Q725" ca="1" si="116">IF(C662="Total", SUM(INDIRECT("Q"&amp;X661&amp;":Q"&amp;W662)),IF(AND(H662=63,I662="Yes"),1,0))</f>
        <v>0</v>
      </c>
      <c r="R662" s="323">
        <f t="shared" ref="R662:R725" ca="1" si="117">IF(C662="Total", SUM(INDIRECT("R"&amp;X661&amp;":R"&amp;W662)),IF(AND(H662=63,I662="-"),1,0))</f>
        <v>0</v>
      </c>
      <c r="S662" s="323">
        <f t="shared" ref="S662:S725" ca="1" si="118">IF(C662="Total", SUM(INDIRECT("S"&amp;X661&amp;":S"&amp;W662)),IF(AND(H662=80,I662="Yes"),1,0))</f>
        <v>0</v>
      </c>
      <c r="T662" s="323">
        <f t="shared" ref="T662:T725" ca="1" si="119">IF(C662="Total", SUM(INDIRECT("T"&amp;X661&amp;":T"&amp;W662)),IF(AND(H662=80,I662="-"),1,0))</f>
        <v>0</v>
      </c>
      <c r="W662" s="323">
        <f t="shared" si="112"/>
        <v>660</v>
      </c>
      <c r="X662" s="323">
        <f t="shared" si="113"/>
        <v>662</v>
      </c>
    </row>
    <row r="663" spans="1:24" customFormat="1" ht="42.75" customHeight="1" x14ac:dyDescent="0.25">
      <c r="A663" s="355"/>
      <c r="B663" s="355"/>
      <c r="C663" s="353"/>
      <c r="D663" s="239" t="s">
        <v>156</v>
      </c>
      <c r="E663" s="239">
        <v>2</v>
      </c>
      <c r="F663" s="239">
        <v>31</v>
      </c>
      <c r="G663" s="248" t="s">
        <v>313</v>
      </c>
      <c r="H663" s="239" t="s">
        <v>451</v>
      </c>
      <c r="I663" s="239" t="s">
        <v>451</v>
      </c>
      <c r="J663" s="352"/>
      <c r="K663" s="251" t="s">
        <v>138</v>
      </c>
      <c r="L663" s="251" t="s">
        <v>11</v>
      </c>
      <c r="O663" s="323">
        <f t="shared" ca="1" si="114"/>
        <v>0</v>
      </c>
      <c r="P663" s="323">
        <f t="shared" ca="1" si="115"/>
        <v>0</v>
      </c>
      <c r="Q663" s="323">
        <f t="shared" ca="1" si="116"/>
        <v>0</v>
      </c>
      <c r="R663" s="323">
        <f t="shared" ca="1" si="117"/>
        <v>0</v>
      </c>
      <c r="S663" s="323">
        <f t="shared" ca="1" si="118"/>
        <v>0</v>
      </c>
      <c r="T663" s="323">
        <f t="shared" ca="1" si="119"/>
        <v>0</v>
      </c>
      <c r="W663" s="323">
        <f t="shared" si="112"/>
        <v>660</v>
      </c>
      <c r="X663" s="323">
        <f t="shared" si="113"/>
        <v>662</v>
      </c>
    </row>
    <row r="664" spans="1:24" customFormat="1" ht="42.75" customHeight="1" x14ac:dyDescent="0.25">
      <c r="A664" s="356"/>
      <c r="B664" s="356"/>
      <c r="C664" s="239" t="s">
        <v>499</v>
      </c>
      <c r="D664" s="239"/>
      <c r="E664" s="239"/>
      <c r="F664" s="239"/>
      <c r="G664" s="248"/>
      <c r="H664" s="239" t="s">
        <v>451</v>
      </c>
      <c r="I664" s="239"/>
      <c r="J664" s="248" t="s">
        <v>451</v>
      </c>
      <c r="K664" s="251"/>
      <c r="L664" s="251"/>
      <c r="O664" s="323">
        <f t="shared" ca="1" si="114"/>
        <v>0</v>
      </c>
      <c r="P664" s="323">
        <f t="shared" ca="1" si="115"/>
        <v>0</v>
      </c>
      <c r="Q664" s="323">
        <f t="shared" ca="1" si="116"/>
        <v>0</v>
      </c>
      <c r="R664" s="323">
        <f t="shared" ca="1" si="117"/>
        <v>0</v>
      </c>
      <c r="S664" s="323">
        <f t="shared" ca="1" si="118"/>
        <v>0</v>
      </c>
      <c r="T664" s="323">
        <f t="shared" ca="1" si="119"/>
        <v>0</v>
      </c>
      <c r="W664" s="323">
        <f t="shared" si="112"/>
        <v>663</v>
      </c>
      <c r="X664" s="323">
        <f t="shared" si="113"/>
        <v>665</v>
      </c>
    </row>
    <row r="665" spans="1:24" customFormat="1" ht="42.75" customHeight="1" x14ac:dyDescent="0.25">
      <c r="A665" s="354">
        <v>115</v>
      </c>
      <c r="B665" s="354" t="s">
        <v>104</v>
      </c>
      <c r="C665" s="353" t="s">
        <v>549</v>
      </c>
      <c r="D665" s="239" t="s">
        <v>102</v>
      </c>
      <c r="E665" s="239">
        <v>1</v>
      </c>
      <c r="F665" s="239">
        <v>56</v>
      </c>
      <c r="G665" s="248" t="s">
        <v>313</v>
      </c>
      <c r="H665" s="239" t="s">
        <v>451</v>
      </c>
      <c r="I665" s="239" t="s">
        <v>451</v>
      </c>
      <c r="J665" s="352" t="s">
        <v>507</v>
      </c>
      <c r="K665" s="251" t="s">
        <v>15</v>
      </c>
      <c r="L665" s="251" t="s">
        <v>15</v>
      </c>
      <c r="O665" s="323">
        <f t="shared" ca="1" si="114"/>
        <v>0</v>
      </c>
      <c r="P665" s="323">
        <f t="shared" ca="1" si="115"/>
        <v>0</v>
      </c>
      <c r="Q665" s="323">
        <f t="shared" ca="1" si="116"/>
        <v>0</v>
      </c>
      <c r="R665" s="323">
        <f t="shared" ca="1" si="117"/>
        <v>0</v>
      </c>
      <c r="S665" s="323">
        <f t="shared" ca="1" si="118"/>
        <v>0</v>
      </c>
      <c r="T665" s="323">
        <f t="shared" ca="1" si="119"/>
        <v>0</v>
      </c>
      <c r="W665" s="323">
        <f t="shared" si="112"/>
        <v>663</v>
      </c>
      <c r="X665" s="323">
        <f t="shared" si="113"/>
        <v>665</v>
      </c>
    </row>
    <row r="666" spans="1:24" customFormat="1" ht="42.75" customHeight="1" x14ac:dyDescent="0.25">
      <c r="A666" s="355"/>
      <c r="B666" s="355"/>
      <c r="C666" s="353"/>
      <c r="D666" s="239" t="s">
        <v>102</v>
      </c>
      <c r="E666" s="239">
        <v>2</v>
      </c>
      <c r="F666" s="239">
        <v>56</v>
      </c>
      <c r="G666" s="248" t="s">
        <v>313</v>
      </c>
      <c r="H666" s="239" t="s">
        <v>451</v>
      </c>
      <c r="I666" s="239" t="s">
        <v>451</v>
      </c>
      <c r="J666" s="352"/>
      <c r="K666" s="251" t="s">
        <v>15</v>
      </c>
      <c r="L666" s="251" t="s">
        <v>15</v>
      </c>
      <c r="O666" s="323">
        <f t="shared" ca="1" si="114"/>
        <v>0</v>
      </c>
      <c r="P666" s="323">
        <f t="shared" ca="1" si="115"/>
        <v>0</v>
      </c>
      <c r="Q666" s="323">
        <f t="shared" ca="1" si="116"/>
        <v>0</v>
      </c>
      <c r="R666" s="323">
        <f t="shared" ca="1" si="117"/>
        <v>0</v>
      </c>
      <c r="S666" s="323">
        <f t="shared" ca="1" si="118"/>
        <v>0</v>
      </c>
      <c r="T666" s="323">
        <f t="shared" ca="1" si="119"/>
        <v>0</v>
      </c>
      <c r="W666" s="323">
        <f t="shared" si="112"/>
        <v>663</v>
      </c>
      <c r="X666" s="323">
        <f t="shared" si="113"/>
        <v>665</v>
      </c>
    </row>
    <row r="667" spans="1:24" customFormat="1" ht="42.75" customHeight="1" x14ac:dyDescent="0.25">
      <c r="A667" s="355"/>
      <c r="B667" s="355"/>
      <c r="C667" s="353"/>
      <c r="D667" s="239" t="s">
        <v>319</v>
      </c>
      <c r="E667" s="239">
        <v>1</v>
      </c>
      <c r="F667" s="239">
        <v>6</v>
      </c>
      <c r="G667" s="248" t="s">
        <v>313</v>
      </c>
      <c r="H667" s="239" t="s">
        <v>451</v>
      </c>
      <c r="I667" s="239" t="s">
        <v>451</v>
      </c>
      <c r="J667" s="352"/>
      <c r="K667" s="251" t="s">
        <v>317</v>
      </c>
      <c r="L667" s="251" t="s">
        <v>317</v>
      </c>
      <c r="O667" s="323">
        <f t="shared" ca="1" si="114"/>
        <v>0</v>
      </c>
      <c r="P667" s="323">
        <f t="shared" ca="1" si="115"/>
        <v>0</v>
      </c>
      <c r="Q667" s="323">
        <f t="shared" ca="1" si="116"/>
        <v>0</v>
      </c>
      <c r="R667" s="323">
        <f t="shared" ca="1" si="117"/>
        <v>0</v>
      </c>
      <c r="S667" s="323">
        <f t="shared" ca="1" si="118"/>
        <v>0</v>
      </c>
      <c r="T667" s="323">
        <f t="shared" ca="1" si="119"/>
        <v>0</v>
      </c>
      <c r="W667" s="323">
        <f t="shared" si="112"/>
        <v>663</v>
      </c>
      <c r="X667" s="323">
        <f t="shared" si="113"/>
        <v>665</v>
      </c>
    </row>
    <row r="668" spans="1:24" customFormat="1" ht="42.75" customHeight="1" x14ac:dyDescent="0.25">
      <c r="A668" s="355"/>
      <c r="B668" s="355"/>
      <c r="C668" s="353"/>
      <c r="D668" s="239" t="s">
        <v>319</v>
      </c>
      <c r="E668" s="239">
        <v>2</v>
      </c>
      <c r="F668" s="239">
        <v>6</v>
      </c>
      <c r="G668" s="248" t="s">
        <v>313</v>
      </c>
      <c r="H668" s="239" t="s">
        <v>451</v>
      </c>
      <c r="I668" s="239" t="s">
        <v>451</v>
      </c>
      <c r="J668" s="352"/>
      <c r="K668" s="251" t="s">
        <v>317</v>
      </c>
      <c r="L668" s="251" t="s">
        <v>317</v>
      </c>
      <c r="O668" s="323">
        <f t="shared" ca="1" si="114"/>
        <v>0</v>
      </c>
      <c r="P668" s="323">
        <f t="shared" ca="1" si="115"/>
        <v>0</v>
      </c>
      <c r="Q668" s="323">
        <f t="shared" ca="1" si="116"/>
        <v>0</v>
      </c>
      <c r="R668" s="323">
        <f t="shared" ca="1" si="117"/>
        <v>0</v>
      </c>
      <c r="S668" s="323">
        <f t="shared" ca="1" si="118"/>
        <v>0</v>
      </c>
      <c r="T668" s="323">
        <f t="shared" ca="1" si="119"/>
        <v>0</v>
      </c>
      <c r="W668" s="323">
        <f t="shared" si="112"/>
        <v>663</v>
      </c>
      <c r="X668" s="323">
        <f t="shared" si="113"/>
        <v>665</v>
      </c>
    </row>
    <row r="669" spans="1:24" customFormat="1" ht="42.75" customHeight="1" x14ac:dyDescent="0.25">
      <c r="A669" s="355"/>
      <c r="B669" s="355"/>
      <c r="C669" s="353"/>
      <c r="D669" s="239" t="s">
        <v>492</v>
      </c>
      <c r="E669" s="239">
        <v>1</v>
      </c>
      <c r="F669" s="239">
        <v>131</v>
      </c>
      <c r="G669" s="248" t="s">
        <v>314</v>
      </c>
      <c r="H669" s="239" t="s">
        <v>451</v>
      </c>
      <c r="I669" s="239" t="s">
        <v>451</v>
      </c>
      <c r="J669" s="352"/>
      <c r="K669" s="251" t="s">
        <v>15</v>
      </c>
      <c r="L669" s="251" t="s">
        <v>15</v>
      </c>
      <c r="O669" s="323">
        <f t="shared" ca="1" si="114"/>
        <v>0</v>
      </c>
      <c r="P669" s="323">
        <f t="shared" ca="1" si="115"/>
        <v>0</v>
      </c>
      <c r="Q669" s="323">
        <f t="shared" ca="1" si="116"/>
        <v>0</v>
      </c>
      <c r="R669" s="323">
        <f t="shared" ca="1" si="117"/>
        <v>0</v>
      </c>
      <c r="S669" s="323">
        <f t="shared" ca="1" si="118"/>
        <v>0</v>
      </c>
      <c r="T669" s="323">
        <f t="shared" ca="1" si="119"/>
        <v>0</v>
      </c>
      <c r="W669" s="323">
        <f t="shared" si="112"/>
        <v>663</v>
      </c>
      <c r="X669" s="323">
        <f t="shared" si="113"/>
        <v>665</v>
      </c>
    </row>
    <row r="670" spans="1:24" customFormat="1" ht="42.75" customHeight="1" x14ac:dyDescent="0.25">
      <c r="A670" s="355"/>
      <c r="B670" s="355"/>
      <c r="C670" s="353"/>
      <c r="D670" s="239" t="s">
        <v>492</v>
      </c>
      <c r="E670" s="239">
        <v>2</v>
      </c>
      <c r="F670" s="239">
        <v>131</v>
      </c>
      <c r="G670" s="248" t="s">
        <v>314</v>
      </c>
      <c r="H670" s="239" t="s">
        <v>451</v>
      </c>
      <c r="I670" s="239" t="s">
        <v>451</v>
      </c>
      <c r="J670" s="352"/>
      <c r="K670" s="251" t="s">
        <v>15</v>
      </c>
      <c r="L670" s="251" t="s">
        <v>15</v>
      </c>
      <c r="O670" s="323">
        <f t="shared" ca="1" si="114"/>
        <v>0</v>
      </c>
      <c r="P670" s="323">
        <f t="shared" ca="1" si="115"/>
        <v>0</v>
      </c>
      <c r="Q670" s="323">
        <f t="shared" ca="1" si="116"/>
        <v>0</v>
      </c>
      <c r="R670" s="323">
        <f t="shared" ca="1" si="117"/>
        <v>0</v>
      </c>
      <c r="S670" s="323">
        <f t="shared" ca="1" si="118"/>
        <v>0</v>
      </c>
      <c r="T670" s="323">
        <f t="shared" ca="1" si="119"/>
        <v>0</v>
      </c>
      <c r="W670" s="323">
        <f t="shared" si="112"/>
        <v>663</v>
      </c>
      <c r="X670" s="323">
        <f t="shared" si="113"/>
        <v>665</v>
      </c>
    </row>
    <row r="671" spans="1:24" customFormat="1" ht="42.75" customHeight="1" x14ac:dyDescent="0.25">
      <c r="A671" s="356"/>
      <c r="B671" s="356"/>
      <c r="C671" s="239" t="s">
        <v>499</v>
      </c>
      <c r="D671" s="239"/>
      <c r="E671" s="239"/>
      <c r="F671" s="239"/>
      <c r="G671" s="248"/>
      <c r="H671" s="239" t="s">
        <v>451</v>
      </c>
      <c r="I671" s="239"/>
      <c r="J671" s="248">
        <v>125</v>
      </c>
      <c r="K671" s="251"/>
      <c r="L671" s="251"/>
      <c r="O671" s="323">
        <f t="shared" ca="1" si="114"/>
        <v>0</v>
      </c>
      <c r="P671" s="323">
        <f t="shared" ca="1" si="115"/>
        <v>0</v>
      </c>
      <c r="Q671" s="323">
        <f t="shared" ca="1" si="116"/>
        <v>0</v>
      </c>
      <c r="R671" s="323">
        <f t="shared" ca="1" si="117"/>
        <v>0</v>
      </c>
      <c r="S671" s="323">
        <f t="shared" ca="1" si="118"/>
        <v>0</v>
      </c>
      <c r="T671" s="323">
        <f t="shared" ca="1" si="119"/>
        <v>0</v>
      </c>
      <c r="W671" s="323">
        <f t="shared" si="112"/>
        <v>670</v>
      </c>
      <c r="X671" s="323">
        <f t="shared" si="113"/>
        <v>672</v>
      </c>
    </row>
    <row r="672" spans="1:24" customFormat="1" ht="42.75" customHeight="1" x14ac:dyDescent="0.25">
      <c r="A672" s="354">
        <v>116</v>
      </c>
      <c r="B672" s="354" t="s">
        <v>319</v>
      </c>
      <c r="C672" s="353" t="s">
        <v>317</v>
      </c>
      <c r="D672" s="239" t="s">
        <v>104</v>
      </c>
      <c r="E672" s="239">
        <v>1</v>
      </c>
      <c r="F672" s="239">
        <v>6</v>
      </c>
      <c r="G672" s="248" t="s">
        <v>313</v>
      </c>
      <c r="H672" s="239" t="s">
        <v>451</v>
      </c>
      <c r="I672" s="239" t="s">
        <v>451</v>
      </c>
      <c r="J672" s="352" t="s">
        <v>451</v>
      </c>
      <c r="K672" s="251" t="s">
        <v>317</v>
      </c>
      <c r="L672" s="251" t="s">
        <v>15</v>
      </c>
      <c r="O672" s="323">
        <f t="shared" ca="1" si="114"/>
        <v>0</v>
      </c>
      <c r="P672" s="323">
        <f t="shared" ca="1" si="115"/>
        <v>0</v>
      </c>
      <c r="Q672" s="323">
        <f t="shared" ca="1" si="116"/>
        <v>0</v>
      </c>
      <c r="R672" s="323">
        <f t="shared" ca="1" si="117"/>
        <v>0</v>
      </c>
      <c r="S672" s="323">
        <f t="shared" ca="1" si="118"/>
        <v>0</v>
      </c>
      <c r="T672" s="323">
        <f t="shared" ca="1" si="119"/>
        <v>0</v>
      </c>
      <c r="W672" s="323">
        <f t="shared" si="112"/>
        <v>670</v>
      </c>
      <c r="X672" s="323">
        <f t="shared" si="113"/>
        <v>672</v>
      </c>
    </row>
    <row r="673" spans="1:24" customFormat="1" ht="42.75" customHeight="1" x14ac:dyDescent="0.25">
      <c r="A673" s="355"/>
      <c r="B673" s="355"/>
      <c r="C673" s="353"/>
      <c r="D673" s="239" t="s">
        <v>104</v>
      </c>
      <c r="E673" s="239">
        <v>2</v>
      </c>
      <c r="F673" s="239">
        <v>6</v>
      </c>
      <c r="G673" s="248" t="s">
        <v>313</v>
      </c>
      <c r="H673" s="239" t="s">
        <v>451</v>
      </c>
      <c r="I673" s="239" t="s">
        <v>451</v>
      </c>
      <c r="J673" s="352"/>
      <c r="K673" s="251" t="s">
        <v>317</v>
      </c>
      <c r="L673" s="251" t="s">
        <v>15</v>
      </c>
      <c r="O673" s="323">
        <f t="shared" ca="1" si="114"/>
        <v>0</v>
      </c>
      <c r="P673" s="323">
        <f t="shared" ca="1" si="115"/>
        <v>0</v>
      </c>
      <c r="Q673" s="323">
        <f t="shared" ca="1" si="116"/>
        <v>0</v>
      </c>
      <c r="R673" s="323">
        <f t="shared" ca="1" si="117"/>
        <v>0</v>
      </c>
      <c r="S673" s="323">
        <f t="shared" ca="1" si="118"/>
        <v>0</v>
      </c>
      <c r="T673" s="323">
        <f t="shared" ca="1" si="119"/>
        <v>0</v>
      </c>
      <c r="W673" s="323">
        <f t="shared" si="112"/>
        <v>670</v>
      </c>
      <c r="X673" s="323">
        <f t="shared" si="113"/>
        <v>672</v>
      </c>
    </row>
    <row r="674" spans="1:24" customFormat="1" ht="42.75" customHeight="1" x14ac:dyDescent="0.25">
      <c r="A674" s="355"/>
      <c r="B674" s="355"/>
      <c r="C674" s="353"/>
      <c r="D674" s="239" t="s">
        <v>221</v>
      </c>
      <c r="E674" s="239">
        <v>1</v>
      </c>
      <c r="F674" s="239">
        <v>212</v>
      </c>
      <c r="G674" s="248" t="s">
        <v>313</v>
      </c>
      <c r="H674" s="239">
        <v>50</v>
      </c>
      <c r="I674" s="239" t="s">
        <v>451</v>
      </c>
      <c r="J674" s="352"/>
      <c r="K674" s="251" t="s">
        <v>317</v>
      </c>
      <c r="L674" s="251" t="s">
        <v>317</v>
      </c>
      <c r="O674" s="323">
        <f t="shared" ca="1" si="114"/>
        <v>0</v>
      </c>
      <c r="P674" s="323">
        <f t="shared" ca="1" si="115"/>
        <v>1</v>
      </c>
      <c r="Q674" s="323">
        <f t="shared" ca="1" si="116"/>
        <v>0</v>
      </c>
      <c r="R674" s="323">
        <f t="shared" ca="1" si="117"/>
        <v>0</v>
      </c>
      <c r="S674" s="323">
        <f t="shared" ca="1" si="118"/>
        <v>0</v>
      </c>
      <c r="T674" s="323">
        <f t="shared" ca="1" si="119"/>
        <v>0</v>
      </c>
      <c r="W674" s="323">
        <f t="shared" si="112"/>
        <v>670</v>
      </c>
      <c r="X674" s="323">
        <f t="shared" si="113"/>
        <v>672</v>
      </c>
    </row>
    <row r="675" spans="1:24" customFormat="1" ht="42.75" customHeight="1" x14ac:dyDescent="0.25">
      <c r="A675" s="355"/>
      <c r="B675" s="355"/>
      <c r="C675" s="353"/>
      <c r="D675" s="239" t="s">
        <v>318</v>
      </c>
      <c r="E675" s="239">
        <v>1</v>
      </c>
      <c r="F675" s="239">
        <v>209</v>
      </c>
      <c r="G675" s="248" t="s">
        <v>313</v>
      </c>
      <c r="H675" s="239">
        <v>50</v>
      </c>
      <c r="I675" s="239" t="s">
        <v>451</v>
      </c>
      <c r="J675" s="352"/>
      <c r="K675" s="251" t="s">
        <v>317</v>
      </c>
      <c r="L675" s="251" t="s">
        <v>317</v>
      </c>
      <c r="O675" s="323">
        <f t="shared" ca="1" si="114"/>
        <v>0</v>
      </c>
      <c r="P675" s="323">
        <f t="shared" ca="1" si="115"/>
        <v>1</v>
      </c>
      <c r="Q675" s="323">
        <f t="shared" ca="1" si="116"/>
        <v>0</v>
      </c>
      <c r="R675" s="323">
        <f t="shared" ca="1" si="117"/>
        <v>0</v>
      </c>
      <c r="S675" s="323">
        <f t="shared" ca="1" si="118"/>
        <v>0</v>
      </c>
      <c r="T675" s="323">
        <f t="shared" ca="1" si="119"/>
        <v>0</v>
      </c>
      <c r="W675" s="323">
        <f t="shared" si="112"/>
        <v>670</v>
      </c>
      <c r="X675" s="323">
        <f t="shared" si="113"/>
        <v>672</v>
      </c>
    </row>
    <row r="676" spans="1:24" customFormat="1" ht="42.75" customHeight="1" x14ac:dyDescent="0.25">
      <c r="A676" s="356"/>
      <c r="B676" s="356"/>
      <c r="C676" s="239" t="s">
        <v>499</v>
      </c>
      <c r="D676" s="239"/>
      <c r="E676" s="239"/>
      <c r="F676" s="239"/>
      <c r="G676" s="248"/>
      <c r="H676" s="239">
        <f>SUM(H672:H675)</f>
        <v>100</v>
      </c>
      <c r="I676" s="239"/>
      <c r="J676" s="248" t="s">
        <v>451</v>
      </c>
      <c r="K676" s="251"/>
      <c r="L676" s="251"/>
      <c r="O676" s="323">
        <f t="shared" ca="1" si="114"/>
        <v>0</v>
      </c>
      <c r="P676" s="323">
        <f t="shared" ca="1" si="115"/>
        <v>2</v>
      </c>
      <c r="Q676" s="323">
        <f t="shared" ca="1" si="116"/>
        <v>0</v>
      </c>
      <c r="R676" s="323">
        <f t="shared" ca="1" si="117"/>
        <v>0</v>
      </c>
      <c r="S676" s="323">
        <f t="shared" ca="1" si="118"/>
        <v>0</v>
      </c>
      <c r="T676" s="323">
        <f t="shared" ca="1" si="119"/>
        <v>0</v>
      </c>
      <c r="W676" s="323">
        <f t="shared" si="112"/>
        <v>675</v>
      </c>
      <c r="X676" s="323">
        <f t="shared" si="113"/>
        <v>677</v>
      </c>
    </row>
    <row r="677" spans="1:24" customFormat="1" ht="42.75" customHeight="1" x14ac:dyDescent="0.25">
      <c r="A677" s="354">
        <v>117</v>
      </c>
      <c r="B677" s="354" t="s">
        <v>148</v>
      </c>
      <c r="C677" s="353" t="s">
        <v>23</v>
      </c>
      <c r="D677" s="239" t="s">
        <v>39</v>
      </c>
      <c r="E677" s="239">
        <v>1</v>
      </c>
      <c r="F677" s="239">
        <v>150</v>
      </c>
      <c r="G677" s="248" t="s">
        <v>313</v>
      </c>
      <c r="H677" s="239" t="s">
        <v>451</v>
      </c>
      <c r="I677" s="239" t="s">
        <v>451</v>
      </c>
      <c r="J677" s="352" t="s">
        <v>576</v>
      </c>
      <c r="K677" s="251" t="s">
        <v>23</v>
      </c>
      <c r="L677" s="251" t="s">
        <v>23</v>
      </c>
      <c r="O677" s="323">
        <f t="shared" ca="1" si="114"/>
        <v>0</v>
      </c>
      <c r="P677" s="323">
        <f t="shared" ca="1" si="115"/>
        <v>0</v>
      </c>
      <c r="Q677" s="323">
        <f t="shared" ca="1" si="116"/>
        <v>0</v>
      </c>
      <c r="R677" s="323">
        <f t="shared" ca="1" si="117"/>
        <v>0</v>
      </c>
      <c r="S677" s="323">
        <f t="shared" ca="1" si="118"/>
        <v>0</v>
      </c>
      <c r="T677" s="323">
        <f t="shared" ca="1" si="119"/>
        <v>0</v>
      </c>
      <c r="W677" s="323">
        <f t="shared" si="112"/>
        <v>675</v>
      </c>
      <c r="X677" s="323">
        <f t="shared" si="113"/>
        <v>677</v>
      </c>
    </row>
    <row r="678" spans="1:24" customFormat="1" ht="42.75" customHeight="1" x14ac:dyDescent="0.25">
      <c r="A678" s="355"/>
      <c r="B678" s="355"/>
      <c r="C678" s="353"/>
      <c r="D678" s="239" t="s">
        <v>39</v>
      </c>
      <c r="E678" s="239">
        <v>2</v>
      </c>
      <c r="F678" s="239">
        <v>150</v>
      </c>
      <c r="G678" s="248" t="s">
        <v>313</v>
      </c>
      <c r="H678" s="239" t="s">
        <v>451</v>
      </c>
      <c r="I678" s="239" t="s">
        <v>451</v>
      </c>
      <c r="J678" s="352"/>
      <c r="K678" s="251" t="s">
        <v>23</v>
      </c>
      <c r="L678" s="251" t="s">
        <v>23</v>
      </c>
      <c r="O678" s="323">
        <f t="shared" ca="1" si="114"/>
        <v>0</v>
      </c>
      <c r="P678" s="323">
        <f t="shared" ca="1" si="115"/>
        <v>0</v>
      </c>
      <c r="Q678" s="323">
        <f t="shared" ca="1" si="116"/>
        <v>0</v>
      </c>
      <c r="R678" s="323">
        <f t="shared" ca="1" si="117"/>
        <v>0</v>
      </c>
      <c r="S678" s="323">
        <f t="shared" ca="1" si="118"/>
        <v>0</v>
      </c>
      <c r="T678" s="323">
        <f t="shared" ca="1" si="119"/>
        <v>0</v>
      </c>
      <c r="W678" s="323">
        <f t="shared" si="112"/>
        <v>675</v>
      </c>
      <c r="X678" s="323">
        <f t="shared" si="113"/>
        <v>677</v>
      </c>
    </row>
    <row r="679" spans="1:24" customFormat="1" ht="42.75" customHeight="1" x14ac:dyDescent="0.25">
      <c r="A679" s="355"/>
      <c r="B679" s="355"/>
      <c r="C679" s="353"/>
      <c r="D679" s="239" t="s">
        <v>146</v>
      </c>
      <c r="E679" s="239">
        <v>1</v>
      </c>
      <c r="F679" s="239">
        <v>136</v>
      </c>
      <c r="G679" s="248" t="s">
        <v>313</v>
      </c>
      <c r="H679" s="239" t="s">
        <v>451</v>
      </c>
      <c r="I679" s="239" t="s">
        <v>451</v>
      </c>
      <c r="J679" s="352"/>
      <c r="K679" s="251" t="s">
        <v>23</v>
      </c>
      <c r="L679" s="251" t="s">
        <v>23</v>
      </c>
      <c r="O679" s="323">
        <f t="shared" ca="1" si="114"/>
        <v>0</v>
      </c>
      <c r="P679" s="323">
        <f t="shared" ca="1" si="115"/>
        <v>0</v>
      </c>
      <c r="Q679" s="323">
        <f t="shared" ca="1" si="116"/>
        <v>0</v>
      </c>
      <c r="R679" s="323">
        <f t="shared" ca="1" si="117"/>
        <v>0</v>
      </c>
      <c r="S679" s="323">
        <f t="shared" ca="1" si="118"/>
        <v>0</v>
      </c>
      <c r="T679" s="323">
        <f t="shared" ca="1" si="119"/>
        <v>0</v>
      </c>
      <c r="W679" s="323">
        <f t="shared" si="112"/>
        <v>675</v>
      </c>
      <c r="X679" s="323">
        <f t="shared" si="113"/>
        <v>677</v>
      </c>
    </row>
    <row r="680" spans="1:24" customFormat="1" ht="42.75" customHeight="1" x14ac:dyDescent="0.25">
      <c r="A680" s="355"/>
      <c r="B680" s="355"/>
      <c r="C680" s="353"/>
      <c r="D680" s="239" t="s">
        <v>146</v>
      </c>
      <c r="E680" s="239">
        <v>2</v>
      </c>
      <c r="F680" s="239">
        <v>136</v>
      </c>
      <c r="G680" s="248" t="s">
        <v>313</v>
      </c>
      <c r="H680" s="239" t="s">
        <v>451</v>
      </c>
      <c r="I680" s="239" t="s">
        <v>451</v>
      </c>
      <c r="J680" s="352"/>
      <c r="K680" s="251" t="s">
        <v>23</v>
      </c>
      <c r="L680" s="251" t="s">
        <v>23</v>
      </c>
      <c r="O680" s="323">
        <f t="shared" ca="1" si="114"/>
        <v>0</v>
      </c>
      <c r="P680" s="323">
        <f t="shared" ca="1" si="115"/>
        <v>0</v>
      </c>
      <c r="Q680" s="323">
        <f t="shared" ca="1" si="116"/>
        <v>0</v>
      </c>
      <c r="R680" s="323">
        <f t="shared" ca="1" si="117"/>
        <v>0</v>
      </c>
      <c r="S680" s="323">
        <f t="shared" ca="1" si="118"/>
        <v>0</v>
      </c>
      <c r="T680" s="323">
        <f t="shared" ca="1" si="119"/>
        <v>0</v>
      </c>
      <c r="W680" s="323">
        <f t="shared" si="112"/>
        <v>675</v>
      </c>
      <c r="X680" s="323">
        <f t="shared" si="113"/>
        <v>677</v>
      </c>
    </row>
    <row r="681" spans="1:24" customFormat="1" ht="42.75" customHeight="1" x14ac:dyDescent="0.25">
      <c r="A681" s="356"/>
      <c r="B681" s="356"/>
      <c r="C681" s="239" t="s">
        <v>499</v>
      </c>
      <c r="D681" s="239"/>
      <c r="E681" s="239"/>
      <c r="F681" s="239"/>
      <c r="G681" s="248"/>
      <c r="H681" s="239" t="s">
        <v>451</v>
      </c>
      <c r="I681" s="239"/>
      <c r="J681" s="248">
        <v>50</v>
      </c>
      <c r="K681" s="251"/>
      <c r="L681" s="251"/>
      <c r="O681" s="323">
        <f t="shared" ca="1" si="114"/>
        <v>0</v>
      </c>
      <c r="P681" s="323">
        <f t="shared" ca="1" si="115"/>
        <v>0</v>
      </c>
      <c r="Q681" s="323">
        <f t="shared" ca="1" si="116"/>
        <v>0</v>
      </c>
      <c r="R681" s="323">
        <f t="shared" ca="1" si="117"/>
        <v>0</v>
      </c>
      <c r="S681" s="323">
        <f t="shared" ca="1" si="118"/>
        <v>0</v>
      </c>
      <c r="T681" s="323">
        <f t="shared" ca="1" si="119"/>
        <v>0</v>
      </c>
      <c r="W681" s="323">
        <f t="shared" si="112"/>
        <v>680</v>
      </c>
      <c r="X681" s="323">
        <f t="shared" si="113"/>
        <v>682</v>
      </c>
    </row>
    <row r="682" spans="1:24" customFormat="1" ht="42.75" customHeight="1" x14ac:dyDescent="0.25">
      <c r="A682" s="354">
        <v>118</v>
      </c>
      <c r="B682" s="354" t="s">
        <v>65</v>
      </c>
      <c r="C682" s="355" t="s">
        <v>549</v>
      </c>
      <c r="D682" s="239" t="s">
        <v>96</v>
      </c>
      <c r="E682" s="239">
        <v>1</v>
      </c>
      <c r="F682" s="239">
        <v>18</v>
      </c>
      <c r="G682" s="248" t="s">
        <v>313</v>
      </c>
      <c r="H682" s="239" t="s">
        <v>451</v>
      </c>
      <c r="I682" s="239" t="s">
        <v>451</v>
      </c>
      <c r="J682" s="358" t="s">
        <v>576</v>
      </c>
      <c r="K682" s="251" t="s">
        <v>11</v>
      </c>
      <c r="L682" s="251" t="s">
        <v>51</v>
      </c>
      <c r="O682" s="323">
        <f t="shared" ca="1" si="114"/>
        <v>0</v>
      </c>
      <c r="P682" s="323">
        <f t="shared" ca="1" si="115"/>
        <v>0</v>
      </c>
      <c r="Q682" s="323">
        <f t="shared" ca="1" si="116"/>
        <v>0</v>
      </c>
      <c r="R682" s="323">
        <f t="shared" ca="1" si="117"/>
        <v>0</v>
      </c>
      <c r="S682" s="323">
        <f t="shared" ca="1" si="118"/>
        <v>0</v>
      </c>
      <c r="T682" s="323">
        <f t="shared" ca="1" si="119"/>
        <v>0</v>
      </c>
      <c r="W682" s="323">
        <f t="shared" si="112"/>
        <v>680</v>
      </c>
      <c r="X682" s="323">
        <f t="shared" si="113"/>
        <v>682</v>
      </c>
    </row>
    <row r="683" spans="1:24" customFormat="1" ht="42.75" customHeight="1" x14ac:dyDescent="0.25">
      <c r="A683" s="355"/>
      <c r="B683" s="355"/>
      <c r="C683" s="355"/>
      <c r="D683" s="239" t="s">
        <v>125</v>
      </c>
      <c r="E683" s="239">
        <v>1</v>
      </c>
      <c r="F683" s="239">
        <v>104</v>
      </c>
      <c r="G683" s="248" t="s">
        <v>313</v>
      </c>
      <c r="H683" s="239" t="s">
        <v>451</v>
      </c>
      <c r="I683" s="239" t="s">
        <v>451</v>
      </c>
      <c r="J683" s="358"/>
      <c r="K683" s="251" t="s">
        <v>51</v>
      </c>
      <c r="L683" s="251" t="s">
        <v>51</v>
      </c>
      <c r="O683" s="323">
        <f t="shared" ca="1" si="114"/>
        <v>0</v>
      </c>
      <c r="P683" s="323">
        <f t="shared" ca="1" si="115"/>
        <v>0</v>
      </c>
      <c r="Q683" s="323">
        <f t="shared" ca="1" si="116"/>
        <v>0</v>
      </c>
      <c r="R683" s="323">
        <f t="shared" ca="1" si="117"/>
        <v>0</v>
      </c>
      <c r="S683" s="323">
        <f t="shared" ca="1" si="118"/>
        <v>0</v>
      </c>
      <c r="T683" s="323">
        <f t="shared" ca="1" si="119"/>
        <v>0</v>
      </c>
      <c r="W683" s="323">
        <f t="shared" si="112"/>
        <v>680</v>
      </c>
      <c r="X683" s="323">
        <f t="shared" si="113"/>
        <v>682</v>
      </c>
    </row>
    <row r="684" spans="1:24" customFormat="1" ht="42.75" customHeight="1" x14ac:dyDescent="0.25">
      <c r="A684" s="355"/>
      <c r="B684" s="355"/>
      <c r="C684" s="355"/>
      <c r="D684" s="239" t="s">
        <v>131</v>
      </c>
      <c r="E684" s="239">
        <v>1</v>
      </c>
      <c r="F684" s="239">
        <v>40</v>
      </c>
      <c r="G684" s="248" t="s">
        <v>313</v>
      </c>
      <c r="H684" s="239" t="s">
        <v>451</v>
      </c>
      <c r="I684" s="239" t="s">
        <v>451</v>
      </c>
      <c r="J684" s="358"/>
      <c r="K684" s="251" t="s">
        <v>51</v>
      </c>
      <c r="L684" s="251" t="s">
        <v>51</v>
      </c>
      <c r="O684" s="323">
        <f t="shared" ca="1" si="114"/>
        <v>0</v>
      </c>
      <c r="P684" s="323">
        <f t="shared" ca="1" si="115"/>
        <v>0</v>
      </c>
      <c r="Q684" s="323">
        <f t="shared" ca="1" si="116"/>
        <v>0</v>
      </c>
      <c r="R684" s="323">
        <f t="shared" ca="1" si="117"/>
        <v>0</v>
      </c>
      <c r="S684" s="323">
        <f t="shared" ca="1" si="118"/>
        <v>0</v>
      </c>
      <c r="T684" s="323">
        <f t="shared" ca="1" si="119"/>
        <v>0</v>
      </c>
      <c r="W684" s="323">
        <f t="shared" si="112"/>
        <v>680</v>
      </c>
      <c r="X684" s="323">
        <f t="shared" si="113"/>
        <v>682</v>
      </c>
    </row>
    <row r="685" spans="1:24" customFormat="1" ht="42.75" customHeight="1" x14ac:dyDescent="0.25">
      <c r="A685" s="355"/>
      <c r="B685" s="355"/>
      <c r="C685" s="355"/>
      <c r="D685" s="239" t="s">
        <v>126</v>
      </c>
      <c r="E685" s="239">
        <v>1</v>
      </c>
      <c r="F685" s="239">
        <v>185</v>
      </c>
      <c r="G685" s="248" t="s">
        <v>313</v>
      </c>
      <c r="H685" s="239" t="s">
        <v>451</v>
      </c>
      <c r="I685" s="239" t="s">
        <v>451</v>
      </c>
      <c r="J685" s="358"/>
      <c r="K685" s="251" t="s">
        <v>51</v>
      </c>
      <c r="L685" s="251" t="s">
        <v>51</v>
      </c>
      <c r="O685" s="323">
        <f t="shared" ca="1" si="114"/>
        <v>0</v>
      </c>
      <c r="P685" s="323">
        <f t="shared" ca="1" si="115"/>
        <v>0</v>
      </c>
      <c r="Q685" s="323">
        <f t="shared" ca="1" si="116"/>
        <v>0</v>
      </c>
      <c r="R685" s="323">
        <f t="shared" ca="1" si="117"/>
        <v>0</v>
      </c>
      <c r="S685" s="323">
        <f t="shared" ca="1" si="118"/>
        <v>0</v>
      </c>
      <c r="T685" s="323">
        <f t="shared" ca="1" si="119"/>
        <v>0</v>
      </c>
      <c r="W685" s="323">
        <f t="shared" si="112"/>
        <v>680</v>
      </c>
      <c r="X685" s="323">
        <f t="shared" si="113"/>
        <v>682</v>
      </c>
    </row>
    <row r="686" spans="1:24" customFormat="1" ht="42.75" customHeight="1" x14ac:dyDescent="0.25">
      <c r="A686" s="355"/>
      <c r="B686" s="355"/>
      <c r="C686" s="355"/>
      <c r="D686" s="239" t="s">
        <v>425</v>
      </c>
      <c r="E686" s="239">
        <v>1</v>
      </c>
      <c r="F686" s="239">
        <v>64</v>
      </c>
      <c r="G686" s="248" t="s">
        <v>313</v>
      </c>
      <c r="H686" s="239">
        <v>50</v>
      </c>
      <c r="I686" s="239" t="s">
        <v>543</v>
      </c>
      <c r="J686" s="358"/>
      <c r="K686" s="251" t="s">
        <v>432</v>
      </c>
      <c r="L686" s="251" t="s">
        <v>11</v>
      </c>
      <c r="O686" s="323">
        <f t="shared" ca="1" si="114"/>
        <v>1</v>
      </c>
      <c r="P686" s="323">
        <f t="shared" ca="1" si="115"/>
        <v>0</v>
      </c>
      <c r="Q686" s="323">
        <f t="shared" ca="1" si="116"/>
        <v>0</v>
      </c>
      <c r="R686" s="323">
        <f t="shared" ca="1" si="117"/>
        <v>0</v>
      </c>
      <c r="S686" s="323">
        <f t="shared" ca="1" si="118"/>
        <v>0</v>
      </c>
      <c r="T686" s="323">
        <f t="shared" ca="1" si="119"/>
        <v>0</v>
      </c>
      <c r="W686" s="323">
        <f t="shared" si="112"/>
        <v>680</v>
      </c>
      <c r="X686" s="323">
        <f t="shared" si="113"/>
        <v>682</v>
      </c>
    </row>
    <row r="687" spans="1:24" customFormat="1" ht="42.75" customHeight="1" x14ac:dyDescent="0.25">
      <c r="A687" s="355"/>
      <c r="B687" s="355"/>
      <c r="C687" s="355"/>
      <c r="D687" s="239" t="s">
        <v>425</v>
      </c>
      <c r="E687" s="239">
        <v>2</v>
      </c>
      <c r="F687" s="239">
        <v>64</v>
      </c>
      <c r="G687" s="248" t="s">
        <v>313</v>
      </c>
      <c r="H687" s="239">
        <v>50</v>
      </c>
      <c r="I687" s="239" t="s">
        <v>543</v>
      </c>
      <c r="J687" s="358"/>
      <c r="K687" s="251" t="s">
        <v>432</v>
      </c>
      <c r="L687" s="251" t="s">
        <v>11</v>
      </c>
      <c r="O687" s="323">
        <f t="shared" ca="1" si="114"/>
        <v>1</v>
      </c>
      <c r="P687" s="323">
        <f t="shared" ca="1" si="115"/>
        <v>0</v>
      </c>
      <c r="Q687" s="323">
        <f t="shared" ca="1" si="116"/>
        <v>0</v>
      </c>
      <c r="R687" s="323">
        <f t="shared" ca="1" si="117"/>
        <v>0</v>
      </c>
      <c r="S687" s="323">
        <f t="shared" ca="1" si="118"/>
        <v>0</v>
      </c>
      <c r="T687" s="323">
        <f t="shared" ca="1" si="119"/>
        <v>0</v>
      </c>
      <c r="W687" s="323">
        <f t="shared" si="112"/>
        <v>680</v>
      </c>
      <c r="X687" s="323">
        <f t="shared" si="113"/>
        <v>682</v>
      </c>
    </row>
    <row r="688" spans="1:24" customFormat="1" ht="42.75" customHeight="1" x14ac:dyDescent="0.25">
      <c r="A688" s="355"/>
      <c r="B688" s="355"/>
      <c r="C688" s="355"/>
      <c r="D688" s="239" t="s">
        <v>425</v>
      </c>
      <c r="E688" s="239">
        <v>2</v>
      </c>
      <c r="F688" s="239">
        <v>64</v>
      </c>
      <c r="G688" s="248" t="s">
        <v>313</v>
      </c>
      <c r="H688" s="239">
        <v>50</v>
      </c>
      <c r="I688" s="239" t="s">
        <v>543</v>
      </c>
      <c r="J688" s="358"/>
      <c r="K688" s="251" t="s">
        <v>432</v>
      </c>
      <c r="L688" s="251" t="s">
        <v>11</v>
      </c>
      <c r="O688" s="323">
        <f t="shared" ca="1" si="114"/>
        <v>1</v>
      </c>
      <c r="P688" s="323">
        <f t="shared" ca="1" si="115"/>
        <v>0</v>
      </c>
      <c r="Q688" s="323">
        <f t="shared" ca="1" si="116"/>
        <v>0</v>
      </c>
      <c r="R688" s="323">
        <f t="shared" ca="1" si="117"/>
        <v>0</v>
      </c>
      <c r="S688" s="323">
        <f t="shared" ca="1" si="118"/>
        <v>0</v>
      </c>
      <c r="T688" s="323">
        <f t="shared" ca="1" si="119"/>
        <v>0</v>
      </c>
      <c r="W688" s="323">
        <f t="shared" si="112"/>
        <v>680</v>
      </c>
      <c r="X688" s="323">
        <f t="shared" si="113"/>
        <v>682</v>
      </c>
    </row>
    <row r="689" spans="1:24" customFormat="1" ht="42.75" customHeight="1" x14ac:dyDescent="0.25">
      <c r="A689" s="355"/>
      <c r="B689" s="355"/>
      <c r="C689" s="356"/>
      <c r="D689" s="239" t="s">
        <v>425</v>
      </c>
      <c r="E689" s="239">
        <v>2</v>
      </c>
      <c r="F689" s="239">
        <v>64</v>
      </c>
      <c r="G689" s="248" t="s">
        <v>313</v>
      </c>
      <c r="H689" s="239">
        <v>50</v>
      </c>
      <c r="I689" s="239" t="s">
        <v>543</v>
      </c>
      <c r="J689" s="359"/>
      <c r="K689" s="251" t="s">
        <v>432</v>
      </c>
      <c r="L689" s="251" t="s">
        <v>11</v>
      </c>
      <c r="O689" s="323">
        <f t="shared" ca="1" si="114"/>
        <v>1</v>
      </c>
      <c r="P689" s="323">
        <f t="shared" ca="1" si="115"/>
        <v>0</v>
      </c>
      <c r="Q689" s="323">
        <f t="shared" ca="1" si="116"/>
        <v>0</v>
      </c>
      <c r="R689" s="323">
        <f t="shared" ca="1" si="117"/>
        <v>0</v>
      </c>
      <c r="S689" s="323">
        <f t="shared" ca="1" si="118"/>
        <v>0</v>
      </c>
      <c r="T689" s="323">
        <f t="shared" ca="1" si="119"/>
        <v>0</v>
      </c>
      <c r="W689" s="323">
        <f t="shared" si="112"/>
        <v>680</v>
      </c>
      <c r="X689" s="323">
        <f t="shared" si="113"/>
        <v>682</v>
      </c>
    </row>
    <row r="690" spans="1:24" customFormat="1" ht="42.75" customHeight="1" x14ac:dyDescent="0.25">
      <c r="A690" s="356"/>
      <c r="B690" s="356"/>
      <c r="C690" s="239" t="s">
        <v>499</v>
      </c>
      <c r="D690" s="239"/>
      <c r="E690" s="239"/>
      <c r="F690" s="239"/>
      <c r="G690" s="248"/>
      <c r="H690" s="239">
        <f>SUM(H682:H689)</f>
        <v>200</v>
      </c>
      <c r="I690" s="239"/>
      <c r="J690" s="248">
        <v>50</v>
      </c>
      <c r="K690" s="251"/>
      <c r="L690" s="251"/>
      <c r="O690" s="323">
        <f t="shared" ca="1" si="114"/>
        <v>4</v>
      </c>
      <c r="P690" s="323">
        <f t="shared" ca="1" si="115"/>
        <v>0</v>
      </c>
      <c r="Q690" s="323">
        <f t="shared" ca="1" si="116"/>
        <v>0</v>
      </c>
      <c r="R690" s="323">
        <f t="shared" ca="1" si="117"/>
        <v>0</v>
      </c>
      <c r="S690" s="323">
        <f t="shared" ca="1" si="118"/>
        <v>0</v>
      </c>
      <c r="T690" s="323">
        <f t="shared" ca="1" si="119"/>
        <v>0</v>
      </c>
      <c r="W690" s="323">
        <f t="shared" si="112"/>
        <v>689</v>
      </c>
      <c r="X690" s="323">
        <f t="shared" si="113"/>
        <v>691</v>
      </c>
    </row>
    <row r="691" spans="1:24" customFormat="1" ht="42.75" customHeight="1" x14ac:dyDescent="0.25">
      <c r="A691" s="354">
        <v>119</v>
      </c>
      <c r="B691" s="354" t="s">
        <v>425</v>
      </c>
      <c r="C691" s="353" t="s">
        <v>549</v>
      </c>
      <c r="D691" s="239" t="s">
        <v>65</v>
      </c>
      <c r="E691" s="239">
        <v>1</v>
      </c>
      <c r="F691" s="239">
        <v>64</v>
      </c>
      <c r="G691" s="248" t="s">
        <v>313</v>
      </c>
      <c r="H691" s="239" t="s">
        <v>451</v>
      </c>
      <c r="I691" s="239" t="s">
        <v>451</v>
      </c>
      <c r="J691" s="352" t="s">
        <v>451</v>
      </c>
      <c r="K691" s="251" t="s">
        <v>432</v>
      </c>
      <c r="L691" s="251" t="s">
        <v>11</v>
      </c>
      <c r="O691" s="323">
        <f t="shared" ca="1" si="114"/>
        <v>0</v>
      </c>
      <c r="P691" s="323">
        <f t="shared" ca="1" si="115"/>
        <v>0</v>
      </c>
      <c r="Q691" s="323">
        <f t="shared" ca="1" si="116"/>
        <v>0</v>
      </c>
      <c r="R691" s="323">
        <f t="shared" ca="1" si="117"/>
        <v>0</v>
      </c>
      <c r="S691" s="323">
        <f t="shared" ca="1" si="118"/>
        <v>0</v>
      </c>
      <c r="T691" s="323">
        <f t="shared" ca="1" si="119"/>
        <v>0</v>
      </c>
      <c r="W691" s="323">
        <f t="shared" si="112"/>
        <v>689</v>
      </c>
      <c r="X691" s="323">
        <f t="shared" si="113"/>
        <v>691</v>
      </c>
    </row>
    <row r="692" spans="1:24" customFormat="1" ht="42.75" customHeight="1" x14ac:dyDescent="0.25">
      <c r="A692" s="355"/>
      <c r="B692" s="355"/>
      <c r="C692" s="353"/>
      <c r="D692" s="239" t="s">
        <v>65</v>
      </c>
      <c r="E692" s="239">
        <v>2</v>
      </c>
      <c r="F692" s="239">
        <v>64</v>
      </c>
      <c r="G692" s="248" t="s">
        <v>313</v>
      </c>
      <c r="H692" s="239" t="s">
        <v>451</v>
      </c>
      <c r="I692" s="239" t="s">
        <v>451</v>
      </c>
      <c r="J692" s="352"/>
      <c r="K692" s="251" t="s">
        <v>432</v>
      </c>
      <c r="L692" s="251" t="s">
        <v>11</v>
      </c>
      <c r="O692" s="323">
        <f t="shared" ca="1" si="114"/>
        <v>0</v>
      </c>
      <c r="P692" s="323">
        <f t="shared" ca="1" si="115"/>
        <v>0</v>
      </c>
      <c r="Q692" s="323">
        <f t="shared" ca="1" si="116"/>
        <v>0</v>
      </c>
      <c r="R692" s="323">
        <f t="shared" ca="1" si="117"/>
        <v>0</v>
      </c>
      <c r="S692" s="323">
        <f t="shared" ca="1" si="118"/>
        <v>0</v>
      </c>
      <c r="T692" s="323">
        <f t="shared" ca="1" si="119"/>
        <v>0</v>
      </c>
      <c r="W692" s="323">
        <f t="shared" si="112"/>
        <v>689</v>
      </c>
      <c r="X692" s="323">
        <f t="shared" si="113"/>
        <v>691</v>
      </c>
    </row>
    <row r="693" spans="1:24" customFormat="1" ht="42.75" customHeight="1" x14ac:dyDescent="0.25">
      <c r="A693" s="355"/>
      <c r="B693" s="355"/>
      <c r="C693" s="353"/>
      <c r="D693" s="239" t="s">
        <v>65</v>
      </c>
      <c r="E693" s="239">
        <v>3</v>
      </c>
      <c r="F693" s="239">
        <v>64</v>
      </c>
      <c r="G693" s="248" t="s">
        <v>313</v>
      </c>
      <c r="H693" s="239" t="s">
        <v>451</v>
      </c>
      <c r="I693" s="239" t="s">
        <v>451</v>
      </c>
      <c r="J693" s="352"/>
      <c r="K693" s="251" t="s">
        <v>432</v>
      </c>
      <c r="L693" s="251" t="s">
        <v>11</v>
      </c>
      <c r="O693" s="323">
        <f t="shared" ca="1" si="114"/>
        <v>0</v>
      </c>
      <c r="P693" s="323">
        <f t="shared" ca="1" si="115"/>
        <v>0</v>
      </c>
      <c r="Q693" s="323">
        <f t="shared" ca="1" si="116"/>
        <v>0</v>
      </c>
      <c r="R693" s="323">
        <f t="shared" ca="1" si="117"/>
        <v>0</v>
      </c>
      <c r="S693" s="323">
        <f t="shared" ca="1" si="118"/>
        <v>0</v>
      </c>
      <c r="T693" s="323">
        <f t="shared" ca="1" si="119"/>
        <v>0</v>
      </c>
      <c r="W693" s="323">
        <f t="shared" si="112"/>
        <v>689</v>
      </c>
      <c r="X693" s="323">
        <f t="shared" si="113"/>
        <v>691</v>
      </c>
    </row>
    <row r="694" spans="1:24" customFormat="1" ht="42.75" customHeight="1" x14ac:dyDescent="0.25">
      <c r="A694" s="355"/>
      <c r="B694" s="355"/>
      <c r="C694" s="353"/>
      <c r="D694" s="239" t="s">
        <v>65</v>
      </c>
      <c r="E694" s="239">
        <v>4</v>
      </c>
      <c r="F694" s="239">
        <v>64</v>
      </c>
      <c r="G694" s="248" t="s">
        <v>313</v>
      </c>
      <c r="H694" s="239" t="s">
        <v>451</v>
      </c>
      <c r="I694" s="239" t="s">
        <v>451</v>
      </c>
      <c r="J694" s="352"/>
      <c r="K694" s="251" t="s">
        <v>11</v>
      </c>
      <c r="L694" s="251" t="s">
        <v>11</v>
      </c>
      <c r="O694" s="323">
        <f t="shared" ca="1" si="114"/>
        <v>0</v>
      </c>
      <c r="P694" s="323">
        <f t="shared" ca="1" si="115"/>
        <v>0</v>
      </c>
      <c r="Q694" s="323">
        <f t="shared" ca="1" si="116"/>
        <v>0</v>
      </c>
      <c r="R694" s="323">
        <f t="shared" ca="1" si="117"/>
        <v>0</v>
      </c>
      <c r="S694" s="323">
        <f t="shared" ca="1" si="118"/>
        <v>0</v>
      </c>
      <c r="T694" s="323">
        <f t="shared" ca="1" si="119"/>
        <v>0</v>
      </c>
      <c r="W694" s="323">
        <f t="shared" si="112"/>
        <v>689</v>
      </c>
      <c r="X694" s="323">
        <f t="shared" si="113"/>
        <v>691</v>
      </c>
    </row>
    <row r="695" spans="1:24" customFormat="1" ht="42.75" customHeight="1" x14ac:dyDescent="0.25">
      <c r="A695" s="355"/>
      <c r="B695" s="355"/>
      <c r="C695" s="353"/>
      <c r="D695" s="239" t="s">
        <v>64</v>
      </c>
      <c r="E695" s="239">
        <v>1</v>
      </c>
      <c r="F695" s="239">
        <v>315</v>
      </c>
      <c r="G695" s="248" t="s">
        <v>313</v>
      </c>
      <c r="H695" s="239">
        <v>50</v>
      </c>
      <c r="I695" s="239" t="s">
        <v>543</v>
      </c>
      <c r="J695" s="352"/>
      <c r="K695" s="251" t="s">
        <v>430</v>
      </c>
      <c r="L695" s="251" t="s">
        <v>51</v>
      </c>
      <c r="O695" s="323">
        <f t="shared" ca="1" si="114"/>
        <v>1</v>
      </c>
      <c r="P695" s="323">
        <f t="shared" ca="1" si="115"/>
        <v>0</v>
      </c>
      <c r="Q695" s="323">
        <f t="shared" ca="1" si="116"/>
        <v>0</v>
      </c>
      <c r="R695" s="323">
        <f t="shared" ca="1" si="117"/>
        <v>0</v>
      </c>
      <c r="S695" s="323">
        <f t="shared" ca="1" si="118"/>
        <v>0</v>
      </c>
      <c r="T695" s="323">
        <f t="shared" ca="1" si="119"/>
        <v>0</v>
      </c>
      <c r="W695" s="323">
        <f t="shared" si="112"/>
        <v>689</v>
      </c>
      <c r="X695" s="323">
        <f t="shared" si="113"/>
        <v>691</v>
      </c>
    </row>
    <row r="696" spans="1:24" customFormat="1" ht="42.75" customHeight="1" x14ac:dyDescent="0.25">
      <c r="A696" s="355"/>
      <c r="B696" s="355"/>
      <c r="C696" s="353"/>
      <c r="D696" s="239" t="s">
        <v>64</v>
      </c>
      <c r="E696" s="239">
        <v>2</v>
      </c>
      <c r="F696" s="239">
        <v>315</v>
      </c>
      <c r="G696" s="248" t="s">
        <v>313</v>
      </c>
      <c r="H696" s="239">
        <v>50</v>
      </c>
      <c r="I696" s="239" t="s">
        <v>543</v>
      </c>
      <c r="J696" s="352"/>
      <c r="K696" s="251" t="s">
        <v>430</v>
      </c>
      <c r="L696" s="251" t="s">
        <v>51</v>
      </c>
      <c r="O696" s="323">
        <f t="shared" ca="1" si="114"/>
        <v>1</v>
      </c>
      <c r="P696" s="323">
        <f t="shared" ca="1" si="115"/>
        <v>0</v>
      </c>
      <c r="Q696" s="323">
        <f t="shared" ca="1" si="116"/>
        <v>0</v>
      </c>
      <c r="R696" s="323">
        <f t="shared" ca="1" si="117"/>
        <v>0</v>
      </c>
      <c r="S696" s="323">
        <f t="shared" ca="1" si="118"/>
        <v>0</v>
      </c>
      <c r="T696" s="323">
        <f t="shared" ca="1" si="119"/>
        <v>0</v>
      </c>
      <c r="W696" s="323">
        <f t="shared" si="112"/>
        <v>689</v>
      </c>
      <c r="X696" s="323">
        <f t="shared" si="113"/>
        <v>691</v>
      </c>
    </row>
    <row r="697" spans="1:24" customFormat="1" ht="42.75" customHeight="1" x14ac:dyDescent="0.25">
      <c r="A697" s="355"/>
      <c r="B697" s="355"/>
      <c r="C697" s="353"/>
      <c r="D697" s="239" t="s">
        <v>76</v>
      </c>
      <c r="E697" s="239">
        <v>1</v>
      </c>
      <c r="F697" s="239">
        <v>272</v>
      </c>
      <c r="G697" s="248" t="s">
        <v>313</v>
      </c>
      <c r="H697" s="239">
        <v>50</v>
      </c>
      <c r="I697" s="239" t="s">
        <v>451</v>
      </c>
      <c r="J697" s="352"/>
      <c r="K697" s="251" t="s">
        <v>432</v>
      </c>
      <c r="L697" s="251" t="s">
        <v>11</v>
      </c>
      <c r="O697" s="323">
        <f t="shared" ca="1" si="114"/>
        <v>0</v>
      </c>
      <c r="P697" s="323">
        <f t="shared" ca="1" si="115"/>
        <v>1</v>
      </c>
      <c r="Q697" s="323">
        <f t="shared" ca="1" si="116"/>
        <v>0</v>
      </c>
      <c r="R697" s="323">
        <f t="shared" ca="1" si="117"/>
        <v>0</v>
      </c>
      <c r="S697" s="323">
        <f t="shared" ca="1" si="118"/>
        <v>0</v>
      </c>
      <c r="T697" s="323">
        <f t="shared" ca="1" si="119"/>
        <v>0</v>
      </c>
      <c r="W697" s="323">
        <f t="shared" si="112"/>
        <v>689</v>
      </c>
      <c r="X697" s="323">
        <f t="shared" si="113"/>
        <v>691</v>
      </c>
    </row>
    <row r="698" spans="1:24" customFormat="1" ht="42.75" customHeight="1" x14ac:dyDescent="0.25">
      <c r="A698" s="355"/>
      <c r="B698" s="355"/>
      <c r="C698" s="353"/>
      <c r="D698" s="239" t="s">
        <v>76</v>
      </c>
      <c r="E698" s="239">
        <v>2</v>
      </c>
      <c r="F698" s="239">
        <v>272</v>
      </c>
      <c r="G698" s="248" t="s">
        <v>313</v>
      </c>
      <c r="H698" s="239">
        <v>50</v>
      </c>
      <c r="I698" s="239" t="s">
        <v>451</v>
      </c>
      <c r="J698" s="352"/>
      <c r="K698" s="251" t="s">
        <v>432</v>
      </c>
      <c r="L698" s="251" t="s">
        <v>11</v>
      </c>
      <c r="O698" s="323">
        <f t="shared" ca="1" si="114"/>
        <v>0</v>
      </c>
      <c r="P698" s="323">
        <f t="shared" ca="1" si="115"/>
        <v>1</v>
      </c>
      <c r="Q698" s="323">
        <f t="shared" ca="1" si="116"/>
        <v>0</v>
      </c>
      <c r="R698" s="323">
        <f t="shared" ca="1" si="117"/>
        <v>0</v>
      </c>
      <c r="S698" s="323">
        <f t="shared" ca="1" si="118"/>
        <v>0</v>
      </c>
      <c r="T698" s="323">
        <f t="shared" ca="1" si="119"/>
        <v>0</v>
      </c>
      <c r="W698" s="323">
        <f t="shared" si="112"/>
        <v>689</v>
      </c>
      <c r="X698" s="323">
        <f t="shared" si="113"/>
        <v>691</v>
      </c>
    </row>
    <row r="699" spans="1:24" customFormat="1" ht="42.75" customHeight="1" x14ac:dyDescent="0.25">
      <c r="A699" s="356"/>
      <c r="B699" s="356"/>
      <c r="C699" s="239" t="s">
        <v>499</v>
      </c>
      <c r="D699" s="239"/>
      <c r="E699" s="239"/>
      <c r="F699" s="239"/>
      <c r="G699" s="248"/>
      <c r="H699" s="239">
        <f>SUM(H691:H698)</f>
        <v>200</v>
      </c>
      <c r="I699" s="239"/>
      <c r="J699" s="248" t="s">
        <v>451</v>
      </c>
      <c r="K699" s="251"/>
      <c r="L699" s="251"/>
      <c r="O699" s="323">
        <f t="shared" ca="1" si="114"/>
        <v>2</v>
      </c>
      <c r="P699" s="323">
        <f t="shared" ca="1" si="115"/>
        <v>2</v>
      </c>
      <c r="Q699" s="323">
        <f t="shared" ca="1" si="116"/>
        <v>0</v>
      </c>
      <c r="R699" s="323">
        <f t="shared" ca="1" si="117"/>
        <v>0</v>
      </c>
      <c r="S699" s="323">
        <f t="shared" ca="1" si="118"/>
        <v>0</v>
      </c>
      <c r="T699" s="323">
        <f t="shared" ca="1" si="119"/>
        <v>0</v>
      </c>
      <c r="W699" s="323">
        <f t="shared" si="112"/>
        <v>698</v>
      </c>
      <c r="X699" s="323">
        <f t="shared" si="113"/>
        <v>700</v>
      </c>
    </row>
    <row r="700" spans="1:24" customFormat="1" ht="42.75" customHeight="1" x14ac:dyDescent="0.25">
      <c r="A700" s="354">
        <v>120</v>
      </c>
      <c r="B700" s="354" t="s">
        <v>157</v>
      </c>
      <c r="C700" s="353" t="s">
        <v>549</v>
      </c>
      <c r="D700" s="239" t="s">
        <v>437</v>
      </c>
      <c r="E700" s="239">
        <v>1</v>
      </c>
      <c r="F700" s="239">
        <v>110</v>
      </c>
      <c r="G700" s="248" t="s">
        <v>313</v>
      </c>
      <c r="H700" s="239" t="s">
        <v>451</v>
      </c>
      <c r="I700" s="239" t="s">
        <v>451</v>
      </c>
      <c r="J700" s="352" t="s">
        <v>558</v>
      </c>
      <c r="K700" s="251" t="s">
        <v>159</v>
      </c>
      <c r="L700" s="251" t="s">
        <v>160</v>
      </c>
      <c r="O700" s="323">
        <f t="shared" ca="1" si="114"/>
        <v>0</v>
      </c>
      <c r="P700" s="323">
        <f t="shared" ca="1" si="115"/>
        <v>0</v>
      </c>
      <c r="Q700" s="323">
        <f t="shared" ca="1" si="116"/>
        <v>0</v>
      </c>
      <c r="R700" s="323">
        <f t="shared" ca="1" si="117"/>
        <v>0</v>
      </c>
      <c r="S700" s="323">
        <f t="shared" ca="1" si="118"/>
        <v>0</v>
      </c>
      <c r="T700" s="323">
        <f t="shared" ca="1" si="119"/>
        <v>0</v>
      </c>
      <c r="W700" s="323">
        <f t="shared" si="112"/>
        <v>698</v>
      </c>
      <c r="X700" s="323">
        <f t="shared" si="113"/>
        <v>700</v>
      </c>
    </row>
    <row r="701" spans="1:24" customFormat="1" ht="42.75" customHeight="1" x14ac:dyDescent="0.25">
      <c r="A701" s="355"/>
      <c r="B701" s="355"/>
      <c r="C701" s="353"/>
      <c r="D701" s="239" t="s">
        <v>158</v>
      </c>
      <c r="E701" s="239">
        <v>2</v>
      </c>
      <c r="F701" s="239">
        <v>125</v>
      </c>
      <c r="G701" s="248" t="s">
        <v>313</v>
      </c>
      <c r="H701" s="239" t="s">
        <v>451</v>
      </c>
      <c r="I701" s="239" t="s">
        <v>451</v>
      </c>
      <c r="J701" s="352"/>
      <c r="K701" s="251" t="s">
        <v>159</v>
      </c>
      <c r="L701" s="251" t="s">
        <v>160</v>
      </c>
      <c r="O701" s="323">
        <f t="shared" ca="1" si="114"/>
        <v>0</v>
      </c>
      <c r="P701" s="323">
        <f t="shared" ca="1" si="115"/>
        <v>0</v>
      </c>
      <c r="Q701" s="323">
        <f t="shared" ca="1" si="116"/>
        <v>0</v>
      </c>
      <c r="R701" s="323">
        <f t="shared" ca="1" si="117"/>
        <v>0</v>
      </c>
      <c r="S701" s="323">
        <f t="shared" ca="1" si="118"/>
        <v>0</v>
      </c>
      <c r="T701" s="323">
        <f t="shared" ca="1" si="119"/>
        <v>0</v>
      </c>
      <c r="W701" s="323">
        <f t="shared" si="112"/>
        <v>698</v>
      </c>
      <c r="X701" s="323">
        <f t="shared" si="113"/>
        <v>700</v>
      </c>
    </row>
    <row r="702" spans="1:24" customFormat="1" ht="42.75" customHeight="1" x14ac:dyDescent="0.25">
      <c r="A702" s="355"/>
      <c r="B702" s="355"/>
      <c r="C702" s="353"/>
      <c r="D702" s="239" t="s">
        <v>438</v>
      </c>
      <c r="E702" s="239">
        <v>1</v>
      </c>
      <c r="F702" s="239">
        <v>130</v>
      </c>
      <c r="G702" s="248" t="s">
        <v>313</v>
      </c>
      <c r="H702" s="239" t="s">
        <v>451</v>
      </c>
      <c r="I702" s="239" t="s">
        <v>451</v>
      </c>
      <c r="J702" s="352"/>
      <c r="K702" s="251" t="s">
        <v>159</v>
      </c>
      <c r="L702" s="251" t="s">
        <v>160</v>
      </c>
      <c r="O702" s="323">
        <f t="shared" ca="1" si="114"/>
        <v>0</v>
      </c>
      <c r="P702" s="323">
        <f t="shared" ca="1" si="115"/>
        <v>0</v>
      </c>
      <c r="Q702" s="323">
        <f t="shared" ca="1" si="116"/>
        <v>0</v>
      </c>
      <c r="R702" s="323">
        <f t="shared" ca="1" si="117"/>
        <v>0</v>
      </c>
      <c r="S702" s="323">
        <f t="shared" ca="1" si="118"/>
        <v>0</v>
      </c>
      <c r="T702" s="323">
        <f t="shared" ca="1" si="119"/>
        <v>0</v>
      </c>
      <c r="W702" s="323">
        <f t="shared" si="112"/>
        <v>698</v>
      </c>
      <c r="X702" s="323">
        <f t="shared" si="113"/>
        <v>700</v>
      </c>
    </row>
    <row r="703" spans="1:24" customFormat="1" ht="42.75" customHeight="1" x14ac:dyDescent="0.25">
      <c r="A703" s="355"/>
      <c r="B703" s="355"/>
      <c r="C703" s="353"/>
      <c r="D703" s="239" t="s">
        <v>161</v>
      </c>
      <c r="E703" s="239">
        <v>2</v>
      </c>
      <c r="F703" s="239">
        <v>130</v>
      </c>
      <c r="G703" s="248" t="s">
        <v>313</v>
      </c>
      <c r="H703" s="239" t="s">
        <v>451</v>
      </c>
      <c r="I703" s="239" t="s">
        <v>451</v>
      </c>
      <c r="J703" s="352"/>
      <c r="K703" s="251" t="s">
        <v>159</v>
      </c>
      <c r="L703" s="251" t="s">
        <v>160</v>
      </c>
      <c r="O703" s="323">
        <f t="shared" ca="1" si="114"/>
        <v>0</v>
      </c>
      <c r="P703" s="323">
        <f t="shared" ca="1" si="115"/>
        <v>0</v>
      </c>
      <c r="Q703" s="323">
        <f t="shared" ca="1" si="116"/>
        <v>0</v>
      </c>
      <c r="R703" s="323">
        <f t="shared" ca="1" si="117"/>
        <v>0</v>
      </c>
      <c r="S703" s="323">
        <f t="shared" ca="1" si="118"/>
        <v>0</v>
      </c>
      <c r="T703" s="323">
        <f t="shared" ca="1" si="119"/>
        <v>0</v>
      </c>
      <c r="W703" s="323">
        <f t="shared" si="112"/>
        <v>698</v>
      </c>
      <c r="X703" s="323">
        <f t="shared" si="113"/>
        <v>700</v>
      </c>
    </row>
    <row r="704" spans="1:24" customFormat="1" ht="42.75" customHeight="1" x14ac:dyDescent="0.25">
      <c r="A704" s="355"/>
      <c r="B704" s="355"/>
      <c r="C704" s="353"/>
      <c r="D704" s="239" t="s">
        <v>74</v>
      </c>
      <c r="E704" s="239">
        <v>1</v>
      </c>
      <c r="F704" s="239">
        <v>217</v>
      </c>
      <c r="G704" s="248" t="s">
        <v>313</v>
      </c>
      <c r="H704" s="239" t="s">
        <v>451</v>
      </c>
      <c r="I704" s="239" t="s">
        <v>451</v>
      </c>
      <c r="J704" s="352"/>
      <c r="K704" s="251" t="s">
        <v>11</v>
      </c>
      <c r="L704" s="251" t="s">
        <v>11</v>
      </c>
      <c r="O704" s="323">
        <f t="shared" ca="1" si="114"/>
        <v>0</v>
      </c>
      <c r="P704" s="323">
        <f t="shared" ca="1" si="115"/>
        <v>0</v>
      </c>
      <c r="Q704" s="323">
        <f t="shared" ca="1" si="116"/>
        <v>0</v>
      </c>
      <c r="R704" s="323">
        <f t="shared" ca="1" si="117"/>
        <v>0</v>
      </c>
      <c r="S704" s="323">
        <f t="shared" ca="1" si="118"/>
        <v>0</v>
      </c>
      <c r="T704" s="323">
        <f t="shared" ca="1" si="119"/>
        <v>0</v>
      </c>
      <c r="W704" s="323">
        <f t="shared" si="112"/>
        <v>698</v>
      </c>
      <c r="X704" s="323">
        <f t="shared" si="113"/>
        <v>700</v>
      </c>
    </row>
    <row r="705" spans="1:24" customFormat="1" ht="42.75" customHeight="1" x14ac:dyDescent="0.25">
      <c r="A705" s="355"/>
      <c r="B705" s="355"/>
      <c r="C705" s="353"/>
      <c r="D705" s="239" t="s">
        <v>74</v>
      </c>
      <c r="E705" s="239">
        <v>2</v>
      </c>
      <c r="F705" s="239">
        <v>217</v>
      </c>
      <c r="G705" s="248" t="s">
        <v>313</v>
      </c>
      <c r="H705" s="239" t="s">
        <v>451</v>
      </c>
      <c r="I705" s="239" t="s">
        <v>451</v>
      </c>
      <c r="J705" s="352"/>
      <c r="K705" s="251" t="s">
        <v>11</v>
      </c>
      <c r="L705" s="251" t="s">
        <v>144</v>
      </c>
      <c r="O705" s="323">
        <f t="shared" ca="1" si="114"/>
        <v>0</v>
      </c>
      <c r="P705" s="323">
        <f t="shared" ca="1" si="115"/>
        <v>0</v>
      </c>
      <c r="Q705" s="323">
        <f t="shared" ca="1" si="116"/>
        <v>0</v>
      </c>
      <c r="R705" s="323">
        <f t="shared" ca="1" si="117"/>
        <v>0</v>
      </c>
      <c r="S705" s="323">
        <f t="shared" ca="1" si="118"/>
        <v>0</v>
      </c>
      <c r="T705" s="323">
        <f t="shared" ca="1" si="119"/>
        <v>0</v>
      </c>
      <c r="W705" s="323">
        <f t="shared" si="112"/>
        <v>698</v>
      </c>
      <c r="X705" s="323">
        <f t="shared" si="113"/>
        <v>700</v>
      </c>
    </row>
    <row r="706" spans="1:24" customFormat="1" ht="42.75" customHeight="1" x14ac:dyDescent="0.25">
      <c r="A706" s="355"/>
      <c r="B706" s="355"/>
      <c r="C706" s="353"/>
      <c r="D706" s="239" t="s">
        <v>74</v>
      </c>
      <c r="E706" s="239">
        <v>3</v>
      </c>
      <c r="F706" s="239">
        <v>221</v>
      </c>
      <c r="G706" s="248" t="s">
        <v>313</v>
      </c>
      <c r="H706" s="239" t="s">
        <v>451</v>
      </c>
      <c r="I706" s="239" t="s">
        <v>451</v>
      </c>
      <c r="J706" s="352"/>
      <c r="K706" s="251" t="s">
        <v>11</v>
      </c>
      <c r="L706" s="251" t="s">
        <v>11</v>
      </c>
      <c r="O706" s="323">
        <f t="shared" ca="1" si="114"/>
        <v>0</v>
      </c>
      <c r="P706" s="323">
        <f t="shared" ca="1" si="115"/>
        <v>0</v>
      </c>
      <c r="Q706" s="323">
        <f t="shared" ca="1" si="116"/>
        <v>0</v>
      </c>
      <c r="R706" s="323">
        <f t="shared" ca="1" si="117"/>
        <v>0</v>
      </c>
      <c r="S706" s="323">
        <f t="shared" ca="1" si="118"/>
        <v>0</v>
      </c>
      <c r="T706" s="323">
        <f t="shared" ca="1" si="119"/>
        <v>0</v>
      </c>
      <c r="W706" s="323">
        <f t="shared" si="112"/>
        <v>698</v>
      </c>
      <c r="X706" s="323">
        <f t="shared" si="113"/>
        <v>700</v>
      </c>
    </row>
    <row r="707" spans="1:24" customFormat="1" ht="42.75" customHeight="1" x14ac:dyDescent="0.25">
      <c r="A707" s="355"/>
      <c r="B707" s="355"/>
      <c r="C707" s="353"/>
      <c r="D707" s="239" t="s">
        <v>74</v>
      </c>
      <c r="E707" s="239">
        <v>4</v>
      </c>
      <c r="F707" s="239">
        <v>221</v>
      </c>
      <c r="G707" s="248" t="s">
        <v>313</v>
      </c>
      <c r="H707" s="239" t="s">
        <v>451</v>
      </c>
      <c r="I707" s="239" t="s">
        <v>451</v>
      </c>
      <c r="J707" s="352"/>
      <c r="K707" s="251" t="s">
        <v>11</v>
      </c>
      <c r="L707" s="251" t="s">
        <v>11</v>
      </c>
      <c r="O707" s="323">
        <f t="shared" ca="1" si="114"/>
        <v>0</v>
      </c>
      <c r="P707" s="323">
        <f t="shared" ca="1" si="115"/>
        <v>0</v>
      </c>
      <c r="Q707" s="323">
        <f t="shared" ca="1" si="116"/>
        <v>0</v>
      </c>
      <c r="R707" s="323">
        <f t="shared" ca="1" si="117"/>
        <v>0</v>
      </c>
      <c r="S707" s="323">
        <f t="shared" ca="1" si="118"/>
        <v>0</v>
      </c>
      <c r="T707" s="323">
        <f t="shared" ca="1" si="119"/>
        <v>0</v>
      </c>
      <c r="W707" s="323">
        <f t="shared" si="112"/>
        <v>698</v>
      </c>
      <c r="X707" s="323">
        <f t="shared" si="113"/>
        <v>700</v>
      </c>
    </row>
    <row r="708" spans="1:24" customFormat="1" ht="42.75" customHeight="1" x14ac:dyDescent="0.25">
      <c r="A708" s="355"/>
      <c r="B708" s="355"/>
      <c r="C708" s="353"/>
      <c r="D708" s="239" t="s">
        <v>25</v>
      </c>
      <c r="E708" s="239">
        <v>1</v>
      </c>
      <c r="F708" s="239">
        <v>7</v>
      </c>
      <c r="G708" s="248" t="s">
        <v>313</v>
      </c>
      <c r="H708" s="239" t="s">
        <v>451</v>
      </c>
      <c r="I708" s="239" t="s">
        <v>451</v>
      </c>
      <c r="J708" s="352"/>
      <c r="K708" s="251" t="s">
        <v>11</v>
      </c>
      <c r="L708" s="251" t="s">
        <v>191</v>
      </c>
      <c r="O708" s="323">
        <f t="shared" ca="1" si="114"/>
        <v>0</v>
      </c>
      <c r="P708" s="323">
        <f t="shared" ca="1" si="115"/>
        <v>0</v>
      </c>
      <c r="Q708" s="323">
        <f t="shared" ca="1" si="116"/>
        <v>0</v>
      </c>
      <c r="R708" s="323">
        <f t="shared" ca="1" si="117"/>
        <v>0</v>
      </c>
      <c r="S708" s="323">
        <f t="shared" ca="1" si="118"/>
        <v>0</v>
      </c>
      <c r="T708" s="323">
        <f t="shared" ca="1" si="119"/>
        <v>0</v>
      </c>
      <c r="W708" s="323">
        <f t="shared" si="112"/>
        <v>698</v>
      </c>
      <c r="X708" s="323">
        <f t="shared" si="113"/>
        <v>700</v>
      </c>
    </row>
    <row r="709" spans="1:24" customFormat="1" ht="42.75" customHeight="1" x14ac:dyDescent="0.25">
      <c r="A709" s="355"/>
      <c r="B709" s="355"/>
      <c r="C709" s="353"/>
      <c r="D709" s="239" t="s">
        <v>25</v>
      </c>
      <c r="E709" s="239">
        <v>2</v>
      </c>
      <c r="F709" s="239">
        <v>7</v>
      </c>
      <c r="G709" s="248" t="s">
        <v>313</v>
      </c>
      <c r="H709" s="239" t="s">
        <v>451</v>
      </c>
      <c r="I709" s="239" t="s">
        <v>451</v>
      </c>
      <c r="J709" s="352"/>
      <c r="K709" s="251" t="s">
        <v>11</v>
      </c>
      <c r="L709" s="251" t="s">
        <v>181</v>
      </c>
      <c r="O709" s="323">
        <f t="shared" ca="1" si="114"/>
        <v>0</v>
      </c>
      <c r="P709" s="323">
        <f t="shared" ca="1" si="115"/>
        <v>0</v>
      </c>
      <c r="Q709" s="323">
        <f t="shared" ca="1" si="116"/>
        <v>0</v>
      </c>
      <c r="R709" s="323">
        <f t="shared" ca="1" si="117"/>
        <v>0</v>
      </c>
      <c r="S709" s="323">
        <f t="shared" ca="1" si="118"/>
        <v>0</v>
      </c>
      <c r="T709" s="323">
        <f t="shared" ca="1" si="119"/>
        <v>0</v>
      </c>
      <c r="W709" s="323">
        <f t="shared" si="112"/>
        <v>698</v>
      </c>
      <c r="X709" s="323">
        <f t="shared" si="113"/>
        <v>700</v>
      </c>
    </row>
    <row r="710" spans="1:24" customFormat="1" ht="42.75" customHeight="1" x14ac:dyDescent="0.25">
      <c r="A710" s="356"/>
      <c r="B710" s="356"/>
      <c r="C710" s="239" t="s">
        <v>499</v>
      </c>
      <c r="D710" s="239"/>
      <c r="E710" s="239"/>
      <c r="F710" s="239"/>
      <c r="G710" s="248"/>
      <c r="H710" s="239" t="s">
        <v>451</v>
      </c>
      <c r="I710" s="239"/>
      <c r="J710" s="248">
        <v>188</v>
      </c>
      <c r="K710" s="251"/>
      <c r="L710" s="251"/>
      <c r="O710" s="323">
        <f t="shared" ca="1" si="114"/>
        <v>0</v>
      </c>
      <c r="P710" s="323">
        <f t="shared" ca="1" si="115"/>
        <v>0</v>
      </c>
      <c r="Q710" s="323">
        <f t="shared" ca="1" si="116"/>
        <v>0</v>
      </c>
      <c r="R710" s="323">
        <f t="shared" ca="1" si="117"/>
        <v>0</v>
      </c>
      <c r="S710" s="323">
        <f t="shared" ca="1" si="118"/>
        <v>0</v>
      </c>
      <c r="T710" s="323">
        <f t="shared" ca="1" si="119"/>
        <v>0</v>
      </c>
      <c r="W710" s="323">
        <f t="shared" ref="W710:W773" si="120">IF(C710="Total", ROW(B710)-1, W709)</f>
        <v>709</v>
      </c>
      <c r="X710" s="323">
        <f t="shared" si="113"/>
        <v>711</v>
      </c>
    </row>
    <row r="711" spans="1:24" customFormat="1" ht="42.75" customHeight="1" x14ac:dyDescent="0.25">
      <c r="A711" s="354">
        <v>121</v>
      </c>
      <c r="B711" s="354" t="s">
        <v>25</v>
      </c>
      <c r="C711" s="354" t="s">
        <v>549</v>
      </c>
      <c r="D711" s="239" t="s">
        <v>770</v>
      </c>
      <c r="E711" s="239">
        <v>1</v>
      </c>
      <c r="F711" s="239">
        <v>25</v>
      </c>
      <c r="G711" s="248" t="s">
        <v>314</v>
      </c>
      <c r="H711" s="239" t="s">
        <v>451</v>
      </c>
      <c r="I711" s="239" t="s">
        <v>451</v>
      </c>
      <c r="J711" s="357" t="s">
        <v>560</v>
      </c>
      <c r="K711" s="251" t="s">
        <v>771</v>
      </c>
      <c r="L711" s="251" t="s">
        <v>771</v>
      </c>
      <c r="O711" s="323">
        <f t="shared" ca="1" si="114"/>
        <v>0</v>
      </c>
      <c r="P711" s="323">
        <f t="shared" ca="1" si="115"/>
        <v>0</v>
      </c>
      <c r="Q711" s="323">
        <f t="shared" ca="1" si="116"/>
        <v>0</v>
      </c>
      <c r="R711" s="323">
        <f t="shared" ca="1" si="117"/>
        <v>0</v>
      </c>
      <c r="S711" s="323">
        <f t="shared" ca="1" si="118"/>
        <v>0</v>
      </c>
      <c r="T711" s="323">
        <f t="shared" ca="1" si="119"/>
        <v>0</v>
      </c>
      <c r="W711" s="323">
        <f t="shared" si="120"/>
        <v>709</v>
      </c>
      <c r="X711" s="323">
        <f t="shared" si="113"/>
        <v>711</v>
      </c>
    </row>
    <row r="712" spans="1:24" customFormat="1" ht="42.75" customHeight="1" x14ac:dyDescent="0.25">
      <c r="A712" s="355"/>
      <c r="B712" s="355"/>
      <c r="C712" s="355"/>
      <c r="D712" s="239" t="s">
        <v>770</v>
      </c>
      <c r="E712" s="239">
        <v>2</v>
      </c>
      <c r="F712" s="239">
        <v>25</v>
      </c>
      <c r="G712" s="248" t="s">
        <v>314</v>
      </c>
      <c r="H712" s="239" t="s">
        <v>451</v>
      </c>
      <c r="I712" s="239" t="s">
        <v>451</v>
      </c>
      <c r="J712" s="358"/>
      <c r="K712" s="251" t="s">
        <v>771</v>
      </c>
      <c r="L712" s="251" t="s">
        <v>771</v>
      </c>
      <c r="O712" s="323">
        <f t="shared" ca="1" si="114"/>
        <v>0</v>
      </c>
      <c r="P712" s="323">
        <f t="shared" ca="1" si="115"/>
        <v>0</v>
      </c>
      <c r="Q712" s="323">
        <f t="shared" ca="1" si="116"/>
        <v>0</v>
      </c>
      <c r="R712" s="323">
        <f t="shared" ca="1" si="117"/>
        <v>0</v>
      </c>
      <c r="S712" s="323">
        <f t="shared" ca="1" si="118"/>
        <v>0</v>
      </c>
      <c r="T712" s="323">
        <f t="shared" ca="1" si="119"/>
        <v>0</v>
      </c>
      <c r="W712" s="323">
        <f t="shared" si="120"/>
        <v>709</v>
      </c>
      <c r="X712" s="323">
        <f t="shared" si="113"/>
        <v>711</v>
      </c>
    </row>
    <row r="713" spans="1:24" customFormat="1" ht="42.75" customHeight="1" x14ac:dyDescent="0.25">
      <c r="A713" s="355"/>
      <c r="B713" s="355"/>
      <c r="C713" s="355"/>
      <c r="D713" s="239" t="s">
        <v>143</v>
      </c>
      <c r="E713" s="239">
        <v>1</v>
      </c>
      <c r="F713" s="239">
        <v>18</v>
      </c>
      <c r="G713" s="248" t="s">
        <v>313</v>
      </c>
      <c r="H713" s="239" t="s">
        <v>451</v>
      </c>
      <c r="I713" s="239" t="s">
        <v>451</v>
      </c>
      <c r="J713" s="358"/>
      <c r="K713" s="251" t="s">
        <v>143</v>
      </c>
      <c r="L713" s="251" t="s">
        <v>143</v>
      </c>
      <c r="O713" s="323">
        <f t="shared" ca="1" si="114"/>
        <v>0</v>
      </c>
      <c r="P713" s="323">
        <f t="shared" ca="1" si="115"/>
        <v>0</v>
      </c>
      <c r="Q713" s="323">
        <f t="shared" ca="1" si="116"/>
        <v>0</v>
      </c>
      <c r="R713" s="323">
        <f t="shared" ca="1" si="117"/>
        <v>0</v>
      </c>
      <c r="S713" s="323">
        <f t="shared" ca="1" si="118"/>
        <v>0</v>
      </c>
      <c r="T713" s="323">
        <f t="shared" ca="1" si="119"/>
        <v>0</v>
      </c>
      <c r="W713" s="323">
        <f t="shared" si="120"/>
        <v>709</v>
      </c>
      <c r="X713" s="323">
        <f t="shared" si="113"/>
        <v>711</v>
      </c>
    </row>
    <row r="714" spans="1:24" customFormat="1" ht="42.75" customHeight="1" x14ac:dyDescent="0.25">
      <c r="A714" s="355"/>
      <c r="B714" s="355"/>
      <c r="C714" s="355"/>
      <c r="D714" s="239" t="s">
        <v>143</v>
      </c>
      <c r="E714" s="239">
        <v>2</v>
      </c>
      <c r="F714" s="239">
        <v>18</v>
      </c>
      <c r="G714" s="248" t="s">
        <v>313</v>
      </c>
      <c r="H714" s="239" t="s">
        <v>451</v>
      </c>
      <c r="I714" s="239" t="s">
        <v>451</v>
      </c>
      <c r="J714" s="358"/>
      <c r="K714" s="251" t="s">
        <v>143</v>
      </c>
      <c r="L714" s="251" t="s">
        <v>143</v>
      </c>
      <c r="O714" s="323">
        <f t="shared" ca="1" si="114"/>
        <v>0</v>
      </c>
      <c r="P714" s="323">
        <f t="shared" ca="1" si="115"/>
        <v>0</v>
      </c>
      <c r="Q714" s="323">
        <f t="shared" ca="1" si="116"/>
        <v>0</v>
      </c>
      <c r="R714" s="323">
        <f t="shared" ca="1" si="117"/>
        <v>0</v>
      </c>
      <c r="S714" s="323">
        <f t="shared" ca="1" si="118"/>
        <v>0</v>
      </c>
      <c r="T714" s="323">
        <f t="shared" ca="1" si="119"/>
        <v>0</v>
      </c>
      <c r="W714" s="323">
        <f t="shared" si="120"/>
        <v>709</v>
      </c>
      <c r="X714" s="323">
        <f t="shared" si="113"/>
        <v>711</v>
      </c>
    </row>
    <row r="715" spans="1:24" customFormat="1" ht="42.75" customHeight="1" x14ac:dyDescent="0.25">
      <c r="A715" s="355"/>
      <c r="B715" s="355"/>
      <c r="C715" s="355"/>
      <c r="D715" s="239" t="s">
        <v>144</v>
      </c>
      <c r="E715" s="239">
        <v>1</v>
      </c>
      <c r="F715" s="239">
        <v>19</v>
      </c>
      <c r="G715" s="248" t="s">
        <v>313</v>
      </c>
      <c r="H715" s="239" t="s">
        <v>451</v>
      </c>
      <c r="I715" s="239" t="s">
        <v>451</v>
      </c>
      <c r="J715" s="358"/>
      <c r="K715" s="251" t="s">
        <v>144</v>
      </c>
      <c r="L715" s="251" t="s">
        <v>144</v>
      </c>
      <c r="O715" s="323">
        <f t="shared" ca="1" si="114"/>
        <v>0</v>
      </c>
      <c r="P715" s="323">
        <f t="shared" ca="1" si="115"/>
        <v>0</v>
      </c>
      <c r="Q715" s="323">
        <f t="shared" ca="1" si="116"/>
        <v>0</v>
      </c>
      <c r="R715" s="323">
        <f t="shared" ca="1" si="117"/>
        <v>0</v>
      </c>
      <c r="S715" s="323">
        <f t="shared" ca="1" si="118"/>
        <v>0</v>
      </c>
      <c r="T715" s="323">
        <f t="shared" ca="1" si="119"/>
        <v>0</v>
      </c>
      <c r="W715" s="323">
        <f t="shared" si="120"/>
        <v>709</v>
      </c>
      <c r="X715" s="323">
        <f t="shared" si="113"/>
        <v>711</v>
      </c>
    </row>
    <row r="716" spans="1:24" customFormat="1" ht="42.75" customHeight="1" x14ac:dyDescent="0.25">
      <c r="A716" s="355"/>
      <c r="B716" s="355"/>
      <c r="C716" s="355"/>
      <c r="D716" s="239" t="s">
        <v>144</v>
      </c>
      <c r="E716" s="239">
        <v>2</v>
      </c>
      <c r="F716" s="239">
        <v>19</v>
      </c>
      <c r="G716" s="248" t="s">
        <v>313</v>
      </c>
      <c r="H716" s="239" t="s">
        <v>451</v>
      </c>
      <c r="I716" s="239" t="s">
        <v>451</v>
      </c>
      <c r="J716" s="358"/>
      <c r="K716" s="251" t="s">
        <v>144</v>
      </c>
      <c r="L716" s="251" t="s">
        <v>144</v>
      </c>
      <c r="O716" s="323">
        <f t="shared" ca="1" si="114"/>
        <v>0</v>
      </c>
      <c r="P716" s="323">
        <f t="shared" ca="1" si="115"/>
        <v>0</v>
      </c>
      <c r="Q716" s="323">
        <f t="shared" ca="1" si="116"/>
        <v>0</v>
      </c>
      <c r="R716" s="323">
        <f t="shared" ca="1" si="117"/>
        <v>0</v>
      </c>
      <c r="S716" s="323">
        <f t="shared" ca="1" si="118"/>
        <v>0</v>
      </c>
      <c r="T716" s="323">
        <f t="shared" ca="1" si="119"/>
        <v>0</v>
      </c>
      <c r="W716" s="323">
        <f t="shared" si="120"/>
        <v>709</v>
      </c>
      <c r="X716" s="323">
        <f t="shared" si="113"/>
        <v>711</v>
      </c>
    </row>
    <row r="717" spans="1:24" customFormat="1" ht="42.75" customHeight="1" x14ac:dyDescent="0.25">
      <c r="A717" s="355"/>
      <c r="B717" s="355"/>
      <c r="C717" s="355"/>
      <c r="D717" s="239" t="s">
        <v>772</v>
      </c>
      <c r="E717" s="239">
        <v>1</v>
      </c>
      <c r="F717" s="239">
        <v>18</v>
      </c>
      <c r="G717" s="248" t="s">
        <v>313</v>
      </c>
      <c r="H717" s="239" t="s">
        <v>451</v>
      </c>
      <c r="I717" s="239" t="s">
        <v>451</v>
      </c>
      <c r="J717" s="358"/>
      <c r="K717" s="251" t="s">
        <v>11</v>
      </c>
      <c r="L717" s="251" t="s">
        <v>33</v>
      </c>
      <c r="O717" s="323">
        <f t="shared" ca="1" si="114"/>
        <v>0</v>
      </c>
      <c r="P717" s="323">
        <f t="shared" ca="1" si="115"/>
        <v>0</v>
      </c>
      <c r="Q717" s="323">
        <f t="shared" ca="1" si="116"/>
        <v>0</v>
      </c>
      <c r="R717" s="323">
        <f t="shared" ca="1" si="117"/>
        <v>0</v>
      </c>
      <c r="S717" s="323">
        <f t="shared" ca="1" si="118"/>
        <v>0</v>
      </c>
      <c r="T717" s="323">
        <f t="shared" ca="1" si="119"/>
        <v>0</v>
      </c>
      <c r="W717" s="323">
        <f t="shared" si="120"/>
        <v>709</v>
      </c>
      <c r="X717" s="323">
        <f t="shared" si="113"/>
        <v>711</v>
      </c>
    </row>
    <row r="718" spans="1:24" customFormat="1" ht="42.75" customHeight="1" x14ac:dyDescent="0.25">
      <c r="A718" s="355"/>
      <c r="B718" s="355"/>
      <c r="C718" s="355"/>
      <c r="D718" s="239" t="s">
        <v>772</v>
      </c>
      <c r="E718" s="239">
        <v>2</v>
      </c>
      <c r="F718" s="239">
        <v>18</v>
      </c>
      <c r="G718" s="248" t="s">
        <v>313</v>
      </c>
      <c r="H718" s="239" t="s">
        <v>451</v>
      </c>
      <c r="I718" s="239" t="s">
        <v>451</v>
      </c>
      <c r="J718" s="358"/>
      <c r="K718" s="251" t="s">
        <v>11</v>
      </c>
      <c r="L718" s="251" t="s">
        <v>33</v>
      </c>
      <c r="O718" s="323">
        <f t="shared" ca="1" si="114"/>
        <v>0</v>
      </c>
      <c r="P718" s="323">
        <f t="shared" ca="1" si="115"/>
        <v>0</v>
      </c>
      <c r="Q718" s="323">
        <f t="shared" ca="1" si="116"/>
        <v>0</v>
      </c>
      <c r="R718" s="323">
        <f t="shared" ca="1" si="117"/>
        <v>0</v>
      </c>
      <c r="S718" s="323">
        <f t="shared" ca="1" si="118"/>
        <v>0</v>
      </c>
      <c r="T718" s="323">
        <f t="shared" ca="1" si="119"/>
        <v>0</v>
      </c>
      <c r="W718" s="323">
        <f t="shared" si="120"/>
        <v>709</v>
      </c>
      <c r="X718" s="323">
        <f t="shared" si="113"/>
        <v>711</v>
      </c>
    </row>
    <row r="719" spans="1:24" customFormat="1" ht="42.75" customHeight="1" x14ac:dyDescent="0.25">
      <c r="A719" s="355"/>
      <c r="B719" s="355"/>
      <c r="C719" s="355"/>
      <c r="D719" s="239" t="s">
        <v>157</v>
      </c>
      <c r="E719" s="239">
        <v>1</v>
      </c>
      <c r="F719" s="239">
        <v>7</v>
      </c>
      <c r="G719" s="248" t="s">
        <v>313</v>
      </c>
      <c r="H719" s="239" t="s">
        <v>451</v>
      </c>
      <c r="I719" s="239" t="s">
        <v>451</v>
      </c>
      <c r="J719" s="358"/>
      <c r="K719" s="251" t="s">
        <v>11</v>
      </c>
      <c r="L719" s="251" t="s">
        <v>11</v>
      </c>
      <c r="O719" s="323">
        <f t="shared" ca="1" si="114"/>
        <v>0</v>
      </c>
      <c r="P719" s="323">
        <f t="shared" ca="1" si="115"/>
        <v>0</v>
      </c>
      <c r="Q719" s="323">
        <f t="shared" ca="1" si="116"/>
        <v>0</v>
      </c>
      <c r="R719" s="323">
        <f t="shared" ca="1" si="117"/>
        <v>0</v>
      </c>
      <c r="S719" s="323">
        <f t="shared" ca="1" si="118"/>
        <v>0</v>
      </c>
      <c r="T719" s="323">
        <f t="shared" ca="1" si="119"/>
        <v>0</v>
      </c>
      <c r="W719" s="323">
        <f t="shared" si="120"/>
        <v>709</v>
      </c>
      <c r="X719" s="323">
        <f t="shared" ref="X719:X782" si="121">IF(C719="Total",W719+2,X718)</f>
        <v>711</v>
      </c>
    </row>
    <row r="720" spans="1:24" customFormat="1" ht="42.75" customHeight="1" x14ac:dyDescent="0.25">
      <c r="A720" s="355"/>
      <c r="B720" s="355"/>
      <c r="C720" s="355"/>
      <c r="D720" s="239" t="s">
        <v>157</v>
      </c>
      <c r="E720" s="239">
        <v>2</v>
      </c>
      <c r="F720" s="239">
        <v>7</v>
      </c>
      <c r="G720" s="248" t="s">
        <v>313</v>
      </c>
      <c r="H720" s="239" t="s">
        <v>451</v>
      </c>
      <c r="I720" s="239" t="s">
        <v>451</v>
      </c>
      <c r="J720" s="358"/>
      <c r="K720" s="251" t="s">
        <v>11</v>
      </c>
      <c r="L720" s="251" t="s">
        <v>11</v>
      </c>
      <c r="O720" s="323">
        <f t="shared" ca="1" si="114"/>
        <v>0</v>
      </c>
      <c r="P720" s="323">
        <f t="shared" ca="1" si="115"/>
        <v>0</v>
      </c>
      <c r="Q720" s="323">
        <f t="shared" ca="1" si="116"/>
        <v>0</v>
      </c>
      <c r="R720" s="323">
        <f t="shared" ca="1" si="117"/>
        <v>0</v>
      </c>
      <c r="S720" s="323">
        <f t="shared" ca="1" si="118"/>
        <v>0</v>
      </c>
      <c r="T720" s="323">
        <f t="shared" ca="1" si="119"/>
        <v>0</v>
      </c>
      <c r="W720" s="323">
        <f t="shared" si="120"/>
        <v>709</v>
      </c>
      <c r="X720" s="323">
        <f t="shared" si="121"/>
        <v>711</v>
      </c>
    </row>
    <row r="721" spans="1:24" customFormat="1" ht="42.75" customHeight="1" x14ac:dyDescent="0.25">
      <c r="A721" s="355"/>
      <c r="B721" s="355"/>
      <c r="C721" s="355"/>
      <c r="D721" s="239" t="s">
        <v>180</v>
      </c>
      <c r="E721" s="239">
        <v>1</v>
      </c>
      <c r="F721" s="239">
        <v>27</v>
      </c>
      <c r="G721" s="248" t="s">
        <v>314</v>
      </c>
      <c r="H721" s="239" t="s">
        <v>451</v>
      </c>
      <c r="I721" s="239" t="s">
        <v>451</v>
      </c>
      <c r="J721" s="358"/>
      <c r="K721" s="251" t="s">
        <v>180</v>
      </c>
      <c r="L721" s="251" t="s">
        <v>180</v>
      </c>
      <c r="O721" s="323">
        <f t="shared" ca="1" si="114"/>
        <v>0</v>
      </c>
      <c r="P721" s="323">
        <f t="shared" ca="1" si="115"/>
        <v>0</v>
      </c>
      <c r="Q721" s="323">
        <f t="shared" ca="1" si="116"/>
        <v>0</v>
      </c>
      <c r="R721" s="323">
        <f t="shared" ca="1" si="117"/>
        <v>0</v>
      </c>
      <c r="S721" s="323">
        <f t="shared" ca="1" si="118"/>
        <v>0</v>
      </c>
      <c r="T721" s="323">
        <f t="shared" ca="1" si="119"/>
        <v>0</v>
      </c>
      <c r="W721" s="323">
        <f t="shared" si="120"/>
        <v>709</v>
      </c>
      <c r="X721" s="323">
        <f t="shared" si="121"/>
        <v>711</v>
      </c>
    </row>
    <row r="722" spans="1:24" customFormat="1" ht="42.75" customHeight="1" x14ac:dyDescent="0.25">
      <c r="A722" s="355"/>
      <c r="B722" s="355"/>
      <c r="C722" s="355"/>
      <c r="D722" s="239" t="s">
        <v>180</v>
      </c>
      <c r="E722" s="239">
        <v>2</v>
      </c>
      <c r="F722" s="239">
        <v>27</v>
      </c>
      <c r="G722" s="248" t="s">
        <v>314</v>
      </c>
      <c r="H722" s="239" t="s">
        <v>451</v>
      </c>
      <c r="I722" s="239" t="s">
        <v>451</v>
      </c>
      <c r="J722" s="358"/>
      <c r="K722" s="251" t="s">
        <v>180</v>
      </c>
      <c r="L722" s="251" t="s">
        <v>180</v>
      </c>
      <c r="O722" s="323">
        <f t="shared" ca="1" si="114"/>
        <v>0</v>
      </c>
      <c r="P722" s="323">
        <f t="shared" ca="1" si="115"/>
        <v>0</v>
      </c>
      <c r="Q722" s="323">
        <f t="shared" ca="1" si="116"/>
        <v>0</v>
      </c>
      <c r="R722" s="323">
        <f t="shared" ca="1" si="117"/>
        <v>0</v>
      </c>
      <c r="S722" s="323">
        <f t="shared" ca="1" si="118"/>
        <v>0</v>
      </c>
      <c r="T722" s="323">
        <f t="shared" ca="1" si="119"/>
        <v>0</v>
      </c>
      <c r="W722" s="323">
        <f t="shared" si="120"/>
        <v>709</v>
      </c>
      <c r="X722" s="323">
        <f t="shared" si="121"/>
        <v>711</v>
      </c>
    </row>
    <row r="723" spans="1:24" customFormat="1" ht="42.75" customHeight="1" x14ac:dyDescent="0.25">
      <c r="A723" s="355"/>
      <c r="B723" s="355"/>
      <c r="C723" s="355"/>
      <c r="D723" s="239" t="s">
        <v>579</v>
      </c>
      <c r="E723" s="239">
        <v>1</v>
      </c>
      <c r="F723" s="239">
        <v>28</v>
      </c>
      <c r="G723" s="248" t="s">
        <v>313</v>
      </c>
      <c r="H723" s="239" t="s">
        <v>451</v>
      </c>
      <c r="I723" s="239" t="s">
        <v>451</v>
      </c>
      <c r="J723" s="358"/>
      <c r="K723" s="251" t="s">
        <v>11</v>
      </c>
      <c r="L723" s="251" t="s">
        <v>579</v>
      </c>
      <c r="O723" s="323">
        <f t="shared" ca="1" si="114"/>
        <v>0</v>
      </c>
      <c r="P723" s="323">
        <f t="shared" ca="1" si="115"/>
        <v>0</v>
      </c>
      <c r="Q723" s="323">
        <f t="shared" ca="1" si="116"/>
        <v>0</v>
      </c>
      <c r="R723" s="323">
        <f t="shared" ca="1" si="117"/>
        <v>0</v>
      </c>
      <c r="S723" s="323">
        <f t="shared" ca="1" si="118"/>
        <v>0</v>
      </c>
      <c r="T723" s="323">
        <f t="shared" ca="1" si="119"/>
        <v>0</v>
      </c>
      <c r="W723" s="323">
        <f t="shared" si="120"/>
        <v>709</v>
      </c>
      <c r="X723" s="323">
        <f t="shared" si="121"/>
        <v>711</v>
      </c>
    </row>
    <row r="724" spans="1:24" customFormat="1" ht="42.75" customHeight="1" x14ac:dyDescent="0.25">
      <c r="A724" s="355"/>
      <c r="B724" s="355"/>
      <c r="C724" s="356"/>
      <c r="D724" s="239" t="s">
        <v>579</v>
      </c>
      <c r="E724" s="239">
        <v>2</v>
      </c>
      <c r="F724" s="239">
        <v>28</v>
      </c>
      <c r="G724" s="248" t="s">
        <v>313</v>
      </c>
      <c r="H724" s="239" t="s">
        <v>451</v>
      </c>
      <c r="I724" s="239" t="s">
        <v>451</v>
      </c>
      <c r="J724" s="359"/>
      <c r="K724" s="251" t="s">
        <v>11</v>
      </c>
      <c r="L724" s="251" t="s">
        <v>579</v>
      </c>
      <c r="O724" s="323">
        <f t="shared" ca="1" si="114"/>
        <v>0</v>
      </c>
      <c r="P724" s="323">
        <f t="shared" ca="1" si="115"/>
        <v>0</v>
      </c>
      <c r="Q724" s="323">
        <f t="shared" ca="1" si="116"/>
        <v>0</v>
      </c>
      <c r="R724" s="323">
        <f t="shared" ca="1" si="117"/>
        <v>0</v>
      </c>
      <c r="S724" s="323">
        <f t="shared" ca="1" si="118"/>
        <v>0</v>
      </c>
      <c r="T724" s="323">
        <f t="shared" ca="1" si="119"/>
        <v>0</v>
      </c>
      <c r="W724" s="323">
        <f t="shared" si="120"/>
        <v>709</v>
      </c>
      <c r="X724" s="323">
        <f t="shared" si="121"/>
        <v>711</v>
      </c>
    </row>
    <row r="725" spans="1:24" customFormat="1" ht="42.75" customHeight="1" x14ac:dyDescent="0.25">
      <c r="A725" s="356"/>
      <c r="B725" s="356"/>
      <c r="C725" s="239" t="s">
        <v>499</v>
      </c>
      <c r="D725" s="239"/>
      <c r="E725" s="239"/>
      <c r="F725" s="239"/>
      <c r="G725" s="248"/>
      <c r="H725" s="239" t="s">
        <v>451</v>
      </c>
      <c r="I725" s="239"/>
      <c r="J725" s="248">
        <v>80</v>
      </c>
      <c r="K725" s="251"/>
      <c r="L725" s="251"/>
      <c r="O725" s="323">
        <f t="shared" ca="1" si="114"/>
        <v>0</v>
      </c>
      <c r="P725" s="323">
        <f t="shared" ca="1" si="115"/>
        <v>0</v>
      </c>
      <c r="Q725" s="323">
        <f t="shared" ca="1" si="116"/>
        <v>0</v>
      </c>
      <c r="R725" s="323">
        <f t="shared" ca="1" si="117"/>
        <v>0</v>
      </c>
      <c r="S725" s="323">
        <f t="shared" ca="1" si="118"/>
        <v>0</v>
      </c>
      <c r="T725" s="323">
        <f t="shared" ca="1" si="119"/>
        <v>0</v>
      </c>
      <c r="W725" s="323">
        <f t="shared" si="120"/>
        <v>724</v>
      </c>
      <c r="X725" s="323">
        <f t="shared" si="121"/>
        <v>726</v>
      </c>
    </row>
    <row r="726" spans="1:24" customFormat="1" ht="42.75" customHeight="1" x14ac:dyDescent="0.25">
      <c r="A726" s="354">
        <v>122</v>
      </c>
      <c r="B726" s="354" t="s">
        <v>74</v>
      </c>
      <c r="C726" s="354" t="s">
        <v>549</v>
      </c>
      <c r="D726" s="239" t="s">
        <v>30</v>
      </c>
      <c r="E726" s="239">
        <v>1</v>
      </c>
      <c r="F726" s="239">
        <v>371</v>
      </c>
      <c r="G726" s="248" t="s">
        <v>314</v>
      </c>
      <c r="H726" s="239">
        <v>63</v>
      </c>
      <c r="I726" s="239" t="s">
        <v>451</v>
      </c>
      <c r="J726" s="357" t="s">
        <v>567</v>
      </c>
      <c r="K726" s="251" t="s">
        <v>11</v>
      </c>
      <c r="L726" s="251" t="s">
        <v>11</v>
      </c>
      <c r="O726" s="323">
        <f t="shared" ref="O726:O789" ca="1" si="122">IF(C726="Total", SUM(INDIRECT("O"&amp;X725&amp;":O"&amp;W726)), IF(AND(H726=50,I726="Yes"),1,0))</f>
        <v>0</v>
      </c>
      <c r="P726" s="323">
        <f t="shared" ref="P726:P789" ca="1" si="123">IF(C726="Total", SUM(INDIRECT("P"&amp;X725&amp;":P"&amp;W726)),IF(AND(H726=50,I726="-"),1,0))</f>
        <v>0</v>
      </c>
      <c r="Q726" s="323">
        <f t="shared" ref="Q726:Q789" ca="1" si="124">IF(C726="Total", SUM(INDIRECT("Q"&amp;X725&amp;":Q"&amp;W726)),IF(AND(H726=63,I726="Yes"),1,0))</f>
        <v>0</v>
      </c>
      <c r="R726" s="323">
        <f t="shared" ref="R726:R789" ca="1" si="125">IF(C726="Total", SUM(INDIRECT("R"&amp;X725&amp;":R"&amp;W726)),IF(AND(H726=63,I726="-"),1,0))</f>
        <v>1</v>
      </c>
      <c r="S726" s="323">
        <f t="shared" ref="S726:S789" ca="1" si="126">IF(C726="Total", SUM(INDIRECT("S"&amp;X725&amp;":S"&amp;W726)),IF(AND(H726=80,I726="Yes"),1,0))</f>
        <v>0</v>
      </c>
      <c r="T726" s="323">
        <f t="shared" ref="T726:T789" ca="1" si="127">IF(C726="Total", SUM(INDIRECT("T"&amp;X725&amp;":T"&amp;W726)),IF(AND(H726=80,I726="-"),1,0))</f>
        <v>0</v>
      </c>
      <c r="W726" s="323">
        <f t="shared" si="120"/>
        <v>724</v>
      </c>
      <c r="X726" s="323">
        <f t="shared" si="121"/>
        <v>726</v>
      </c>
    </row>
    <row r="727" spans="1:24" customFormat="1" ht="42.75" customHeight="1" x14ac:dyDescent="0.25">
      <c r="A727" s="355"/>
      <c r="B727" s="355"/>
      <c r="C727" s="355"/>
      <c r="D727" s="239" t="s">
        <v>30</v>
      </c>
      <c r="E727" s="239">
        <v>2</v>
      </c>
      <c r="F727" s="239">
        <v>371</v>
      </c>
      <c r="G727" s="248" t="s">
        <v>314</v>
      </c>
      <c r="H727" s="239">
        <v>63</v>
      </c>
      <c r="I727" s="239" t="s">
        <v>451</v>
      </c>
      <c r="J727" s="358"/>
      <c r="K727" s="251" t="s">
        <v>11</v>
      </c>
      <c r="L727" s="251" t="s">
        <v>11</v>
      </c>
      <c r="O727" s="323">
        <f t="shared" ca="1" si="122"/>
        <v>0</v>
      </c>
      <c r="P727" s="323">
        <f t="shared" ca="1" si="123"/>
        <v>0</v>
      </c>
      <c r="Q727" s="323">
        <f t="shared" ca="1" si="124"/>
        <v>0</v>
      </c>
      <c r="R727" s="323">
        <f t="shared" ca="1" si="125"/>
        <v>1</v>
      </c>
      <c r="S727" s="323">
        <f t="shared" ca="1" si="126"/>
        <v>0</v>
      </c>
      <c r="T727" s="323">
        <f t="shared" ca="1" si="127"/>
        <v>0</v>
      </c>
      <c r="W727" s="323">
        <f t="shared" si="120"/>
        <v>724</v>
      </c>
      <c r="X727" s="323">
        <f t="shared" si="121"/>
        <v>726</v>
      </c>
    </row>
    <row r="728" spans="1:24" customFormat="1" ht="42.75" customHeight="1" x14ac:dyDescent="0.25">
      <c r="A728" s="355"/>
      <c r="B728" s="355"/>
      <c r="C728" s="355"/>
      <c r="D728" s="239" t="s">
        <v>26</v>
      </c>
      <c r="E728" s="239">
        <v>1</v>
      </c>
      <c r="F728" s="239">
        <v>22</v>
      </c>
      <c r="G728" s="248" t="s">
        <v>313</v>
      </c>
      <c r="H728" s="239" t="s">
        <v>451</v>
      </c>
      <c r="I728" s="239" t="s">
        <v>451</v>
      </c>
      <c r="J728" s="358"/>
      <c r="K728" s="251" t="s">
        <v>11</v>
      </c>
      <c r="L728" s="251" t="s">
        <v>11</v>
      </c>
      <c r="O728" s="323">
        <f t="shared" ca="1" si="122"/>
        <v>0</v>
      </c>
      <c r="P728" s="323">
        <f t="shared" ca="1" si="123"/>
        <v>0</v>
      </c>
      <c r="Q728" s="323">
        <f t="shared" ca="1" si="124"/>
        <v>0</v>
      </c>
      <c r="R728" s="323">
        <f t="shared" ca="1" si="125"/>
        <v>0</v>
      </c>
      <c r="S728" s="323">
        <f t="shared" ca="1" si="126"/>
        <v>0</v>
      </c>
      <c r="T728" s="323">
        <f t="shared" ca="1" si="127"/>
        <v>0</v>
      </c>
      <c r="W728" s="323">
        <f t="shared" si="120"/>
        <v>724</v>
      </c>
      <c r="X728" s="323">
        <f t="shared" si="121"/>
        <v>726</v>
      </c>
    </row>
    <row r="729" spans="1:24" customFormat="1" ht="42.75" customHeight="1" x14ac:dyDescent="0.25">
      <c r="A729" s="355"/>
      <c r="B729" s="355"/>
      <c r="C729" s="355"/>
      <c r="D729" s="239" t="s">
        <v>26</v>
      </c>
      <c r="E729" s="239">
        <v>2</v>
      </c>
      <c r="F729" s="239">
        <v>22</v>
      </c>
      <c r="G729" s="248" t="s">
        <v>313</v>
      </c>
      <c r="H729" s="239" t="s">
        <v>451</v>
      </c>
      <c r="I729" s="239" t="s">
        <v>451</v>
      </c>
      <c r="J729" s="358"/>
      <c r="K729" s="251" t="s">
        <v>11</v>
      </c>
      <c r="L729" s="251" t="s">
        <v>11</v>
      </c>
      <c r="O729" s="323">
        <f t="shared" ca="1" si="122"/>
        <v>0</v>
      </c>
      <c r="P729" s="323">
        <f t="shared" ca="1" si="123"/>
        <v>0</v>
      </c>
      <c r="Q729" s="323">
        <f t="shared" ca="1" si="124"/>
        <v>0</v>
      </c>
      <c r="R729" s="323">
        <f t="shared" ca="1" si="125"/>
        <v>0</v>
      </c>
      <c r="S729" s="323">
        <f t="shared" ca="1" si="126"/>
        <v>0</v>
      </c>
      <c r="T729" s="323">
        <f t="shared" ca="1" si="127"/>
        <v>0</v>
      </c>
      <c r="W729" s="323">
        <f t="shared" si="120"/>
        <v>724</v>
      </c>
      <c r="X729" s="323">
        <f t="shared" si="121"/>
        <v>726</v>
      </c>
    </row>
    <row r="730" spans="1:24" customFormat="1" ht="42.75" customHeight="1" x14ac:dyDescent="0.25">
      <c r="A730" s="355"/>
      <c r="B730" s="355"/>
      <c r="C730" s="355"/>
      <c r="D730" s="239" t="s">
        <v>72</v>
      </c>
      <c r="E730" s="239">
        <v>1</v>
      </c>
      <c r="F730" s="239">
        <v>333</v>
      </c>
      <c r="G730" s="248" t="s">
        <v>313</v>
      </c>
      <c r="H730" s="239">
        <v>80</v>
      </c>
      <c r="I730" s="239" t="s">
        <v>451</v>
      </c>
      <c r="J730" s="358"/>
      <c r="K730" s="251" t="s">
        <v>11</v>
      </c>
      <c r="L730" s="251" t="s">
        <v>11</v>
      </c>
      <c r="O730" s="323">
        <f t="shared" ca="1" si="122"/>
        <v>0</v>
      </c>
      <c r="P730" s="323">
        <f t="shared" ca="1" si="123"/>
        <v>0</v>
      </c>
      <c r="Q730" s="323">
        <f t="shared" ca="1" si="124"/>
        <v>0</v>
      </c>
      <c r="R730" s="323">
        <f t="shared" ca="1" si="125"/>
        <v>0</v>
      </c>
      <c r="S730" s="323">
        <f t="shared" ca="1" si="126"/>
        <v>0</v>
      </c>
      <c r="T730" s="323">
        <f t="shared" ca="1" si="127"/>
        <v>1</v>
      </c>
      <c r="W730" s="323">
        <f t="shared" si="120"/>
        <v>724</v>
      </c>
      <c r="X730" s="323">
        <f t="shared" si="121"/>
        <v>726</v>
      </c>
    </row>
    <row r="731" spans="1:24" customFormat="1" ht="42.75" customHeight="1" x14ac:dyDescent="0.25">
      <c r="A731" s="355"/>
      <c r="B731" s="355"/>
      <c r="C731" s="355"/>
      <c r="D731" s="239" t="s">
        <v>72</v>
      </c>
      <c r="E731" s="239">
        <v>2</v>
      </c>
      <c r="F731" s="239">
        <v>346</v>
      </c>
      <c r="G731" s="248" t="s">
        <v>313</v>
      </c>
      <c r="H731" s="239">
        <v>50</v>
      </c>
      <c r="I731" s="239" t="s">
        <v>543</v>
      </c>
      <c r="J731" s="358"/>
      <c r="K731" s="251" t="s">
        <v>11</v>
      </c>
      <c r="L731" s="251" t="s">
        <v>11</v>
      </c>
      <c r="O731" s="323">
        <f t="shared" ca="1" si="122"/>
        <v>1</v>
      </c>
      <c r="P731" s="323">
        <f t="shared" ca="1" si="123"/>
        <v>0</v>
      </c>
      <c r="Q731" s="323">
        <f t="shared" ca="1" si="124"/>
        <v>0</v>
      </c>
      <c r="R731" s="323">
        <f t="shared" ca="1" si="125"/>
        <v>0</v>
      </c>
      <c r="S731" s="323">
        <f t="shared" ca="1" si="126"/>
        <v>0</v>
      </c>
      <c r="T731" s="323">
        <f t="shared" ca="1" si="127"/>
        <v>0</v>
      </c>
      <c r="W731" s="323">
        <f t="shared" si="120"/>
        <v>724</v>
      </c>
      <c r="X731" s="323">
        <f t="shared" si="121"/>
        <v>726</v>
      </c>
    </row>
    <row r="732" spans="1:24" customFormat="1" ht="42.75" customHeight="1" x14ac:dyDescent="0.25">
      <c r="A732" s="355"/>
      <c r="B732" s="355"/>
      <c r="C732" s="355"/>
      <c r="D732" s="239" t="s">
        <v>72</v>
      </c>
      <c r="E732" s="239">
        <v>3</v>
      </c>
      <c r="F732" s="239">
        <v>346</v>
      </c>
      <c r="G732" s="248" t="s">
        <v>313</v>
      </c>
      <c r="H732" s="239">
        <v>63</v>
      </c>
      <c r="I732" s="239" t="s">
        <v>451</v>
      </c>
      <c r="J732" s="358"/>
      <c r="K732" s="251" t="s">
        <v>11</v>
      </c>
      <c r="L732" s="251" t="s">
        <v>11</v>
      </c>
      <c r="O732" s="323">
        <f t="shared" ca="1" si="122"/>
        <v>0</v>
      </c>
      <c r="P732" s="323">
        <f t="shared" ca="1" si="123"/>
        <v>0</v>
      </c>
      <c r="Q732" s="323">
        <f t="shared" ca="1" si="124"/>
        <v>0</v>
      </c>
      <c r="R732" s="323">
        <f t="shared" ca="1" si="125"/>
        <v>1</v>
      </c>
      <c r="S732" s="323">
        <f t="shared" ca="1" si="126"/>
        <v>0</v>
      </c>
      <c r="T732" s="323">
        <f t="shared" ca="1" si="127"/>
        <v>0</v>
      </c>
      <c r="W732" s="323">
        <f t="shared" si="120"/>
        <v>724</v>
      </c>
      <c r="X732" s="323">
        <f t="shared" si="121"/>
        <v>726</v>
      </c>
    </row>
    <row r="733" spans="1:24" customFormat="1" ht="42.75" customHeight="1" x14ac:dyDescent="0.25">
      <c r="A733" s="355"/>
      <c r="B733" s="355"/>
      <c r="C733" s="355"/>
      <c r="D733" s="239" t="s">
        <v>73</v>
      </c>
      <c r="E733" s="239">
        <v>1</v>
      </c>
      <c r="F733" s="239">
        <v>13</v>
      </c>
      <c r="G733" s="248" t="s">
        <v>313</v>
      </c>
      <c r="H733" s="239" t="s">
        <v>451</v>
      </c>
      <c r="I733" s="239" t="s">
        <v>451</v>
      </c>
      <c r="J733" s="358"/>
      <c r="K733" s="251" t="s">
        <v>11</v>
      </c>
      <c r="L733" s="251" t="s">
        <v>78</v>
      </c>
      <c r="O733" s="323">
        <f t="shared" ca="1" si="122"/>
        <v>0</v>
      </c>
      <c r="P733" s="323">
        <f t="shared" ca="1" si="123"/>
        <v>0</v>
      </c>
      <c r="Q733" s="323">
        <f t="shared" ca="1" si="124"/>
        <v>0</v>
      </c>
      <c r="R733" s="323">
        <f t="shared" ca="1" si="125"/>
        <v>0</v>
      </c>
      <c r="S733" s="323">
        <f t="shared" ca="1" si="126"/>
        <v>0</v>
      </c>
      <c r="T733" s="323">
        <f t="shared" ca="1" si="127"/>
        <v>0</v>
      </c>
      <c r="W733" s="323">
        <f t="shared" si="120"/>
        <v>724</v>
      </c>
      <c r="X733" s="323">
        <f t="shared" si="121"/>
        <v>726</v>
      </c>
    </row>
    <row r="734" spans="1:24" customFormat="1" ht="42.75" customHeight="1" x14ac:dyDescent="0.25">
      <c r="A734" s="355"/>
      <c r="B734" s="355"/>
      <c r="C734" s="355"/>
      <c r="D734" s="239" t="s">
        <v>122</v>
      </c>
      <c r="E734" s="239">
        <v>1</v>
      </c>
      <c r="F734" s="239">
        <v>258</v>
      </c>
      <c r="G734" s="248" t="s">
        <v>313</v>
      </c>
      <c r="H734" s="239">
        <v>50</v>
      </c>
      <c r="I734" s="239" t="s">
        <v>451</v>
      </c>
      <c r="J734" s="358"/>
      <c r="K734" s="251" t="s">
        <v>122</v>
      </c>
      <c r="L734" s="251" t="s">
        <v>122</v>
      </c>
      <c r="O734" s="323">
        <f t="shared" ca="1" si="122"/>
        <v>0</v>
      </c>
      <c r="P734" s="323">
        <f t="shared" ca="1" si="123"/>
        <v>1</v>
      </c>
      <c r="Q734" s="323">
        <f t="shared" ca="1" si="124"/>
        <v>0</v>
      </c>
      <c r="R734" s="323">
        <f t="shared" ca="1" si="125"/>
        <v>0</v>
      </c>
      <c r="S734" s="323">
        <f t="shared" ca="1" si="126"/>
        <v>0</v>
      </c>
      <c r="T734" s="323">
        <f t="shared" ca="1" si="127"/>
        <v>0</v>
      </c>
      <c r="W734" s="323">
        <f t="shared" si="120"/>
        <v>724</v>
      </c>
      <c r="X734" s="323">
        <f t="shared" si="121"/>
        <v>726</v>
      </c>
    </row>
    <row r="735" spans="1:24" customFormat="1" ht="42.75" customHeight="1" x14ac:dyDescent="0.25">
      <c r="A735" s="355"/>
      <c r="B735" s="355"/>
      <c r="C735" s="355"/>
      <c r="D735" s="239" t="s">
        <v>122</v>
      </c>
      <c r="E735" s="239">
        <v>2</v>
      </c>
      <c r="F735" s="239">
        <v>258</v>
      </c>
      <c r="G735" s="248" t="s">
        <v>313</v>
      </c>
      <c r="H735" s="239">
        <v>50</v>
      </c>
      <c r="I735" s="239" t="s">
        <v>451</v>
      </c>
      <c r="J735" s="358"/>
      <c r="K735" s="251" t="s">
        <v>122</v>
      </c>
      <c r="L735" s="251" t="s">
        <v>122</v>
      </c>
      <c r="O735" s="323">
        <f t="shared" ca="1" si="122"/>
        <v>0</v>
      </c>
      <c r="P735" s="323">
        <f t="shared" ca="1" si="123"/>
        <v>1</v>
      </c>
      <c r="Q735" s="323">
        <f t="shared" ca="1" si="124"/>
        <v>0</v>
      </c>
      <c r="R735" s="323">
        <f t="shared" ca="1" si="125"/>
        <v>0</v>
      </c>
      <c r="S735" s="323">
        <f t="shared" ca="1" si="126"/>
        <v>0</v>
      </c>
      <c r="T735" s="323">
        <f t="shared" ca="1" si="127"/>
        <v>0</v>
      </c>
      <c r="W735" s="323">
        <f t="shared" si="120"/>
        <v>724</v>
      </c>
      <c r="X735" s="323">
        <f t="shared" si="121"/>
        <v>726</v>
      </c>
    </row>
    <row r="736" spans="1:24" customFormat="1" ht="42.75" customHeight="1" x14ac:dyDescent="0.25">
      <c r="A736" s="355"/>
      <c r="B736" s="355"/>
      <c r="C736" s="355"/>
      <c r="D736" s="239" t="s">
        <v>434</v>
      </c>
      <c r="E736" s="239">
        <v>1</v>
      </c>
      <c r="F736" s="239">
        <v>212</v>
      </c>
      <c r="G736" s="248" t="s">
        <v>313</v>
      </c>
      <c r="H736" s="239">
        <v>63</v>
      </c>
      <c r="I736" s="239" t="s">
        <v>451</v>
      </c>
      <c r="J736" s="358"/>
      <c r="K736" s="251" t="s">
        <v>11</v>
      </c>
      <c r="L736" s="251" t="s">
        <v>33</v>
      </c>
      <c r="O736" s="323">
        <f t="shared" ca="1" si="122"/>
        <v>0</v>
      </c>
      <c r="P736" s="323">
        <f t="shared" ca="1" si="123"/>
        <v>0</v>
      </c>
      <c r="Q736" s="323">
        <f t="shared" ca="1" si="124"/>
        <v>0</v>
      </c>
      <c r="R736" s="323">
        <f t="shared" ca="1" si="125"/>
        <v>1</v>
      </c>
      <c r="S736" s="323">
        <f t="shared" ca="1" si="126"/>
        <v>0</v>
      </c>
      <c r="T736" s="323">
        <f t="shared" ca="1" si="127"/>
        <v>0</v>
      </c>
      <c r="W736" s="323">
        <f t="shared" si="120"/>
        <v>724</v>
      </c>
      <c r="X736" s="323">
        <f t="shared" si="121"/>
        <v>726</v>
      </c>
    </row>
    <row r="737" spans="1:24" customFormat="1" ht="42.75" customHeight="1" x14ac:dyDescent="0.25">
      <c r="A737" s="355"/>
      <c r="B737" s="355"/>
      <c r="C737" s="355"/>
      <c r="D737" s="239" t="s">
        <v>434</v>
      </c>
      <c r="E737" s="239">
        <v>2</v>
      </c>
      <c r="F737" s="239">
        <v>212</v>
      </c>
      <c r="G737" s="248" t="s">
        <v>313</v>
      </c>
      <c r="H737" s="239">
        <v>63</v>
      </c>
      <c r="I737" s="239" t="s">
        <v>451</v>
      </c>
      <c r="J737" s="358"/>
      <c r="K737" s="251" t="s">
        <v>11</v>
      </c>
      <c r="L737" s="251" t="s">
        <v>33</v>
      </c>
      <c r="O737" s="323">
        <f t="shared" ca="1" si="122"/>
        <v>0</v>
      </c>
      <c r="P737" s="323">
        <f t="shared" ca="1" si="123"/>
        <v>0</v>
      </c>
      <c r="Q737" s="323">
        <f t="shared" ca="1" si="124"/>
        <v>0</v>
      </c>
      <c r="R737" s="323">
        <f t="shared" ca="1" si="125"/>
        <v>1</v>
      </c>
      <c r="S737" s="323">
        <f t="shared" ca="1" si="126"/>
        <v>0</v>
      </c>
      <c r="T737" s="323">
        <f t="shared" ca="1" si="127"/>
        <v>0</v>
      </c>
      <c r="W737" s="323">
        <f t="shared" si="120"/>
        <v>724</v>
      </c>
      <c r="X737" s="323">
        <f t="shared" si="121"/>
        <v>726</v>
      </c>
    </row>
    <row r="738" spans="1:24" customFormat="1" ht="42.75" customHeight="1" x14ac:dyDescent="0.25">
      <c r="A738" s="355"/>
      <c r="B738" s="355"/>
      <c r="C738" s="355"/>
      <c r="D738" s="239" t="s">
        <v>152</v>
      </c>
      <c r="E738" s="239">
        <v>1</v>
      </c>
      <c r="F738" s="239">
        <v>14</v>
      </c>
      <c r="G738" s="248" t="s">
        <v>313</v>
      </c>
      <c r="H738" s="239" t="s">
        <v>451</v>
      </c>
      <c r="I738" s="239" t="s">
        <v>451</v>
      </c>
      <c r="J738" s="358"/>
      <c r="K738" s="251" t="s">
        <v>152</v>
      </c>
      <c r="L738" s="251" t="s">
        <v>152</v>
      </c>
      <c r="O738" s="323">
        <f t="shared" ca="1" si="122"/>
        <v>0</v>
      </c>
      <c r="P738" s="323">
        <f t="shared" ca="1" si="123"/>
        <v>0</v>
      </c>
      <c r="Q738" s="323">
        <f t="shared" ca="1" si="124"/>
        <v>0</v>
      </c>
      <c r="R738" s="323">
        <f t="shared" ca="1" si="125"/>
        <v>0</v>
      </c>
      <c r="S738" s="323">
        <f t="shared" ca="1" si="126"/>
        <v>0</v>
      </c>
      <c r="T738" s="323">
        <f t="shared" ca="1" si="127"/>
        <v>0</v>
      </c>
      <c r="W738" s="323">
        <f t="shared" si="120"/>
        <v>724</v>
      </c>
      <c r="X738" s="323">
        <f t="shared" si="121"/>
        <v>726</v>
      </c>
    </row>
    <row r="739" spans="1:24" customFormat="1" ht="42.75" customHeight="1" x14ac:dyDescent="0.25">
      <c r="A739" s="355"/>
      <c r="B739" s="355"/>
      <c r="C739" s="355"/>
      <c r="D739" s="239" t="s">
        <v>152</v>
      </c>
      <c r="E739" s="239">
        <v>2</v>
      </c>
      <c r="F739" s="239">
        <v>14</v>
      </c>
      <c r="G739" s="248" t="s">
        <v>313</v>
      </c>
      <c r="H739" s="239" t="s">
        <v>451</v>
      </c>
      <c r="I739" s="239" t="s">
        <v>451</v>
      </c>
      <c r="J739" s="358"/>
      <c r="K739" s="251" t="s">
        <v>152</v>
      </c>
      <c r="L739" s="251" t="s">
        <v>152</v>
      </c>
      <c r="O739" s="323">
        <f t="shared" ca="1" si="122"/>
        <v>0</v>
      </c>
      <c r="P739" s="323">
        <f t="shared" ca="1" si="123"/>
        <v>0</v>
      </c>
      <c r="Q739" s="323">
        <f t="shared" ca="1" si="124"/>
        <v>0</v>
      </c>
      <c r="R739" s="323">
        <f t="shared" ca="1" si="125"/>
        <v>0</v>
      </c>
      <c r="S739" s="323">
        <f t="shared" ca="1" si="126"/>
        <v>0</v>
      </c>
      <c r="T739" s="323">
        <f t="shared" ca="1" si="127"/>
        <v>0</v>
      </c>
      <c r="W739" s="323">
        <f t="shared" si="120"/>
        <v>724</v>
      </c>
      <c r="X739" s="323">
        <f t="shared" si="121"/>
        <v>726</v>
      </c>
    </row>
    <row r="740" spans="1:24" customFormat="1" ht="42.75" customHeight="1" x14ac:dyDescent="0.25">
      <c r="A740" s="355"/>
      <c r="B740" s="355"/>
      <c r="C740" s="355"/>
      <c r="D740" s="239" t="s">
        <v>157</v>
      </c>
      <c r="E740" s="239">
        <v>1</v>
      </c>
      <c r="F740" s="239">
        <v>217</v>
      </c>
      <c r="G740" s="248" t="s">
        <v>313</v>
      </c>
      <c r="H740" s="239">
        <v>63</v>
      </c>
      <c r="I740" s="239" t="s">
        <v>451</v>
      </c>
      <c r="J740" s="358"/>
      <c r="K740" s="251" t="s">
        <v>11</v>
      </c>
      <c r="L740" s="251" t="s">
        <v>11</v>
      </c>
      <c r="O740" s="323">
        <f t="shared" ca="1" si="122"/>
        <v>0</v>
      </c>
      <c r="P740" s="323">
        <f t="shared" ca="1" si="123"/>
        <v>0</v>
      </c>
      <c r="Q740" s="323">
        <f t="shared" ca="1" si="124"/>
        <v>0</v>
      </c>
      <c r="R740" s="323">
        <f t="shared" ca="1" si="125"/>
        <v>1</v>
      </c>
      <c r="S740" s="323">
        <f t="shared" ca="1" si="126"/>
        <v>0</v>
      </c>
      <c r="T740" s="323">
        <f t="shared" ca="1" si="127"/>
        <v>0</v>
      </c>
      <c r="W740" s="323">
        <f t="shared" si="120"/>
        <v>724</v>
      </c>
      <c r="X740" s="323">
        <f t="shared" si="121"/>
        <v>726</v>
      </c>
    </row>
    <row r="741" spans="1:24" customFormat="1" ht="42.75" customHeight="1" x14ac:dyDescent="0.25">
      <c r="A741" s="355"/>
      <c r="B741" s="355"/>
      <c r="C741" s="355"/>
      <c r="D741" s="239" t="s">
        <v>157</v>
      </c>
      <c r="E741" s="239">
        <v>1</v>
      </c>
      <c r="F741" s="239">
        <v>217</v>
      </c>
      <c r="G741" s="248" t="s">
        <v>313</v>
      </c>
      <c r="H741" s="239">
        <v>63</v>
      </c>
      <c r="I741" s="239" t="s">
        <v>451</v>
      </c>
      <c r="J741" s="358"/>
      <c r="K741" s="251" t="s">
        <v>11</v>
      </c>
      <c r="L741" s="251" t="s">
        <v>11</v>
      </c>
      <c r="O741" s="323">
        <f t="shared" ca="1" si="122"/>
        <v>0</v>
      </c>
      <c r="P741" s="323">
        <f t="shared" ca="1" si="123"/>
        <v>0</v>
      </c>
      <c r="Q741" s="323">
        <f t="shared" ca="1" si="124"/>
        <v>0</v>
      </c>
      <c r="R741" s="323">
        <f t="shared" ca="1" si="125"/>
        <v>1</v>
      </c>
      <c r="S741" s="323">
        <f t="shared" ca="1" si="126"/>
        <v>0</v>
      </c>
      <c r="T741" s="323">
        <f t="shared" ca="1" si="127"/>
        <v>0</v>
      </c>
      <c r="W741" s="323">
        <f t="shared" si="120"/>
        <v>724</v>
      </c>
      <c r="X741" s="323">
        <f t="shared" si="121"/>
        <v>726</v>
      </c>
    </row>
    <row r="742" spans="1:24" customFormat="1" ht="42.75" customHeight="1" x14ac:dyDescent="0.25">
      <c r="A742" s="355"/>
      <c r="B742" s="355"/>
      <c r="C742" s="355"/>
      <c r="D742" s="239" t="s">
        <v>157</v>
      </c>
      <c r="E742" s="239">
        <v>3</v>
      </c>
      <c r="F742" s="239">
        <v>221</v>
      </c>
      <c r="G742" s="248" t="s">
        <v>313</v>
      </c>
      <c r="H742" s="239">
        <v>50</v>
      </c>
      <c r="I742" s="239" t="s">
        <v>451</v>
      </c>
      <c r="J742" s="358"/>
      <c r="K742" s="251"/>
      <c r="L742" s="251"/>
      <c r="O742" s="323">
        <f t="shared" ca="1" si="122"/>
        <v>0</v>
      </c>
      <c r="P742" s="323">
        <f t="shared" ca="1" si="123"/>
        <v>1</v>
      </c>
      <c r="Q742" s="323">
        <f t="shared" ca="1" si="124"/>
        <v>0</v>
      </c>
      <c r="R742" s="323">
        <f t="shared" ca="1" si="125"/>
        <v>0</v>
      </c>
      <c r="S742" s="323">
        <f t="shared" ca="1" si="126"/>
        <v>0</v>
      </c>
      <c r="T742" s="323">
        <f t="shared" ca="1" si="127"/>
        <v>0</v>
      </c>
      <c r="W742" s="323">
        <f t="shared" si="120"/>
        <v>724</v>
      </c>
      <c r="X742" s="323">
        <f t="shared" si="121"/>
        <v>726</v>
      </c>
    </row>
    <row r="743" spans="1:24" s="270" customFormat="1" ht="42.75" customHeight="1" x14ac:dyDescent="0.25">
      <c r="A743" s="355"/>
      <c r="B743" s="355"/>
      <c r="C743" s="355"/>
      <c r="D743" s="305" t="s">
        <v>157</v>
      </c>
      <c r="E743" s="305">
        <v>4</v>
      </c>
      <c r="F743" s="305">
        <v>221</v>
      </c>
      <c r="G743" s="306" t="s">
        <v>313</v>
      </c>
      <c r="H743" s="305">
        <v>50</v>
      </c>
      <c r="I743" s="305" t="s">
        <v>451</v>
      </c>
      <c r="J743" s="358"/>
      <c r="K743" s="251"/>
      <c r="L743" s="251"/>
      <c r="O743" s="323">
        <f t="shared" ca="1" si="122"/>
        <v>0</v>
      </c>
      <c r="P743" s="323">
        <f t="shared" ca="1" si="123"/>
        <v>1</v>
      </c>
      <c r="Q743" s="323">
        <f t="shared" ca="1" si="124"/>
        <v>0</v>
      </c>
      <c r="R743" s="323">
        <f t="shared" ca="1" si="125"/>
        <v>0</v>
      </c>
      <c r="S743" s="323">
        <f t="shared" ca="1" si="126"/>
        <v>0</v>
      </c>
      <c r="T743" s="323">
        <f t="shared" ca="1" si="127"/>
        <v>0</v>
      </c>
      <c r="W743" s="323">
        <f t="shared" si="120"/>
        <v>724</v>
      </c>
      <c r="X743" s="323">
        <f t="shared" si="121"/>
        <v>726</v>
      </c>
    </row>
    <row r="744" spans="1:24" s="270" customFormat="1" ht="42.75" customHeight="1" x14ac:dyDescent="0.25">
      <c r="A744" s="355"/>
      <c r="B744" s="355"/>
      <c r="C744" s="355"/>
      <c r="D744" s="305" t="s">
        <v>32</v>
      </c>
      <c r="E744" s="305">
        <v>1</v>
      </c>
      <c r="F744" s="305">
        <v>149</v>
      </c>
      <c r="G744" s="306" t="s">
        <v>313</v>
      </c>
      <c r="H744" s="305" t="s">
        <v>451</v>
      </c>
      <c r="I744" s="305" t="s">
        <v>451</v>
      </c>
      <c r="J744" s="358"/>
      <c r="K744" s="251"/>
      <c r="L744" s="251"/>
      <c r="O744" s="323">
        <f t="shared" ca="1" si="122"/>
        <v>0</v>
      </c>
      <c r="P744" s="323">
        <f t="shared" ca="1" si="123"/>
        <v>0</v>
      </c>
      <c r="Q744" s="323">
        <f t="shared" ca="1" si="124"/>
        <v>0</v>
      </c>
      <c r="R744" s="323">
        <f t="shared" ca="1" si="125"/>
        <v>0</v>
      </c>
      <c r="S744" s="323">
        <f t="shared" ca="1" si="126"/>
        <v>0</v>
      </c>
      <c r="T744" s="323">
        <f t="shared" ca="1" si="127"/>
        <v>0</v>
      </c>
      <c r="W744" s="323">
        <f t="shared" si="120"/>
        <v>724</v>
      </c>
      <c r="X744" s="323">
        <f t="shared" si="121"/>
        <v>726</v>
      </c>
    </row>
    <row r="745" spans="1:24" s="270" customFormat="1" ht="42.75" customHeight="1" x14ac:dyDescent="0.25">
      <c r="A745" s="355"/>
      <c r="B745" s="355"/>
      <c r="C745" s="355"/>
      <c r="D745" s="305" t="s">
        <v>32</v>
      </c>
      <c r="E745" s="305">
        <v>2</v>
      </c>
      <c r="F745" s="305">
        <v>149</v>
      </c>
      <c r="G745" s="306" t="s">
        <v>313</v>
      </c>
      <c r="H745" s="305" t="s">
        <v>451</v>
      </c>
      <c r="I745" s="305" t="s">
        <v>451</v>
      </c>
      <c r="J745" s="358"/>
      <c r="K745" s="251"/>
      <c r="L745" s="251"/>
      <c r="O745" s="323">
        <f t="shared" ca="1" si="122"/>
        <v>0</v>
      </c>
      <c r="P745" s="323">
        <f t="shared" ca="1" si="123"/>
        <v>0</v>
      </c>
      <c r="Q745" s="323">
        <f t="shared" ca="1" si="124"/>
        <v>0</v>
      </c>
      <c r="R745" s="323">
        <f t="shared" ca="1" si="125"/>
        <v>0</v>
      </c>
      <c r="S745" s="323">
        <f t="shared" ca="1" si="126"/>
        <v>0</v>
      </c>
      <c r="T745" s="323">
        <f t="shared" ca="1" si="127"/>
        <v>0</v>
      </c>
      <c r="W745" s="323">
        <f t="shared" si="120"/>
        <v>724</v>
      </c>
      <c r="X745" s="323">
        <f t="shared" si="121"/>
        <v>726</v>
      </c>
    </row>
    <row r="746" spans="1:24" customFormat="1" ht="42.75" customHeight="1" x14ac:dyDescent="0.25">
      <c r="A746" s="355"/>
      <c r="B746" s="355"/>
      <c r="C746" s="356"/>
      <c r="D746" s="239" t="s">
        <v>32</v>
      </c>
      <c r="E746" s="239">
        <v>3</v>
      </c>
      <c r="F746" s="239">
        <v>156</v>
      </c>
      <c r="G746" s="306" t="s">
        <v>313</v>
      </c>
      <c r="H746" s="239" t="s">
        <v>451</v>
      </c>
      <c r="I746" s="239" t="s">
        <v>451</v>
      </c>
      <c r="J746" s="359"/>
      <c r="K746" s="251"/>
      <c r="L746" s="251"/>
      <c r="O746" s="323">
        <f t="shared" ca="1" si="122"/>
        <v>0</v>
      </c>
      <c r="P746" s="323">
        <f t="shared" ca="1" si="123"/>
        <v>0</v>
      </c>
      <c r="Q746" s="323">
        <f t="shared" ca="1" si="124"/>
        <v>0</v>
      </c>
      <c r="R746" s="323">
        <f t="shared" ca="1" si="125"/>
        <v>0</v>
      </c>
      <c r="S746" s="323">
        <f t="shared" ca="1" si="126"/>
        <v>0</v>
      </c>
      <c r="T746" s="323">
        <f t="shared" ca="1" si="127"/>
        <v>0</v>
      </c>
      <c r="W746" s="323">
        <f t="shared" si="120"/>
        <v>724</v>
      </c>
      <c r="X746" s="323">
        <f t="shared" si="121"/>
        <v>726</v>
      </c>
    </row>
    <row r="747" spans="1:24" customFormat="1" ht="42.75" customHeight="1" x14ac:dyDescent="0.25">
      <c r="A747" s="356"/>
      <c r="B747" s="356"/>
      <c r="C747" s="239" t="s">
        <v>499</v>
      </c>
      <c r="D747" s="239"/>
      <c r="E747" s="239"/>
      <c r="F747" s="239"/>
      <c r="G747" s="248"/>
      <c r="H747" s="239">
        <f>SUM(H726:H746)</f>
        <v>771</v>
      </c>
      <c r="I747" s="239"/>
      <c r="J747" s="248">
        <v>205</v>
      </c>
      <c r="K747" s="251"/>
      <c r="L747" s="251"/>
      <c r="O747" s="323">
        <f t="shared" ca="1" si="122"/>
        <v>1</v>
      </c>
      <c r="P747" s="323">
        <f t="shared" ca="1" si="123"/>
        <v>4</v>
      </c>
      <c r="Q747" s="323">
        <f t="shared" ca="1" si="124"/>
        <v>0</v>
      </c>
      <c r="R747" s="323">
        <f t="shared" ca="1" si="125"/>
        <v>7</v>
      </c>
      <c r="S747" s="323">
        <f t="shared" ca="1" si="126"/>
        <v>0</v>
      </c>
      <c r="T747" s="323">
        <f t="shared" ca="1" si="127"/>
        <v>1</v>
      </c>
      <c r="W747" s="323">
        <f t="shared" si="120"/>
        <v>746</v>
      </c>
      <c r="X747" s="323">
        <f t="shared" si="121"/>
        <v>748</v>
      </c>
    </row>
    <row r="748" spans="1:24" customFormat="1" ht="42.75" customHeight="1" x14ac:dyDescent="0.25">
      <c r="A748" s="354">
        <v>123</v>
      </c>
      <c r="B748" s="354" t="s">
        <v>26</v>
      </c>
      <c r="C748" s="353" t="s">
        <v>549</v>
      </c>
      <c r="D748" s="239" t="s">
        <v>484</v>
      </c>
      <c r="E748" s="239">
        <v>1</v>
      </c>
      <c r="F748" s="239">
        <v>65</v>
      </c>
      <c r="G748" s="248" t="s">
        <v>313</v>
      </c>
      <c r="H748" s="239" t="s">
        <v>451</v>
      </c>
      <c r="I748" s="239" t="s">
        <v>451</v>
      </c>
      <c r="J748" s="352" t="s">
        <v>451</v>
      </c>
      <c r="K748" s="251" t="s">
        <v>410</v>
      </c>
      <c r="L748" s="251" t="s">
        <v>484</v>
      </c>
      <c r="O748" s="323">
        <f t="shared" ca="1" si="122"/>
        <v>0</v>
      </c>
      <c r="P748" s="323">
        <f t="shared" ca="1" si="123"/>
        <v>0</v>
      </c>
      <c r="Q748" s="323">
        <f t="shared" ca="1" si="124"/>
        <v>0</v>
      </c>
      <c r="R748" s="323">
        <f t="shared" ca="1" si="125"/>
        <v>0</v>
      </c>
      <c r="S748" s="323">
        <f t="shared" ca="1" si="126"/>
        <v>0</v>
      </c>
      <c r="T748" s="323">
        <f t="shared" ca="1" si="127"/>
        <v>0</v>
      </c>
      <c r="W748" s="323">
        <f t="shared" si="120"/>
        <v>746</v>
      </c>
      <c r="X748" s="323">
        <f t="shared" si="121"/>
        <v>748</v>
      </c>
    </row>
    <row r="749" spans="1:24" customFormat="1" ht="42.75" customHeight="1" x14ac:dyDescent="0.25">
      <c r="A749" s="355"/>
      <c r="B749" s="355"/>
      <c r="C749" s="353"/>
      <c r="D749" s="239" t="s">
        <v>484</v>
      </c>
      <c r="E749" s="239">
        <v>2</v>
      </c>
      <c r="F749" s="239">
        <v>65</v>
      </c>
      <c r="G749" s="248" t="s">
        <v>313</v>
      </c>
      <c r="H749" s="239" t="s">
        <v>451</v>
      </c>
      <c r="I749" s="239" t="s">
        <v>451</v>
      </c>
      <c r="J749" s="352"/>
      <c r="K749" s="251" t="s">
        <v>410</v>
      </c>
      <c r="L749" s="251" t="s">
        <v>484</v>
      </c>
      <c r="O749" s="323">
        <f t="shared" ca="1" si="122"/>
        <v>0</v>
      </c>
      <c r="P749" s="323">
        <f t="shared" ca="1" si="123"/>
        <v>0</v>
      </c>
      <c r="Q749" s="323">
        <f t="shared" ca="1" si="124"/>
        <v>0</v>
      </c>
      <c r="R749" s="323">
        <f t="shared" ca="1" si="125"/>
        <v>0</v>
      </c>
      <c r="S749" s="323">
        <f t="shared" ca="1" si="126"/>
        <v>0</v>
      </c>
      <c r="T749" s="323">
        <f t="shared" ca="1" si="127"/>
        <v>0</v>
      </c>
      <c r="W749" s="323">
        <f t="shared" si="120"/>
        <v>746</v>
      </c>
      <c r="X749" s="323">
        <f t="shared" si="121"/>
        <v>748</v>
      </c>
    </row>
    <row r="750" spans="1:24" customFormat="1" ht="42.75" customHeight="1" x14ac:dyDescent="0.25">
      <c r="A750" s="355"/>
      <c r="B750" s="355"/>
      <c r="C750" s="353"/>
      <c r="D750" s="239" t="s">
        <v>74</v>
      </c>
      <c r="E750" s="239">
        <v>1</v>
      </c>
      <c r="F750" s="239">
        <v>22</v>
      </c>
      <c r="G750" s="248" t="s">
        <v>313</v>
      </c>
      <c r="H750" s="239" t="s">
        <v>451</v>
      </c>
      <c r="I750" s="239" t="s">
        <v>451</v>
      </c>
      <c r="J750" s="352"/>
      <c r="K750" s="251" t="s">
        <v>11</v>
      </c>
      <c r="L750" s="251" t="s">
        <v>11</v>
      </c>
      <c r="O750" s="323">
        <f t="shared" ca="1" si="122"/>
        <v>0</v>
      </c>
      <c r="P750" s="323">
        <f t="shared" ca="1" si="123"/>
        <v>0</v>
      </c>
      <c r="Q750" s="323">
        <f t="shared" ca="1" si="124"/>
        <v>0</v>
      </c>
      <c r="R750" s="323">
        <f t="shared" ca="1" si="125"/>
        <v>0</v>
      </c>
      <c r="S750" s="323">
        <f t="shared" ca="1" si="126"/>
        <v>0</v>
      </c>
      <c r="T750" s="323">
        <f t="shared" ca="1" si="127"/>
        <v>0</v>
      </c>
      <c r="W750" s="323">
        <f t="shared" si="120"/>
        <v>746</v>
      </c>
      <c r="X750" s="323">
        <f t="shared" si="121"/>
        <v>748</v>
      </c>
    </row>
    <row r="751" spans="1:24" customFormat="1" ht="42.75" customHeight="1" x14ac:dyDescent="0.25">
      <c r="A751" s="355"/>
      <c r="B751" s="355"/>
      <c r="C751" s="353"/>
      <c r="D751" s="239" t="s">
        <v>74</v>
      </c>
      <c r="E751" s="239">
        <v>2</v>
      </c>
      <c r="F751" s="239">
        <v>22</v>
      </c>
      <c r="G751" s="248" t="s">
        <v>313</v>
      </c>
      <c r="H751" s="239" t="s">
        <v>451</v>
      </c>
      <c r="I751" s="239" t="s">
        <v>451</v>
      </c>
      <c r="J751" s="352"/>
      <c r="K751" s="251" t="s">
        <v>11</v>
      </c>
      <c r="L751" s="251" t="s">
        <v>11</v>
      </c>
      <c r="O751" s="323">
        <f t="shared" ca="1" si="122"/>
        <v>0</v>
      </c>
      <c r="P751" s="323">
        <f t="shared" ca="1" si="123"/>
        <v>0</v>
      </c>
      <c r="Q751" s="323">
        <f t="shared" ca="1" si="124"/>
        <v>0</v>
      </c>
      <c r="R751" s="323">
        <f t="shared" ca="1" si="125"/>
        <v>0</v>
      </c>
      <c r="S751" s="323">
        <f t="shared" ca="1" si="126"/>
        <v>0</v>
      </c>
      <c r="T751" s="323">
        <f t="shared" ca="1" si="127"/>
        <v>0</v>
      </c>
      <c r="W751" s="323">
        <f t="shared" si="120"/>
        <v>746</v>
      </c>
      <c r="X751" s="323">
        <f t="shared" si="121"/>
        <v>748</v>
      </c>
    </row>
    <row r="752" spans="1:24" customFormat="1" ht="42.75" customHeight="1" x14ac:dyDescent="0.25">
      <c r="A752" s="356"/>
      <c r="B752" s="356"/>
      <c r="C752" s="239" t="s">
        <v>499</v>
      </c>
      <c r="D752" s="239"/>
      <c r="E752" s="239"/>
      <c r="F752" s="239"/>
      <c r="G752" s="248"/>
      <c r="H752" s="239" t="s">
        <v>451</v>
      </c>
      <c r="I752" s="239"/>
      <c r="J752" s="248" t="s">
        <v>451</v>
      </c>
      <c r="K752" s="251"/>
      <c r="L752" s="251"/>
      <c r="O752" s="323">
        <f t="shared" ca="1" si="122"/>
        <v>0</v>
      </c>
      <c r="P752" s="323">
        <f t="shared" ca="1" si="123"/>
        <v>0</v>
      </c>
      <c r="Q752" s="323">
        <f t="shared" ca="1" si="124"/>
        <v>0</v>
      </c>
      <c r="R752" s="323">
        <f t="shared" ca="1" si="125"/>
        <v>0</v>
      </c>
      <c r="S752" s="323">
        <f t="shared" ca="1" si="126"/>
        <v>0</v>
      </c>
      <c r="T752" s="323">
        <f t="shared" ca="1" si="127"/>
        <v>0</v>
      </c>
      <c r="W752" s="323">
        <f t="shared" si="120"/>
        <v>751</v>
      </c>
      <c r="X752" s="323">
        <f t="shared" si="121"/>
        <v>753</v>
      </c>
    </row>
    <row r="753" spans="1:24" customFormat="1" ht="42.75" customHeight="1" x14ac:dyDescent="0.25">
      <c r="A753" s="354">
        <v>124</v>
      </c>
      <c r="B753" s="354" t="s">
        <v>80</v>
      </c>
      <c r="C753" s="353" t="s">
        <v>78</v>
      </c>
      <c r="D753" s="239" t="s">
        <v>162</v>
      </c>
      <c r="E753" s="239">
        <v>1</v>
      </c>
      <c r="F753" s="239">
        <v>141</v>
      </c>
      <c r="G753" s="248" t="s">
        <v>313</v>
      </c>
      <c r="H753" s="239" t="s">
        <v>451</v>
      </c>
      <c r="I753" s="239" t="s">
        <v>451</v>
      </c>
      <c r="J753" s="352" t="s">
        <v>451</v>
      </c>
      <c r="K753" s="251" t="s">
        <v>78</v>
      </c>
      <c r="L753" s="251" t="s">
        <v>78</v>
      </c>
      <c r="O753" s="323">
        <f t="shared" ca="1" si="122"/>
        <v>0</v>
      </c>
      <c r="P753" s="323">
        <f t="shared" ca="1" si="123"/>
        <v>0</v>
      </c>
      <c r="Q753" s="323">
        <f t="shared" ca="1" si="124"/>
        <v>0</v>
      </c>
      <c r="R753" s="323">
        <f t="shared" ca="1" si="125"/>
        <v>0</v>
      </c>
      <c r="S753" s="323">
        <f t="shared" ca="1" si="126"/>
        <v>0</v>
      </c>
      <c r="T753" s="323">
        <f t="shared" ca="1" si="127"/>
        <v>0</v>
      </c>
      <c r="W753" s="323">
        <f t="shared" si="120"/>
        <v>751</v>
      </c>
      <c r="X753" s="323">
        <f t="shared" si="121"/>
        <v>753</v>
      </c>
    </row>
    <row r="754" spans="1:24" customFormat="1" ht="42.75" customHeight="1" x14ac:dyDescent="0.25">
      <c r="A754" s="355"/>
      <c r="B754" s="355"/>
      <c r="C754" s="353"/>
      <c r="D754" s="239" t="s">
        <v>162</v>
      </c>
      <c r="E754" s="239">
        <v>2</v>
      </c>
      <c r="F754" s="239">
        <v>141</v>
      </c>
      <c r="G754" s="248" t="s">
        <v>313</v>
      </c>
      <c r="H754" s="239" t="s">
        <v>451</v>
      </c>
      <c r="I754" s="239" t="s">
        <v>451</v>
      </c>
      <c r="J754" s="352"/>
      <c r="K754" s="251" t="s">
        <v>78</v>
      </c>
      <c r="L754" s="251" t="s">
        <v>78</v>
      </c>
      <c r="O754" s="323">
        <f t="shared" ca="1" si="122"/>
        <v>0</v>
      </c>
      <c r="P754" s="323">
        <f t="shared" ca="1" si="123"/>
        <v>0</v>
      </c>
      <c r="Q754" s="323">
        <f t="shared" ca="1" si="124"/>
        <v>0</v>
      </c>
      <c r="R754" s="323">
        <f t="shared" ca="1" si="125"/>
        <v>0</v>
      </c>
      <c r="S754" s="323">
        <f t="shared" ca="1" si="126"/>
        <v>0</v>
      </c>
      <c r="T754" s="323">
        <f t="shared" ca="1" si="127"/>
        <v>0</v>
      </c>
      <c r="W754" s="323">
        <f t="shared" si="120"/>
        <v>751</v>
      </c>
      <c r="X754" s="323">
        <f t="shared" si="121"/>
        <v>753</v>
      </c>
    </row>
    <row r="755" spans="1:24" customFormat="1" ht="42.75" customHeight="1" x14ac:dyDescent="0.25">
      <c r="A755" s="355"/>
      <c r="B755" s="355"/>
      <c r="C755" s="353"/>
      <c r="D755" s="239" t="s">
        <v>73</v>
      </c>
      <c r="E755" s="239">
        <v>1</v>
      </c>
      <c r="F755" s="239">
        <v>56</v>
      </c>
      <c r="G755" s="248" t="s">
        <v>313</v>
      </c>
      <c r="H755" s="239" t="s">
        <v>451</v>
      </c>
      <c r="I755" s="239" t="s">
        <v>451</v>
      </c>
      <c r="J755" s="352"/>
      <c r="K755" s="251" t="s">
        <v>78</v>
      </c>
      <c r="L755" s="251" t="s">
        <v>78</v>
      </c>
      <c r="O755" s="323">
        <f t="shared" ca="1" si="122"/>
        <v>0</v>
      </c>
      <c r="P755" s="323">
        <f t="shared" ca="1" si="123"/>
        <v>0</v>
      </c>
      <c r="Q755" s="323">
        <f t="shared" ca="1" si="124"/>
        <v>0</v>
      </c>
      <c r="R755" s="323">
        <f t="shared" ca="1" si="125"/>
        <v>0</v>
      </c>
      <c r="S755" s="323">
        <f t="shared" ca="1" si="126"/>
        <v>0</v>
      </c>
      <c r="T755" s="323">
        <f t="shared" ca="1" si="127"/>
        <v>0</v>
      </c>
      <c r="W755" s="323">
        <f t="shared" si="120"/>
        <v>751</v>
      </c>
      <c r="X755" s="323">
        <f t="shared" si="121"/>
        <v>753</v>
      </c>
    </row>
    <row r="756" spans="1:24" customFormat="1" ht="42.75" customHeight="1" x14ac:dyDescent="0.25">
      <c r="A756" s="355"/>
      <c r="B756" s="355"/>
      <c r="C756" s="353"/>
      <c r="D756" s="239" t="s">
        <v>73</v>
      </c>
      <c r="E756" s="239">
        <v>2</v>
      </c>
      <c r="F756" s="239">
        <v>56</v>
      </c>
      <c r="G756" s="248" t="s">
        <v>313</v>
      </c>
      <c r="H756" s="239" t="s">
        <v>451</v>
      </c>
      <c r="I756" s="239" t="s">
        <v>451</v>
      </c>
      <c r="J756" s="352"/>
      <c r="K756" s="251" t="s">
        <v>78</v>
      </c>
      <c r="L756" s="251" t="s">
        <v>78</v>
      </c>
      <c r="O756" s="323">
        <f t="shared" ca="1" si="122"/>
        <v>0</v>
      </c>
      <c r="P756" s="323">
        <f t="shared" ca="1" si="123"/>
        <v>0</v>
      </c>
      <c r="Q756" s="323">
        <f t="shared" ca="1" si="124"/>
        <v>0</v>
      </c>
      <c r="R756" s="323">
        <f t="shared" ca="1" si="125"/>
        <v>0</v>
      </c>
      <c r="S756" s="323">
        <f t="shared" ca="1" si="126"/>
        <v>0</v>
      </c>
      <c r="T756" s="323">
        <f t="shared" ca="1" si="127"/>
        <v>0</v>
      </c>
      <c r="W756" s="323">
        <f t="shared" si="120"/>
        <v>751</v>
      </c>
      <c r="X756" s="323">
        <f t="shared" si="121"/>
        <v>753</v>
      </c>
    </row>
    <row r="757" spans="1:24" customFormat="1" ht="42.75" customHeight="1" x14ac:dyDescent="0.25">
      <c r="A757" s="355"/>
      <c r="B757" s="355"/>
      <c r="C757" s="353"/>
      <c r="D757" s="239" t="s">
        <v>73</v>
      </c>
      <c r="E757" s="239">
        <v>3</v>
      </c>
      <c r="F757" s="239">
        <v>56</v>
      </c>
      <c r="G757" s="248" t="s">
        <v>313</v>
      </c>
      <c r="H757" s="239" t="s">
        <v>451</v>
      </c>
      <c r="I757" s="239" t="s">
        <v>451</v>
      </c>
      <c r="J757" s="352"/>
      <c r="K757" s="251" t="s">
        <v>78</v>
      </c>
      <c r="L757" s="251" t="s">
        <v>78</v>
      </c>
      <c r="O757" s="323">
        <f t="shared" ca="1" si="122"/>
        <v>0</v>
      </c>
      <c r="P757" s="323">
        <f t="shared" ca="1" si="123"/>
        <v>0</v>
      </c>
      <c r="Q757" s="323">
        <f t="shared" ca="1" si="124"/>
        <v>0</v>
      </c>
      <c r="R757" s="323">
        <f t="shared" ca="1" si="125"/>
        <v>0</v>
      </c>
      <c r="S757" s="323">
        <f t="shared" ca="1" si="126"/>
        <v>0</v>
      </c>
      <c r="T757" s="323">
        <f t="shared" ca="1" si="127"/>
        <v>0</v>
      </c>
      <c r="W757" s="323">
        <f t="shared" si="120"/>
        <v>751</v>
      </c>
      <c r="X757" s="323">
        <f t="shared" si="121"/>
        <v>753</v>
      </c>
    </row>
    <row r="758" spans="1:24" s="270" customFormat="1" ht="42.75" customHeight="1" x14ac:dyDescent="0.25">
      <c r="A758" s="355"/>
      <c r="B758" s="355"/>
      <c r="C758" s="353"/>
      <c r="D758" s="305" t="s">
        <v>961</v>
      </c>
      <c r="E758" s="305">
        <v>1</v>
      </c>
      <c r="F758" s="305">
        <v>328</v>
      </c>
      <c r="G758" s="306" t="s">
        <v>313</v>
      </c>
      <c r="H758" s="305" t="s">
        <v>451</v>
      </c>
      <c r="I758" s="305" t="s">
        <v>451</v>
      </c>
      <c r="J758" s="352"/>
      <c r="K758" s="251" t="s">
        <v>78</v>
      </c>
      <c r="L758" s="251" t="s">
        <v>78</v>
      </c>
      <c r="O758" s="323">
        <f t="shared" ca="1" si="122"/>
        <v>0</v>
      </c>
      <c r="P758" s="323">
        <f t="shared" ca="1" si="123"/>
        <v>0</v>
      </c>
      <c r="Q758" s="323">
        <f t="shared" ca="1" si="124"/>
        <v>0</v>
      </c>
      <c r="R758" s="323">
        <f t="shared" ca="1" si="125"/>
        <v>0</v>
      </c>
      <c r="S758" s="323">
        <f t="shared" ca="1" si="126"/>
        <v>0</v>
      </c>
      <c r="T758" s="323">
        <f t="shared" ca="1" si="127"/>
        <v>0</v>
      </c>
      <c r="W758" s="323">
        <f t="shared" si="120"/>
        <v>751</v>
      </c>
      <c r="X758" s="323">
        <f t="shared" si="121"/>
        <v>753</v>
      </c>
    </row>
    <row r="759" spans="1:24" customFormat="1" ht="42.75" customHeight="1" x14ac:dyDescent="0.25">
      <c r="A759" s="355"/>
      <c r="B759" s="355"/>
      <c r="C759" s="353"/>
      <c r="D759" s="239" t="s">
        <v>385</v>
      </c>
      <c r="E759" s="239">
        <v>1</v>
      </c>
      <c r="F759" s="239">
        <v>144</v>
      </c>
      <c r="G759" s="248" t="s">
        <v>313</v>
      </c>
      <c r="H759" s="239" t="s">
        <v>451</v>
      </c>
      <c r="I759" s="239" t="s">
        <v>451</v>
      </c>
      <c r="J759" s="352"/>
      <c r="K759" s="251" t="s">
        <v>78</v>
      </c>
      <c r="L759" s="251" t="s">
        <v>78</v>
      </c>
      <c r="O759" s="323">
        <f t="shared" ca="1" si="122"/>
        <v>0</v>
      </c>
      <c r="P759" s="323">
        <f t="shared" ca="1" si="123"/>
        <v>0</v>
      </c>
      <c r="Q759" s="323">
        <f t="shared" ca="1" si="124"/>
        <v>0</v>
      </c>
      <c r="R759" s="323">
        <f t="shared" ca="1" si="125"/>
        <v>0</v>
      </c>
      <c r="S759" s="323">
        <f t="shared" ca="1" si="126"/>
        <v>0</v>
      </c>
      <c r="T759" s="323">
        <f t="shared" ca="1" si="127"/>
        <v>0</v>
      </c>
      <c r="W759" s="323">
        <f t="shared" si="120"/>
        <v>751</v>
      </c>
      <c r="X759" s="323">
        <f t="shared" si="121"/>
        <v>753</v>
      </c>
    </row>
    <row r="760" spans="1:24" customFormat="1" ht="42.75" customHeight="1" x14ac:dyDescent="0.25">
      <c r="A760" s="356"/>
      <c r="B760" s="356"/>
      <c r="C760" s="239" t="s">
        <v>499</v>
      </c>
      <c r="D760" s="239"/>
      <c r="E760" s="239"/>
      <c r="F760" s="239"/>
      <c r="G760" s="248"/>
      <c r="H760" s="239" t="s">
        <v>451</v>
      </c>
      <c r="I760" s="239"/>
      <c r="J760" s="248" t="s">
        <v>451</v>
      </c>
      <c r="K760" s="251"/>
      <c r="L760" s="251"/>
      <c r="O760" s="323">
        <f t="shared" ca="1" si="122"/>
        <v>0</v>
      </c>
      <c r="P760" s="323">
        <f t="shared" ca="1" si="123"/>
        <v>0</v>
      </c>
      <c r="Q760" s="323">
        <f t="shared" ca="1" si="124"/>
        <v>0</v>
      </c>
      <c r="R760" s="323">
        <f t="shared" ca="1" si="125"/>
        <v>0</v>
      </c>
      <c r="S760" s="323">
        <f t="shared" ca="1" si="126"/>
        <v>0</v>
      </c>
      <c r="T760" s="323">
        <f t="shared" ca="1" si="127"/>
        <v>0</v>
      </c>
      <c r="W760" s="323">
        <f t="shared" si="120"/>
        <v>759</v>
      </c>
      <c r="X760" s="323">
        <f t="shared" si="121"/>
        <v>761</v>
      </c>
    </row>
    <row r="761" spans="1:24" customFormat="1" ht="42.75" customHeight="1" x14ac:dyDescent="0.25">
      <c r="A761" s="354">
        <v>125</v>
      </c>
      <c r="B761" s="354" t="s">
        <v>132</v>
      </c>
      <c r="C761" s="353" t="s">
        <v>549</v>
      </c>
      <c r="D761" s="239" t="s">
        <v>113</v>
      </c>
      <c r="E761" s="239">
        <v>1</v>
      </c>
      <c r="F761" s="239">
        <v>104</v>
      </c>
      <c r="G761" s="248" t="s">
        <v>313</v>
      </c>
      <c r="H761" s="239" t="s">
        <v>451</v>
      </c>
      <c r="I761" s="239" t="s">
        <v>451</v>
      </c>
      <c r="J761" s="352" t="s">
        <v>507</v>
      </c>
      <c r="K761" s="251" t="s">
        <v>15</v>
      </c>
      <c r="L761" s="251" t="s">
        <v>23</v>
      </c>
      <c r="O761" s="323">
        <f t="shared" ca="1" si="122"/>
        <v>0</v>
      </c>
      <c r="P761" s="323">
        <f t="shared" ca="1" si="123"/>
        <v>0</v>
      </c>
      <c r="Q761" s="323">
        <f t="shared" ca="1" si="124"/>
        <v>0</v>
      </c>
      <c r="R761" s="323">
        <f t="shared" ca="1" si="125"/>
        <v>0</v>
      </c>
      <c r="S761" s="323">
        <f t="shared" ca="1" si="126"/>
        <v>0</v>
      </c>
      <c r="T761" s="323">
        <f t="shared" ca="1" si="127"/>
        <v>0</v>
      </c>
      <c r="W761" s="323">
        <f t="shared" si="120"/>
        <v>759</v>
      </c>
      <c r="X761" s="323">
        <f t="shared" si="121"/>
        <v>761</v>
      </c>
    </row>
    <row r="762" spans="1:24" customFormat="1" ht="42.75" customHeight="1" x14ac:dyDescent="0.25">
      <c r="A762" s="355"/>
      <c r="B762" s="355"/>
      <c r="C762" s="353"/>
      <c r="D762" s="239" t="s">
        <v>113</v>
      </c>
      <c r="E762" s="239">
        <v>2</v>
      </c>
      <c r="F762" s="239">
        <v>104</v>
      </c>
      <c r="G762" s="248" t="s">
        <v>313</v>
      </c>
      <c r="H762" s="239" t="s">
        <v>451</v>
      </c>
      <c r="I762" s="239" t="s">
        <v>451</v>
      </c>
      <c r="J762" s="352"/>
      <c r="K762" s="251" t="s">
        <v>15</v>
      </c>
      <c r="L762" s="251" t="s">
        <v>23</v>
      </c>
      <c r="O762" s="323">
        <f t="shared" ca="1" si="122"/>
        <v>0</v>
      </c>
      <c r="P762" s="323">
        <f t="shared" ca="1" si="123"/>
        <v>0</v>
      </c>
      <c r="Q762" s="323">
        <f t="shared" ca="1" si="124"/>
        <v>0</v>
      </c>
      <c r="R762" s="323">
        <f t="shared" ca="1" si="125"/>
        <v>0</v>
      </c>
      <c r="S762" s="323">
        <f t="shared" ca="1" si="126"/>
        <v>0</v>
      </c>
      <c r="T762" s="323">
        <f t="shared" ca="1" si="127"/>
        <v>0</v>
      </c>
      <c r="W762" s="323">
        <f t="shared" si="120"/>
        <v>759</v>
      </c>
      <c r="X762" s="323">
        <f t="shared" si="121"/>
        <v>761</v>
      </c>
    </row>
    <row r="763" spans="1:24" customFormat="1" ht="42.75" customHeight="1" x14ac:dyDescent="0.25">
      <c r="A763" s="355"/>
      <c r="B763" s="355"/>
      <c r="C763" s="353"/>
      <c r="D763" s="239" t="s">
        <v>109</v>
      </c>
      <c r="E763" s="239">
        <v>1</v>
      </c>
      <c r="F763" s="239">
        <v>243</v>
      </c>
      <c r="G763" s="248" t="s">
        <v>313</v>
      </c>
      <c r="H763" s="239" t="s">
        <v>451</v>
      </c>
      <c r="I763" s="239" t="s">
        <v>451</v>
      </c>
      <c r="J763" s="352"/>
      <c r="K763" s="251" t="s">
        <v>431</v>
      </c>
      <c r="L763" s="251" t="s">
        <v>24</v>
      </c>
      <c r="O763" s="323">
        <f t="shared" ca="1" si="122"/>
        <v>0</v>
      </c>
      <c r="P763" s="323">
        <f t="shared" ca="1" si="123"/>
        <v>0</v>
      </c>
      <c r="Q763" s="323">
        <f t="shared" ca="1" si="124"/>
        <v>0</v>
      </c>
      <c r="R763" s="323">
        <f t="shared" ca="1" si="125"/>
        <v>0</v>
      </c>
      <c r="S763" s="323">
        <f t="shared" ca="1" si="126"/>
        <v>0</v>
      </c>
      <c r="T763" s="323">
        <f t="shared" ca="1" si="127"/>
        <v>0</v>
      </c>
      <c r="W763" s="323">
        <f t="shared" si="120"/>
        <v>759</v>
      </c>
      <c r="X763" s="323">
        <f t="shared" si="121"/>
        <v>761</v>
      </c>
    </row>
    <row r="764" spans="1:24" customFormat="1" ht="42.75" customHeight="1" x14ac:dyDescent="0.25">
      <c r="A764" s="355"/>
      <c r="B764" s="355"/>
      <c r="C764" s="353"/>
      <c r="D764" s="239" t="s">
        <v>109</v>
      </c>
      <c r="E764" s="239">
        <v>2</v>
      </c>
      <c r="F764" s="239">
        <v>243</v>
      </c>
      <c r="G764" s="248" t="s">
        <v>313</v>
      </c>
      <c r="H764" s="239" t="s">
        <v>451</v>
      </c>
      <c r="I764" s="239" t="s">
        <v>451</v>
      </c>
      <c r="J764" s="352"/>
      <c r="K764" s="251" t="s">
        <v>431</v>
      </c>
      <c r="L764" s="251" t="s">
        <v>24</v>
      </c>
      <c r="O764" s="323">
        <f t="shared" ca="1" si="122"/>
        <v>0</v>
      </c>
      <c r="P764" s="323">
        <f t="shared" ca="1" si="123"/>
        <v>0</v>
      </c>
      <c r="Q764" s="323">
        <f t="shared" ca="1" si="124"/>
        <v>0</v>
      </c>
      <c r="R764" s="323">
        <f t="shared" ca="1" si="125"/>
        <v>0</v>
      </c>
      <c r="S764" s="323">
        <f t="shared" ca="1" si="126"/>
        <v>0</v>
      </c>
      <c r="T764" s="323">
        <f t="shared" ca="1" si="127"/>
        <v>0</v>
      </c>
      <c r="W764" s="323">
        <f t="shared" si="120"/>
        <v>759</v>
      </c>
      <c r="X764" s="323">
        <f t="shared" si="121"/>
        <v>761</v>
      </c>
    </row>
    <row r="765" spans="1:24" customFormat="1" ht="42.75" customHeight="1" x14ac:dyDescent="0.25">
      <c r="A765" s="355"/>
      <c r="B765" s="355"/>
      <c r="C765" s="353"/>
      <c r="D765" s="239" t="s">
        <v>114</v>
      </c>
      <c r="E765" s="239">
        <v>1</v>
      </c>
      <c r="F765" s="239">
        <v>221</v>
      </c>
      <c r="G765" s="248" t="s">
        <v>313</v>
      </c>
      <c r="H765" s="239" t="s">
        <v>451</v>
      </c>
      <c r="I765" s="239" t="s">
        <v>451</v>
      </c>
      <c r="J765" s="352"/>
      <c r="K765" s="251" t="s">
        <v>15</v>
      </c>
      <c r="L765" s="251" t="s">
        <v>15</v>
      </c>
      <c r="O765" s="323">
        <f t="shared" ca="1" si="122"/>
        <v>0</v>
      </c>
      <c r="P765" s="323">
        <f t="shared" ca="1" si="123"/>
        <v>0</v>
      </c>
      <c r="Q765" s="323">
        <f t="shared" ca="1" si="124"/>
        <v>0</v>
      </c>
      <c r="R765" s="323">
        <f t="shared" ca="1" si="125"/>
        <v>0</v>
      </c>
      <c r="S765" s="323">
        <f t="shared" ca="1" si="126"/>
        <v>0</v>
      </c>
      <c r="T765" s="323">
        <f t="shared" ca="1" si="127"/>
        <v>0</v>
      </c>
      <c r="W765" s="323">
        <f t="shared" si="120"/>
        <v>759</v>
      </c>
      <c r="X765" s="323">
        <f t="shared" si="121"/>
        <v>761</v>
      </c>
    </row>
    <row r="766" spans="1:24" customFormat="1" ht="42.75" customHeight="1" x14ac:dyDescent="0.25">
      <c r="A766" s="355"/>
      <c r="B766" s="355"/>
      <c r="C766" s="353"/>
      <c r="D766" s="239" t="s">
        <v>114</v>
      </c>
      <c r="E766" s="239">
        <v>2</v>
      </c>
      <c r="F766" s="239">
        <v>221</v>
      </c>
      <c r="G766" s="248" t="s">
        <v>313</v>
      </c>
      <c r="H766" s="239" t="s">
        <v>451</v>
      </c>
      <c r="I766" s="239" t="s">
        <v>451</v>
      </c>
      <c r="J766" s="352"/>
      <c r="K766" s="251" t="s">
        <v>15</v>
      </c>
      <c r="L766" s="251" t="s">
        <v>15</v>
      </c>
      <c r="O766" s="323">
        <f t="shared" ca="1" si="122"/>
        <v>0</v>
      </c>
      <c r="P766" s="323">
        <f t="shared" ca="1" si="123"/>
        <v>0</v>
      </c>
      <c r="Q766" s="323">
        <f t="shared" ca="1" si="124"/>
        <v>0</v>
      </c>
      <c r="R766" s="323">
        <f t="shared" ca="1" si="125"/>
        <v>0</v>
      </c>
      <c r="S766" s="323">
        <f t="shared" ca="1" si="126"/>
        <v>0</v>
      </c>
      <c r="T766" s="323">
        <f t="shared" ca="1" si="127"/>
        <v>0</v>
      </c>
      <c r="W766" s="323">
        <f t="shared" si="120"/>
        <v>759</v>
      </c>
      <c r="X766" s="323">
        <f t="shared" si="121"/>
        <v>761</v>
      </c>
    </row>
    <row r="767" spans="1:24" customFormat="1" ht="42.75" customHeight="1" x14ac:dyDescent="0.25">
      <c r="A767" s="355"/>
      <c r="B767" s="355"/>
      <c r="C767" s="353"/>
      <c r="D767" s="239" t="s">
        <v>171</v>
      </c>
      <c r="E767" s="239">
        <v>1</v>
      </c>
      <c r="F767" s="239">
        <v>178</v>
      </c>
      <c r="G767" s="248" t="s">
        <v>313</v>
      </c>
      <c r="H767" s="239">
        <v>50</v>
      </c>
      <c r="I767" s="239" t="s">
        <v>543</v>
      </c>
      <c r="J767" s="352"/>
      <c r="K767" s="251" t="s">
        <v>23</v>
      </c>
      <c r="L767" s="251" t="s">
        <v>172</v>
      </c>
      <c r="O767" s="323">
        <f t="shared" ca="1" si="122"/>
        <v>1</v>
      </c>
      <c r="P767" s="323">
        <f t="shared" ca="1" si="123"/>
        <v>0</v>
      </c>
      <c r="Q767" s="323">
        <f t="shared" ca="1" si="124"/>
        <v>0</v>
      </c>
      <c r="R767" s="323">
        <f t="shared" ca="1" si="125"/>
        <v>0</v>
      </c>
      <c r="S767" s="323">
        <f t="shared" ca="1" si="126"/>
        <v>0</v>
      </c>
      <c r="T767" s="323">
        <f t="shared" ca="1" si="127"/>
        <v>0</v>
      </c>
      <c r="W767" s="323">
        <f t="shared" si="120"/>
        <v>759</v>
      </c>
      <c r="X767" s="323">
        <f t="shared" si="121"/>
        <v>761</v>
      </c>
    </row>
    <row r="768" spans="1:24" customFormat="1" ht="42.75" customHeight="1" x14ac:dyDescent="0.25">
      <c r="A768" s="355"/>
      <c r="B768" s="355"/>
      <c r="C768" s="353"/>
      <c r="D768" s="239" t="s">
        <v>171</v>
      </c>
      <c r="E768" s="239">
        <v>2</v>
      </c>
      <c r="F768" s="239">
        <v>178</v>
      </c>
      <c r="G768" s="248" t="s">
        <v>313</v>
      </c>
      <c r="H768" s="239">
        <v>50</v>
      </c>
      <c r="I768" s="239" t="s">
        <v>543</v>
      </c>
      <c r="J768" s="352"/>
      <c r="K768" s="251" t="s">
        <v>23</v>
      </c>
      <c r="L768" s="251" t="s">
        <v>172</v>
      </c>
      <c r="O768" s="323">
        <f t="shared" ca="1" si="122"/>
        <v>1</v>
      </c>
      <c r="P768" s="323">
        <f t="shared" ca="1" si="123"/>
        <v>0</v>
      </c>
      <c r="Q768" s="323">
        <f t="shared" ca="1" si="124"/>
        <v>0</v>
      </c>
      <c r="R768" s="323">
        <f t="shared" ca="1" si="125"/>
        <v>0</v>
      </c>
      <c r="S768" s="323">
        <f t="shared" ca="1" si="126"/>
        <v>0</v>
      </c>
      <c r="T768" s="323">
        <f t="shared" ca="1" si="127"/>
        <v>0</v>
      </c>
      <c r="W768" s="323">
        <f t="shared" si="120"/>
        <v>759</v>
      </c>
      <c r="X768" s="323">
        <f t="shared" si="121"/>
        <v>761</v>
      </c>
    </row>
    <row r="769" spans="1:24" customFormat="1" ht="42.75" customHeight="1" x14ac:dyDescent="0.25">
      <c r="A769" s="356"/>
      <c r="B769" s="356"/>
      <c r="C769" s="239" t="s">
        <v>499</v>
      </c>
      <c r="D769" s="239"/>
      <c r="E769" s="239"/>
      <c r="F769" s="239"/>
      <c r="G769" s="248"/>
      <c r="H769" s="239">
        <f>SUM(H761:H768)</f>
        <v>100</v>
      </c>
      <c r="I769" s="239"/>
      <c r="J769" s="248">
        <v>125</v>
      </c>
      <c r="K769" s="251"/>
      <c r="L769" s="251"/>
      <c r="O769" s="323">
        <f t="shared" ca="1" si="122"/>
        <v>2</v>
      </c>
      <c r="P769" s="323">
        <f t="shared" ca="1" si="123"/>
        <v>0</v>
      </c>
      <c r="Q769" s="323">
        <f t="shared" ca="1" si="124"/>
        <v>0</v>
      </c>
      <c r="R769" s="323">
        <f t="shared" ca="1" si="125"/>
        <v>0</v>
      </c>
      <c r="S769" s="323">
        <f t="shared" ca="1" si="126"/>
        <v>0</v>
      </c>
      <c r="T769" s="323">
        <f t="shared" ca="1" si="127"/>
        <v>0</v>
      </c>
      <c r="W769" s="323">
        <f t="shared" si="120"/>
        <v>768</v>
      </c>
      <c r="X769" s="323">
        <f t="shared" si="121"/>
        <v>770</v>
      </c>
    </row>
    <row r="770" spans="1:24" customFormat="1" ht="42.75" customHeight="1" x14ac:dyDescent="0.25">
      <c r="A770" s="354">
        <v>126</v>
      </c>
      <c r="B770" s="354" t="s">
        <v>71</v>
      </c>
      <c r="C770" s="353" t="s">
        <v>24</v>
      </c>
      <c r="D770" s="239" t="s">
        <v>163</v>
      </c>
      <c r="E770" s="239">
        <v>1</v>
      </c>
      <c r="F770" s="239">
        <v>140</v>
      </c>
      <c r="G770" s="248" t="s">
        <v>313</v>
      </c>
      <c r="H770" s="239" t="s">
        <v>451</v>
      </c>
      <c r="I770" s="239" t="s">
        <v>451</v>
      </c>
      <c r="J770" s="352" t="s">
        <v>556</v>
      </c>
      <c r="K770" s="251" t="s">
        <v>431</v>
      </c>
      <c r="L770" s="251" t="s">
        <v>24</v>
      </c>
      <c r="O770" s="323">
        <f t="shared" ca="1" si="122"/>
        <v>0</v>
      </c>
      <c r="P770" s="323">
        <f t="shared" ca="1" si="123"/>
        <v>0</v>
      </c>
      <c r="Q770" s="323">
        <f t="shared" ca="1" si="124"/>
        <v>0</v>
      </c>
      <c r="R770" s="323">
        <f t="shared" ca="1" si="125"/>
        <v>0</v>
      </c>
      <c r="S770" s="323">
        <f t="shared" ca="1" si="126"/>
        <v>0</v>
      </c>
      <c r="T770" s="323">
        <f t="shared" ca="1" si="127"/>
        <v>0</v>
      </c>
      <c r="W770" s="323">
        <f t="shared" si="120"/>
        <v>768</v>
      </c>
      <c r="X770" s="323">
        <f t="shared" si="121"/>
        <v>770</v>
      </c>
    </row>
    <row r="771" spans="1:24" customFormat="1" ht="42.75" customHeight="1" x14ac:dyDescent="0.25">
      <c r="A771" s="355"/>
      <c r="B771" s="355"/>
      <c r="C771" s="353"/>
      <c r="D771" s="239" t="s">
        <v>163</v>
      </c>
      <c r="E771" s="239">
        <v>2</v>
      </c>
      <c r="F771" s="239">
        <v>140</v>
      </c>
      <c r="G771" s="248" t="s">
        <v>313</v>
      </c>
      <c r="H771" s="239" t="s">
        <v>451</v>
      </c>
      <c r="I771" s="239" t="s">
        <v>451</v>
      </c>
      <c r="J771" s="352"/>
      <c r="K771" s="251" t="s">
        <v>431</v>
      </c>
      <c r="L771" s="251" t="s">
        <v>24</v>
      </c>
      <c r="O771" s="323">
        <f t="shared" ca="1" si="122"/>
        <v>0</v>
      </c>
      <c r="P771" s="323">
        <f t="shared" ca="1" si="123"/>
        <v>0</v>
      </c>
      <c r="Q771" s="323">
        <f t="shared" ca="1" si="124"/>
        <v>0</v>
      </c>
      <c r="R771" s="323">
        <f t="shared" ca="1" si="125"/>
        <v>0</v>
      </c>
      <c r="S771" s="323">
        <f t="shared" ca="1" si="126"/>
        <v>0</v>
      </c>
      <c r="T771" s="323">
        <f t="shared" ca="1" si="127"/>
        <v>0</v>
      </c>
      <c r="W771" s="323">
        <f t="shared" si="120"/>
        <v>768</v>
      </c>
      <c r="X771" s="323">
        <f t="shared" si="121"/>
        <v>770</v>
      </c>
    </row>
    <row r="772" spans="1:24" customFormat="1" ht="42.75" customHeight="1" x14ac:dyDescent="0.25">
      <c r="A772" s="355"/>
      <c r="B772" s="355"/>
      <c r="C772" s="353"/>
      <c r="D772" s="239" t="s">
        <v>54</v>
      </c>
      <c r="E772" s="239">
        <v>1</v>
      </c>
      <c r="F772" s="239">
        <v>103</v>
      </c>
      <c r="G772" s="248" t="s">
        <v>313</v>
      </c>
      <c r="H772" s="239" t="s">
        <v>451</v>
      </c>
      <c r="I772" s="239" t="s">
        <v>451</v>
      </c>
      <c r="J772" s="352"/>
      <c r="K772" s="251" t="s">
        <v>431</v>
      </c>
      <c r="L772" s="251" t="s">
        <v>24</v>
      </c>
      <c r="O772" s="323">
        <f t="shared" ca="1" si="122"/>
        <v>0</v>
      </c>
      <c r="P772" s="323">
        <f t="shared" ca="1" si="123"/>
        <v>0</v>
      </c>
      <c r="Q772" s="323">
        <f t="shared" ca="1" si="124"/>
        <v>0</v>
      </c>
      <c r="R772" s="323">
        <f t="shared" ca="1" si="125"/>
        <v>0</v>
      </c>
      <c r="S772" s="323">
        <f t="shared" ca="1" si="126"/>
        <v>0</v>
      </c>
      <c r="T772" s="323">
        <f t="shared" ca="1" si="127"/>
        <v>0</v>
      </c>
      <c r="W772" s="323">
        <f t="shared" si="120"/>
        <v>768</v>
      </c>
      <c r="X772" s="323">
        <f t="shared" si="121"/>
        <v>770</v>
      </c>
    </row>
    <row r="773" spans="1:24" customFormat="1" ht="42.75" customHeight="1" x14ac:dyDescent="0.25">
      <c r="A773" s="355"/>
      <c r="B773" s="355"/>
      <c r="C773" s="353"/>
      <c r="D773" s="239" t="s">
        <v>54</v>
      </c>
      <c r="E773" s="239">
        <v>2</v>
      </c>
      <c r="F773" s="239">
        <v>103</v>
      </c>
      <c r="G773" s="248" t="s">
        <v>313</v>
      </c>
      <c r="H773" s="239" t="s">
        <v>451</v>
      </c>
      <c r="I773" s="239" t="s">
        <v>451</v>
      </c>
      <c r="J773" s="352"/>
      <c r="K773" s="251" t="s">
        <v>431</v>
      </c>
      <c r="L773" s="251" t="s">
        <v>24</v>
      </c>
      <c r="O773" s="323">
        <f t="shared" ca="1" si="122"/>
        <v>0</v>
      </c>
      <c r="P773" s="323">
        <f t="shared" ca="1" si="123"/>
        <v>0</v>
      </c>
      <c r="Q773" s="323">
        <f t="shared" ca="1" si="124"/>
        <v>0</v>
      </c>
      <c r="R773" s="323">
        <f t="shared" ca="1" si="125"/>
        <v>0</v>
      </c>
      <c r="S773" s="323">
        <f t="shared" ca="1" si="126"/>
        <v>0</v>
      </c>
      <c r="T773" s="323">
        <f t="shared" ca="1" si="127"/>
        <v>0</v>
      </c>
      <c r="W773" s="323">
        <f t="shared" si="120"/>
        <v>768</v>
      </c>
      <c r="X773" s="323">
        <f t="shared" si="121"/>
        <v>770</v>
      </c>
    </row>
    <row r="774" spans="1:24" customFormat="1" ht="42.75" customHeight="1" x14ac:dyDescent="0.25">
      <c r="A774" s="355"/>
      <c r="B774" s="355"/>
      <c r="C774" s="353"/>
      <c r="D774" s="239" t="s">
        <v>70</v>
      </c>
      <c r="E774" s="239">
        <v>1</v>
      </c>
      <c r="F774" s="239">
        <v>282</v>
      </c>
      <c r="G774" s="248" t="s">
        <v>315</v>
      </c>
      <c r="H774" s="239">
        <v>50</v>
      </c>
      <c r="I774" s="239" t="s">
        <v>451</v>
      </c>
      <c r="J774" s="352"/>
      <c r="K774" s="251" t="s">
        <v>15</v>
      </c>
      <c r="L774" s="251" t="s">
        <v>15</v>
      </c>
      <c r="O774" s="323">
        <f t="shared" ca="1" si="122"/>
        <v>0</v>
      </c>
      <c r="P774" s="323">
        <f t="shared" ca="1" si="123"/>
        <v>1</v>
      </c>
      <c r="Q774" s="323">
        <f t="shared" ca="1" si="124"/>
        <v>0</v>
      </c>
      <c r="R774" s="323">
        <f t="shared" ca="1" si="125"/>
        <v>0</v>
      </c>
      <c r="S774" s="323">
        <f t="shared" ca="1" si="126"/>
        <v>0</v>
      </c>
      <c r="T774" s="323">
        <f t="shared" ca="1" si="127"/>
        <v>0</v>
      </c>
      <c r="W774" s="323">
        <f t="shared" ref="W774:W837" si="128">IF(C774="Total", ROW(B774)-1, W773)</f>
        <v>768</v>
      </c>
      <c r="X774" s="323">
        <f t="shared" si="121"/>
        <v>770</v>
      </c>
    </row>
    <row r="775" spans="1:24" customFormat="1" ht="42.75" customHeight="1" x14ac:dyDescent="0.25">
      <c r="A775" s="355"/>
      <c r="B775" s="355"/>
      <c r="C775" s="353"/>
      <c r="D775" s="239" t="s">
        <v>70</v>
      </c>
      <c r="E775" s="239">
        <v>2</v>
      </c>
      <c r="F775" s="239">
        <v>282</v>
      </c>
      <c r="G775" s="248" t="s">
        <v>315</v>
      </c>
      <c r="H775" s="239">
        <v>50</v>
      </c>
      <c r="I775" s="239" t="s">
        <v>451</v>
      </c>
      <c r="J775" s="352"/>
      <c r="K775" s="251" t="s">
        <v>15</v>
      </c>
      <c r="L775" s="251" t="s">
        <v>15</v>
      </c>
      <c r="O775" s="323">
        <f t="shared" ca="1" si="122"/>
        <v>0</v>
      </c>
      <c r="P775" s="323">
        <f t="shared" ca="1" si="123"/>
        <v>1</v>
      </c>
      <c r="Q775" s="323">
        <f t="shared" ca="1" si="124"/>
        <v>0</v>
      </c>
      <c r="R775" s="323">
        <f t="shared" ca="1" si="125"/>
        <v>0</v>
      </c>
      <c r="S775" s="323">
        <f t="shared" ca="1" si="126"/>
        <v>0</v>
      </c>
      <c r="T775" s="323">
        <f t="shared" ca="1" si="127"/>
        <v>0</v>
      </c>
      <c r="W775" s="323">
        <f t="shared" si="128"/>
        <v>768</v>
      </c>
      <c r="X775" s="323">
        <f t="shared" si="121"/>
        <v>770</v>
      </c>
    </row>
    <row r="776" spans="1:24" customFormat="1" ht="42.75" customHeight="1" x14ac:dyDescent="0.25">
      <c r="A776" s="355"/>
      <c r="B776" s="355"/>
      <c r="C776" s="353"/>
      <c r="D776" s="239" t="s">
        <v>102</v>
      </c>
      <c r="E776" s="239">
        <v>1</v>
      </c>
      <c r="F776" s="239">
        <v>62</v>
      </c>
      <c r="G776" s="248" t="s">
        <v>313</v>
      </c>
      <c r="H776" s="239" t="s">
        <v>451</v>
      </c>
      <c r="I776" s="239" t="s">
        <v>451</v>
      </c>
      <c r="J776" s="352"/>
      <c r="K776" s="251" t="s">
        <v>15</v>
      </c>
      <c r="L776" s="251" t="s">
        <v>15</v>
      </c>
      <c r="O776" s="323">
        <f t="shared" ca="1" si="122"/>
        <v>0</v>
      </c>
      <c r="P776" s="323">
        <f t="shared" ca="1" si="123"/>
        <v>0</v>
      </c>
      <c r="Q776" s="323">
        <f t="shared" ca="1" si="124"/>
        <v>0</v>
      </c>
      <c r="R776" s="323">
        <f t="shared" ca="1" si="125"/>
        <v>0</v>
      </c>
      <c r="S776" s="323">
        <f t="shared" ca="1" si="126"/>
        <v>0</v>
      </c>
      <c r="T776" s="323">
        <f t="shared" ca="1" si="127"/>
        <v>0</v>
      </c>
      <c r="W776" s="323">
        <f t="shared" si="128"/>
        <v>768</v>
      </c>
      <c r="X776" s="323">
        <f t="shared" si="121"/>
        <v>770</v>
      </c>
    </row>
    <row r="777" spans="1:24" customFormat="1" ht="42.75" customHeight="1" x14ac:dyDescent="0.25">
      <c r="A777" s="355"/>
      <c r="B777" s="355"/>
      <c r="C777" s="353"/>
      <c r="D777" s="239" t="s">
        <v>102</v>
      </c>
      <c r="E777" s="239">
        <v>2</v>
      </c>
      <c r="F777" s="239">
        <v>62</v>
      </c>
      <c r="G777" s="248" t="s">
        <v>313</v>
      </c>
      <c r="H777" s="239" t="s">
        <v>451</v>
      </c>
      <c r="I777" s="239" t="s">
        <v>451</v>
      </c>
      <c r="J777" s="352"/>
      <c r="K777" s="251" t="s">
        <v>15</v>
      </c>
      <c r="L777" s="251" t="s">
        <v>15</v>
      </c>
      <c r="O777" s="323">
        <f t="shared" ca="1" si="122"/>
        <v>0</v>
      </c>
      <c r="P777" s="323">
        <f t="shared" ca="1" si="123"/>
        <v>0</v>
      </c>
      <c r="Q777" s="323">
        <f t="shared" ca="1" si="124"/>
        <v>0</v>
      </c>
      <c r="R777" s="323">
        <f t="shared" ca="1" si="125"/>
        <v>0</v>
      </c>
      <c r="S777" s="323">
        <f t="shared" ca="1" si="126"/>
        <v>0</v>
      </c>
      <c r="T777" s="323">
        <f t="shared" ca="1" si="127"/>
        <v>0</v>
      </c>
      <c r="W777" s="323">
        <f t="shared" si="128"/>
        <v>768</v>
      </c>
      <c r="X777" s="323">
        <f t="shared" si="121"/>
        <v>770</v>
      </c>
    </row>
    <row r="778" spans="1:24" customFormat="1" ht="42.75" customHeight="1" x14ac:dyDescent="0.25">
      <c r="A778" s="356"/>
      <c r="B778" s="356"/>
      <c r="C778" s="239" t="s">
        <v>499</v>
      </c>
      <c r="D778" s="239"/>
      <c r="E778" s="239"/>
      <c r="F778" s="239"/>
      <c r="G778" s="248"/>
      <c r="H778" s="239">
        <f>SUM(H770:H777)</f>
        <v>100</v>
      </c>
      <c r="I778" s="239"/>
      <c r="J778" s="248">
        <v>175</v>
      </c>
      <c r="K778" s="251"/>
      <c r="L778" s="251"/>
      <c r="O778" s="323">
        <f t="shared" ca="1" si="122"/>
        <v>0</v>
      </c>
      <c r="P778" s="323">
        <f t="shared" ca="1" si="123"/>
        <v>2</v>
      </c>
      <c r="Q778" s="323">
        <f t="shared" ca="1" si="124"/>
        <v>0</v>
      </c>
      <c r="R778" s="323">
        <f t="shared" ca="1" si="125"/>
        <v>0</v>
      </c>
      <c r="S778" s="323">
        <f t="shared" ca="1" si="126"/>
        <v>0</v>
      </c>
      <c r="T778" s="323">
        <f t="shared" ca="1" si="127"/>
        <v>0</v>
      </c>
      <c r="W778" s="323">
        <f t="shared" si="128"/>
        <v>777</v>
      </c>
      <c r="X778" s="323">
        <f t="shared" si="121"/>
        <v>779</v>
      </c>
    </row>
    <row r="779" spans="1:24" customFormat="1" ht="42.75" customHeight="1" x14ac:dyDescent="0.25">
      <c r="A779" s="354">
        <v>127</v>
      </c>
      <c r="B779" s="354" t="s">
        <v>164</v>
      </c>
      <c r="C779" s="353" t="s">
        <v>164</v>
      </c>
      <c r="D779" s="239" t="s">
        <v>129</v>
      </c>
      <c r="E779" s="239">
        <v>1</v>
      </c>
      <c r="F779" s="239">
        <v>60</v>
      </c>
      <c r="G779" s="248" t="s">
        <v>313</v>
      </c>
      <c r="H779" s="239" t="s">
        <v>451</v>
      </c>
      <c r="I779" s="239" t="s">
        <v>451</v>
      </c>
      <c r="J779" s="352" t="s">
        <v>451</v>
      </c>
      <c r="K779" s="251" t="s">
        <v>51</v>
      </c>
      <c r="L779" s="251" t="s">
        <v>51</v>
      </c>
      <c r="O779" s="323">
        <f t="shared" ca="1" si="122"/>
        <v>0</v>
      </c>
      <c r="P779" s="323">
        <f t="shared" ca="1" si="123"/>
        <v>0</v>
      </c>
      <c r="Q779" s="323">
        <f t="shared" ca="1" si="124"/>
        <v>0</v>
      </c>
      <c r="R779" s="323">
        <f t="shared" ca="1" si="125"/>
        <v>0</v>
      </c>
      <c r="S779" s="323">
        <f t="shared" ca="1" si="126"/>
        <v>0</v>
      </c>
      <c r="T779" s="323">
        <f t="shared" ca="1" si="127"/>
        <v>0</v>
      </c>
      <c r="W779" s="323">
        <f t="shared" si="128"/>
        <v>777</v>
      </c>
      <c r="X779" s="323">
        <f t="shared" si="121"/>
        <v>779</v>
      </c>
    </row>
    <row r="780" spans="1:24" customFormat="1" ht="42.75" customHeight="1" x14ac:dyDescent="0.25">
      <c r="A780" s="355"/>
      <c r="B780" s="355"/>
      <c r="C780" s="353"/>
      <c r="D780" s="239" t="s">
        <v>129</v>
      </c>
      <c r="E780" s="239">
        <v>2</v>
      </c>
      <c r="F780" s="239">
        <v>60</v>
      </c>
      <c r="G780" s="248" t="s">
        <v>313</v>
      </c>
      <c r="H780" s="239" t="s">
        <v>451</v>
      </c>
      <c r="I780" s="239" t="s">
        <v>451</v>
      </c>
      <c r="J780" s="352"/>
      <c r="K780" s="251" t="s">
        <v>51</v>
      </c>
      <c r="L780" s="251" t="s">
        <v>51</v>
      </c>
      <c r="O780" s="323">
        <f t="shared" ca="1" si="122"/>
        <v>0</v>
      </c>
      <c r="P780" s="323">
        <f t="shared" ca="1" si="123"/>
        <v>0</v>
      </c>
      <c r="Q780" s="323">
        <f t="shared" ca="1" si="124"/>
        <v>0</v>
      </c>
      <c r="R780" s="323">
        <f t="shared" ca="1" si="125"/>
        <v>0</v>
      </c>
      <c r="S780" s="323">
        <f t="shared" ca="1" si="126"/>
        <v>0</v>
      </c>
      <c r="T780" s="323">
        <f t="shared" ca="1" si="127"/>
        <v>0</v>
      </c>
      <c r="W780" s="323">
        <f t="shared" si="128"/>
        <v>777</v>
      </c>
      <c r="X780" s="323">
        <f t="shared" si="121"/>
        <v>779</v>
      </c>
    </row>
    <row r="781" spans="1:24" customFormat="1" ht="42.75" customHeight="1" x14ac:dyDescent="0.25">
      <c r="A781" s="355"/>
      <c r="B781" s="355"/>
      <c r="C781" s="353"/>
      <c r="D781" s="239" t="s">
        <v>154</v>
      </c>
      <c r="E781" s="239">
        <v>1</v>
      </c>
      <c r="F781" s="239">
        <v>136</v>
      </c>
      <c r="G781" s="248" t="s">
        <v>313</v>
      </c>
      <c r="H781" s="239" t="s">
        <v>451</v>
      </c>
      <c r="I781" s="239" t="s">
        <v>451</v>
      </c>
      <c r="J781" s="352"/>
      <c r="K781" s="251" t="s">
        <v>51</v>
      </c>
      <c r="L781" s="251" t="s">
        <v>51</v>
      </c>
      <c r="O781" s="323">
        <f t="shared" ca="1" si="122"/>
        <v>0</v>
      </c>
      <c r="P781" s="323">
        <f t="shared" ca="1" si="123"/>
        <v>0</v>
      </c>
      <c r="Q781" s="323">
        <f t="shared" ca="1" si="124"/>
        <v>0</v>
      </c>
      <c r="R781" s="323">
        <f t="shared" ca="1" si="125"/>
        <v>0</v>
      </c>
      <c r="S781" s="323">
        <f t="shared" ca="1" si="126"/>
        <v>0</v>
      </c>
      <c r="T781" s="323">
        <f t="shared" ca="1" si="127"/>
        <v>0</v>
      </c>
      <c r="W781" s="323">
        <f t="shared" si="128"/>
        <v>777</v>
      </c>
      <c r="X781" s="323">
        <f t="shared" si="121"/>
        <v>779</v>
      </c>
    </row>
    <row r="782" spans="1:24" customFormat="1" ht="42.75" customHeight="1" x14ac:dyDescent="0.25">
      <c r="A782" s="355"/>
      <c r="B782" s="355"/>
      <c r="C782" s="353"/>
      <c r="D782" s="239" t="s">
        <v>154</v>
      </c>
      <c r="E782" s="239">
        <v>2</v>
      </c>
      <c r="F782" s="239">
        <v>136</v>
      </c>
      <c r="G782" s="248" t="s">
        <v>313</v>
      </c>
      <c r="H782" s="239" t="s">
        <v>451</v>
      </c>
      <c r="I782" s="239" t="s">
        <v>451</v>
      </c>
      <c r="J782" s="352"/>
      <c r="K782" s="251" t="s">
        <v>51</v>
      </c>
      <c r="L782" s="251" t="s">
        <v>51</v>
      </c>
      <c r="O782" s="323">
        <f t="shared" ca="1" si="122"/>
        <v>0</v>
      </c>
      <c r="P782" s="323">
        <f t="shared" ca="1" si="123"/>
        <v>0</v>
      </c>
      <c r="Q782" s="323">
        <f t="shared" ca="1" si="124"/>
        <v>0</v>
      </c>
      <c r="R782" s="323">
        <f t="shared" ca="1" si="125"/>
        <v>0</v>
      </c>
      <c r="S782" s="323">
        <f t="shared" ca="1" si="126"/>
        <v>0</v>
      </c>
      <c r="T782" s="323">
        <f t="shared" ca="1" si="127"/>
        <v>0</v>
      </c>
      <c r="W782" s="323">
        <f t="shared" si="128"/>
        <v>777</v>
      </c>
      <c r="X782" s="323">
        <f t="shared" si="121"/>
        <v>779</v>
      </c>
    </row>
    <row r="783" spans="1:24" customFormat="1" ht="42.75" customHeight="1" x14ac:dyDescent="0.25">
      <c r="A783" s="356"/>
      <c r="B783" s="356"/>
      <c r="C783" s="239" t="s">
        <v>499</v>
      </c>
      <c r="D783" s="239"/>
      <c r="E783" s="239"/>
      <c r="F783" s="239"/>
      <c r="G783" s="248"/>
      <c r="H783" s="239" t="s">
        <v>451</v>
      </c>
      <c r="I783" s="239"/>
      <c r="J783" s="248" t="s">
        <v>451</v>
      </c>
      <c r="K783" s="251"/>
      <c r="L783" s="251"/>
      <c r="O783" s="323">
        <f t="shared" ca="1" si="122"/>
        <v>0</v>
      </c>
      <c r="P783" s="323">
        <f t="shared" ca="1" si="123"/>
        <v>0</v>
      </c>
      <c r="Q783" s="323">
        <f t="shared" ca="1" si="124"/>
        <v>0</v>
      </c>
      <c r="R783" s="323">
        <f t="shared" ca="1" si="125"/>
        <v>0</v>
      </c>
      <c r="S783" s="323">
        <f t="shared" ca="1" si="126"/>
        <v>0</v>
      </c>
      <c r="T783" s="323">
        <f t="shared" ca="1" si="127"/>
        <v>0</v>
      </c>
      <c r="W783" s="323">
        <f t="shared" si="128"/>
        <v>782</v>
      </c>
      <c r="X783" s="323">
        <f t="shared" ref="X783:X846" si="129">IF(C783="Total",W783+2,X782)</f>
        <v>784</v>
      </c>
    </row>
    <row r="784" spans="1:24" customFormat="1" ht="42.75" customHeight="1" x14ac:dyDescent="0.25">
      <c r="A784" s="354">
        <v>128</v>
      </c>
      <c r="B784" s="354" t="s">
        <v>180</v>
      </c>
      <c r="C784" s="353" t="s">
        <v>180</v>
      </c>
      <c r="D784" s="239" t="s">
        <v>25</v>
      </c>
      <c r="E784" s="239">
        <v>1</v>
      </c>
      <c r="F784" s="239">
        <v>27</v>
      </c>
      <c r="G784" s="248" t="s">
        <v>314</v>
      </c>
      <c r="H784" s="239" t="s">
        <v>451</v>
      </c>
      <c r="I784" s="239" t="s">
        <v>451</v>
      </c>
      <c r="J784" s="352" t="s">
        <v>578</v>
      </c>
      <c r="K784" s="251" t="s">
        <v>11</v>
      </c>
      <c r="L784" s="251" t="s">
        <v>11</v>
      </c>
      <c r="O784" s="323">
        <f t="shared" ca="1" si="122"/>
        <v>0</v>
      </c>
      <c r="P784" s="323">
        <f t="shared" ca="1" si="123"/>
        <v>0</v>
      </c>
      <c r="Q784" s="323">
        <f t="shared" ca="1" si="124"/>
        <v>0</v>
      </c>
      <c r="R784" s="323">
        <f t="shared" ca="1" si="125"/>
        <v>0</v>
      </c>
      <c r="S784" s="323">
        <f t="shared" ca="1" si="126"/>
        <v>0</v>
      </c>
      <c r="T784" s="323">
        <f t="shared" ca="1" si="127"/>
        <v>0</v>
      </c>
      <c r="W784" s="323">
        <f t="shared" si="128"/>
        <v>782</v>
      </c>
      <c r="X784" s="323">
        <f t="shared" si="129"/>
        <v>784</v>
      </c>
    </row>
    <row r="785" spans="1:24" customFormat="1" ht="42.75" customHeight="1" x14ac:dyDescent="0.25">
      <c r="A785" s="355"/>
      <c r="B785" s="355"/>
      <c r="C785" s="353"/>
      <c r="D785" s="239" t="s">
        <v>25</v>
      </c>
      <c r="E785" s="239">
        <v>2</v>
      </c>
      <c r="F785" s="239">
        <v>27</v>
      </c>
      <c r="G785" s="248" t="s">
        <v>314</v>
      </c>
      <c r="H785" s="239" t="s">
        <v>451</v>
      </c>
      <c r="I785" s="239" t="s">
        <v>451</v>
      </c>
      <c r="J785" s="352"/>
      <c r="K785" s="251" t="s">
        <v>11</v>
      </c>
      <c r="L785" s="251" t="s">
        <v>191</v>
      </c>
      <c r="O785" s="323">
        <f t="shared" ca="1" si="122"/>
        <v>0</v>
      </c>
      <c r="P785" s="323">
        <f t="shared" ca="1" si="123"/>
        <v>0</v>
      </c>
      <c r="Q785" s="323">
        <f t="shared" ca="1" si="124"/>
        <v>0</v>
      </c>
      <c r="R785" s="323">
        <f t="shared" ca="1" si="125"/>
        <v>0</v>
      </c>
      <c r="S785" s="323">
        <f t="shared" ca="1" si="126"/>
        <v>0</v>
      </c>
      <c r="T785" s="323">
        <f t="shared" ca="1" si="127"/>
        <v>0</v>
      </c>
      <c r="W785" s="323">
        <f t="shared" si="128"/>
        <v>782</v>
      </c>
      <c r="X785" s="323">
        <f t="shared" si="129"/>
        <v>784</v>
      </c>
    </row>
    <row r="786" spans="1:24" customFormat="1" ht="42.75" customHeight="1" x14ac:dyDescent="0.25">
      <c r="A786" s="356"/>
      <c r="B786" s="356"/>
      <c r="C786" s="239" t="s">
        <v>499</v>
      </c>
      <c r="D786" s="239"/>
      <c r="E786" s="239"/>
      <c r="F786" s="239"/>
      <c r="G786" s="248"/>
      <c r="H786" s="239" t="s">
        <v>451</v>
      </c>
      <c r="I786" s="239"/>
      <c r="J786" s="248">
        <v>100</v>
      </c>
      <c r="K786" s="251"/>
      <c r="L786" s="251"/>
      <c r="O786" s="323">
        <f t="shared" ca="1" si="122"/>
        <v>0</v>
      </c>
      <c r="P786" s="323">
        <f t="shared" ca="1" si="123"/>
        <v>0</v>
      </c>
      <c r="Q786" s="323">
        <f t="shared" ca="1" si="124"/>
        <v>0</v>
      </c>
      <c r="R786" s="323">
        <f t="shared" ca="1" si="125"/>
        <v>0</v>
      </c>
      <c r="S786" s="323">
        <f t="shared" ca="1" si="126"/>
        <v>0</v>
      </c>
      <c r="T786" s="323">
        <f t="shared" ca="1" si="127"/>
        <v>0</v>
      </c>
      <c r="W786" s="323">
        <f t="shared" si="128"/>
        <v>785</v>
      </c>
      <c r="X786" s="323">
        <f t="shared" si="129"/>
        <v>787</v>
      </c>
    </row>
    <row r="787" spans="1:24" customFormat="1" ht="42.75" customHeight="1" x14ac:dyDescent="0.25">
      <c r="A787" s="354">
        <v>129</v>
      </c>
      <c r="B787" s="354" t="s">
        <v>57</v>
      </c>
      <c r="C787" s="353" t="s">
        <v>58</v>
      </c>
      <c r="D787" s="239" t="s">
        <v>56</v>
      </c>
      <c r="E787" s="239">
        <v>1</v>
      </c>
      <c r="F787" s="239">
        <v>282</v>
      </c>
      <c r="G787" s="248" t="s">
        <v>313</v>
      </c>
      <c r="H787" s="239">
        <v>50</v>
      </c>
      <c r="I787" s="239" t="s">
        <v>451</v>
      </c>
      <c r="J787" s="352" t="s">
        <v>576</v>
      </c>
      <c r="K787" s="251" t="s">
        <v>429</v>
      </c>
      <c r="L787" s="251" t="s">
        <v>58</v>
      </c>
      <c r="O787" s="323">
        <f t="shared" ca="1" si="122"/>
        <v>0</v>
      </c>
      <c r="P787" s="323">
        <f t="shared" ca="1" si="123"/>
        <v>1</v>
      </c>
      <c r="Q787" s="323">
        <f t="shared" ca="1" si="124"/>
        <v>0</v>
      </c>
      <c r="R787" s="323">
        <f t="shared" ca="1" si="125"/>
        <v>0</v>
      </c>
      <c r="S787" s="323">
        <f t="shared" ca="1" si="126"/>
        <v>0</v>
      </c>
      <c r="T787" s="323">
        <f t="shared" ca="1" si="127"/>
        <v>0</v>
      </c>
      <c r="W787" s="323">
        <f t="shared" si="128"/>
        <v>785</v>
      </c>
      <c r="X787" s="323">
        <f t="shared" si="129"/>
        <v>787</v>
      </c>
    </row>
    <row r="788" spans="1:24" customFormat="1" ht="42.75" customHeight="1" x14ac:dyDescent="0.25">
      <c r="A788" s="355"/>
      <c r="B788" s="355"/>
      <c r="C788" s="353"/>
      <c r="D788" s="239" t="s">
        <v>56</v>
      </c>
      <c r="E788" s="239">
        <v>2</v>
      </c>
      <c r="F788" s="239">
        <v>282</v>
      </c>
      <c r="G788" s="248" t="s">
        <v>313</v>
      </c>
      <c r="H788" s="239">
        <v>50</v>
      </c>
      <c r="I788" s="239" t="s">
        <v>451</v>
      </c>
      <c r="J788" s="352"/>
      <c r="K788" s="251" t="s">
        <v>429</v>
      </c>
      <c r="L788" s="251" t="s">
        <v>58</v>
      </c>
      <c r="O788" s="323">
        <f t="shared" ca="1" si="122"/>
        <v>0</v>
      </c>
      <c r="P788" s="323">
        <f t="shared" ca="1" si="123"/>
        <v>1</v>
      </c>
      <c r="Q788" s="323">
        <f t="shared" ca="1" si="124"/>
        <v>0</v>
      </c>
      <c r="R788" s="323">
        <f t="shared" ca="1" si="125"/>
        <v>0</v>
      </c>
      <c r="S788" s="323">
        <f t="shared" ca="1" si="126"/>
        <v>0</v>
      </c>
      <c r="T788" s="323">
        <f t="shared" ca="1" si="127"/>
        <v>0</v>
      </c>
      <c r="W788" s="323">
        <f t="shared" si="128"/>
        <v>785</v>
      </c>
      <c r="X788" s="323">
        <f t="shared" si="129"/>
        <v>787</v>
      </c>
    </row>
    <row r="789" spans="1:24" customFormat="1" ht="42.75" customHeight="1" x14ac:dyDescent="0.25">
      <c r="A789" s="355"/>
      <c r="B789" s="355"/>
      <c r="C789" s="353"/>
      <c r="D789" s="239" t="s">
        <v>102</v>
      </c>
      <c r="E789" s="239">
        <v>1</v>
      </c>
      <c r="F789" s="239">
        <v>152</v>
      </c>
      <c r="G789" s="248" t="s">
        <v>313</v>
      </c>
      <c r="H789" s="239" t="s">
        <v>451</v>
      </c>
      <c r="I789" s="239" t="s">
        <v>451</v>
      </c>
      <c r="J789" s="352"/>
      <c r="K789" s="251" t="s">
        <v>429</v>
      </c>
      <c r="L789" s="251" t="s">
        <v>15</v>
      </c>
      <c r="O789" s="323">
        <f t="shared" ca="1" si="122"/>
        <v>0</v>
      </c>
      <c r="P789" s="323">
        <f t="shared" ca="1" si="123"/>
        <v>0</v>
      </c>
      <c r="Q789" s="323">
        <f t="shared" ca="1" si="124"/>
        <v>0</v>
      </c>
      <c r="R789" s="323">
        <f t="shared" ca="1" si="125"/>
        <v>0</v>
      </c>
      <c r="S789" s="323">
        <f t="shared" ca="1" si="126"/>
        <v>0</v>
      </c>
      <c r="T789" s="323">
        <f t="shared" ca="1" si="127"/>
        <v>0</v>
      </c>
      <c r="W789" s="323">
        <f t="shared" si="128"/>
        <v>785</v>
      </c>
      <c r="X789" s="323">
        <f t="shared" si="129"/>
        <v>787</v>
      </c>
    </row>
    <row r="790" spans="1:24" customFormat="1" ht="42.75" customHeight="1" x14ac:dyDescent="0.25">
      <c r="A790" s="355"/>
      <c r="B790" s="355"/>
      <c r="C790" s="353"/>
      <c r="D790" s="239" t="s">
        <v>102</v>
      </c>
      <c r="E790" s="239">
        <v>2</v>
      </c>
      <c r="F790" s="239">
        <v>152</v>
      </c>
      <c r="G790" s="248" t="s">
        <v>313</v>
      </c>
      <c r="H790" s="239" t="s">
        <v>451</v>
      </c>
      <c r="I790" s="239" t="s">
        <v>451</v>
      </c>
      <c r="J790" s="352"/>
      <c r="K790" s="251" t="s">
        <v>429</v>
      </c>
      <c r="L790" s="251" t="s">
        <v>15</v>
      </c>
      <c r="O790" s="323">
        <f t="shared" ref="O790:O853" ca="1" si="130">IF(C790="Total", SUM(INDIRECT("O"&amp;X789&amp;":O"&amp;W790)), IF(AND(H790=50,I790="Yes"),1,0))</f>
        <v>0</v>
      </c>
      <c r="P790" s="323">
        <f t="shared" ref="P790:P853" ca="1" si="131">IF(C790="Total", SUM(INDIRECT("P"&amp;X789&amp;":P"&amp;W790)),IF(AND(H790=50,I790="-"),1,0))</f>
        <v>0</v>
      </c>
      <c r="Q790" s="323">
        <f t="shared" ref="Q790:Q853" ca="1" si="132">IF(C790="Total", SUM(INDIRECT("Q"&amp;X789&amp;":Q"&amp;W790)),IF(AND(H790=63,I790="Yes"),1,0))</f>
        <v>0</v>
      </c>
      <c r="R790" s="323">
        <f t="shared" ref="R790:R853" ca="1" si="133">IF(C790="Total", SUM(INDIRECT("R"&amp;X789&amp;":R"&amp;W790)),IF(AND(H790=63,I790="-"),1,0))</f>
        <v>0</v>
      </c>
      <c r="S790" s="323">
        <f t="shared" ref="S790:S853" ca="1" si="134">IF(C790="Total", SUM(INDIRECT("S"&amp;X789&amp;":S"&amp;W790)),IF(AND(H790=80,I790="Yes"),1,0))</f>
        <v>0</v>
      </c>
      <c r="T790" s="323">
        <f t="shared" ref="T790:T853" ca="1" si="135">IF(C790="Total", SUM(INDIRECT("T"&amp;X789&amp;":T"&amp;W790)),IF(AND(H790=80,I790="-"),1,0))</f>
        <v>0</v>
      </c>
      <c r="W790" s="323">
        <f t="shared" si="128"/>
        <v>785</v>
      </c>
      <c r="X790" s="323">
        <f t="shared" si="129"/>
        <v>787</v>
      </c>
    </row>
    <row r="791" spans="1:24" customFormat="1" ht="42.75" customHeight="1" x14ac:dyDescent="0.25">
      <c r="A791" s="356"/>
      <c r="B791" s="356"/>
      <c r="C791" s="239" t="s">
        <v>499</v>
      </c>
      <c r="D791" s="239"/>
      <c r="E791" s="239"/>
      <c r="F791" s="239"/>
      <c r="G791" s="248"/>
      <c r="H791" s="239">
        <f>SUM(H787:H790)</f>
        <v>100</v>
      </c>
      <c r="I791" s="239"/>
      <c r="J791" s="248">
        <v>50</v>
      </c>
      <c r="K791" s="251"/>
      <c r="L791" s="251"/>
      <c r="O791" s="323">
        <f t="shared" ca="1" si="130"/>
        <v>0</v>
      </c>
      <c r="P791" s="323">
        <f t="shared" ca="1" si="131"/>
        <v>2</v>
      </c>
      <c r="Q791" s="323">
        <f t="shared" ca="1" si="132"/>
        <v>0</v>
      </c>
      <c r="R791" s="323">
        <f t="shared" ca="1" si="133"/>
        <v>0</v>
      </c>
      <c r="S791" s="323">
        <f t="shared" ca="1" si="134"/>
        <v>0</v>
      </c>
      <c r="T791" s="323">
        <f t="shared" ca="1" si="135"/>
        <v>0</v>
      </c>
      <c r="W791" s="323">
        <f t="shared" si="128"/>
        <v>790</v>
      </c>
      <c r="X791" s="323">
        <f t="shared" si="129"/>
        <v>792</v>
      </c>
    </row>
    <row r="792" spans="1:24" customFormat="1" ht="42.75" customHeight="1" x14ac:dyDescent="0.25">
      <c r="A792" s="354">
        <v>130</v>
      </c>
      <c r="B792" s="354" t="s">
        <v>28</v>
      </c>
      <c r="C792" s="353" t="s">
        <v>229</v>
      </c>
      <c r="D792" s="239" t="s">
        <v>115</v>
      </c>
      <c r="E792" s="239">
        <v>1</v>
      </c>
      <c r="F792" s="239">
        <v>340</v>
      </c>
      <c r="G792" s="248" t="s">
        <v>313</v>
      </c>
      <c r="H792" s="239">
        <v>50</v>
      </c>
      <c r="I792" s="239" t="s">
        <v>451</v>
      </c>
      <c r="J792" s="352" t="s">
        <v>451</v>
      </c>
      <c r="K792" s="251" t="s">
        <v>15</v>
      </c>
      <c r="L792" s="251" t="s">
        <v>15</v>
      </c>
      <c r="O792" s="323">
        <f t="shared" ca="1" si="130"/>
        <v>0</v>
      </c>
      <c r="P792" s="323">
        <f t="shared" ca="1" si="131"/>
        <v>1</v>
      </c>
      <c r="Q792" s="323">
        <f t="shared" ca="1" si="132"/>
        <v>0</v>
      </c>
      <c r="R792" s="323">
        <f t="shared" ca="1" si="133"/>
        <v>0</v>
      </c>
      <c r="S792" s="323">
        <f t="shared" ca="1" si="134"/>
        <v>0</v>
      </c>
      <c r="T792" s="323">
        <f t="shared" ca="1" si="135"/>
        <v>0</v>
      </c>
      <c r="W792" s="323">
        <f t="shared" si="128"/>
        <v>790</v>
      </c>
      <c r="X792" s="323">
        <f t="shared" si="129"/>
        <v>792</v>
      </c>
    </row>
    <row r="793" spans="1:24" customFormat="1" ht="42.75" customHeight="1" x14ac:dyDescent="0.25">
      <c r="A793" s="355"/>
      <c r="B793" s="355"/>
      <c r="C793" s="353"/>
      <c r="D793" s="239" t="s">
        <v>141</v>
      </c>
      <c r="E793" s="239">
        <v>3</v>
      </c>
      <c r="F793" s="239">
        <v>20</v>
      </c>
      <c r="G793" s="248" t="s">
        <v>313</v>
      </c>
      <c r="H793" s="239" t="s">
        <v>451</v>
      </c>
      <c r="I793" s="239" t="s">
        <v>451</v>
      </c>
      <c r="J793" s="352"/>
      <c r="K793" s="251" t="s">
        <v>15</v>
      </c>
      <c r="L793" s="251" t="s">
        <v>33</v>
      </c>
      <c r="O793" s="323">
        <f t="shared" ca="1" si="130"/>
        <v>0</v>
      </c>
      <c r="P793" s="323">
        <f t="shared" ca="1" si="131"/>
        <v>0</v>
      </c>
      <c r="Q793" s="323">
        <f t="shared" ca="1" si="132"/>
        <v>0</v>
      </c>
      <c r="R793" s="323">
        <f t="shared" ca="1" si="133"/>
        <v>0</v>
      </c>
      <c r="S793" s="323">
        <f t="shared" ca="1" si="134"/>
        <v>0</v>
      </c>
      <c r="T793" s="323">
        <f t="shared" ca="1" si="135"/>
        <v>0</v>
      </c>
      <c r="W793" s="323">
        <f t="shared" si="128"/>
        <v>790</v>
      </c>
      <c r="X793" s="323">
        <f t="shared" si="129"/>
        <v>792</v>
      </c>
    </row>
    <row r="794" spans="1:24" customFormat="1" ht="42.75" customHeight="1" x14ac:dyDescent="0.25">
      <c r="A794" s="355"/>
      <c r="B794" s="355"/>
      <c r="C794" s="353"/>
      <c r="D794" s="239" t="s">
        <v>46</v>
      </c>
      <c r="E794" s="239">
        <v>1</v>
      </c>
      <c r="F794" s="239">
        <v>8</v>
      </c>
      <c r="G794" s="248" t="s">
        <v>313</v>
      </c>
      <c r="H794" s="239" t="s">
        <v>451</v>
      </c>
      <c r="I794" s="239" t="s">
        <v>451</v>
      </c>
      <c r="J794" s="352"/>
      <c r="K794" s="251" t="s">
        <v>15</v>
      </c>
      <c r="L794" s="251" t="s">
        <v>33</v>
      </c>
      <c r="O794" s="323">
        <f t="shared" ca="1" si="130"/>
        <v>0</v>
      </c>
      <c r="P794" s="323">
        <f t="shared" ca="1" si="131"/>
        <v>0</v>
      </c>
      <c r="Q794" s="323">
        <f t="shared" ca="1" si="132"/>
        <v>0</v>
      </c>
      <c r="R794" s="323">
        <f t="shared" ca="1" si="133"/>
        <v>0</v>
      </c>
      <c r="S794" s="323">
        <f t="shared" ca="1" si="134"/>
        <v>0</v>
      </c>
      <c r="T794" s="323">
        <f t="shared" ca="1" si="135"/>
        <v>0</v>
      </c>
      <c r="W794" s="323">
        <f t="shared" si="128"/>
        <v>790</v>
      </c>
      <c r="X794" s="323">
        <f t="shared" si="129"/>
        <v>792</v>
      </c>
    </row>
    <row r="795" spans="1:24" customFormat="1" ht="42.75" customHeight="1" x14ac:dyDescent="0.25">
      <c r="A795" s="355"/>
      <c r="B795" s="355"/>
      <c r="C795" s="353"/>
      <c r="D795" s="239" t="s">
        <v>46</v>
      </c>
      <c r="E795" s="239">
        <v>2</v>
      </c>
      <c r="F795" s="239">
        <v>8</v>
      </c>
      <c r="G795" s="248" t="s">
        <v>313</v>
      </c>
      <c r="H795" s="239" t="s">
        <v>451</v>
      </c>
      <c r="I795" s="239" t="s">
        <v>451</v>
      </c>
      <c r="J795" s="352"/>
      <c r="K795" s="251" t="s">
        <v>15</v>
      </c>
      <c r="L795" s="251" t="s">
        <v>15</v>
      </c>
      <c r="O795" s="323">
        <f t="shared" ca="1" si="130"/>
        <v>0</v>
      </c>
      <c r="P795" s="323">
        <f t="shared" ca="1" si="131"/>
        <v>0</v>
      </c>
      <c r="Q795" s="323">
        <f t="shared" ca="1" si="132"/>
        <v>0</v>
      </c>
      <c r="R795" s="323">
        <f t="shared" ca="1" si="133"/>
        <v>0</v>
      </c>
      <c r="S795" s="323">
        <f t="shared" ca="1" si="134"/>
        <v>0</v>
      </c>
      <c r="T795" s="323">
        <f t="shared" ca="1" si="135"/>
        <v>0</v>
      </c>
      <c r="W795" s="323">
        <f t="shared" si="128"/>
        <v>790</v>
      </c>
      <c r="X795" s="323">
        <f t="shared" si="129"/>
        <v>792</v>
      </c>
    </row>
    <row r="796" spans="1:24" customFormat="1" ht="42.75" customHeight="1" x14ac:dyDescent="0.25">
      <c r="A796" s="356"/>
      <c r="B796" s="356"/>
      <c r="C796" s="239" t="s">
        <v>499</v>
      </c>
      <c r="D796" s="239"/>
      <c r="E796" s="239"/>
      <c r="F796" s="239"/>
      <c r="G796" s="248"/>
      <c r="H796" s="239">
        <f>SUM(H792:H795)</f>
        <v>50</v>
      </c>
      <c r="I796" s="239"/>
      <c r="J796" s="248" t="s">
        <v>451</v>
      </c>
      <c r="K796" s="251"/>
      <c r="L796" s="251"/>
      <c r="O796" s="323">
        <f t="shared" ca="1" si="130"/>
        <v>0</v>
      </c>
      <c r="P796" s="323">
        <f t="shared" ca="1" si="131"/>
        <v>1</v>
      </c>
      <c r="Q796" s="323">
        <f t="shared" ca="1" si="132"/>
        <v>0</v>
      </c>
      <c r="R796" s="323">
        <f t="shared" ca="1" si="133"/>
        <v>0</v>
      </c>
      <c r="S796" s="323">
        <f t="shared" ca="1" si="134"/>
        <v>0</v>
      </c>
      <c r="T796" s="323">
        <f t="shared" ca="1" si="135"/>
        <v>0</v>
      </c>
      <c r="W796" s="323">
        <f t="shared" si="128"/>
        <v>795</v>
      </c>
      <c r="X796" s="323">
        <f t="shared" si="129"/>
        <v>797</v>
      </c>
    </row>
    <row r="797" spans="1:24" customFormat="1" ht="42.75" customHeight="1" x14ac:dyDescent="0.25">
      <c r="A797" s="354">
        <v>131</v>
      </c>
      <c r="B797" s="354" t="s">
        <v>29</v>
      </c>
      <c r="C797" s="353" t="s">
        <v>549</v>
      </c>
      <c r="D797" s="239" t="s">
        <v>13</v>
      </c>
      <c r="E797" s="239">
        <v>1</v>
      </c>
      <c r="F797" s="239">
        <v>276</v>
      </c>
      <c r="G797" s="248" t="s">
        <v>313</v>
      </c>
      <c r="H797" s="239">
        <v>50</v>
      </c>
      <c r="I797" s="239" t="s">
        <v>451</v>
      </c>
      <c r="J797" s="352" t="s">
        <v>564</v>
      </c>
      <c r="K797" s="251" t="s">
        <v>15</v>
      </c>
      <c r="L797" s="251" t="s">
        <v>15</v>
      </c>
      <c r="O797" s="323">
        <f t="shared" ca="1" si="130"/>
        <v>0</v>
      </c>
      <c r="P797" s="323">
        <f t="shared" ca="1" si="131"/>
        <v>1</v>
      </c>
      <c r="Q797" s="323">
        <f t="shared" ca="1" si="132"/>
        <v>0</v>
      </c>
      <c r="R797" s="323">
        <f t="shared" ca="1" si="133"/>
        <v>0</v>
      </c>
      <c r="S797" s="323">
        <f t="shared" ca="1" si="134"/>
        <v>0</v>
      </c>
      <c r="T797" s="323">
        <f t="shared" ca="1" si="135"/>
        <v>0</v>
      </c>
      <c r="W797" s="323">
        <f t="shared" si="128"/>
        <v>795</v>
      </c>
      <c r="X797" s="323">
        <f t="shared" si="129"/>
        <v>797</v>
      </c>
    </row>
    <row r="798" spans="1:24" customFormat="1" ht="42.75" customHeight="1" x14ac:dyDescent="0.25">
      <c r="A798" s="355"/>
      <c r="B798" s="355"/>
      <c r="C798" s="353"/>
      <c r="D798" s="239" t="s">
        <v>13</v>
      </c>
      <c r="E798" s="239">
        <v>2</v>
      </c>
      <c r="F798" s="239">
        <v>276</v>
      </c>
      <c r="G798" s="248" t="s">
        <v>313</v>
      </c>
      <c r="H798" s="239">
        <v>50</v>
      </c>
      <c r="I798" s="239" t="s">
        <v>451</v>
      </c>
      <c r="J798" s="352"/>
      <c r="K798" s="251" t="s">
        <v>15</v>
      </c>
      <c r="L798" s="251" t="s">
        <v>15</v>
      </c>
      <c r="O798" s="323">
        <f t="shared" ca="1" si="130"/>
        <v>0</v>
      </c>
      <c r="P798" s="323">
        <f t="shared" ca="1" si="131"/>
        <v>1</v>
      </c>
      <c r="Q798" s="323">
        <f t="shared" ca="1" si="132"/>
        <v>0</v>
      </c>
      <c r="R798" s="323">
        <f t="shared" ca="1" si="133"/>
        <v>0</v>
      </c>
      <c r="S798" s="323">
        <f t="shared" ca="1" si="134"/>
        <v>0</v>
      </c>
      <c r="T798" s="323">
        <f t="shared" ca="1" si="135"/>
        <v>0</v>
      </c>
      <c r="W798" s="323">
        <f t="shared" si="128"/>
        <v>795</v>
      </c>
      <c r="X798" s="323">
        <f t="shared" si="129"/>
        <v>797</v>
      </c>
    </row>
    <row r="799" spans="1:24" customFormat="1" ht="42.75" customHeight="1" x14ac:dyDescent="0.25">
      <c r="A799" s="355"/>
      <c r="B799" s="355"/>
      <c r="C799" s="353"/>
      <c r="D799" s="239" t="s">
        <v>781</v>
      </c>
      <c r="E799" s="239">
        <v>3</v>
      </c>
      <c r="F799" s="239">
        <v>272</v>
      </c>
      <c r="G799" s="248" t="s">
        <v>313</v>
      </c>
      <c r="H799" s="239">
        <v>50</v>
      </c>
      <c r="I799" s="239" t="s">
        <v>451</v>
      </c>
      <c r="J799" s="352"/>
      <c r="K799" s="251" t="s">
        <v>15</v>
      </c>
      <c r="L799" s="251" t="s">
        <v>15</v>
      </c>
      <c r="O799" s="323">
        <f t="shared" ca="1" si="130"/>
        <v>0</v>
      </c>
      <c r="P799" s="323">
        <f t="shared" ca="1" si="131"/>
        <v>1</v>
      </c>
      <c r="Q799" s="323">
        <f t="shared" ca="1" si="132"/>
        <v>0</v>
      </c>
      <c r="R799" s="323">
        <f t="shared" ca="1" si="133"/>
        <v>0</v>
      </c>
      <c r="S799" s="323">
        <f t="shared" ca="1" si="134"/>
        <v>0</v>
      </c>
      <c r="T799" s="323">
        <f t="shared" ca="1" si="135"/>
        <v>0</v>
      </c>
      <c r="W799" s="323">
        <f t="shared" si="128"/>
        <v>795</v>
      </c>
      <c r="X799" s="323">
        <f t="shared" si="129"/>
        <v>797</v>
      </c>
    </row>
    <row r="800" spans="1:24" customFormat="1" ht="42.75" customHeight="1" x14ac:dyDescent="0.25">
      <c r="A800" s="355"/>
      <c r="B800" s="355"/>
      <c r="C800" s="353"/>
      <c r="D800" s="239" t="s">
        <v>13</v>
      </c>
      <c r="E800" s="239">
        <v>4</v>
      </c>
      <c r="F800" s="239">
        <v>273</v>
      </c>
      <c r="G800" s="248" t="s">
        <v>313</v>
      </c>
      <c r="H800" s="239">
        <v>50</v>
      </c>
      <c r="I800" s="239" t="s">
        <v>451</v>
      </c>
      <c r="J800" s="352"/>
      <c r="K800" s="251" t="s">
        <v>15</v>
      </c>
      <c r="L800" s="251" t="s">
        <v>15</v>
      </c>
      <c r="O800" s="323">
        <f t="shared" ca="1" si="130"/>
        <v>0</v>
      </c>
      <c r="P800" s="323">
        <f t="shared" ca="1" si="131"/>
        <v>1</v>
      </c>
      <c r="Q800" s="323">
        <f t="shared" ca="1" si="132"/>
        <v>0</v>
      </c>
      <c r="R800" s="323">
        <f t="shared" ca="1" si="133"/>
        <v>0</v>
      </c>
      <c r="S800" s="323">
        <f t="shared" ca="1" si="134"/>
        <v>0</v>
      </c>
      <c r="T800" s="323">
        <f t="shared" ca="1" si="135"/>
        <v>0</v>
      </c>
      <c r="W800" s="323">
        <f t="shared" si="128"/>
        <v>795</v>
      </c>
      <c r="X800" s="323">
        <f t="shared" si="129"/>
        <v>797</v>
      </c>
    </row>
    <row r="801" spans="1:24" customFormat="1" ht="42.75" customHeight="1" x14ac:dyDescent="0.25">
      <c r="A801" s="355"/>
      <c r="B801" s="355"/>
      <c r="C801" s="353"/>
      <c r="D801" s="239" t="s">
        <v>228</v>
      </c>
      <c r="E801" s="239">
        <v>1</v>
      </c>
      <c r="F801" s="239">
        <v>161</v>
      </c>
      <c r="G801" s="248" t="s">
        <v>313</v>
      </c>
      <c r="H801" s="239" t="s">
        <v>451</v>
      </c>
      <c r="I801" s="239" t="s">
        <v>451</v>
      </c>
      <c r="J801" s="352"/>
      <c r="K801" s="251" t="s">
        <v>190</v>
      </c>
      <c r="L801" s="251" t="s">
        <v>190</v>
      </c>
      <c r="O801" s="323">
        <f t="shared" ca="1" si="130"/>
        <v>0</v>
      </c>
      <c r="P801" s="323">
        <f t="shared" ca="1" si="131"/>
        <v>0</v>
      </c>
      <c r="Q801" s="323">
        <f t="shared" ca="1" si="132"/>
        <v>0</v>
      </c>
      <c r="R801" s="323">
        <f t="shared" ca="1" si="133"/>
        <v>0</v>
      </c>
      <c r="S801" s="323">
        <f t="shared" ca="1" si="134"/>
        <v>0</v>
      </c>
      <c r="T801" s="323">
        <f t="shared" ca="1" si="135"/>
        <v>0</v>
      </c>
      <c r="W801" s="323">
        <f t="shared" si="128"/>
        <v>795</v>
      </c>
      <c r="X801" s="323">
        <f t="shared" si="129"/>
        <v>797</v>
      </c>
    </row>
    <row r="802" spans="1:24" customFormat="1" ht="42.75" customHeight="1" x14ac:dyDescent="0.25">
      <c r="A802" s="355"/>
      <c r="B802" s="355"/>
      <c r="C802" s="353"/>
      <c r="D802" s="239" t="s">
        <v>228</v>
      </c>
      <c r="E802" s="239">
        <v>2</v>
      </c>
      <c r="F802" s="239">
        <v>161</v>
      </c>
      <c r="G802" s="248" t="s">
        <v>313</v>
      </c>
      <c r="H802" s="239" t="s">
        <v>451</v>
      </c>
      <c r="I802" s="239" t="s">
        <v>451</v>
      </c>
      <c r="J802" s="352"/>
      <c r="K802" s="251" t="s">
        <v>190</v>
      </c>
      <c r="L802" s="251" t="s">
        <v>190</v>
      </c>
      <c r="O802" s="323">
        <f t="shared" ca="1" si="130"/>
        <v>0</v>
      </c>
      <c r="P802" s="323">
        <f t="shared" ca="1" si="131"/>
        <v>0</v>
      </c>
      <c r="Q802" s="323">
        <f t="shared" ca="1" si="132"/>
        <v>0</v>
      </c>
      <c r="R802" s="323">
        <f t="shared" ca="1" si="133"/>
        <v>0</v>
      </c>
      <c r="S802" s="323">
        <f t="shared" ca="1" si="134"/>
        <v>0</v>
      </c>
      <c r="T802" s="323">
        <f t="shared" ca="1" si="135"/>
        <v>0</v>
      </c>
      <c r="W802" s="323">
        <f t="shared" si="128"/>
        <v>795</v>
      </c>
      <c r="X802" s="323">
        <f t="shared" si="129"/>
        <v>797</v>
      </c>
    </row>
    <row r="803" spans="1:24" customFormat="1" ht="42.75" customHeight="1" x14ac:dyDescent="0.25">
      <c r="A803" s="355"/>
      <c r="B803" s="355"/>
      <c r="C803" s="353"/>
      <c r="D803" s="239" t="s">
        <v>141</v>
      </c>
      <c r="E803" s="239">
        <v>1</v>
      </c>
      <c r="F803" s="239">
        <v>267</v>
      </c>
      <c r="G803" s="248" t="s">
        <v>313</v>
      </c>
      <c r="H803" s="239">
        <v>50</v>
      </c>
      <c r="I803" s="239" t="s">
        <v>451</v>
      </c>
      <c r="J803" s="352"/>
      <c r="K803" s="251" t="s">
        <v>15</v>
      </c>
      <c r="L803" s="251" t="s">
        <v>33</v>
      </c>
      <c r="O803" s="323">
        <f t="shared" ca="1" si="130"/>
        <v>0</v>
      </c>
      <c r="P803" s="323">
        <f t="shared" ca="1" si="131"/>
        <v>1</v>
      </c>
      <c r="Q803" s="323">
        <f t="shared" ca="1" si="132"/>
        <v>0</v>
      </c>
      <c r="R803" s="323">
        <f t="shared" ca="1" si="133"/>
        <v>0</v>
      </c>
      <c r="S803" s="323">
        <f t="shared" ca="1" si="134"/>
        <v>0</v>
      </c>
      <c r="T803" s="323">
        <f t="shared" ca="1" si="135"/>
        <v>0</v>
      </c>
      <c r="W803" s="323">
        <f t="shared" si="128"/>
        <v>795</v>
      </c>
      <c r="X803" s="323">
        <f t="shared" si="129"/>
        <v>797</v>
      </c>
    </row>
    <row r="804" spans="1:24" customFormat="1" ht="42.75" customHeight="1" x14ac:dyDescent="0.25">
      <c r="A804" s="355"/>
      <c r="B804" s="355"/>
      <c r="C804" s="353"/>
      <c r="D804" s="239" t="s">
        <v>141</v>
      </c>
      <c r="E804" s="239">
        <v>2</v>
      </c>
      <c r="F804" s="239">
        <v>267</v>
      </c>
      <c r="G804" s="248" t="s">
        <v>313</v>
      </c>
      <c r="H804" s="239">
        <v>50</v>
      </c>
      <c r="I804" s="239" t="s">
        <v>451</v>
      </c>
      <c r="J804" s="352"/>
      <c r="K804" s="251" t="s">
        <v>15</v>
      </c>
      <c r="L804" s="251" t="s">
        <v>33</v>
      </c>
      <c r="O804" s="323">
        <f t="shared" ca="1" si="130"/>
        <v>0</v>
      </c>
      <c r="P804" s="323">
        <f t="shared" ca="1" si="131"/>
        <v>1</v>
      </c>
      <c r="Q804" s="323">
        <f t="shared" ca="1" si="132"/>
        <v>0</v>
      </c>
      <c r="R804" s="323">
        <f t="shared" ca="1" si="133"/>
        <v>0</v>
      </c>
      <c r="S804" s="323">
        <f t="shared" ca="1" si="134"/>
        <v>0</v>
      </c>
      <c r="T804" s="323">
        <f t="shared" ca="1" si="135"/>
        <v>0</v>
      </c>
      <c r="W804" s="323">
        <f t="shared" si="128"/>
        <v>795</v>
      </c>
      <c r="X804" s="323">
        <f t="shared" si="129"/>
        <v>797</v>
      </c>
    </row>
    <row r="805" spans="1:24" customFormat="1" ht="42.75" customHeight="1" x14ac:dyDescent="0.25">
      <c r="A805" s="355"/>
      <c r="B805" s="355"/>
      <c r="C805" s="353"/>
      <c r="D805" s="239" t="s">
        <v>141</v>
      </c>
      <c r="E805" s="239">
        <v>3</v>
      </c>
      <c r="F805" s="239">
        <v>258</v>
      </c>
      <c r="G805" s="248" t="s">
        <v>313</v>
      </c>
      <c r="H805" s="239">
        <v>50</v>
      </c>
      <c r="I805" s="239" t="s">
        <v>451</v>
      </c>
      <c r="J805" s="352"/>
      <c r="K805" s="251" t="s">
        <v>15</v>
      </c>
      <c r="L805" s="251" t="s">
        <v>33</v>
      </c>
      <c r="O805" s="323">
        <f t="shared" ca="1" si="130"/>
        <v>0</v>
      </c>
      <c r="P805" s="323">
        <f t="shared" ca="1" si="131"/>
        <v>1</v>
      </c>
      <c r="Q805" s="323">
        <f t="shared" ca="1" si="132"/>
        <v>0</v>
      </c>
      <c r="R805" s="323">
        <f t="shared" ca="1" si="133"/>
        <v>0</v>
      </c>
      <c r="S805" s="323">
        <f t="shared" ca="1" si="134"/>
        <v>0</v>
      </c>
      <c r="T805" s="323">
        <f t="shared" ca="1" si="135"/>
        <v>0</v>
      </c>
      <c r="W805" s="323">
        <f t="shared" si="128"/>
        <v>795</v>
      </c>
      <c r="X805" s="323">
        <f t="shared" si="129"/>
        <v>797</v>
      </c>
    </row>
    <row r="806" spans="1:24" customFormat="1" ht="42.75" customHeight="1" x14ac:dyDescent="0.25">
      <c r="A806" s="355"/>
      <c r="B806" s="355"/>
      <c r="C806" s="353"/>
      <c r="D806" s="239" t="s">
        <v>141</v>
      </c>
      <c r="E806" s="239">
        <v>4</v>
      </c>
      <c r="F806" s="239">
        <v>258</v>
      </c>
      <c r="G806" s="248" t="s">
        <v>313</v>
      </c>
      <c r="H806" s="239">
        <v>50</v>
      </c>
      <c r="I806" s="239" t="s">
        <v>451</v>
      </c>
      <c r="J806" s="352"/>
      <c r="K806" s="251" t="s">
        <v>15</v>
      </c>
      <c r="L806" s="251" t="s">
        <v>33</v>
      </c>
      <c r="O806" s="323">
        <f t="shared" ca="1" si="130"/>
        <v>0</v>
      </c>
      <c r="P806" s="323">
        <f t="shared" ca="1" si="131"/>
        <v>1</v>
      </c>
      <c r="Q806" s="323">
        <f t="shared" ca="1" si="132"/>
        <v>0</v>
      </c>
      <c r="R806" s="323">
        <f t="shared" ca="1" si="133"/>
        <v>0</v>
      </c>
      <c r="S806" s="323">
        <f t="shared" ca="1" si="134"/>
        <v>0</v>
      </c>
      <c r="T806" s="323">
        <f t="shared" ca="1" si="135"/>
        <v>0</v>
      </c>
      <c r="W806" s="323">
        <f t="shared" si="128"/>
        <v>795</v>
      </c>
      <c r="X806" s="323">
        <f t="shared" si="129"/>
        <v>797</v>
      </c>
    </row>
    <row r="807" spans="1:24" customFormat="1" ht="42.75" customHeight="1" x14ac:dyDescent="0.25">
      <c r="A807" s="356"/>
      <c r="B807" s="356"/>
      <c r="C807" s="239" t="s">
        <v>499</v>
      </c>
      <c r="D807" s="239"/>
      <c r="E807" s="239"/>
      <c r="F807" s="239"/>
      <c r="G807" s="248"/>
      <c r="H807" s="239">
        <f>SUM(H797:H806)</f>
        <v>400</v>
      </c>
      <c r="I807" s="239"/>
      <c r="J807" s="248">
        <v>113</v>
      </c>
      <c r="K807" s="251"/>
      <c r="L807" s="251"/>
      <c r="O807" s="323">
        <f t="shared" ca="1" si="130"/>
        <v>0</v>
      </c>
      <c r="P807" s="323">
        <f t="shared" ca="1" si="131"/>
        <v>8</v>
      </c>
      <c r="Q807" s="323">
        <f t="shared" ca="1" si="132"/>
        <v>0</v>
      </c>
      <c r="R807" s="323">
        <f t="shared" ca="1" si="133"/>
        <v>0</v>
      </c>
      <c r="S807" s="323">
        <f t="shared" ca="1" si="134"/>
        <v>0</v>
      </c>
      <c r="T807" s="323">
        <f t="shared" ca="1" si="135"/>
        <v>0</v>
      </c>
      <c r="W807" s="323">
        <f t="shared" si="128"/>
        <v>806</v>
      </c>
      <c r="X807" s="323">
        <f t="shared" si="129"/>
        <v>808</v>
      </c>
    </row>
    <row r="808" spans="1:24" customFormat="1" ht="42.75" customHeight="1" x14ac:dyDescent="0.25">
      <c r="A808" s="354">
        <v>132</v>
      </c>
      <c r="B808" s="354" t="s">
        <v>135</v>
      </c>
      <c r="C808" s="354" t="s">
        <v>23</v>
      </c>
      <c r="D808" s="239" t="s">
        <v>609</v>
      </c>
      <c r="E808" s="239">
        <v>1</v>
      </c>
      <c r="F808" s="239">
        <v>189</v>
      </c>
      <c r="G808" s="248" t="s">
        <v>313</v>
      </c>
      <c r="H808" s="239" t="s">
        <v>451</v>
      </c>
      <c r="I808" s="239" t="s">
        <v>451</v>
      </c>
      <c r="J808" s="357" t="s">
        <v>511</v>
      </c>
      <c r="K808" s="251" t="s">
        <v>23</v>
      </c>
      <c r="L808" s="251" t="s">
        <v>23</v>
      </c>
      <c r="O808" s="323">
        <f t="shared" ca="1" si="130"/>
        <v>0</v>
      </c>
      <c r="P808" s="323">
        <f t="shared" ca="1" si="131"/>
        <v>0</v>
      </c>
      <c r="Q808" s="323">
        <f t="shared" ca="1" si="132"/>
        <v>0</v>
      </c>
      <c r="R808" s="323">
        <f t="shared" ca="1" si="133"/>
        <v>0</v>
      </c>
      <c r="S808" s="323">
        <f t="shared" ca="1" si="134"/>
        <v>0</v>
      </c>
      <c r="T808" s="323">
        <f t="shared" ca="1" si="135"/>
        <v>0</v>
      </c>
      <c r="W808" s="323">
        <f t="shared" si="128"/>
        <v>806</v>
      </c>
      <c r="X808" s="323">
        <f t="shared" si="129"/>
        <v>808</v>
      </c>
    </row>
    <row r="809" spans="1:24" customFormat="1" ht="42.75" customHeight="1" x14ac:dyDescent="0.25">
      <c r="A809" s="355"/>
      <c r="B809" s="355"/>
      <c r="C809" s="355"/>
      <c r="D809" s="239" t="s">
        <v>83</v>
      </c>
      <c r="E809" s="239">
        <v>1</v>
      </c>
      <c r="F809" s="239">
        <v>79</v>
      </c>
      <c r="G809" s="248" t="s">
        <v>313</v>
      </c>
      <c r="H809" s="239" t="s">
        <v>451</v>
      </c>
      <c r="I809" s="239" t="s">
        <v>451</v>
      </c>
      <c r="J809" s="358"/>
      <c r="K809" s="251" t="s">
        <v>15</v>
      </c>
      <c r="L809" s="251" t="s">
        <v>15</v>
      </c>
      <c r="O809" s="323">
        <f t="shared" ca="1" si="130"/>
        <v>0</v>
      </c>
      <c r="P809" s="323">
        <f t="shared" ca="1" si="131"/>
        <v>0</v>
      </c>
      <c r="Q809" s="323">
        <f t="shared" ca="1" si="132"/>
        <v>0</v>
      </c>
      <c r="R809" s="323">
        <f t="shared" ca="1" si="133"/>
        <v>0</v>
      </c>
      <c r="S809" s="323">
        <f t="shared" ca="1" si="134"/>
        <v>0</v>
      </c>
      <c r="T809" s="323">
        <f t="shared" ca="1" si="135"/>
        <v>0</v>
      </c>
      <c r="W809" s="323">
        <f t="shared" si="128"/>
        <v>806</v>
      </c>
      <c r="X809" s="323">
        <f t="shared" si="129"/>
        <v>808</v>
      </c>
    </row>
    <row r="810" spans="1:24" customFormat="1" ht="42.75" customHeight="1" x14ac:dyDescent="0.25">
      <c r="A810" s="355"/>
      <c r="B810" s="355"/>
      <c r="C810" s="355"/>
      <c r="D810" s="239" t="s">
        <v>487</v>
      </c>
      <c r="E810" s="239">
        <v>1</v>
      </c>
      <c r="F810" s="239">
        <v>240</v>
      </c>
      <c r="G810" s="248" t="s">
        <v>313</v>
      </c>
      <c r="H810" s="239" t="s">
        <v>451</v>
      </c>
      <c r="I810" s="239" t="s">
        <v>451</v>
      </c>
      <c r="J810" s="358"/>
      <c r="K810" s="251" t="s">
        <v>23</v>
      </c>
      <c r="L810" s="251" t="s">
        <v>23</v>
      </c>
      <c r="O810" s="323">
        <f t="shared" ca="1" si="130"/>
        <v>0</v>
      </c>
      <c r="P810" s="323">
        <f t="shared" ca="1" si="131"/>
        <v>0</v>
      </c>
      <c r="Q810" s="323">
        <f t="shared" ca="1" si="132"/>
        <v>0</v>
      </c>
      <c r="R810" s="323">
        <f t="shared" ca="1" si="133"/>
        <v>0</v>
      </c>
      <c r="S810" s="323">
        <f t="shared" ca="1" si="134"/>
        <v>0</v>
      </c>
      <c r="T810" s="323">
        <f t="shared" ca="1" si="135"/>
        <v>0</v>
      </c>
      <c r="W810" s="323">
        <f t="shared" si="128"/>
        <v>806</v>
      </c>
      <c r="X810" s="323">
        <f t="shared" si="129"/>
        <v>808</v>
      </c>
    </row>
    <row r="811" spans="1:24" customFormat="1" ht="42.75" customHeight="1" x14ac:dyDescent="0.25">
      <c r="A811" s="355"/>
      <c r="B811" s="355"/>
      <c r="C811" s="355"/>
      <c r="D811" s="239" t="s">
        <v>487</v>
      </c>
      <c r="E811" s="239">
        <v>2</v>
      </c>
      <c r="F811" s="239">
        <v>240</v>
      </c>
      <c r="G811" s="248" t="s">
        <v>313</v>
      </c>
      <c r="H811" s="239" t="s">
        <v>451</v>
      </c>
      <c r="I811" s="239" t="s">
        <v>451</v>
      </c>
      <c r="J811" s="358"/>
      <c r="K811" s="251" t="s">
        <v>23</v>
      </c>
      <c r="L811" s="251" t="s">
        <v>23</v>
      </c>
      <c r="O811" s="323">
        <f t="shared" ca="1" si="130"/>
        <v>0</v>
      </c>
      <c r="P811" s="323">
        <f t="shared" ca="1" si="131"/>
        <v>0</v>
      </c>
      <c r="Q811" s="323">
        <f t="shared" ca="1" si="132"/>
        <v>0</v>
      </c>
      <c r="R811" s="323">
        <f t="shared" ca="1" si="133"/>
        <v>0</v>
      </c>
      <c r="S811" s="323">
        <f t="shared" ca="1" si="134"/>
        <v>0</v>
      </c>
      <c r="T811" s="323">
        <f t="shared" ca="1" si="135"/>
        <v>0</v>
      </c>
      <c r="W811" s="323">
        <f t="shared" si="128"/>
        <v>806</v>
      </c>
      <c r="X811" s="323">
        <f t="shared" si="129"/>
        <v>808</v>
      </c>
    </row>
    <row r="812" spans="1:24" customFormat="1" ht="42.75" customHeight="1" x14ac:dyDescent="0.25">
      <c r="A812" s="355"/>
      <c r="B812" s="355"/>
      <c r="C812" s="355"/>
      <c r="D812" s="239" t="s">
        <v>134</v>
      </c>
      <c r="E812" s="239">
        <v>1</v>
      </c>
      <c r="F812" s="239">
        <v>149</v>
      </c>
      <c r="G812" s="248" t="s">
        <v>313</v>
      </c>
      <c r="H812" s="239">
        <v>50</v>
      </c>
      <c r="I812" s="239" t="s">
        <v>451</v>
      </c>
      <c r="J812" s="358"/>
      <c r="K812" s="251" t="s">
        <v>11</v>
      </c>
      <c r="L812" s="251" t="s">
        <v>51</v>
      </c>
      <c r="O812" s="323">
        <f t="shared" ca="1" si="130"/>
        <v>0</v>
      </c>
      <c r="P812" s="323">
        <f t="shared" ca="1" si="131"/>
        <v>1</v>
      </c>
      <c r="Q812" s="323">
        <f t="shared" ca="1" si="132"/>
        <v>0</v>
      </c>
      <c r="R812" s="323">
        <f t="shared" ca="1" si="133"/>
        <v>0</v>
      </c>
      <c r="S812" s="323">
        <f t="shared" ca="1" si="134"/>
        <v>0</v>
      </c>
      <c r="T812" s="323">
        <f t="shared" ca="1" si="135"/>
        <v>0</v>
      </c>
      <c r="W812" s="323">
        <f t="shared" si="128"/>
        <v>806</v>
      </c>
      <c r="X812" s="323">
        <f t="shared" si="129"/>
        <v>808</v>
      </c>
    </row>
    <row r="813" spans="1:24" customFormat="1" ht="42.75" customHeight="1" x14ac:dyDescent="0.25">
      <c r="A813" s="355"/>
      <c r="B813" s="355"/>
      <c r="C813" s="356"/>
      <c r="D813" s="239" t="s">
        <v>10</v>
      </c>
      <c r="E813" s="239">
        <v>1</v>
      </c>
      <c r="F813" s="239">
        <v>156</v>
      </c>
      <c r="G813" s="248" t="s">
        <v>313</v>
      </c>
      <c r="H813" s="239" t="s">
        <v>451</v>
      </c>
      <c r="I813" s="239" t="s">
        <v>451</v>
      </c>
      <c r="J813" s="359"/>
      <c r="K813" s="251" t="s">
        <v>11</v>
      </c>
      <c r="L813" s="251" t="s">
        <v>11</v>
      </c>
      <c r="O813" s="323">
        <f t="shared" ca="1" si="130"/>
        <v>0</v>
      </c>
      <c r="P813" s="323">
        <f t="shared" ca="1" si="131"/>
        <v>0</v>
      </c>
      <c r="Q813" s="323">
        <f t="shared" ca="1" si="132"/>
        <v>0</v>
      </c>
      <c r="R813" s="323">
        <f t="shared" ca="1" si="133"/>
        <v>0</v>
      </c>
      <c r="S813" s="323">
        <f t="shared" ca="1" si="134"/>
        <v>0</v>
      </c>
      <c r="T813" s="323">
        <f t="shared" ca="1" si="135"/>
        <v>0</v>
      </c>
      <c r="W813" s="323">
        <f t="shared" si="128"/>
        <v>806</v>
      </c>
      <c r="X813" s="323">
        <f t="shared" si="129"/>
        <v>808</v>
      </c>
    </row>
    <row r="814" spans="1:24" customFormat="1" ht="42.75" customHeight="1" x14ac:dyDescent="0.25">
      <c r="A814" s="356"/>
      <c r="B814" s="356"/>
      <c r="C814" s="239" t="s">
        <v>499</v>
      </c>
      <c r="D814" s="239"/>
      <c r="E814" s="239"/>
      <c r="F814" s="239"/>
      <c r="G814" s="248"/>
      <c r="H814" s="239">
        <f>SUM(H808:H813)</f>
        <v>50</v>
      </c>
      <c r="I814" s="239"/>
      <c r="J814" s="248">
        <v>126</v>
      </c>
      <c r="K814" s="251"/>
      <c r="L814" s="251"/>
      <c r="O814" s="323">
        <f t="shared" ca="1" si="130"/>
        <v>0</v>
      </c>
      <c r="P814" s="323">
        <f t="shared" ca="1" si="131"/>
        <v>1</v>
      </c>
      <c r="Q814" s="323">
        <f t="shared" ca="1" si="132"/>
        <v>0</v>
      </c>
      <c r="R814" s="323">
        <f t="shared" ca="1" si="133"/>
        <v>0</v>
      </c>
      <c r="S814" s="323">
        <f t="shared" ca="1" si="134"/>
        <v>0</v>
      </c>
      <c r="T814" s="323">
        <f t="shared" ca="1" si="135"/>
        <v>0</v>
      </c>
      <c r="W814" s="323">
        <f t="shared" si="128"/>
        <v>813</v>
      </c>
      <c r="X814" s="323">
        <f t="shared" si="129"/>
        <v>815</v>
      </c>
    </row>
    <row r="815" spans="1:24" customFormat="1" ht="42.75" customHeight="1" x14ac:dyDescent="0.25">
      <c r="A815" s="354">
        <v>133</v>
      </c>
      <c r="B815" s="354" t="s">
        <v>10</v>
      </c>
      <c r="C815" s="353" t="s">
        <v>549</v>
      </c>
      <c r="D815" s="239" t="s">
        <v>135</v>
      </c>
      <c r="E815" s="239">
        <v>1</v>
      </c>
      <c r="F815" s="239">
        <v>156</v>
      </c>
      <c r="G815" s="248" t="s">
        <v>313</v>
      </c>
      <c r="H815" s="239">
        <v>50</v>
      </c>
      <c r="I815" s="239" t="s">
        <v>451</v>
      </c>
      <c r="J815" s="352" t="s">
        <v>573</v>
      </c>
      <c r="K815" s="251" t="s">
        <v>11</v>
      </c>
      <c r="L815" s="251" t="s">
        <v>23</v>
      </c>
      <c r="O815" s="323">
        <f t="shared" ca="1" si="130"/>
        <v>0</v>
      </c>
      <c r="P815" s="323">
        <f t="shared" ca="1" si="131"/>
        <v>1</v>
      </c>
      <c r="Q815" s="323">
        <f t="shared" ca="1" si="132"/>
        <v>0</v>
      </c>
      <c r="R815" s="323">
        <f t="shared" ca="1" si="133"/>
        <v>0</v>
      </c>
      <c r="S815" s="323">
        <f t="shared" ca="1" si="134"/>
        <v>0</v>
      </c>
      <c r="T815" s="323">
        <f t="shared" ca="1" si="135"/>
        <v>0</v>
      </c>
      <c r="W815" s="323">
        <f t="shared" si="128"/>
        <v>813</v>
      </c>
      <c r="X815" s="323">
        <f t="shared" si="129"/>
        <v>815</v>
      </c>
    </row>
    <row r="816" spans="1:24" customFormat="1" ht="42.75" customHeight="1" x14ac:dyDescent="0.25">
      <c r="A816" s="355"/>
      <c r="B816" s="355"/>
      <c r="C816" s="353"/>
      <c r="D816" s="239" t="s">
        <v>114</v>
      </c>
      <c r="E816" s="239">
        <v>1</v>
      </c>
      <c r="F816" s="239">
        <v>352</v>
      </c>
      <c r="G816" s="248" t="s">
        <v>316</v>
      </c>
      <c r="H816" s="239">
        <v>80</v>
      </c>
      <c r="I816" s="239" t="s">
        <v>451</v>
      </c>
      <c r="J816" s="352"/>
      <c r="K816" s="251" t="s">
        <v>11</v>
      </c>
      <c r="L816" s="251" t="s">
        <v>15</v>
      </c>
      <c r="O816" s="323">
        <f t="shared" ca="1" si="130"/>
        <v>0</v>
      </c>
      <c r="P816" s="323">
        <f t="shared" ca="1" si="131"/>
        <v>0</v>
      </c>
      <c r="Q816" s="323">
        <f t="shared" ca="1" si="132"/>
        <v>0</v>
      </c>
      <c r="R816" s="323">
        <f t="shared" ca="1" si="133"/>
        <v>0</v>
      </c>
      <c r="S816" s="323">
        <f t="shared" ca="1" si="134"/>
        <v>0</v>
      </c>
      <c r="T816" s="323">
        <f t="shared" ca="1" si="135"/>
        <v>1</v>
      </c>
      <c r="W816" s="323">
        <f t="shared" si="128"/>
        <v>813</v>
      </c>
      <c r="X816" s="323">
        <f t="shared" si="129"/>
        <v>815</v>
      </c>
    </row>
    <row r="817" spans="1:24" customFormat="1" ht="42.75" customHeight="1" x14ac:dyDescent="0.25">
      <c r="A817" s="355"/>
      <c r="B817" s="355"/>
      <c r="C817" s="353"/>
      <c r="D817" s="239" t="s">
        <v>114</v>
      </c>
      <c r="E817" s="239">
        <v>2</v>
      </c>
      <c r="F817" s="239">
        <v>352</v>
      </c>
      <c r="G817" s="248" t="s">
        <v>316</v>
      </c>
      <c r="H817" s="239">
        <v>80</v>
      </c>
      <c r="I817" s="239" t="s">
        <v>451</v>
      </c>
      <c r="J817" s="352"/>
      <c r="K817" s="251" t="s">
        <v>11</v>
      </c>
      <c r="L817" s="251" t="s">
        <v>15</v>
      </c>
      <c r="O817" s="323">
        <f t="shared" ca="1" si="130"/>
        <v>0</v>
      </c>
      <c r="P817" s="323">
        <f t="shared" ca="1" si="131"/>
        <v>0</v>
      </c>
      <c r="Q817" s="323">
        <f t="shared" ca="1" si="132"/>
        <v>0</v>
      </c>
      <c r="R817" s="323">
        <f t="shared" ca="1" si="133"/>
        <v>0</v>
      </c>
      <c r="S817" s="323">
        <f t="shared" ca="1" si="134"/>
        <v>0</v>
      </c>
      <c r="T817" s="323">
        <f t="shared" ca="1" si="135"/>
        <v>1</v>
      </c>
      <c r="W817" s="323">
        <f t="shared" si="128"/>
        <v>813</v>
      </c>
      <c r="X817" s="323">
        <f t="shared" si="129"/>
        <v>815</v>
      </c>
    </row>
    <row r="818" spans="1:24" customFormat="1" ht="42.75" customHeight="1" x14ac:dyDescent="0.25">
      <c r="A818" s="355"/>
      <c r="B818" s="355"/>
      <c r="C818" s="353"/>
      <c r="D818" s="239" t="s">
        <v>73</v>
      </c>
      <c r="E818" s="239">
        <v>1</v>
      </c>
      <c r="F818" s="239">
        <v>230</v>
      </c>
      <c r="G818" s="248" t="s">
        <v>313</v>
      </c>
      <c r="H818" s="239" t="s">
        <v>451</v>
      </c>
      <c r="I818" s="239" t="s">
        <v>451</v>
      </c>
      <c r="J818" s="352"/>
      <c r="K818" s="251" t="s">
        <v>11</v>
      </c>
      <c r="L818" s="251" t="s">
        <v>78</v>
      </c>
      <c r="O818" s="323">
        <f t="shared" ca="1" si="130"/>
        <v>0</v>
      </c>
      <c r="P818" s="323">
        <f t="shared" ca="1" si="131"/>
        <v>0</v>
      </c>
      <c r="Q818" s="323">
        <f t="shared" ca="1" si="132"/>
        <v>0</v>
      </c>
      <c r="R818" s="323">
        <f t="shared" ca="1" si="133"/>
        <v>0</v>
      </c>
      <c r="S818" s="323">
        <f t="shared" ca="1" si="134"/>
        <v>0</v>
      </c>
      <c r="T818" s="323">
        <f t="shared" ca="1" si="135"/>
        <v>0</v>
      </c>
      <c r="W818" s="323">
        <f t="shared" si="128"/>
        <v>813</v>
      </c>
      <c r="X818" s="323">
        <f t="shared" si="129"/>
        <v>815</v>
      </c>
    </row>
    <row r="819" spans="1:24" customFormat="1" ht="42.75" customHeight="1" x14ac:dyDescent="0.25">
      <c r="A819" s="356"/>
      <c r="B819" s="356"/>
      <c r="C819" s="239" t="s">
        <v>499</v>
      </c>
      <c r="D819" s="239"/>
      <c r="E819" s="239"/>
      <c r="F819" s="239"/>
      <c r="G819" s="248"/>
      <c r="H819" s="239">
        <f>SUM(H815:H818)</f>
        <v>210</v>
      </c>
      <c r="I819" s="239"/>
      <c r="J819" s="248">
        <v>250</v>
      </c>
      <c r="K819" s="251"/>
      <c r="L819" s="251"/>
      <c r="O819" s="323">
        <f t="shared" ca="1" si="130"/>
        <v>0</v>
      </c>
      <c r="P819" s="323">
        <f t="shared" ca="1" si="131"/>
        <v>1</v>
      </c>
      <c r="Q819" s="323">
        <f t="shared" ca="1" si="132"/>
        <v>0</v>
      </c>
      <c r="R819" s="323">
        <f t="shared" ca="1" si="133"/>
        <v>0</v>
      </c>
      <c r="S819" s="323">
        <f t="shared" ca="1" si="134"/>
        <v>0</v>
      </c>
      <c r="T819" s="323">
        <f t="shared" ca="1" si="135"/>
        <v>2</v>
      </c>
      <c r="W819" s="323">
        <f t="shared" si="128"/>
        <v>818</v>
      </c>
      <c r="X819" s="323">
        <f t="shared" si="129"/>
        <v>820</v>
      </c>
    </row>
    <row r="820" spans="1:24" customFormat="1" ht="42.75" customHeight="1" x14ac:dyDescent="0.25">
      <c r="A820" s="354">
        <v>134</v>
      </c>
      <c r="B820" s="354" t="s">
        <v>166</v>
      </c>
      <c r="C820" s="353" t="s">
        <v>51</v>
      </c>
      <c r="D820" s="239" t="s">
        <v>167</v>
      </c>
      <c r="E820" s="239">
        <v>1</v>
      </c>
      <c r="F820" s="239">
        <v>178</v>
      </c>
      <c r="G820" s="248" t="s">
        <v>313</v>
      </c>
      <c r="H820" s="239" t="s">
        <v>451</v>
      </c>
      <c r="I820" s="239" t="s">
        <v>451</v>
      </c>
      <c r="J820" s="352" t="s">
        <v>451</v>
      </c>
      <c r="K820" s="251" t="s">
        <v>51</v>
      </c>
      <c r="L820" s="251" t="s">
        <v>11</v>
      </c>
      <c r="O820" s="323">
        <f t="shared" ca="1" si="130"/>
        <v>0</v>
      </c>
      <c r="P820" s="323">
        <f t="shared" ca="1" si="131"/>
        <v>0</v>
      </c>
      <c r="Q820" s="323">
        <f t="shared" ca="1" si="132"/>
        <v>0</v>
      </c>
      <c r="R820" s="323">
        <f t="shared" ca="1" si="133"/>
        <v>0</v>
      </c>
      <c r="S820" s="323">
        <f t="shared" ca="1" si="134"/>
        <v>0</v>
      </c>
      <c r="T820" s="323">
        <f t="shared" ca="1" si="135"/>
        <v>0</v>
      </c>
      <c r="W820" s="323">
        <f t="shared" si="128"/>
        <v>818</v>
      </c>
      <c r="X820" s="323">
        <f t="shared" si="129"/>
        <v>820</v>
      </c>
    </row>
    <row r="821" spans="1:24" customFormat="1" ht="42.75" customHeight="1" x14ac:dyDescent="0.25">
      <c r="A821" s="355"/>
      <c r="B821" s="355"/>
      <c r="C821" s="353"/>
      <c r="D821" s="239" t="s">
        <v>100</v>
      </c>
      <c r="E821" s="239">
        <v>1</v>
      </c>
      <c r="F821" s="239">
        <v>182</v>
      </c>
      <c r="G821" s="248" t="s">
        <v>313</v>
      </c>
      <c r="H821" s="239" t="s">
        <v>451</v>
      </c>
      <c r="I821" s="239" t="s">
        <v>451</v>
      </c>
      <c r="J821" s="352"/>
      <c r="K821" s="251" t="s">
        <v>51</v>
      </c>
      <c r="L821" s="251" t="s">
        <v>51</v>
      </c>
      <c r="O821" s="323">
        <f t="shared" ca="1" si="130"/>
        <v>0</v>
      </c>
      <c r="P821" s="323">
        <f t="shared" ca="1" si="131"/>
        <v>0</v>
      </c>
      <c r="Q821" s="323">
        <f t="shared" ca="1" si="132"/>
        <v>0</v>
      </c>
      <c r="R821" s="323">
        <f t="shared" ca="1" si="133"/>
        <v>0</v>
      </c>
      <c r="S821" s="323">
        <f t="shared" ca="1" si="134"/>
        <v>0</v>
      </c>
      <c r="T821" s="323">
        <f t="shared" ca="1" si="135"/>
        <v>0</v>
      </c>
      <c r="W821" s="323">
        <f t="shared" si="128"/>
        <v>818</v>
      </c>
      <c r="X821" s="323">
        <f t="shared" si="129"/>
        <v>820</v>
      </c>
    </row>
    <row r="822" spans="1:24" customFormat="1" ht="42.75" customHeight="1" x14ac:dyDescent="0.25">
      <c r="A822" s="356"/>
      <c r="B822" s="356"/>
      <c r="C822" s="239" t="s">
        <v>499</v>
      </c>
      <c r="D822" s="239"/>
      <c r="E822" s="239"/>
      <c r="F822" s="239"/>
      <c r="G822" s="248"/>
      <c r="H822" s="239" t="s">
        <v>451</v>
      </c>
      <c r="I822" s="239"/>
      <c r="J822" s="248" t="s">
        <v>451</v>
      </c>
      <c r="K822" s="251"/>
      <c r="L822" s="251"/>
      <c r="O822" s="323">
        <f t="shared" ca="1" si="130"/>
        <v>0</v>
      </c>
      <c r="P822" s="323">
        <f t="shared" ca="1" si="131"/>
        <v>0</v>
      </c>
      <c r="Q822" s="323">
        <f t="shared" ca="1" si="132"/>
        <v>0</v>
      </c>
      <c r="R822" s="323">
        <f t="shared" ca="1" si="133"/>
        <v>0</v>
      </c>
      <c r="S822" s="323">
        <f t="shared" ca="1" si="134"/>
        <v>0</v>
      </c>
      <c r="T822" s="323">
        <f t="shared" ca="1" si="135"/>
        <v>0</v>
      </c>
      <c r="W822" s="323">
        <f t="shared" si="128"/>
        <v>821</v>
      </c>
      <c r="X822" s="323">
        <f t="shared" si="129"/>
        <v>823</v>
      </c>
    </row>
    <row r="823" spans="1:24" customFormat="1" ht="42.75" customHeight="1" x14ac:dyDescent="0.25">
      <c r="A823" s="354">
        <v>135</v>
      </c>
      <c r="B823" s="354" t="s">
        <v>88</v>
      </c>
      <c r="C823" s="354" t="s">
        <v>549</v>
      </c>
      <c r="D823" s="239" t="s">
        <v>13</v>
      </c>
      <c r="E823" s="239">
        <v>1</v>
      </c>
      <c r="F823" s="239">
        <v>200</v>
      </c>
      <c r="G823" s="248" t="s">
        <v>313</v>
      </c>
      <c r="H823" s="239">
        <v>50</v>
      </c>
      <c r="I823" s="239" t="s">
        <v>451</v>
      </c>
      <c r="J823" s="357" t="s">
        <v>558</v>
      </c>
      <c r="K823" s="251" t="s">
        <v>15</v>
      </c>
      <c r="L823" s="251" t="s">
        <v>84</v>
      </c>
      <c r="O823" s="323">
        <f t="shared" ca="1" si="130"/>
        <v>0</v>
      </c>
      <c r="P823" s="323">
        <f t="shared" ca="1" si="131"/>
        <v>1</v>
      </c>
      <c r="Q823" s="323">
        <f t="shared" ca="1" si="132"/>
        <v>0</v>
      </c>
      <c r="R823" s="323">
        <f t="shared" ca="1" si="133"/>
        <v>0</v>
      </c>
      <c r="S823" s="323">
        <f t="shared" ca="1" si="134"/>
        <v>0</v>
      </c>
      <c r="T823" s="323">
        <f t="shared" ca="1" si="135"/>
        <v>0</v>
      </c>
      <c r="W823" s="323">
        <f t="shared" si="128"/>
        <v>821</v>
      </c>
      <c r="X823" s="323">
        <f t="shared" si="129"/>
        <v>823</v>
      </c>
    </row>
    <row r="824" spans="1:24" customFormat="1" ht="42.75" customHeight="1" x14ac:dyDescent="0.25">
      <c r="A824" s="355"/>
      <c r="B824" s="355"/>
      <c r="C824" s="355"/>
      <c r="D824" s="239" t="s">
        <v>13</v>
      </c>
      <c r="E824" s="239">
        <v>2</v>
      </c>
      <c r="F824" s="239">
        <v>200</v>
      </c>
      <c r="G824" s="248" t="s">
        <v>313</v>
      </c>
      <c r="H824" s="239">
        <v>50</v>
      </c>
      <c r="I824" s="239" t="s">
        <v>451</v>
      </c>
      <c r="J824" s="358"/>
      <c r="K824" s="251" t="s">
        <v>15</v>
      </c>
      <c r="L824" s="251" t="s">
        <v>84</v>
      </c>
      <c r="O824" s="323">
        <f t="shared" ca="1" si="130"/>
        <v>0</v>
      </c>
      <c r="P824" s="323">
        <f t="shared" ca="1" si="131"/>
        <v>1</v>
      </c>
      <c r="Q824" s="323">
        <f t="shared" ca="1" si="132"/>
        <v>0</v>
      </c>
      <c r="R824" s="323">
        <f t="shared" ca="1" si="133"/>
        <v>0</v>
      </c>
      <c r="S824" s="323">
        <f t="shared" ca="1" si="134"/>
        <v>0</v>
      </c>
      <c r="T824" s="323">
        <f t="shared" ca="1" si="135"/>
        <v>0</v>
      </c>
      <c r="W824" s="323">
        <f t="shared" si="128"/>
        <v>821</v>
      </c>
      <c r="X824" s="323">
        <f t="shared" si="129"/>
        <v>823</v>
      </c>
    </row>
    <row r="825" spans="1:24" customFormat="1" ht="42.75" customHeight="1" x14ac:dyDescent="0.25">
      <c r="A825" s="355"/>
      <c r="B825" s="355"/>
      <c r="C825" s="355"/>
      <c r="D825" s="239" t="s">
        <v>113</v>
      </c>
      <c r="E825" s="239">
        <v>1</v>
      </c>
      <c r="F825" s="239">
        <v>202</v>
      </c>
      <c r="G825" s="248" t="s">
        <v>313</v>
      </c>
      <c r="H825" s="239">
        <v>63</v>
      </c>
      <c r="I825" s="239" t="s">
        <v>543</v>
      </c>
      <c r="J825" s="358"/>
      <c r="K825" s="251" t="s">
        <v>15</v>
      </c>
      <c r="L825" s="251" t="s">
        <v>23</v>
      </c>
      <c r="O825" s="323">
        <f t="shared" ca="1" si="130"/>
        <v>0</v>
      </c>
      <c r="P825" s="323">
        <f t="shared" ca="1" si="131"/>
        <v>0</v>
      </c>
      <c r="Q825" s="323">
        <f t="shared" ca="1" si="132"/>
        <v>1</v>
      </c>
      <c r="R825" s="323">
        <f t="shared" ca="1" si="133"/>
        <v>0</v>
      </c>
      <c r="S825" s="323">
        <f t="shared" ca="1" si="134"/>
        <v>0</v>
      </c>
      <c r="T825" s="323">
        <f t="shared" ca="1" si="135"/>
        <v>0</v>
      </c>
      <c r="W825" s="323">
        <f t="shared" si="128"/>
        <v>821</v>
      </c>
      <c r="X825" s="323">
        <f t="shared" si="129"/>
        <v>823</v>
      </c>
    </row>
    <row r="826" spans="1:24" customFormat="1" ht="42.75" customHeight="1" x14ac:dyDescent="0.25">
      <c r="A826" s="355"/>
      <c r="B826" s="355"/>
      <c r="C826" s="355"/>
      <c r="D826" s="239" t="s">
        <v>113</v>
      </c>
      <c r="E826" s="239">
        <v>2</v>
      </c>
      <c r="F826" s="239">
        <v>152</v>
      </c>
      <c r="G826" s="248" t="s">
        <v>313</v>
      </c>
      <c r="H826" s="239">
        <v>63</v>
      </c>
      <c r="I826" s="239" t="s">
        <v>543</v>
      </c>
      <c r="J826" s="358"/>
      <c r="K826" s="251" t="s">
        <v>15</v>
      </c>
      <c r="L826" s="251" t="s">
        <v>23</v>
      </c>
      <c r="O826" s="323">
        <f t="shared" ca="1" si="130"/>
        <v>0</v>
      </c>
      <c r="P826" s="323">
        <f t="shared" ca="1" si="131"/>
        <v>0</v>
      </c>
      <c r="Q826" s="323">
        <f t="shared" ca="1" si="132"/>
        <v>1</v>
      </c>
      <c r="R826" s="323">
        <f t="shared" ca="1" si="133"/>
        <v>0</v>
      </c>
      <c r="S826" s="323">
        <f t="shared" ca="1" si="134"/>
        <v>0</v>
      </c>
      <c r="T826" s="323">
        <f t="shared" ca="1" si="135"/>
        <v>0</v>
      </c>
      <c r="W826" s="323">
        <f t="shared" si="128"/>
        <v>821</v>
      </c>
      <c r="X826" s="323">
        <f t="shared" si="129"/>
        <v>823</v>
      </c>
    </row>
    <row r="827" spans="1:24" customFormat="1" ht="42.75" customHeight="1" x14ac:dyDescent="0.25">
      <c r="A827" s="355"/>
      <c r="B827" s="355"/>
      <c r="C827" s="355"/>
      <c r="D827" s="239" t="s">
        <v>762</v>
      </c>
      <c r="E827" s="239">
        <v>1</v>
      </c>
      <c r="F827" s="239">
        <v>201</v>
      </c>
      <c r="G827" s="248" t="s">
        <v>313</v>
      </c>
      <c r="H827" s="239">
        <v>50</v>
      </c>
      <c r="I827" s="239" t="s">
        <v>451</v>
      </c>
      <c r="J827" s="358"/>
      <c r="K827" s="251"/>
      <c r="L827" s="251"/>
      <c r="O827" s="323">
        <f t="shared" ca="1" si="130"/>
        <v>0</v>
      </c>
      <c r="P827" s="323">
        <f t="shared" ca="1" si="131"/>
        <v>1</v>
      </c>
      <c r="Q827" s="323">
        <f t="shared" ca="1" si="132"/>
        <v>0</v>
      </c>
      <c r="R827" s="323">
        <f t="shared" ca="1" si="133"/>
        <v>0</v>
      </c>
      <c r="S827" s="323">
        <f t="shared" ca="1" si="134"/>
        <v>0</v>
      </c>
      <c r="T827" s="323">
        <f t="shared" ca="1" si="135"/>
        <v>0</v>
      </c>
      <c r="W827" s="323">
        <f t="shared" si="128"/>
        <v>821</v>
      </c>
      <c r="X827" s="323">
        <f t="shared" si="129"/>
        <v>823</v>
      </c>
    </row>
    <row r="828" spans="1:24" customFormat="1" ht="42.75" customHeight="1" x14ac:dyDescent="0.25">
      <c r="A828" s="355"/>
      <c r="B828" s="355"/>
      <c r="C828" s="356"/>
      <c r="D828" s="239" t="s">
        <v>762</v>
      </c>
      <c r="E828" s="239">
        <v>2</v>
      </c>
      <c r="F828" s="239">
        <v>201</v>
      </c>
      <c r="G828" s="248" t="s">
        <v>313</v>
      </c>
      <c r="H828" s="239">
        <v>50</v>
      </c>
      <c r="I828" s="239" t="s">
        <v>451</v>
      </c>
      <c r="J828" s="359"/>
      <c r="K828" s="251"/>
      <c r="L828" s="251"/>
      <c r="O828" s="323">
        <f t="shared" ca="1" si="130"/>
        <v>0</v>
      </c>
      <c r="P828" s="323">
        <f t="shared" ca="1" si="131"/>
        <v>1</v>
      </c>
      <c r="Q828" s="323">
        <f t="shared" ca="1" si="132"/>
        <v>0</v>
      </c>
      <c r="R828" s="323">
        <f t="shared" ca="1" si="133"/>
        <v>0</v>
      </c>
      <c r="S828" s="323">
        <f t="shared" ca="1" si="134"/>
        <v>0</v>
      </c>
      <c r="T828" s="323">
        <f t="shared" ca="1" si="135"/>
        <v>0</v>
      </c>
      <c r="W828" s="323">
        <f t="shared" si="128"/>
        <v>821</v>
      </c>
      <c r="X828" s="323">
        <f t="shared" si="129"/>
        <v>823</v>
      </c>
    </row>
    <row r="829" spans="1:24" customFormat="1" ht="42.75" customHeight="1" x14ac:dyDescent="0.25">
      <c r="A829" s="356"/>
      <c r="B829" s="356"/>
      <c r="C829" s="239" t="s">
        <v>499</v>
      </c>
      <c r="D829" s="239"/>
      <c r="E829" s="239"/>
      <c r="F829" s="239"/>
      <c r="G829" s="248"/>
      <c r="H829" s="239">
        <f>SUM(H823:H828)</f>
        <v>326</v>
      </c>
      <c r="I829" s="239"/>
      <c r="J829" s="248">
        <v>188</v>
      </c>
      <c r="K829" s="251"/>
      <c r="L829" s="251"/>
      <c r="O829" s="323">
        <f t="shared" ca="1" si="130"/>
        <v>0</v>
      </c>
      <c r="P829" s="323">
        <f t="shared" ca="1" si="131"/>
        <v>4</v>
      </c>
      <c r="Q829" s="323">
        <f t="shared" ca="1" si="132"/>
        <v>2</v>
      </c>
      <c r="R829" s="323">
        <f t="shared" ca="1" si="133"/>
        <v>0</v>
      </c>
      <c r="S829" s="323">
        <f t="shared" ca="1" si="134"/>
        <v>0</v>
      </c>
      <c r="T829" s="323">
        <f t="shared" ca="1" si="135"/>
        <v>0</v>
      </c>
      <c r="W829" s="323">
        <f t="shared" si="128"/>
        <v>828</v>
      </c>
      <c r="X829" s="323">
        <f t="shared" si="129"/>
        <v>830</v>
      </c>
    </row>
    <row r="830" spans="1:24" customFormat="1" ht="42.75" customHeight="1" x14ac:dyDescent="0.25">
      <c r="A830" s="354">
        <v>136</v>
      </c>
      <c r="B830" s="354" t="s">
        <v>32</v>
      </c>
      <c r="C830" s="353" t="s">
        <v>33</v>
      </c>
      <c r="D830" s="239" t="s">
        <v>74</v>
      </c>
      <c r="E830" s="239">
        <v>1</v>
      </c>
      <c r="F830" s="239">
        <v>149</v>
      </c>
      <c r="G830" s="248" t="s">
        <v>313</v>
      </c>
      <c r="H830" s="239" t="s">
        <v>451</v>
      </c>
      <c r="I830" s="239" t="s">
        <v>451</v>
      </c>
      <c r="J830" s="352" t="s">
        <v>451</v>
      </c>
      <c r="K830" s="251" t="s">
        <v>11</v>
      </c>
      <c r="L830" s="251" t="s">
        <v>11</v>
      </c>
      <c r="O830" s="323">
        <f t="shared" ca="1" si="130"/>
        <v>0</v>
      </c>
      <c r="P830" s="323">
        <f t="shared" ca="1" si="131"/>
        <v>0</v>
      </c>
      <c r="Q830" s="323">
        <f t="shared" ca="1" si="132"/>
        <v>0</v>
      </c>
      <c r="R830" s="323">
        <f t="shared" ca="1" si="133"/>
        <v>0</v>
      </c>
      <c r="S830" s="323">
        <f t="shared" ca="1" si="134"/>
        <v>0</v>
      </c>
      <c r="T830" s="323">
        <f t="shared" ca="1" si="135"/>
        <v>0</v>
      </c>
      <c r="W830" s="323">
        <f t="shared" si="128"/>
        <v>828</v>
      </c>
      <c r="X830" s="323">
        <f t="shared" si="129"/>
        <v>830</v>
      </c>
    </row>
    <row r="831" spans="1:24" customFormat="1" ht="42.75" customHeight="1" x14ac:dyDescent="0.25">
      <c r="A831" s="355"/>
      <c r="B831" s="355"/>
      <c r="C831" s="353"/>
      <c r="D831" s="239" t="s">
        <v>74</v>
      </c>
      <c r="E831" s="239">
        <v>2</v>
      </c>
      <c r="F831" s="239">
        <v>149</v>
      </c>
      <c r="G831" s="248" t="s">
        <v>313</v>
      </c>
      <c r="H831" s="239" t="s">
        <v>451</v>
      </c>
      <c r="I831" s="239" t="s">
        <v>451</v>
      </c>
      <c r="J831" s="352"/>
      <c r="K831" s="251" t="s">
        <v>11</v>
      </c>
      <c r="L831" s="251" t="s">
        <v>11</v>
      </c>
      <c r="O831" s="323">
        <f t="shared" ca="1" si="130"/>
        <v>0</v>
      </c>
      <c r="P831" s="323">
        <f t="shared" ca="1" si="131"/>
        <v>0</v>
      </c>
      <c r="Q831" s="323">
        <f t="shared" ca="1" si="132"/>
        <v>0</v>
      </c>
      <c r="R831" s="323">
        <f t="shared" ca="1" si="133"/>
        <v>0</v>
      </c>
      <c r="S831" s="323">
        <f t="shared" ca="1" si="134"/>
        <v>0</v>
      </c>
      <c r="T831" s="323">
        <f t="shared" ca="1" si="135"/>
        <v>0</v>
      </c>
      <c r="W831" s="323">
        <f t="shared" si="128"/>
        <v>828</v>
      </c>
      <c r="X831" s="323">
        <f t="shared" si="129"/>
        <v>830</v>
      </c>
    </row>
    <row r="832" spans="1:24" customFormat="1" ht="42.75" customHeight="1" x14ac:dyDescent="0.25">
      <c r="A832" s="355"/>
      <c r="B832" s="355"/>
      <c r="C832" s="353"/>
      <c r="D832" s="239" t="s">
        <v>74</v>
      </c>
      <c r="E832" s="239">
        <v>3</v>
      </c>
      <c r="F832" s="239">
        <v>149</v>
      </c>
      <c r="G832" s="248" t="s">
        <v>313</v>
      </c>
      <c r="H832" s="239" t="s">
        <v>451</v>
      </c>
      <c r="I832" s="239" t="s">
        <v>451</v>
      </c>
      <c r="J832" s="352"/>
      <c r="K832" s="251" t="s">
        <v>11</v>
      </c>
      <c r="L832" s="251" t="s">
        <v>11</v>
      </c>
      <c r="O832" s="323">
        <f t="shared" ca="1" si="130"/>
        <v>0</v>
      </c>
      <c r="P832" s="323">
        <f t="shared" ca="1" si="131"/>
        <v>0</v>
      </c>
      <c r="Q832" s="323">
        <f t="shared" ca="1" si="132"/>
        <v>0</v>
      </c>
      <c r="R832" s="323">
        <f t="shared" ca="1" si="133"/>
        <v>0</v>
      </c>
      <c r="S832" s="323">
        <f t="shared" ca="1" si="134"/>
        <v>0</v>
      </c>
      <c r="T832" s="323">
        <f t="shared" ca="1" si="135"/>
        <v>0</v>
      </c>
      <c r="W832" s="323">
        <f t="shared" si="128"/>
        <v>828</v>
      </c>
      <c r="X832" s="323">
        <f t="shared" si="129"/>
        <v>830</v>
      </c>
    </row>
    <row r="833" spans="1:24" customFormat="1" ht="42.75" customHeight="1" x14ac:dyDescent="0.25">
      <c r="A833" s="355"/>
      <c r="B833" s="355"/>
      <c r="C833" s="353"/>
      <c r="D833" s="239" t="s">
        <v>19</v>
      </c>
      <c r="E833" s="239">
        <v>1</v>
      </c>
      <c r="F833" s="239">
        <v>405</v>
      </c>
      <c r="G833" s="248" t="s">
        <v>313</v>
      </c>
      <c r="H833" s="239">
        <v>80</v>
      </c>
      <c r="I833" s="239" t="s">
        <v>451</v>
      </c>
      <c r="J833" s="352"/>
      <c r="K833" s="251" t="s">
        <v>168</v>
      </c>
      <c r="L833" s="251" t="s">
        <v>20</v>
      </c>
      <c r="O833" s="323">
        <f t="shared" ca="1" si="130"/>
        <v>0</v>
      </c>
      <c r="P833" s="323">
        <f t="shared" ca="1" si="131"/>
        <v>0</v>
      </c>
      <c r="Q833" s="323">
        <f t="shared" ca="1" si="132"/>
        <v>0</v>
      </c>
      <c r="R833" s="323">
        <f t="shared" ca="1" si="133"/>
        <v>0</v>
      </c>
      <c r="S833" s="323">
        <f t="shared" ca="1" si="134"/>
        <v>0</v>
      </c>
      <c r="T833" s="323">
        <f t="shared" ca="1" si="135"/>
        <v>1</v>
      </c>
      <c r="W833" s="323">
        <f t="shared" si="128"/>
        <v>828</v>
      </c>
      <c r="X833" s="323">
        <f t="shared" si="129"/>
        <v>830</v>
      </c>
    </row>
    <row r="834" spans="1:24" customFormat="1" ht="42.75" customHeight="1" x14ac:dyDescent="0.25">
      <c r="A834" s="355"/>
      <c r="B834" s="355"/>
      <c r="C834" s="353"/>
      <c r="D834" s="239" t="s">
        <v>19</v>
      </c>
      <c r="E834" s="239">
        <v>2</v>
      </c>
      <c r="F834" s="239">
        <v>405</v>
      </c>
      <c r="G834" s="248" t="s">
        <v>313</v>
      </c>
      <c r="H834" s="239">
        <v>80</v>
      </c>
      <c r="I834" s="239" t="s">
        <v>451</v>
      </c>
      <c r="J834" s="352"/>
      <c r="K834" s="251" t="s">
        <v>168</v>
      </c>
      <c r="L834" s="251" t="s">
        <v>20</v>
      </c>
      <c r="O834" s="323">
        <f t="shared" ca="1" si="130"/>
        <v>0</v>
      </c>
      <c r="P834" s="323">
        <f t="shared" ca="1" si="131"/>
        <v>0</v>
      </c>
      <c r="Q834" s="323">
        <f t="shared" ca="1" si="132"/>
        <v>0</v>
      </c>
      <c r="R834" s="323">
        <f t="shared" ca="1" si="133"/>
        <v>0</v>
      </c>
      <c r="S834" s="323">
        <f t="shared" ca="1" si="134"/>
        <v>0</v>
      </c>
      <c r="T834" s="323">
        <f t="shared" ca="1" si="135"/>
        <v>1</v>
      </c>
      <c r="W834" s="323">
        <f t="shared" si="128"/>
        <v>828</v>
      </c>
      <c r="X834" s="323">
        <f t="shared" si="129"/>
        <v>830</v>
      </c>
    </row>
    <row r="835" spans="1:24" customFormat="1" ht="42.75" customHeight="1" x14ac:dyDescent="0.25">
      <c r="A835" s="355"/>
      <c r="B835" s="355"/>
      <c r="C835" s="353"/>
      <c r="D835" s="239" t="s">
        <v>434</v>
      </c>
      <c r="E835" s="239">
        <v>1</v>
      </c>
      <c r="F835" s="239">
        <v>100</v>
      </c>
      <c r="G835" s="248" t="s">
        <v>313</v>
      </c>
      <c r="H835" s="239" t="s">
        <v>451</v>
      </c>
      <c r="I835" s="239" t="s">
        <v>451</v>
      </c>
      <c r="J835" s="352"/>
      <c r="K835" s="251" t="s">
        <v>11</v>
      </c>
      <c r="L835" s="251" t="s">
        <v>33</v>
      </c>
      <c r="O835" s="323">
        <f t="shared" ca="1" si="130"/>
        <v>0</v>
      </c>
      <c r="P835" s="323">
        <f t="shared" ca="1" si="131"/>
        <v>0</v>
      </c>
      <c r="Q835" s="323">
        <f t="shared" ca="1" si="132"/>
        <v>0</v>
      </c>
      <c r="R835" s="323">
        <f t="shared" ca="1" si="133"/>
        <v>0</v>
      </c>
      <c r="S835" s="323">
        <f t="shared" ca="1" si="134"/>
        <v>0</v>
      </c>
      <c r="T835" s="323">
        <f t="shared" ca="1" si="135"/>
        <v>0</v>
      </c>
      <c r="W835" s="323">
        <f t="shared" si="128"/>
        <v>828</v>
      </c>
      <c r="X835" s="323">
        <f t="shared" si="129"/>
        <v>830</v>
      </c>
    </row>
    <row r="836" spans="1:24" customFormat="1" ht="42.75" customHeight="1" x14ac:dyDescent="0.25">
      <c r="A836" s="356"/>
      <c r="B836" s="356"/>
      <c r="C836" s="239" t="s">
        <v>499</v>
      </c>
      <c r="D836" s="239"/>
      <c r="E836" s="239"/>
      <c r="F836" s="239"/>
      <c r="G836" s="248"/>
      <c r="H836" s="239">
        <f>SUM(H830:H835)</f>
        <v>160</v>
      </c>
      <c r="I836" s="239"/>
      <c r="J836" s="248" t="s">
        <v>451</v>
      </c>
      <c r="K836" s="251"/>
      <c r="L836" s="251"/>
      <c r="O836" s="323">
        <f t="shared" ca="1" si="130"/>
        <v>0</v>
      </c>
      <c r="P836" s="323">
        <f t="shared" ca="1" si="131"/>
        <v>0</v>
      </c>
      <c r="Q836" s="323">
        <f t="shared" ca="1" si="132"/>
        <v>0</v>
      </c>
      <c r="R836" s="323">
        <f t="shared" ca="1" si="133"/>
        <v>0</v>
      </c>
      <c r="S836" s="323">
        <f t="shared" ca="1" si="134"/>
        <v>0</v>
      </c>
      <c r="T836" s="323">
        <f t="shared" ca="1" si="135"/>
        <v>2</v>
      </c>
      <c r="W836" s="323">
        <f t="shared" si="128"/>
        <v>835</v>
      </c>
      <c r="X836" s="323">
        <f t="shared" si="129"/>
        <v>837</v>
      </c>
    </row>
    <row r="837" spans="1:24" customFormat="1" ht="42.75" customHeight="1" x14ac:dyDescent="0.25">
      <c r="A837" s="354">
        <v>137</v>
      </c>
      <c r="B837" s="354" t="s">
        <v>579</v>
      </c>
      <c r="C837" s="353" t="s">
        <v>579</v>
      </c>
      <c r="D837" s="239" t="s">
        <v>25</v>
      </c>
      <c r="E837" s="239">
        <v>1</v>
      </c>
      <c r="F837" s="239">
        <v>28</v>
      </c>
      <c r="G837" s="248" t="s">
        <v>313</v>
      </c>
      <c r="H837" s="239" t="s">
        <v>451</v>
      </c>
      <c r="I837" s="239" t="s">
        <v>451</v>
      </c>
      <c r="J837" s="352" t="s">
        <v>576</v>
      </c>
      <c r="K837" s="251" t="s">
        <v>11</v>
      </c>
      <c r="L837" s="251" t="s">
        <v>11</v>
      </c>
      <c r="O837" s="323">
        <f t="shared" ca="1" si="130"/>
        <v>0</v>
      </c>
      <c r="P837" s="323">
        <f t="shared" ca="1" si="131"/>
        <v>0</v>
      </c>
      <c r="Q837" s="323">
        <f t="shared" ca="1" si="132"/>
        <v>0</v>
      </c>
      <c r="R837" s="323">
        <f t="shared" ca="1" si="133"/>
        <v>0</v>
      </c>
      <c r="S837" s="323">
        <f t="shared" ca="1" si="134"/>
        <v>0</v>
      </c>
      <c r="T837" s="323">
        <f t="shared" ca="1" si="135"/>
        <v>0</v>
      </c>
      <c r="W837" s="323">
        <f t="shared" si="128"/>
        <v>835</v>
      </c>
      <c r="X837" s="323">
        <f t="shared" si="129"/>
        <v>837</v>
      </c>
    </row>
    <row r="838" spans="1:24" customFormat="1" ht="42.75" customHeight="1" x14ac:dyDescent="0.25">
      <c r="A838" s="355"/>
      <c r="B838" s="355"/>
      <c r="C838" s="353"/>
      <c r="D838" s="239" t="s">
        <v>25</v>
      </c>
      <c r="E838" s="239">
        <v>2</v>
      </c>
      <c r="F838" s="239">
        <v>28</v>
      </c>
      <c r="G838" s="248" t="s">
        <v>313</v>
      </c>
      <c r="H838" s="239" t="s">
        <v>451</v>
      </c>
      <c r="I838" s="239" t="s">
        <v>451</v>
      </c>
      <c r="J838" s="352"/>
      <c r="K838" s="251" t="s">
        <v>11</v>
      </c>
      <c r="L838" s="251" t="s">
        <v>11</v>
      </c>
      <c r="O838" s="323">
        <f t="shared" ca="1" si="130"/>
        <v>0</v>
      </c>
      <c r="P838" s="323">
        <f t="shared" ca="1" si="131"/>
        <v>0</v>
      </c>
      <c r="Q838" s="323">
        <f t="shared" ca="1" si="132"/>
        <v>0</v>
      </c>
      <c r="R838" s="323">
        <f t="shared" ca="1" si="133"/>
        <v>0</v>
      </c>
      <c r="S838" s="323">
        <f t="shared" ca="1" si="134"/>
        <v>0</v>
      </c>
      <c r="T838" s="323">
        <f t="shared" ca="1" si="135"/>
        <v>0</v>
      </c>
      <c r="W838" s="323">
        <f t="shared" ref="W838:W901" si="136">IF(C838="Total", ROW(B838)-1, W837)</f>
        <v>835</v>
      </c>
      <c r="X838" s="323">
        <f t="shared" si="129"/>
        <v>837</v>
      </c>
    </row>
    <row r="839" spans="1:24" customFormat="1" ht="42.75" customHeight="1" x14ac:dyDescent="0.25">
      <c r="A839" s="356"/>
      <c r="B839" s="356"/>
      <c r="C839" s="239" t="s">
        <v>499</v>
      </c>
      <c r="D839" s="239"/>
      <c r="E839" s="239"/>
      <c r="F839" s="239"/>
      <c r="G839" s="248"/>
      <c r="H839" s="239"/>
      <c r="I839" s="239"/>
      <c r="J839" s="248">
        <v>50</v>
      </c>
      <c r="K839" s="251"/>
      <c r="L839" s="251"/>
      <c r="O839" s="323">
        <f t="shared" ca="1" si="130"/>
        <v>0</v>
      </c>
      <c r="P839" s="323">
        <f t="shared" ca="1" si="131"/>
        <v>0</v>
      </c>
      <c r="Q839" s="323">
        <f t="shared" ca="1" si="132"/>
        <v>0</v>
      </c>
      <c r="R839" s="323">
        <f t="shared" ca="1" si="133"/>
        <v>0</v>
      </c>
      <c r="S839" s="323">
        <f t="shared" ca="1" si="134"/>
        <v>0</v>
      </c>
      <c r="T839" s="323">
        <f t="shared" ca="1" si="135"/>
        <v>0</v>
      </c>
      <c r="W839" s="323">
        <f t="shared" si="136"/>
        <v>838</v>
      </c>
      <c r="X839" s="323">
        <f t="shared" si="129"/>
        <v>840</v>
      </c>
    </row>
    <row r="840" spans="1:24" customFormat="1" ht="42.75" customHeight="1" x14ac:dyDescent="0.25">
      <c r="A840" s="354">
        <v>138</v>
      </c>
      <c r="B840" s="354" t="s">
        <v>169</v>
      </c>
      <c r="C840" s="353" t="s">
        <v>24</v>
      </c>
      <c r="D840" s="239" t="s">
        <v>63</v>
      </c>
      <c r="E840" s="239">
        <v>1</v>
      </c>
      <c r="F840" s="239">
        <v>95</v>
      </c>
      <c r="G840" s="248" t="s">
        <v>313</v>
      </c>
      <c r="H840" s="239" t="s">
        <v>451</v>
      </c>
      <c r="I840" s="239" t="s">
        <v>451</v>
      </c>
      <c r="J840" s="352" t="s">
        <v>568</v>
      </c>
      <c r="K840" s="251" t="s">
        <v>24</v>
      </c>
      <c r="L840" s="251" t="s">
        <v>24</v>
      </c>
      <c r="O840" s="323">
        <f t="shared" ca="1" si="130"/>
        <v>0</v>
      </c>
      <c r="P840" s="323">
        <f t="shared" ca="1" si="131"/>
        <v>0</v>
      </c>
      <c r="Q840" s="323">
        <f t="shared" ca="1" si="132"/>
        <v>0</v>
      </c>
      <c r="R840" s="323">
        <f t="shared" ca="1" si="133"/>
        <v>0</v>
      </c>
      <c r="S840" s="323">
        <f t="shared" ca="1" si="134"/>
        <v>0</v>
      </c>
      <c r="T840" s="323">
        <f t="shared" ca="1" si="135"/>
        <v>0</v>
      </c>
      <c r="W840" s="323">
        <f t="shared" si="136"/>
        <v>838</v>
      </c>
      <c r="X840" s="323">
        <f t="shared" si="129"/>
        <v>840</v>
      </c>
    </row>
    <row r="841" spans="1:24" customFormat="1" ht="42.75" customHeight="1" x14ac:dyDescent="0.25">
      <c r="A841" s="355"/>
      <c r="B841" s="355"/>
      <c r="C841" s="353"/>
      <c r="D841" s="239" t="s">
        <v>102</v>
      </c>
      <c r="E841" s="239">
        <v>1</v>
      </c>
      <c r="F841" s="239">
        <v>41</v>
      </c>
      <c r="G841" s="248" t="s">
        <v>313</v>
      </c>
      <c r="H841" s="239" t="s">
        <v>451</v>
      </c>
      <c r="I841" s="239" t="s">
        <v>451</v>
      </c>
      <c r="J841" s="352"/>
      <c r="K841" s="251" t="s">
        <v>15</v>
      </c>
      <c r="L841" s="251" t="s">
        <v>15</v>
      </c>
      <c r="O841" s="323">
        <f t="shared" ca="1" si="130"/>
        <v>0</v>
      </c>
      <c r="P841" s="323">
        <f t="shared" ca="1" si="131"/>
        <v>0</v>
      </c>
      <c r="Q841" s="323">
        <f t="shared" ca="1" si="132"/>
        <v>0</v>
      </c>
      <c r="R841" s="323">
        <f t="shared" ca="1" si="133"/>
        <v>0</v>
      </c>
      <c r="S841" s="323">
        <f t="shared" ca="1" si="134"/>
        <v>0</v>
      </c>
      <c r="T841" s="323">
        <f t="shared" ca="1" si="135"/>
        <v>0</v>
      </c>
      <c r="W841" s="323">
        <f t="shared" si="136"/>
        <v>838</v>
      </c>
      <c r="X841" s="323">
        <f t="shared" si="129"/>
        <v>840</v>
      </c>
    </row>
    <row r="842" spans="1:24" customFormat="1" ht="42.75" customHeight="1" x14ac:dyDescent="0.25">
      <c r="A842" s="355"/>
      <c r="B842" s="355"/>
      <c r="C842" s="353"/>
      <c r="D842" s="239" t="s">
        <v>170</v>
      </c>
      <c r="E842" s="239">
        <v>1</v>
      </c>
      <c r="F842" s="239">
        <v>135</v>
      </c>
      <c r="G842" s="248" t="s">
        <v>313</v>
      </c>
      <c r="H842" s="239" t="s">
        <v>451</v>
      </c>
      <c r="I842" s="239" t="s">
        <v>451</v>
      </c>
      <c r="J842" s="352"/>
      <c r="K842" s="251" t="s">
        <v>24</v>
      </c>
      <c r="L842" s="251" t="s">
        <v>24</v>
      </c>
      <c r="O842" s="323">
        <f t="shared" ca="1" si="130"/>
        <v>0</v>
      </c>
      <c r="P842" s="323">
        <f t="shared" ca="1" si="131"/>
        <v>0</v>
      </c>
      <c r="Q842" s="323">
        <f t="shared" ca="1" si="132"/>
        <v>0</v>
      </c>
      <c r="R842" s="323">
        <f t="shared" ca="1" si="133"/>
        <v>0</v>
      </c>
      <c r="S842" s="323">
        <f t="shared" ca="1" si="134"/>
        <v>0</v>
      </c>
      <c r="T842" s="323">
        <f t="shared" ca="1" si="135"/>
        <v>0</v>
      </c>
      <c r="W842" s="323">
        <f t="shared" si="136"/>
        <v>838</v>
      </c>
      <c r="X842" s="323">
        <f t="shared" si="129"/>
        <v>840</v>
      </c>
    </row>
    <row r="843" spans="1:24" customFormat="1" ht="42.75" customHeight="1" x14ac:dyDescent="0.25">
      <c r="A843" s="356"/>
      <c r="B843" s="356"/>
      <c r="C843" s="239" t="s">
        <v>499</v>
      </c>
      <c r="D843" s="239"/>
      <c r="E843" s="239"/>
      <c r="F843" s="239"/>
      <c r="G843" s="248"/>
      <c r="H843" s="239" t="s">
        <v>451</v>
      </c>
      <c r="I843" s="239"/>
      <c r="J843" s="248">
        <v>130</v>
      </c>
      <c r="K843" s="251"/>
      <c r="L843" s="251"/>
      <c r="O843" s="323">
        <f t="shared" ca="1" si="130"/>
        <v>0</v>
      </c>
      <c r="P843" s="323">
        <f t="shared" ca="1" si="131"/>
        <v>0</v>
      </c>
      <c r="Q843" s="323">
        <f t="shared" ca="1" si="132"/>
        <v>0</v>
      </c>
      <c r="R843" s="323">
        <f t="shared" ca="1" si="133"/>
        <v>0</v>
      </c>
      <c r="S843" s="323">
        <f t="shared" ca="1" si="134"/>
        <v>0</v>
      </c>
      <c r="T843" s="323">
        <f t="shared" ca="1" si="135"/>
        <v>0</v>
      </c>
      <c r="W843" s="323">
        <f t="shared" si="136"/>
        <v>842</v>
      </c>
      <c r="X843" s="323">
        <f t="shared" si="129"/>
        <v>844</v>
      </c>
    </row>
    <row r="844" spans="1:24" customFormat="1" ht="42.75" customHeight="1" x14ac:dyDescent="0.25">
      <c r="A844" s="354">
        <v>139</v>
      </c>
      <c r="B844" s="354" t="s">
        <v>308</v>
      </c>
      <c r="C844" s="353" t="s">
        <v>33</v>
      </c>
      <c r="D844" s="239" t="s">
        <v>40</v>
      </c>
      <c r="E844" s="239">
        <v>1</v>
      </c>
      <c r="F844" s="239">
        <v>11</v>
      </c>
      <c r="G844" s="248" t="s">
        <v>313</v>
      </c>
      <c r="H844" s="239" t="s">
        <v>451</v>
      </c>
      <c r="I844" s="239" t="s">
        <v>451</v>
      </c>
      <c r="J844" s="352" t="s">
        <v>572</v>
      </c>
      <c r="K844" s="251" t="s">
        <v>11</v>
      </c>
      <c r="L844" s="251" t="s">
        <v>33</v>
      </c>
      <c r="O844" s="323">
        <f t="shared" ca="1" si="130"/>
        <v>0</v>
      </c>
      <c r="P844" s="323">
        <f t="shared" ca="1" si="131"/>
        <v>0</v>
      </c>
      <c r="Q844" s="323">
        <f t="shared" ca="1" si="132"/>
        <v>0</v>
      </c>
      <c r="R844" s="323">
        <f t="shared" ca="1" si="133"/>
        <v>0</v>
      </c>
      <c r="S844" s="323">
        <f t="shared" ca="1" si="134"/>
        <v>0</v>
      </c>
      <c r="T844" s="323">
        <f t="shared" ca="1" si="135"/>
        <v>0</v>
      </c>
      <c r="W844" s="323">
        <f t="shared" si="136"/>
        <v>842</v>
      </c>
      <c r="X844" s="323">
        <f t="shared" si="129"/>
        <v>844</v>
      </c>
    </row>
    <row r="845" spans="1:24" s="270" customFormat="1" ht="42.75" customHeight="1" x14ac:dyDescent="0.25">
      <c r="A845" s="355"/>
      <c r="B845" s="355"/>
      <c r="C845" s="353"/>
      <c r="D845" s="308" t="s">
        <v>40</v>
      </c>
      <c r="E845" s="308">
        <v>2</v>
      </c>
      <c r="F845" s="308">
        <v>11</v>
      </c>
      <c r="G845" s="307" t="s">
        <v>313</v>
      </c>
      <c r="H845" s="308" t="s">
        <v>451</v>
      </c>
      <c r="I845" s="308" t="s">
        <v>451</v>
      </c>
      <c r="J845" s="352"/>
      <c r="K845" s="251" t="s">
        <v>11</v>
      </c>
      <c r="L845" s="251" t="s">
        <v>33</v>
      </c>
      <c r="O845" s="323">
        <f t="shared" ca="1" si="130"/>
        <v>0</v>
      </c>
      <c r="P845" s="323">
        <f t="shared" ca="1" si="131"/>
        <v>0</v>
      </c>
      <c r="Q845" s="323">
        <f t="shared" ca="1" si="132"/>
        <v>0</v>
      </c>
      <c r="R845" s="323">
        <f t="shared" ca="1" si="133"/>
        <v>0</v>
      </c>
      <c r="S845" s="323">
        <f t="shared" ca="1" si="134"/>
        <v>0</v>
      </c>
      <c r="T845" s="323">
        <f t="shared" ca="1" si="135"/>
        <v>0</v>
      </c>
      <c r="W845" s="323">
        <f t="shared" si="136"/>
        <v>842</v>
      </c>
      <c r="X845" s="323">
        <f t="shared" si="129"/>
        <v>844</v>
      </c>
    </row>
    <row r="846" spans="1:24" s="270" customFormat="1" ht="42.75" customHeight="1" x14ac:dyDescent="0.25">
      <c r="A846" s="355"/>
      <c r="B846" s="355"/>
      <c r="C846" s="353"/>
      <c r="D846" s="308" t="s">
        <v>40</v>
      </c>
      <c r="E846" s="308">
        <v>3</v>
      </c>
      <c r="F846" s="308">
        <v>12</v>
      </c>
      <c r="G846" s="307" t="s">
        <v>314</v>
      </c>
      <c r="H846" s="308" t="s">
        <v>451</v>
      </c>
      <c r="I846" s="308" t="s">
        <v>451</v>
      </c>
      <c r="J846" s="352"/>
      <c r="K846" s="251" t="s">
        <v>11</v>
      </c>
      <c r="L846" s="251" t="s">
        <v>33</v>
      </c>
      <c r="O846" s="323">
        <f t="shared" ca="1" si="130"/>
        <v>0</v>
      </c>
      <c r="P846" s="323">
        <f t="shared" ca="1" si="131"/>
        <v>0</v>
      </c>
      <c r="Q846" s="323">
        <f t="shared" ca="1" si="132"/>
        <v>0</v>
      </c>
      <c r="R846" s="323">
        <f t="shared" ca="1" si="133"/>
        <v>0</v>
      </c>
      <c r="S846" s="323">
        <f t="shared" ca="1" si="134"/>
        <v>0</v>
      </c>
      <c r="T846" s="323">
        <f t="shared" ca="1" si="135"/>
        <v>0</v>
      </c>
      <c r="W846" s="323">
        <f t="shared" si="136"/>
        <v>842</v>
      </c>
      <c r="X846" s="323">
        <f t="shared" si="129"/>
        <v>844</v>
      </c>
    </row>
    <row r="847" spans="1:24" customFormat="1" ht="42.75" customHeight="1" x14ac:dyDescent="0.25">
      <c r="A847" s="355"/>
      <c r="B847" s="355"/>
      <c r="C847" s="353"/>
      <c r="D847" s="239" t="s">
        <v>40</v>
      </c>
      <c r="E847" s="239">
        <v>4</v>
      </c>
      <c r="F847" s="239">
        <v>12</v>
      </c>
      <c r="G847" s="248" t="s">
        <v>314</v>
      </c>
      <c r="H847" s="239" t="s">
        <v>451</v>
      </c>
      <c r="I847" s="239" t="s">
        <v>451</v>
      </c>
      <c r="J847" s="352"/>
      <c r="K847" s="251" t="s">
        <v>11</v>
      </c>
      <c r="L847" s="251" t="s">
        <v>33</v>
      </c>
      <c r="O847" s="323">
        <f t="shared" ca="1" si="130"/>
        <v>0</v>
      </c>
      <c r="P847" s="323">
        <f t="shared" ca="1" si="131"/>
        <v>0</v>
      </c>
      <c r="Q847" s="323">
        <f t="shared" ca="1" si="132"/>
        <v>0</v>
      </c>
      <c r="R847" s="323">
        <f t="shared" ca="1" si="133"/>
        <v>0</v>
      </c>
      <c r="S847" s="323">
        <f t="shared" ca="1" si="134"/>
        <v>0</v>
      </c>
      <c r="T847" s="323">
        <f t="shared" ca="1" si="135"/>
        <v>0</v>
      </c>
      <c r="W847" s="323">
        <f t="shared" si="136"/>
        <v>842</v>
      </c>
      <c r="X847" s="323">
        <f t="shared" ref="X847:X910" si="137">IF(C847="Total",W847+2,X846)</f>
        <v>844</v>
      </c>
    </row>
    <row r="848" spans="1:24" customFormat="1" ht="42.75" customHeight="1" x14ac:dyDescent="0.25">
      <c r="A848" s="356"/>
      <c r="B848" s="356"/>
      <c r="C848" s="239" t="s">
        <v>499</v>
      </c>
      <c r="D848" s="239"/>
      <c r="E848" s="239"/>
      <c r="F848" s="239"/>
      <c r="G848" s="248"/>
      <c r="H848" s="239" t="s">
        <v>451</v>
      </c>
      <c r="I848" s="239"/>
      <c r="J848" s="248">
        <v>80</v>
      </c>
      <c r="K848" s="251"/>
      <c r="L848" s="251"/>
      <c r="O848" s="323">
        <f t="shared" ca="1" si="130"/>
        <v>0</v>
      </c>
      <c r="P848" s="323">
        <f t="shared" ca="1" si="131"/>
        <v>0</v>
      </c>
      <c r="Q848" s="323">
        <f t="shared" ca="1" si="132"/>
        <v>0</v>
      </c>
      <c r="R848" s="323">
        <f t="shared" ca="1" si="133"/>
        <v>0</v>
      </c>
      <c r="S848" s="323">
        <f t="shared" ca="1" si="134"/>
        <v>0</v>
      </c>
      <c r="T848" s="323">
        <f t="shared" ca="1" si="135"/>
        <v>0</v>
      </c>
      <c r="W848" s="323">
        <f t="shared" si="136"/>
        <v>847</v>
      </c>
      <c r="X848" s="323">
        <f t="shared" si="137"/>
        <v>849</v>
      </c>
    </row>
    <row r="849" spans="1:24" customFormat="1" ht="42.75" customHeight="1" x14ac:dyDescent="0.25">
      <c r="A849" s="354">
        <v>140</v>
      </c>
      <c r="B849" s="354" t="s">
        <v>40</v>
      </c>
      <c r="C849" s="353" t="s">
        <v>549</v>
      </c>
      <c r="D849" s="239" t="s">
        <v>308</v>
      </c>
      <c r="E849" s="239">
        <v>1</v>
      </c>
      <c r="F849" s="239">
        <v>11</v>
      </c>
      <c r="G849" s="248" t="s">
        <v>313</v>
      </c>
      <c r="H849" s="239" t="s">
        <v>451</v>
      </c>
      <c r="I849" s="239" t="s">
        <v>451</v>
      </c>
      <c r="J849" s="352" t="s">
        <v>559</v>
      </c>
      <c r="K849" s="251" t="s">
        <v>11</v>
      </c>
      <c r="L849" s="251" t="s">
        <v>11</v>
      </c>
      <c r="O849" s="323">
        <f t="shared" ca="1" si="130"/>
        <v>0</v>
      </c>
      <c r="P849" s="323">
        <f t="shared" ca="1" si="131"/>
        <v>0</v>
      </c>
      <c r="Q849" s="323">
        <f t="shared" ca="1" si="132"/>
        <v>0</v>
      </c>
      <c r="R849" s="323">
        <f t="shared" ca="1" si="133"/>
        <v>0</v>
      </c>
      <c r="S849" s="323">
        <f t="shared" ca="1" si="134"/>
        <v>0</v>
      </c>
      <c r="T849" s="323">
        <f t="shared" ca="1" si="135"/>
        <v>0</v>
      </c>
      <c r="W849" s="323">
        <f t="shared" si="136"/>
        <v>847</v>
      </c>
      <c r="X849" s="323">
        <f t="shared" si="137"/>
        <v>849</v>
      </c>
    </row>
    <row r="850" spans="1:24" customFormat="1" ht="42.75" customHeight="1" x14ac:dyDescent="0.25">
      <c r="A850" s="355"/>
      <c r="B850" s="355"/>
      <c r="C850" s="353"/>
      <c r="D850" s="239" t="s">
        <v>308</v>
      </c>
      <c r="E850" s="239">
        <v>2</v>
      </c>
      <c r="F850" s="239">
        <v>11</v>
      </c>
      <c r="G850" s="248" t="s">
        <v>313</v>
      </c>
      <c r="H850" s="239" t="s">
        <v>451</v>
      </c>
      <c r="I850" s="239" t="s">
        <v>451</v>
      </c>
      <c r="J850" s="352"/>
      <c r="K850" s="251" t="s">
        <v>11</v>
      </c>
      <c r="L850" s="251" t="s">
        <v>11</v>
      </c>
      <c r="O850" s="323">
        <f t="shared" ca="1" si="130"/>
        <v>0</v>
      </c>
      <c r="P850" s="323">
        <f t="shared" ca="1" si="131"/>
        <v>0</v>
      </c>
      <c r="Q850" s="323">
        <f t="shared" ca="1" si="132"/>
        <v>0</v>
      </c>
      <c r="R850" s="323">
        <f t="shared" ca="1" si="133"/>
        <v>0</v>
      </c>
      <c r="S850" s="323">
        <f t="shared" ca="1" si="134"/>
        <v>0</v>
      </c>
      <c r="T850" s="323">
        <f t="shared" ca="1" si="135"/>
        <v>0</v>
      </c>
      <c r="W850" s="323">
        <f t="shared" si="136"/>
        <v>847</v>
      </c>
      <c r="X850" s="323">
        <f t="shared" si="137"/>
        <v>849</v>
      </c>
    </row>
    <row r="851" spans="1:24" customFormat="1" ht="42.75" customHeight="1" x14ac:dyDescent="0.25">
      <c r="A851" s="355"/>
      <c r="B851" s="355"/>
      <c r="C851" s="353"/>
      <c r="D851" s="239" t="s">
        <v>308</v>
      </c>
      <c r="E851" s="239">
        <v>3</v>
      </c>
      <c r="F851" s="239">
        <v>12</v>
      </c>
      <c r="G851" s="248" t="s">
        <v>314</v>
      </c>
      <c r="H851" s="239" t="s">
        <v>451</v>
      </c>
      <c r="I851" s="239" t="s">
        <v>451</v>
      </c>
      <c r="J851" s="352"/>
      <c r="K851" s="251" t="s">
        <v>11</v>
      </c>
      <c r="L851" s="251" t="s">
        <v>11</v>
      </c>
      <c r="O851" s="323">
        <f t="shared" ca="1" si="130"/>
        <v>0</v>
      </c>
      <c r="P851" s="323">
        <f t="shared" ca="1" si="131"/>
        <v>0</v>
      </c>
      <c r="Q851" s="323">
        <f t="shared" ca="1" si="132"/>
        <v>0</v>
      </c>
      <c r="R851" s="323">
        <f t="shared" ca="1" si="133"/>
        <v>0</v>
      </c>
      <c r="S851" s="323">
        <f t="shared" ca="1" si="134"/>
        <v>0</v>
      </c>
      <c r="T851" s="323">
        <f t="shared" ca="1" si="135"/>
        <v>0</v>
      </c>
      <c r="W851" s="323">
        <f t="shared" si="136"/>
        <v>847</v>
      </c>
      <c r="X851" s="323">
        <f t="shared" si="137"/>
        <v>849</v>
      </c>
    </row>
    <row r="852" spans="1:24" s="270" customFormat="1" ht="42.75" customHeight="1" x14ac:dyDescent="0.25">
      <c r="A852" s="355"/>
      <c r="B852" s="355"/>
      <c r="C852" s="353"/>
      <c r="D852" s="309" t="s">
        <v>308</v>
      </c>
      <c r="E852" s="309">
        <v>4</v>
      </c>
      <c r="F852" s="309">
        <v>12</v>
      </c>
      <c r="G852" s="310" t="s">
        <v>314</v>
      </c>
      <c r="H852" s="309" t="s">
        <v>451</v>
      </c>
      <c r="I852" s="309" t="s">
        <v>451</v>
      </c>
      <c r="J852" s="352"/>
      <c r="K852" s="251" t="s">
        <v>11</v>
      </c>
      <c r="L852" s="251" t="s">
        <v>11</v>
      </c>
      <c r="O852" s="323">
        <f t="shared" ca="1" si="130"/>
        <v>0</v>
      </c>
      <c r="P852" s="323">
        <f t="shared" ca="1" si="131"/>
        <v>0</v>
      </c>
      <c r="Q852" s="323">
        <f t="shared" ca="1" si="132"/>
        <v>0</v>
      </c>
      <c r="R852" s="323">
        <f t="shared" ca="1" si="133"/>
        <v>0</v>
      </c>
      <c r="S852" s="323">
        <f t="shared" ca="1" si="134"/>
        <v>0</v>
      </c>
      <c r="T852" s="323">
        <f t="shared" ca="1" si="135"/>
        <v>0</v>
      </c>
      <c r="W852" s="323">
        <f t="shared" si="136"/>
        <v>847</v>
      </c>
      <c r="X852" s="323">
        <f t="shared" si="137"/>
        <v>849</v>
      </c>
    </row>
    <row r="853" spans="1:24" customFormat="1" ht="42.75" customHeight="1" x14ac:dyDescent="0.25">
      <c r="A853" s="355"/>
      <c r="B853" s="355"/>
      <c r="C853" s="353"/>
      <c r="D853" s="239" t="s">
        <v>128</v>
      </c>
      <c r="E853" s="239">
        <v>1</v>
      </c>
      <c r="F853" s="239">
        <v>220</v>
      </c>
      <c r="G853" s="248" t="s">
        <v>313</v>
      </c>
      <c r="H853" s="239">
        <v>50</v>
      </c>
      <c r="I853" s="239" t="s">
        <v>451</v>
      </c>
      <c r="J853" s="352"/>
      <c r="K853" s="251" t="s">
        <v>430</v>
      </c>
      <c r="L853" s="251" t="s">
        <v>51</v>
      </c>
      <c r="O853" s="323">
        <f t="shared" ca="1" si="130"/>
        <v>0</v>
      </c>
      <c r="P853" s="323">
        <f t="shared" ca="1" si="131"/>
        <v>1</v>
      </c>
      <c r="Q853" s="323">
        <f t="shared" ca="1" si="132"/>
        <v>0</v>
      </c>
      <c r="R853" s="323">
        <f t="shared" ca="1" si="133"/>
        <v>0</v>
      </c>
      <c r="S853" s="323">
        <f t="shared" ca="1" si="134"/>
        <v>0</v>
      </c>
      <c r="T853" s="323">
        <f t="shared" ca="1" si="135"/>
        <v>0</v>
      </c>
      <c r="W853" s="323">
        <f t="shared" si="136"/>
        <v>847</v>
      </c>
      <c r="X853" s="323">
        <f t="shared" si="137"/>
        <v>849</v>
      </c>
    </row>
    <row r="854" spans="1:24" customFormat="1" ht="42.75" customHeight="1" x14ac:dyDescent="0.25">
      <c r="A854" s="355"/>
      <c r="B854" s="355"/>
      <c r="C854" s="353"/>
      <c r="D854" s="239" t="s">
        <v>128</v>
      </c>
      <c r="E854" s="239">
        <v>2</v>
      </c>
      <c r="F854" s="239">
        <v>220</v>
      </c>
      <c r="G854" s="248" t="s">
        <v>313</v>
      </c>
      <c r="H854" s="239">
        <v>50</v>
      </c>
      <c r="I854" s="239" t="s">
        <v>451</v>
      </c>
      <c r="J854" s="352"/>
      <c r="K854" s="251" t="s">
        <v>430</v>
      </c>
      <c r="L854" s="251" t="s">
        <v>51</v>
      </c>
      <c r="O854" s="323">
        <f t="shared" ref="O854:O917" ca="1" si="138">IF(C854="Total", SUM(INDIRECT("O"&amp;X853&amp;":O"&amp;W854)), IF(AND(H854=50,I854="Yes"),1,0))</f>
        <v>0</v>
      </c>
      <c r="P854" s="323">
        <f t="shared" ref="P854:P917" ca="1" si="139">IF(C854="Total", SUM(INDIRECT("P"&amp;X853&amp;":P"&amp;W854)),IF(AND(H854=50,I854="-"),1,0))</f>
        <v>1</v>
      </c>
      <c r="Q854" s="323">
        <f t="shared" ref="Q854:Q917" ca="1" si="140">IF(C854="Total", SUM(INDIRECT("Q"&amp;X853&amp;":Q"&amp;W854)),IF(AND(H854=63,I854="Yes"),1,0))</f>
        <v>0</v>
      </c>
      <c r="R854" s="323">
        <f t="shared" ref="R854:R917" ca="1" si="141">IF(C854="Total", SUM(INDIRECT("R"&amp;X853&amp;":R"&amp;W854)),IF(AND(H854=63,I854="-"),1,0))</f>
        <v>0</v>
      </c>
      <c r="S854" s="323">
        <f t="shared" ref="S854:S917" ca="1" si="142">IF(C854="Total", SUM(INDIRECT("S"&amp;X853&amp;":S"&amp;W854)),IF(AND(H854=80,I854="Yes"),1,0))</f>
        <v>0</v>
      </c>
      <c r="T854" s="323">
        <f t="shared" ref="T854:T917" ca="1" si="143">IF(C854="Total", SUM(INDIRECT("T"&amp;X853&amp;":T"&amp;W854)),IF(AND(H854=80,I854="-"),1,0))</f>
        <v>0</v>
      </c>
      <c r="W854" s="323">
        <f t="shared" si="136"/>
        <v>847</v>
      </c>
      <c r="X854" s="323">
        <f t="shared" si="137"/>
        <v>849</v>
      </c>
    </row>
    <row r="855" spans="1:24" customFormat="1" ht="42.75" customHeight="1" x14ac:dyDescent="0.25">
      <c r="A855" s="355"/>
      <c r="B855" s="355"/>
      <c r="C855" s="353"/>
      <c r="D855" s="239" t="s">
        <v>76</v>
      </c>
      <c r="E855" s="239">
        <v>1</v>
      </c>
      <c r="F855" s="239">
        <v>65</v>
      </c>
      <c r="G855" s="248" t="s">
        <v>313</v>
      </c>
      <c r="H855" s="239" t="s">
        <v>451</v>
      </c>
      <c r="I855" s="239" t="s">
        <v>451</v>
      </c>
      <c r="J855" s="352"/>
      <c r="K855" s="251" t="s">
        <v>432</v>
      </c>
      <c r="L855" s="251" t="s">
        <v>11</v>
      </c>
      <c r="O855" s="323">
        <f t="shared" ca="1" si="138"/>
        <v>0</v>
      </c>
      <c r="P855" s="323">
        <f t="shared" ca="1" si="139"/>
        <v>0</v>
      </c>
      <c r="Q855" s="323">
        <f t="shared" ca="1" si="140"/>
        <v>0</v>
      </c>
      <c r="R855" s="323">
        <f t="shared" ca="1" si="141"/>
        <v>0</v>
      </c>
      <c r="S855" s="323">
        <f t="shared" ca="1" si="142"/>
        <v>0</v>
      </c>
      <c r="T855" s="323">
        <f t="shared" ca="1" si="143"/>
        <v>0</v>
      </c>
      <c r="W855" s="323">
        <f t="shared" si="136"/>
        <v>847</v>
      </c>
      <c r="X855" s="323">
        <f t="shared" si="137"/>
        <v>849</v>
      </c>
    </row>
    <row r="856" spans="1:24" customFormat="1" ht="42.75" customHeight="1" x14ac:dyDescent="0.25">
      <c r="A856" s="355"/>
      <c r="B856" s="355"/>
      <c r="C856" s="353"/>
      <c r="D856" s="239" t="s">
        <v>76</v>
      </c>
      <c r="E856" s="239">
        <v>2</v>
      </c>
      <c r="F856" s="239">
        <v>65</v>
      </c>
      <c r="G856" s="248" t="s">
        <v>313</v>
      </c>
      <c r="H856" s="239" t="s">
        <v>451</v>
      </c>
      <c r="I856" s="239" t="s">
        <v>451</v>
      </c>
      <c r="J856" s="352"/>
      <c r="K856" s="251" t="s">
        <v>432</v>
      </c>
      <c r="L856" s="251" t="s">
        <v>11</v>
      </c>
      <c r="O856" s="323">
        <f t="shared" ca="1" si="138"/>
        <v>0</v>
      </c>
      <c r="P856" s="323">
        <f t="shared" ca="1" si="139"/>
        <v>0</v>
      </c>
      <c r="Q856" s="323">
        <f t="shared" ca="1" si="140"/>
        <v>0</v>
      </c>
      <c r="R856" s="323">
        <f t="shared" ca="1" si="141"/>
        <v>0</v>
      </c>
      <c r="S856" s="323">
        <f t="shared" ca="1" si="142"/>
        <v>0</v>
      </c>
      <c r="T856" s="323">
        <f t="shared" ca="1" si="143"/>
        <v>0</v>
      </c>
      <c r="W856" s="323">
        <f t="shared" si="136"/>
        <v>847</v>
      </c>
      <c r="X856" s="323">
        <f t="shared" si="137"/>
        <v>849</v>
      </c>
    </row>
    <row r="857" spans="1:24" customFormat="1" ht="42.75" customHeight="1" x14ac:dyDescent="0.25">
      <c r="A857" s="355"/>
      <c r="B857" s="355"/>
      <c r="C857" s="353"/>
      <c r="D857" s="239" t="s">
        <v>166</v>
      </c>
      <c r="E857" s="239">
        <v>1</v>
      </c>
      <c r="F857" s="239">
        <v>178</v>
      </c>
      <c r="G857" s="248" t="s">
        <v>313</v>
      </c>
      <c r="H857" s="239" t="s">
        <v>451</v>
      </c>
      <c r="I857" s="239" t="s">
        <v>451</v>
      </c>
      <c r="J857" s="352"/>
      <c r="K857" s="251" t="s">
        <v>51</v>
      </c>
      <c r="L857" s="251" t="s">
        <v>51</v>
      </c>
      <c r="O857" s="323">
        <f t="shared" ca="1" si="138"/>
        <v>0</v>
      </c>
      <c r="P857" s="323">
        <f t="shared" ca="1" si="139"/>
        <v>0</v>
      </c>
      <c r="Q857" s="323">
        <f t="shared" ca="1" si="140"/>
        <v>0</v>
      </c>
      <c r="R857" s="323">
        <f t="shared" ca="1" si="141"/>
        <v>0</v>
      </c>
      <c r="S857" s="323">
        <f t="shared" ca="1" si="142"/>
        <v>0</v>
      </c>
      <c r="T857" s="323">
        <f t="shared" ca="1" si="143"/>
        <v>0</v>
      </c>
      <c r="W857" s="323">
        <f t="shared" si="136"/>
        <v>847</v>
      </c>
      <c r="X857" s="323">
        <f t="shared" si="137"/>
        <v>849</v>
      </c>
    </row>
    <row r="858" spans="1:24" customFormat="1" ht="42.75" customHeight="1" x14ac:dyDescent="0.25">
      <c r="A858" s="356"/>
      <c r="B858" s="356"/>
      <c r="C858" s="239" t="s">
        <v>499</v>
      </c>
      <c r="D858" s="239"/>
      <c r="E858" s="239"/>
      <c r="F858" s="239"/>
      <c r="G858" s="248"/>
      <c r="H858" s="239">
        <f>SUM(H849:H857)</f>
        <v>100</v>
      </c>
      <c r="I858" s="239"/>
      <c r="J858" s="248">
        <v>63</v>
      </c>
      <c r="K858" s="251"/>
      <c r="L858" s="251"/>
      <c r="O858" s="323">
        <f t="shared" ca="1" si="138"/>
        <v>0</v>
      </c>
      <c r="P858" s="323">
        <f t="shared" ca="1" si="139"/>
        <v>2</v>
      </c>
      <c r="Q858" s="323">
        <f t="shared" ca="1" si="140"/>
        <v>0</v>
      </c>
      <c r="R858" s="323">
        <f t="shared" ca="1" si="141"/>
        <v>0</v>
      </c>
      <c r="S858" s="323">
        <f t="shared" ca="1" si="142"/>
        <v>0</v>
      </c>
      <c r="T858" s="323">
        <f t="shared" ca="1" si="143"/>
        <v>0</v>
      </c>
      <c r="W858" s="323">
        <f t="shared" si="136"/>
        <v>857</v>
      </c>
      <c r="X858" s="323">
        <f t="shared" si="137"/>
        <v>859</v>
      </c>
    </row>
    <row r="859" spans="1:24" customFormat="1" ht="42.75" customHeight="1" x14ac:dyDescent="0.25">
      <c r="A859" s="354">
        <v>141</v>
      </c>
      <c r="B859" s="354" t="s">
        <v>171</v>
      </c>
      <c r="C859" s="353" t="s">
        <v>413</v>
      </c>
      <c r="D859" s="239" t="s">
        <v>105</v>
      </c>
      <c r="E859" s="239">
        <v>1</v>
      </c>
      <c r="F859" s="239">
        <v>236</v>
      </c>
      <c r="G859" s="248" t="s">
        <v>313</v>
      </c>
      <c r="H859" s="239" t="s">
        <v>451</v>
      </c>
      <c r="I859" s="239" t="s">
        <v>451</v>
      </c>
      <c r="J859" s="352" t="s">
        <v>451</v>
      </c>
      <c r="K859" s="251" t="s">
        <v>51</v>
      </c>
      <c r="L859" s="251" t="s">
        <v>51</v>
      </c>
      <c r="O859" s="323">
        <f t="shared" ca="1" si="138"/>
        <v>0</v>
      </c>
      <c r="P859" s="323">
        <f t="shared" ca="1" si="139"/>
        <v>0</v>
      </c>
      <c r="Q859" s="323">
        <f t="shared" ca="1" si="140"/>
        <v>0</v>
      </c>
      <c r="R859" s="323">
        <f t="shared" ca="1" si="141"/>
        <v>0</v>
      </c>
      <c r="S859" s="323">
        <f t="shared" ca="1" si="142"/>
        <v>0</v>
      </c>
      <c r="T859" s="323">
        <f t="shared" ca="1" si="143"/>
        <v>0</v>
      </c>
      <c r="W859" s="323">
        <f t="shared" si="136"/>
        <v>857</v>
      </c>
      <c r="X859" s="323">
        <f t="shared" si="137"/>
        <v>859</v>
      </c>
    </row>
    <row r="860" spans="1:24" customFormat="1" ht="42.75" customHeight="1" x14ac:dyDescent="0.25">
      <c r="A860" s="355"/>
      <c r="B860" s="355"/>
      <c r="C860" s="353"/>
      <c r="D860" s="239" t="s">
        <v>105</v>
      </c>
      <c r="E860" s="239">
        <v>2</v>
      </c>
      <c r="F860" s="239">
        <v>236</v>
      </c>
      <c r="G860" s="248" t="s">
        <v>313</v>
      </c>
      <c r="H860" s="239" t="s">
        <v>451</v>
      </c>
      <c r="I860" s="239" t="s">
        <v>451</v>
      </c>
      <c r="J860" s="352"/>
      <c r="K860" s="251" t="s">
        <v>51</v>
      </c>
      <c r="L860" s="251" t="s">
        <v>51</v>
      </c>
      <c r="O860" s="323">
        <f t="shared" ca="1" si="138"/>
        <v>0</v>
      </c>
      <c r="P860" s="323">
        <f t="shared" ca="1" si="139"/>
        <v>0</v>
      </c>
      <c r="Q860" s="323">
        <f t="shared" ca="1" si="140"/>
        <v>0</v>
      </c>
      <c r="R860" s="323">
        <f t="shared" ca="1" si="141"/>
        <v>0</v>
      </c>
      <c r="S860" s="323">
        <f t="shared" ca="1" si="142"/>
        <v>0</v>
      </c>
      <c r="T860" s="323">
        <f t="shared" ca="1" si="143"/>
        <v>0</v>
      </c>
      <c r="W860" s="323">
        <f t="shared" si="136"/>
        <v>857</v>
      </c>
      <c r="X860" s="323">
        <f t="shared" si="137"/>
        <v>859</v>
      </c>
    </row>
    <row r="861" spans="1:24" customFormat="1" ht="42.75" customHeight="1" x14ac:dyDescent="0.25">
      <c r="A861" s="355"/>
      <c r="B861" s="355"/>
      <c r="C861" s="353"/>
      <c r="D861" s="239" t="s">
        <v>61</v>
      </c>
      <c r="E861" s="239">
        <v>1</v>
      </c>
      <c r="F861" s="239">
        <v>83</v>
      </c>
      <c r="G861" s="248" t="s">
        <v>313</v>
      </c>
      <c r="H861" s="239" t="s">
        <v>451</v>
      </c>
      <c r="I861" s="239" t="s">
        <v>451</v>
      </c>
      <c r="J861" s="352"/>
      <c r="K861" s="251" t="s">
        <v>24</v>
      </c>
      <c r="L861" s="251" t="s">
        <v>24</v>
      </c>
      <c r="O861" s="323">
        <f t="shared" ca="1" si="138"/>
        <v>0</v>
      </c>
      <c r="P861" s="323">
        <f t="shared" ca="1" si="139"/>
        <v>0</v>
      </c>
      <c r="Q861" s="323">
        <f t="shared" ca="1" si="140"/>
        <v>0</v>
      </c>
      <c r="R861" s="323">
        <f t="shared" ca="1" si="141"/>
        <v>0</v>
      </c>
      <c r="S861" s="323">
        <f t="shared" ca="1" si="142"/>
        <v>0</v>
      </c>
      <c r="T861" s="323">
        <f t="shared" ca="1" si="143"/>
        <v>0</v>
      </c>
      <c r="W861" s="323">
        <f t="shared" si="136"/>
        <v>857</v>
      </c>
      <c r="X861" s="323">
        <f t="shared" si="137"/>
        <v>859</v>
      </c>
    </row>
    <row r="862" spans="1:24" customFormat="1" ht="42.75" customHeight="1" x14ac:dyDescent="0.25">
      <c r="A862" s="355"/>
      <c r="B862" s="355"/>
      <c r="C862" s="353"/>
      <c r="D862" s="239" t="s">
        <v>132</v>
      </c>
      <c r="E862" s="239">
        <v>1</v>
      </c>
      <c r="F862" s="239">
        <v>178</v>
      </c>
      <c r="G862" s="248" t="s">
        <v>313</v>
      </c>
      <c r="H862" s="239" t="s">
        <v>451</v>
      </c>
      <c r="I862" s="239" t="s">
        <v>451</v>
      </c>
      <c r="J862" s="352"/>
      <c r="K862" s="251" t="s">
        <v>23</v>
      </c>
      <c r="L862" s="251" t="s">
        <v>23</v>
      </c>
      <c r="O862" s="323">
        <f t="shared" ca="1" si="138"/>
        <v>0</v>
      </c>
      <c r="P862" s="323">
        <f t="shared" ca="1" si="139"/>
        <v>0</v>
      </c>
      <c r="Q862" s="323">
        <f t="shared" ca="1" si="140"/>
        <v>0</v>
      </c>
      <c r="R862" s="323">
        <f t="shared" ca="1" si="141"/>
        <v>0</v>
      </c>
      <c r="S862" s="323">
        <f t="shared" ca="1" si="142"/>
        <v>0</v>
      </c>
      <c r="T862" s="323">
        <f t="shared" ca="1" si="143"/>
        <v>0</v>
      </c>
      <c r="W862" s="323">
        <f t="shared" si="136"/>
        <v>857</v>
      </c>
      <c r="X862" s="323">
        <f t="shared" si="137"/>
        <v>859</v>
      </c>
    </row>
    <row r="863" spans="1:24" customFormat="1" ht="42.75" customHeight="1" x14ac:dyDescent="0.25">
      <c r="A863" s="355"/>
      <c r="B863" s="355"/>
      <c r="C863" s="353"/>
      <c r="D863" s="239" t="s">
        <v>132</v>
      </c>
      <c r="E863" s="239">
        <v>2</v>
      </c>
      <c r="F863" s="239">
        <v>178</v>
      </c>
      <c r="G863" s="248" t="s">
        <v>313</v>
      </c>
      <c r="H863" s="239" t="s">
        <v>451</v>
      </c>
      <c r="I863" s="239" t="s">
        <v>451</v>
      </c>
      <c r="J863" s="352"/>
      <c r="K863" s="251" t="s">
        <v>23</v>
      </c>
      <c r="L863" s="251" t="s">
        <v>23</v>
      </c>
      <c r="O863" s="323">
        <f t="shared" ca="1" si="138"/>
        <v>0</v>
      </c>
      <c r="P863" s="323">
        <f t="shared" ca="1" si="139"/>
        <v>0</v>
      </c>
      <c r="Q863" s="323">
        <f t="shared" ca="1" si="140"/>
        <v>0</v>
      </c>
      <c r="R863" s="323">
        <f t="shared" ca="1" si="141"/>
        <v>0</v>
      </c>
      <c r="S863" s="323">
        <f t="shared" ca="1" si="142"/>
        <v>0</v>
      </c>
      <c r="T863" s="323">
        <f t="shared" ca="1" si="143"/>
        <v>0</v>
      </c>
      <c r="W863" s="323">
        <f t="shared" si="136"/>
        <v>857</v>
      </c>
      <c r="X863" s="323">
        <f t="shared" si="137"/>
        <v>859</v>
      </c>
    </row>
    <row r="864" spans="1:24" customFormat="1" ht="42.75" customHeight="1" x14ac:dyDescent="0.25">
      <c r="A864" s="355"/>
      <c r="B864" s="355"/>
      <c r="C864" s="353"/>
      <c r="D864" s="239" t="s">
        <v>109</v>
      </c>
      <c r="E864" s="239">
        <v>1</v>
      </c>
      <c r="F864" s="239">
        <v>146</v>
      </c>
      <c r="G864" s="248" t="s">
        <v>313</v>
      </c>
      <c r="H864" s="239" t="s">
        <v>451</v>
      </c>
      <c r="I864" s="239" t="s">
        <v>451</v>
      </c>
      <c r="J864" s="352"/>
      <c r="K864" s="251" t="s">
        <v>24</v>
      </c>
      <c r="L864" s="251" t="s">
        <v>24</v>
      </c>
      <c r="O864" s="323">
        <f t="shared" ca="1" si="138"/>
        <v>0</v>
      </c>
      <c r="P864" s="323">
        <f t="shared" ca="1" si="139"/>
        <v>0</v>
      </c>
      <c r="Q864" s="323">
        <f t="shared" ca="1" si="140"/>
        <v>0</v>
      </c>
      <c r="R864" s="323">
        <f t="shared" ca="1" si="141"/>
        <v>0</v>
      </c>
      <c r="S864" s="323">
        <f t="shared" ca="1" si="142"/>
        <v>0</v>
      </c>
      <c r="T864" s="323">
        <f t="shared" ca="1" si="143"/>
        <v>0</v>
      </c>
      <c r="W864" s="323">
        <f t="shared" si="136"/>
        <v>857</v>
      </c>
      <c r="X864" s="323">
        <f t="shared" si="137"/>
        <v>859</v>
      </c>
    </row>
    <row r="865" spans="1:24" customFormat="1" ht="42.75" customHeight="1" x14ac:dyDescent="0.25">
      <c r="A865" s="356"/>
      <c r="B865" s="356"/>
      <c r="C865" s="239" t="s">
        <v>499</v>
      </c>
      <c r="D865" s="239"/>
      <c r="E865" s="239"/>
      <c r="F865" s="239"/>
      <c r="G865" s="248"/>
      <c r="H865" s="239" t="s">
        <v>451</v>
      </c>
      <c r="I865" s="239"/>
      <c r="J865" s="248" t="s">
        <v>451</v>
      </c>
      <c r="K865" s="251"/>
      <c r="L865" s="251"/>
      <c r="O865" s="323">
        <f t="shared" ca="1" si="138"/>
        <v>0</v>
      </c>
      <c r="P865" s="323">
        <f t="shared" ca="1" si="139"/>
        <v>0</v>
      </c>
      <c r="Q865" s="323">
        <f t="shared" ca="1" si="140"/>
        <v>0</v>
      </c>
      <c r="R865" s="323">
        <f t="shared" ca="1" si="141"/>
        <v>0</v>
      </c>
      <c r="S865" s="323">
        <f t="shared" ca="1" si="142"/>
        <v>0</v>
      </c>
      <c r="T865" s="323">
        <f t="shared" ca="1" si="143"/>
        <v>0</v>
      </c>
      <c r="W865" s="323">
        <f t="shared" si="136"/>
        <v>864</v>
      </c>
      <c r="X865" s="323">
        <f t="shared" si="137"/>
        <v>866</v>
      </c>
    </row>
    <row r="866" spans="1:24" customFormat="1" ht="42.75" customHeight="1" x14ac:dyDescent="0.25">
      <c r="A866" s="354">
        <v>142</v>
      </c>
      <c r="B866" s="354" t="s">
        <v>221</v>
      </c>
      <c r="C866" s="353" t="s">
        <v>317</v>
      </c>
      <c r="D866" s="239" t="s">
        <v>318</v>
      </c>
      <c r="E866" s="239">
        <v>1</v>
      </c>
      <c r="F866" s="239">
        <v>3</v>
      </c>
      <c r="G866" s="248" t="s">
        <v>313</v>
      </c>
      <c r="H866" s="239" t="s">
        <v>451</v>
      </c>
      <c r="I866" s="239" t="s">
        <v>451</v>
      </c>
      <c r="J866" s="352" t="s">
        <v>451</v>
      </c>
      <c r="K866" s="251" t="s">
        <v>317</v>
      </c>
      <c r="L866" s="251" t="s">
        <v>317</v>
      </c>
      <c r="O866" s="323">
        <f t="shared" ca="1" si="138"/>
        <v>0</v>
      </c>
      <c r="P866" s="323">
        <f t="shared" ca="1" si="139"/>
        <v>0</v>
      </c>
      <c r="Q866" s="323">
        <f t="shared" ca="1" si="140"/>
        <v>0</v>
      </c>
      <c r="R866" s="323">
        <f t="shared" ca="1" si="141"/>
        <v>0</v>
      </c>
      <c r="S866" s="323">
        <f t="shared" ca="1" si="142"/>
        <v>0</v>
      </c>
      <c r="T866" s="323">
        <f t="shared" ca="1" si="143"/>
        <v>0</v>
      </c>
      <c r="W866" s="323">
        <f t="shared" si="136"/>
        <v>864</v>
      </c>
      <c r="X866" s="323">
        <f t="shared" si="137"/>
        <v>866</v>
      </c>
    </row>
    <row r="867" spans="1:24" customFormat="1" ht="42.75" customHeight="1" x14ac:dyDescent="0.25">
      <c r="A867" s="355"/>
      <c r="B867" s="355"/>
      <c r="C867" s="353"/>
      <c r="D867" s="239" t="s">
        <v>319</v>
      </c>
      <c r="E867" s="239">
        <v>1</v>
      </c>
      <c r="F867" s="239">
        <v>212</v>
      </c>
      <c r="G867" s="248" t="s">
        <v>313</v>
      </c>
      <c r="H867" s="239" t="s">
        <v>451</v>
      </c>
      <c r="I867" s="239" t="s">
        <v>451</v>
      </c>
      <c r="J867" s="352"/>
      <c r="K867" s="251" t="s">
        <v>317</v>
      </c>
      <c r="L867" s="251" t="s">
        <v>317</v>
      </c>
      <c r="O867" s="323">
        <f t="shared" ca="1" si="138"/>
        <v>0</v>
      </c>
      <c r="P867" s="323">
        <f t="shared" ca="1" si="139"/>
        <v>0</v>
      </c>
      <c r="Q867" s="323">
        <f t="shared" ca="1" si="140"/>
        <v>0</v>
      </c>
      <c r="R867" s="323">
        <f t="shared" ca="1" si="141"/>
        <v>0</v>
      </c>
      <c r="S867" s="323">
        <f t="shared" ca="1" si="142"/>
        <v>0</v>
      </c>
      <c r="T867" s="323">
        <f t="shared" ca="1" si="143"/>
        <v>0</v>
      </c>
      <c r="W867" s="323">
        <f t="shared" si="136"/>
        <v>864</v>
      </c>
      <c r="X867" s="323">
        <f t="shared" si="137"/>
        <v>866</v>
      </c>
    </row>
    <row r="868" spans="1:24" customFormat="1" ht="42.75" customHeight="1" x14ac:dyDescent="0.25">
      <c r="A868" s="355"/>
      <c r="B868" s="355"/>
      <c r="C868" s="353"/>
      <c r="D868" s="239" t="s">
        <v>319</v>
      </c>
      <c r="E868" s="239">
        <v>1</v>
      </c>
      <c r="F868" s="239">
        <v>209</v>
      </c>
      <c r="G868" s="248" t="s">
        <v>313</v>
      </c>
      <c r="H868" s="239" t="s">
        <v>451</v>
      </c>
      <c r="I868" s="239" t="s">
        <v>451</v>
      </c>
      <c r="J868" s="352"/>
      <c r="K868" s="251" t="s">
        <v>317</v>
      </c>
      <c r="L868" s="251" t="s">
        <v>317</v>
      </c>
      <c r="O868" s="323">
        <f t="shared" ca="1" si="138"/>
        <v>0</v>
      </c>
      <c r="P868" s="323">
        <f t="shared" ca="1" si="139"/>
        <v>0</v>
      </c>
      <c r="Q868" s="323">
        <f t="shared" ca="1" si="140"/>
        <v>0</v>
      </c>
      <c r="R868" s="323">
        <f t="shared" ca="1" si="141"/>
        <v>0</v>
      </c>
      <c r="S868" s="323">
        <f t="shared" ca="1" si="142"/>
        <v>0</v>
      </c>
      <c r="T868" s="323">
        <f t="shared" ca="1" si="143"/>
        <v>0</v>
      </c>
      <c r="W868" s="323">
        <f t="shared" si="136"/>
        <v>864</v>
      </c>
      <c r="X868" s="323">
        <f t="shared" si="137"/>
        <v>866</v>
      </c>
    </row>
    <row r="869" spans="1:24" customFormat="1" ht="42.75" customHeight="1" x14ac:dyDescent="0.25">
      <c r="A869" s="355"/>
      <c r="B869" s="355"/>
      <c r="C869" s="353"/>
      <c r="D869" s="239" t="s">
        <v>103</v>
      </c>
      <c r="E869" s="239">
        <v>1</v>
      </c>
      <c r="F869" s="239">
        <v>64</v>
      </c>
      <c r="G869" s="248" t="s">
        <v>313</v>
      </c>
      <c r="H869" s="239" t="s">
        <v>451</v>
      </c>
      <c r="I869" s="239" t="s">
        <v>451</v>
      </c>
      <c r="J869" s="352"/>
      <c r="K869" s="251" t="s">
        <v>15</v>
      </c>
      <c r="L869" s="251" t="s">
        <v>33</v>
      </c>
      <c r="O869" s="323">
        <f t="shared" ca="1" si="138"/>
        <v>0</v>
      </c>
      <c r="P869" s="323">
        <f t="shared" ca="1" si="139"/>
        <v>0</v>
      </c>
      <c r="Q869" s="323">
        <f t="shared" ca="1" si="140"/>
        <v>0</v>
      </c>
      <c r="R869" s="323">
        <f t="shared" ca="1" si="141"/>
        <v>0</v>
      </c>
      <c r="S869" s="323">
        <f t="shared" ca="1" si="142"/>
        <v>0</v>
      </c>
      <c r="T869" s="323">
        <f t="shared" ca="1" si="143"/>
        <v>0</v>
      </c>
      <c r="W869" s="323">
        <f t="shared" si="136"/>
        <v>864</v>
      </c>
      <c r="X869" s="323">
        <f t="shared" si="137"/>
        <v>866</v>
      </c>
    </row>
    <row r="870" spans="1:24" customFormat="1" ht="42.75" customHeight="1" x14ac:dyDescent="0.25">
      <c r="A870" s="355"/>
      <c r="B870" s="355"/>
      <c r="C870" s="353"/>
      <c r="D870" s="239" t="s">
        <v>221</v>
      </c>
      <c r="E870" s="239">
        <v>1</v>
      </c>
      <c r="F870" s="239">
        <v>3</v>
      </c>
      <c r="G870" s="248" t="s">
        <v>313</v>
      </c>
      <c r="H870" s="239" t="s">
        <v>451</v>
      </c>
      <c r="I870" s="239" t="s">
        <v>451</v>
      </c>
      <c r="J870" s="352"/>
      <c r="K870" s="251" t="s">
        <v>317</v>
      </c>
      <c r="L870" s="251" t="s">
        <v>317</v>
      </c>
      <c r="O870" s="323">
        <f t="shared" ca="1" si="138"/>
        <v>0</v>
      </c>
      <c r="P870" s="323">
        <f t="shared" ca="1" si="139"/>
        <v>0</v>
      </c>
      <c r="Q870" s="323">
        <f t="shared" ca="1" si="140"/>
        <v>0</v>
      </c>
      <c r="R870" s="323">
        <f t="shared" ca="1" si="141"/>
        <v>0</v>
      </c>
      <c r="S870" s="323">
        <f t="shared" ca="1" si="142"/>
        <v>0</v>
      </c>
      <c r="T870" s="323">
        <f t="shared" ca="1" si="143"/>
        <v>0</v>
      </c>
      <c r="W870" s="323">
        <f t="shared" si="136"/>
        <v>864</v>
      </c>
      <c r="X870" s="323">
        <f t="shared" si="137"/>
        <v>866</v>
      </c>
    </row>
    <row r="871" spans="1:24" customFormat="1" ht="42.75" customHeight="1" x14ac:dyDescent="0.25">
      <c r="A871" s="355"/>
      <c r="B871" s="355"/>
      <c r="C871" s="353"/>
      <c r="D871" s="239" t="s">
        <v>222</v>
      </c>
      <c r="E871" s="239">
        <v>1</v>
      </c>
      <c r="F871" s="239">
        <v>118</v>
      </c>
      <c r="G871" s="248" t="s">
        <v>313</v>
      </c>
      <c r="H871" s="239" t="s">
        <v>451</v>
      </c>
      <c r="I871" s="239" t="s">
        <v>451</v>
      </c>
      <c r="J871" s="352"/>
      <c r="K871" s="251" t="s">
        <v>15</v>
      </c>
      <c r="L871" s="251" t="s">
        <v>15</v>
      </c>
      <c r="O871" s="323">
        <f t="shared" ca="1" si="138"/>
        <v>0</v>
      </c>
      <c r="P871" s="323">
        <f t="shared" ca="1" si="139"/>
        <v>0</v>
      </c>
      <c r="Q871" s="323">
        <f t="shared" ca="1" si="140"/>
        <v>0</v>
      </c>
      <c r="R871" s="323">
        <f t="shared" ca="1" si="141"/>
        <v>0</v>
      </c>
      <c r="S871" s="323">
        <f t="shared" ca="1" si="142"/>
        <v>0</v>
      </c>
      <c r="T871" s="323">
        <f t="shared" ca="1" si="143"/>
        <v>0</v>
      </c>
      <c r="W871" s="323">
        <f t="shared" si="136"/>
        <v>864</v>
      </c>
      <c r="X871" s="323">
        <f t="shared" si="137"/>
        <v>866</v>
      </c>
    </row>
    <row r="872" spans="1:24" customFormat="1" ht="42.75" customHeight="1" x14ac:dyDescent="0.25">
      <c r="A872" s="356"/>
      <c r="B872" s="356"/>
      <c r="C872" s="239" t="s">
        <v>499</v>
      </c>
      <c r="D872" s="239"/>
      <c r="E872" s="239"/>
      <c r="F872" s="239"/>
      <c r="G872" s="248"/>
      <c r="H872" s="239" t="s">
        <v>451</v>
      </c>
      <c r="I872" s="239"/>
      <c r="J872" s="248" t="s">
        <v>451</v>
      </c>
      <c r="K872" s="251"/>
      <c r="L872" s="251"/>
      <c r="O872" s="323">
        <f t="shared" ca="1" si="138"/>
        <v>0</v>
      </c>
      <c r="P872" s="323">
        <f t="shared" ca="1" si="139"/>
        <v>0</v>
      </c>
      <c r="Q872" s="323">
        <f t="shared" ca="1" si="140"/>
        <v>0</v>
      </c>
      <c r="R872" s="323">
        <f t="shared" ca="1" si="141"/>
        <v>0</v>
      </c>
      <c r="S872" s="323">
        <f t="shared" ca="1" si="142"/>
        <v>0</v>
      </c>
      <c r="T872" s="323">
        <f t="shared" ca="1" si="143"/>
        <v>0</v>
      </c>
      <c r="W872" s="323">
        <f t="shared" si="136"/>
        <v>871</v>
      </c>
      <c r="X872" s="323">
        <f t="shared" si="137"/>
        <v>873</v>
      </c>
    </row>
    <row r="873" spans="1:24" customFormat="1" ht="42.75" customHeight="1" x14ac:dyDescent="0.25">
      <c r="A873" s="354">
        <v>143</v>
      </c>
      <c r="B873" s="354" t="s">
        <v>124</v>
      </c>
      <c r="C873" s="354" t="s">
        <v>549</v>
      </c>
      <c r="D873" s="239" t="s">
        <v>123</v>
      </c>
      <c r="E873" s="239">
        <v>1</v>
      </c>
      <c r="F873" s="239">
        <v>10</v>
      </c>
      <c r="G873" s="248" t="s">
        <v>313</v>
      </c>
      <c r="H873" s="239" t="s">
        <v>451</v>
      </c>
      <c r="I873" s="239" t="s">
        <v>451</v>
      </c>
      <c r="J873" s="354" t="s">
        <v>451</v>
      </c>
      <c r="K873" s="251"/>
      <c r="L873" s="251"/>
      <c r="O873" s="323">
        <f t="shared" ca="1" si="138"/>
        <v>0</v>
      </c>
      <c r="P873" s="323">
        <f t="shared" ca="1" si="139"/>
        <v>0</v>
      </c>
      <c r="Q873" s="323">
        <f t="shared" ca="1" si="140"/>
        <v>0</v>
      </c>
      <c r="R873" s="323">
        <f t="shared" ca="1" si="141"/>
        <v>0</v>
      </c>
      <c r="S873" s="323">
        <f t="shared" ca="1" si="142"/>
        <v>0</v>
      </c>
      <c r="T873" s="323">
        <f t="shared" ca="1" si="143"/>
        <v>0</v>
      </c>
      <c r="W873" s="323">
        <f t="shared" si="136"/>
        <v>871</v>
      </c>
      <c r="X873" s="323">
        <f t="shared" si="137"/>
        <v>873</v>
      </c>
    </row>
    <row r="874" spans="1:24" customFormat="1" ht="42.75" customHeight="1" x14ac:dyDescent="0.25">
      <c r="A874" s="355"/>
      <c r="B874" s="355"/>
      <c r="C874" s="355"/>
      <c r="D874" s="239" t="s">
        <v>123</v>
      </c>
      <c r="E874" s="239">
        <v>2</v>
      </c>
      <c r="F874" s="239">
        <v>10</v>
      </c>
      <c r="G874" s="248" t="s">
        <v>313</v>
      </c>
      <c r="H874" s="239" t="s">
        <v>451</v>
      </c>
      <c r="I874" s="239" t="s">
        <v>451</v>
      </c>
      <c r="J874" s="355"/>
      <c r="K874" s="251"/>
      <c r="L874" s="251"/>
      <c r="O874" s="323">
        <f t="shared" ca="1" si="138"/>
        <v>0</v>
      </c>
      <c r="P874" s="323">
        <f t="shared" ca="1" si="139"/>
        <v>0</v>
      </c>
      <c r="Q874" s="323">
        <f t="shared" ca="1" si="140"/>
        <v>0</v>
      </c>
      <c r="R874" s="323">
        <f t="shared" ca="1" si="141"/>
        <v>0</v>
      </c>
      <c r="S874" s="323">
        <f t="shared" ca="1" si="142"/>
        <v>0</v>
      </c>
      <c r="T874" s="323">
        <f t="shared" ca="1" si="143"/>
        <v>0</v>
      </c>
      <c r="W874" s="323">
        <f t="shared" si="136"/>
        <v>871</v>
      </c>
      <c r="X874" s="323">
        <f t="shared" si="137"/>
        <v>873</v>
      </c>
    </row>
    <row r="875" spans="1:24" customFormat="1" ht="42.75" customHeight="1" x14ac:dyDescent="0.25">
      <c r="A875" s="355"/>
      <c r="B875" s="355"/>
      <c r="C875" s="355"/>
      <c r="D875" s="239" t="s">
        <v>123</v>
      </c>
      <c r="E875" s="239">
        <v>3</v>
      </c>
      <c r="F875" s="239">
        <v>10</v>
      </c>
      <c r="G875" s="248" t="s">
        <v>313</v>
      </c>
      <c r="H875" s="239" t="s">
        <v>451</v>
      </c>
      <c r="I875" s="239" t="s">
        <v>451</v>
      </c>
      <c r="J875" s="355"/>
      <c r="K875" s="251"/>
      <c r="L875" s="251"/>
      <c r="O875" s="323">
        <f t="shared" ca="1" si="138"/>
        <v>0</v>
      </c>
      <c r="P875" s="323">
        <f t="shared" ca="1" si="139"/>
        <v>0</v>
      </c>
      <c r="Q875" s="323">
        <f t="shared" ca="1" si="140"/>
        <v>0</v>
      </c>
      <c r="R875" s="323">
        <f t="shared" ca="1" si="141"/>
        <v>0</v>
      </c>
      <c r="S875" s="323">
        <f t="shared" ca="1" si="142"/>
        <v>0</v>
      </c>
      <c r="T875" s="323">
        <f t="shared" ca="1" si="143"/>
        <v>0</v>
      </c>
      <c r="W875" s="323">
        <f t="shared" si="136"/>
        <v>871</v>
      </c>
      <c r="X875" s="323">
        <f t="shared" si="137"/>
        <v>873</v>
      </c>
    </row>
    <row r="876" spans="1:24" customFormat="1" ht="42.75" customHeight="1" x14ac:dyDescent="0.25">
      <c r="A876" s="355"/>
      <c r="B876" s="355"/>
      <c r="C876" s="355"/>
      <c r="D876" s="239" t="s">
        <v>123</v>
      </c>
      <c r="E876" s="239">
        <v>3</v>
      </c>
      <c r="F876" s="239">
        <v>10</v>
      </c>
      <c r="G876" s="248" t="s">
        <v>313</v>
      </c>
      <c r="H876" s="239" t="s">
        <v>451</v>
      </c>
      <c r="I876" s="239" t="s">
        <v>451</v>
      </c>
      <c r="J876" s="355"/>
      <c r="K876" s="251"/>
      <c r="L876" s="251"/>
      <c r="O876" s="323">
        <f t="shared" ca="1" si="138"/>
        <v>0</v>
      </c>
      <c r="P876" s="323">
        <f t="shared" ca="1" si="139"/>
        <v>0</v>
      </c>
      <c r="Q876" s="323">
        <f t="shared" ca="1" si="140"/>
        <v>0</v>
      </c>
      <c r="R876" s="323">
        <f t="shared" ca="1" si="141"/>
        <v>0</v>
      </c>
      <c r="S876" s="323">
        <f t="shared" ca="1" si="142"/>
        <v>0</v>
      </c>
      <c r="T876" s="323">
        <f t="shared" ca="1" si="143"/>
        <v>0</v>
      </c>
      <c r="W876" s="323">
        <f t="shared" si="136"/>
        <v>871</v>
      </c>
      <c r="X876" s="323">
        <f t="shared" si="137"/>
        <v>873</v>
      </c>
    </row>
    <row r="877" spans="1:24" customFormat="1" ht="42.75" customHeight="1" x14ac:dyDescent="0.25">
      <c r="A877" s="355"/>
      <c r="B877" s="355"/>
      <c r="C877" s="355"/>
      <c r="D877" s="239" t="s">
        <v>583</v>
      </c>
      <c r="E877" s="239">
        <v>1</v>
      </c>
      <c r="F877" s="239">
        <v>15</v>
      </c>
      <c r="G877" s="248" t="s">
        <v>313</v>
      </c>
      <c r="H877" s="239" t="s">
        <v>451</v>
      </c>
      <c r="I877" s="239" t="s">
        <v>451</v>
      </c>
      <c r="J877" s="355"/>
      <c r="K877" s="251"/>
      <c r="L877" s="251"/>
      <c r="O877" s="323">
        <f t="shared" ca="1" si="138"/>
        <v>0</v>
      </c>
      <c r="P877" s="323">
        <f t="shared" ca="1" si="139"/>
        <v>0</v>
      </c>
      <c r="Q877" s="323">
        <f t="shared" ca="1" si="140"/>
        <v>0</v>
      </c>
      <c r="R877" s="323">
        <f t="shared" ca="1" si="141"/>
        <v>0</v>
      </c>
      <c r="S877" s="323">
        <f t="shared" ca="1" si="142"/>
        <v>0</v>
      </c>
      <c r="T877" s="323">
        <f t="shared" ca="1" si="143"/>
        <v>0</v>
      </c>
      <c r="W877" s="323">
        <f t="shared" si="136"/>
        <v>871</v>
      </c>
      <c r="X877" s="323">
        <f t="shared" si="137"/>
        <v>873</v>
      </c>
    </row>
    <row r="878" spans="1:24" customFormat="1" ht="42.75" customHeight="1" x14ac:dyDescent="0.25">
      <c r="A878" s="355"/>
      <c r="B878" s="355"/>
      <c r="C878" s="356"/>
      <c r="D878" s="239" t="s">
        <v>583</v>
      </c>
      <c r="E878" s="239">
        <v>2</v>
      </c>
      <c r="F878" s="239">
        <v>15</v>
      </c>
      <c r="G878" s="248" t="s">
        <v>313</v>
      </c>
      <c r="H878" s="239" t="s">
        <v>451</v>
      </c>
      <c r="I878" s="239" t="s">
        <v>451</v>
      </c>
      <c r="J878" s="356"/>
      <c r="K878" s="251"/>
      <c r="L878" s="251"/>
      <c r="O878" s="323">
        <f t="shared" ca="1" si="138"/>
        <v>0</v>
      </c>
      <c r="P878" s="323">
        <f t="shared" ca="1" si="139"/>
        <v>0</v>
      </c>
      <c r="Q878" s="323">
        <f t="shared" ca="1" si="140"/>
        <v>0</v>
      </c>
      <c r="R878" s="323">
        <f t="shared" ca="1" si="141"/>
        <v>0</v>
      </c>
      <c r="S878" s="323">
        <f t="shared" ca="1" si="142"/>
        <v>0</v>
      </c>
      <c r="T878" s="323">
        <f t="shared" ca="1" si="143"/>
        <v>0</v>
      </c>
      <c r="W878" s="323">
        <f t="shared" si="136"/>
        <v>871</v>
      </c>
      <c r="X878" s="323">
        <f t="shared" si="137"/>
        <v>873</v>
      </c>
    </row>
    <row r="879" spans="1:24" customFormat="1" ht="42.75" customHeight="1" x14ac:dyDescent="0.25">
      <c r="A879" s="356"/>
      <c r="B879" s="356"/>
      <c r="C879" s="239" t="s">
        <v>499</v>
      </c>
      <c r="D879" s="239"/>
      <c r="E879" s="239"/>
      <c r="F879" s="239"/>
      <c r="G879" s="248"/>
      <c r="H879" s="239" t="s">
        <v>451</v>
      </c>
      <c r="I879" s="239"/>
      <c r="J879" s="248" t="s">
        <v>451</v>
      </c>
      <c r="K879" s="251"/>
      <c r="L879" s="251"/>
      <c r="O879" s="323">
        <f t="shared" ca="1" si="138"/>
        <v>0</v>
      </c>
      <c r="P879" s="323">
        <f t="shared" ca="1" si="139"/>
        <v>0</v>
      </c>
      <c r="Q879" s="323">
        <f t="shared" ca="1" si="140"/>
        <v>0</v>
      </c>
      <c r="R879" s="323">
        <f t="shared" ca="1" si="141"/>
        <v>0</v>
      </c>
      <c r="S879" s="323">
        <f t="shared" ca="1" si="142"/>
        <v>0</v>
      </c>
      <c r="T879" s="323">
        <f t="shared" ca="1" si="143"/>
        <v>0</v>
      </c>
      <c r="W879" s="323">
        <f t="shared" si="136"/>
        <v>878</v>
      </c>
      <c r="X879" s="323">
        <f t="shared" si="137"/>
        <v>880</v>
      </c>
    </row>
    <row r="880" spans="1:24" customFormat="1" ht="42.75" customHeight="1" x14ac:dyDescent="0.25">
      <c r="A880" s="354">
        <v>144</v>
      </c>
      <c r="B880" s="354" t="s">
        <v>66</v>
      </c>
      <c r="C880" s="353" t="s">
        <v>8</v>
      </c>
      <c r="D880" s="239" t="s">
        <v>67</v>
      </c>
      <c r="E880" s="239">
        <v>1</v>
      </c>
      <c r="F880" s="239">
        <v>203</v>
      </c>
      <c r="G880" s="248" t="s">
        <v>313</v>
      </c>
      <c r="H880" s="239" t="s">
        <v>451</v>
      </c>
      <c r="I880" s="239" t="s">
        <v>451</v>
      </c>
      <c r="J880" s="352" t="s">
        <v>451</v>
      </c>
      <c r="K880" s="251" t="s">
        <v>51</v>
      </c>
      <c r="L880" s="251" t="s">
        <v>51</v>
      </c>
      <c r="O880" s="323">
        <f t="shared" ca="1" si="138"/>
        <v>0</v>
      </c>
      <c r="P880" s="323">
        <f t="shared" ca="1" si="139"/>
        <v>0</v>
      </c>
      <c r="Q880" s="323">
        <f t="shared" ca="1" si="140"/>
        <v>0</v>
      </c>
      <c r="R880" s="323">
        <f t="shared" ca="1" si="141"/>
        <v>0</v>
      </c>
      <c r="S880" s="323">
        <f t="shared" ca="1" si="142"/>
        <v>0</v>
      </c>
      <c r="T880" s="323">
        <f t="shared" ca="1" si="143"/>
        <v>0</v>
      </c>
      <c r="W880" s="323">
        <f t="shared" si="136"/>
        <v>878</v>
      </c>
      <c r="X880" s="323">
        <f t="shared" si="137"/>
        <v>880</v>
      </c>
    </row>
    <row r="881" spans="1:24" customFormat="1" ht="42.75" customHeight="1" x14ac:dyDescent="0.25">
      <c r="A881" s="355"/>
      <c r="B881" s="355"/>
      <c r="C881" s="353"/>
      <c r="D881" s="239" t="s">
        <v>761</v>
      </c>
      <c r="E881" s="239">
        <v>1</v>
      </c>
      <c r="F881" s="239">
        <v>5</v>
      </c>
      <c r="G881" s="248" t="s">
        <v>313</v>
      </c>
      <c r="H881" s="239" t="s">
        <v>451</v>
      </c>
      <c r="I881" s="239" t="s">
        <v>451</v>
      </c>
      <c r="J881" s="352"/>
      <c r="K881" s="251" t="s">
        <v>51</v>
      </c>
      <c r="L881" s="251" t="s">
        <v>51</v>
      </c>
      <c r="O881" s="323">
        <f t="shared" ca="1" si="138"/>
        <v>0</v>
      </c>
      <c r="P881" s="323">
        <f t="shared" ca="1" si="139"/>
        <v>0</v>
      </c>
      <c r="Q881" s="323">
        <f t="shared" ca="1" si="140"/>
        <v>0</v>
      </c>
      <c r="R881" s="323">
        <f t="shared" ca="1" si="141"/>
        <v>0</v>
      </c>
      <c r="S881" s="323">
        <f t="shared" ca="1" si="142"/>
        <v>0</v>
      </c>
      <c r="T881" s="323">
        <f t="shared" ca="1" si="143"/>
        <v>0</v>
      </c>
      <c r="W881" s="323">
        <f t="shared" si="136"/>
        <v>878</v>
      </c>
      <c r="X881" s="323">
        <f t="shared" si="137"/>
        <v>880</v>
      </c>
    </row>
    <row r="882" spans="1:24" customFormat="1" ht="42.75" customHeight="1" x14ac:dyDescent="0.25">
      <c r="A882" s="355"/>
      <c r="B882" s="355"/>
      <c r="C882" s="353"/>
      <c r="D882" s="239" t="s">
        <v>761</v>
      </c>
      <c r="E882" s="239">
        <v>2</v>
      </c>
      <c r="F882" s="239">
        <v>5</v>
      </c>
      <c r="G882" s="248" t="s">
        <v>313</v>
      </c>
      <c r="H882" s="239" t="s">
        <v>451</v>
      </c>
      <c r="I882" s="239" t="s">
        <v>451</v>
      </c>
      <c r="J882" s="352"/>
      <c r="K882" s="251"/>
      <c r="L882" s="251"/>
      <c r="O882" s="323">
        <f t="shared" ca="1" si="138"/>
        <v>0</v>
      </c>
      <c r="P882" s="323">
        <f t="shared" ca="1" si="139"/>
        <v>0</v>
      </c>
      <c r="Q882" s="323">
        <f t="shared" ca="1" si="140"/>
        <v>0</v>
      </c>
      <c r="R882" s="323">
        <f t="shared" ca="1" si="141"/>
        <v>0</v>
      </c>
      <c r="S882" s="323">
        <f t="shared" ca="1" si="142"/>
        <v>0</v>
      </c>
      <c r="T882" s="323">
        <f t="shared" ca="1" si="143"/>
        <v>0</v>
      </c>
      <c r="W882" s="323">
        <f t="shared" si="136"/>
        <v>878</v>
      </c>
      <c r="X882" s="323">
        <f t="shared" si="137"/>
        <v>880</v>
      </c>
    </row>
    <row r="883" spans="1:24" customFormat="1" ht="42.75" customHeight="1" x14ac:dyDescent="0.25">
      <c r="A883" s="355"/>
      <c r="B883" s="355"/>
      <c r="C883" s="353"/>
      <c r="D883" s="239" t="s">
        <v>64</v>
      </c>
      <c r="E883" s="239">
        <v>1</v>
      </c>
      <c r="F883" s="239">
        <v>135</v>
      </c>
      <c r="G883" s="248" t="s">
        <v>313</v>
      </c>
      <c r="H883" s="239" t="s">
        <v>451</v>
      </c>
      <c r="I883" s="239" t="s">
        <v>451</v>
      </c>
      <c r="J883" s="352"/>
      <c r="K883" s="251" t="s">
        <v>51</v>
      </c>
      <c r="L883" s="251" t="s">
        <v>51</v>
      </c>
      <c r="O883" s="323">
        <f t="shared" ca="1" si="138"/>
        <v>0</v>
      </c>
      <c r="P883" s="323">
        <f t="shared" ca="1" si="139"/>
        <v>0</v>
      </c>
      <c r="Q883" s="323">
        <f t="shared" ca="1" si="140"/>
        <v>0</v>
      </c>
      <c r="R883" s="323">
        <f t="shared" ca="1" si="141"/>
        <v>0</v>
      </c>
      <c r="S883" s="323">
        <f t="shared" ca="1" si="142"/>
        <v>0</v>
      </c>
      <c r="T883" s="323">
        <f t="shared" ca="1" si="143"/>
        <v>0</v>
      </c>
      <c r="W883" s="323">
        <f t="shared" si="136"/>
        <v>878</v>
      </c>
      <c r="X883" s="323">
        <f t="shared" si="137"/>
        <v>880</v>
      </c>
    </row>
    <row r="884" spans="1:24" customFormat="1" ht="42.75" customHeight="1" x14ac:dyDescent="0.25">
      <c r="A884" s="356"/>
      <c r="B884" s="356"/>
      <c r="C884" s="239" t="s">
        <v>499</v>
      </c>
      <c r="D884" s="239"/>
      <c r="E884" s="239"/>
      <c r="F884" s="239"/>
      <c r="G884" s="248"/>
      <c r="H884" s="239" t="s">
        <v>451</v>
      </c>
      <c r="I884" s="239"/>
      <c r="J884" s="248" t="s">
        <v>451</v>
      </c>
      <c r="K884" s="251"/>
      <c r="L884" s="251"/>
      <c r="O884" s="323">
        <f t="shared" ca="1" si="138"/>
        <v>0</v>
      </c>
      <c r="P884" s="323">
        <f t="shared" ca="1" si="139"/>
        <v>0</v>
      </c>
      <c r="Q884" s="323">
        <f t="shared" ca="1" si="140"/>
        <v>0</v>
      </c>
      <c r="R884" s="323">
        <f t="shared" ca="1" si="141"/>
        <v>0</v>
      </c>
      <c r="S884" s="323">
        <f t="shared" ca="1" si="142"/>
        <v>0</v>
      </c>
      <c r="T884" s="323">
        <f t="shared" ca="1" si="143"/>
        <v>0</v>
      </c>
      <c r="W884" s="323">
        <f t="shared" si="136"/>
        <v>883</v>
      </c>
      <c r="X884" s="323">
        <f t="shared" si="137"/>
        <v>885</v>
      </c>
    </row>
    <row r="885" spans="1:24" customFormat="1" ht="42.75" customHeight="1" x14ac:dyDescent="0.25">
      <c r="A885" s="354">
        <v>145</v>
      </c>
      <c r="B885" s="354" t="s">
        <v>173</v>
      </c>
      <c r="C885" s="353" t="s">
        <v>265</v>
      </c>
      <c r="D885" s="239" t="s">
        <v>69</v>
      </c>
      <c r="E885" s="239">
        <v>1</v>
      </c>
      <c r="F885" s="239">
        <v>91</v>
      </c>
      <c r="G885" s="248" t="s">
        <v>313</v>
      </c>
      <c r="H885" s="239" t="s">
        <v>451</v>
      </c>
      <c r="I885" s="239" t="s">
        <v>451</v>
      </c>
      <c r="J885" s="352" t="s">
        <v>451</v>
      </c>
      <c r="K885" s="251" t="s">
        <v>11</v>
      </c>
      <c r="L885" s="251" t="s">
        <v>51</v>
      </c>
      <c r="O885" s="323">
        <f t="shared" ca="1" si="138"/>
        <v>0</v>
      </c>
      <c r="P885" s="323">
        <f t="shared" ca="1" si="139"/>
        <v>0</v>
      </c>
      <c r="Q885" s="323">
        <f t="shared" ca="1" si="140"/>
        <v>0</v>
      </c>
      <c r="R885" s="323">
        <f t="shared" ca="1" si="141"/>
        <v>0</v>
      </c>
      <c r="S885" s="323">
        <f t="shared" ca="1" si="142"/>
        <v>0</v>
      </c>
      <c r="T885" s="323">
        <f t="shared" ca="1" si="143"/>
        <v>0</v>
      </c>
      <c r="W885" s="323">
        <f t="shared" si="136"/>
        <v>883</v>
      </c>
      <c r="X885" s="323">
        <f t="shared" si="137"/>
        <v>885</v>
      </c>
    </row>
    <row r="886" spans="1:24" customFormat="1" ht="42.75" customHeight="1" x14ac:dyDescent="0.25">
      <c r="A886" s="355"/>
      <c r="B886" s="355"/>
      <c r="C886" s="353"/>
      <c r="D886" s="239" t="s">
        <v>69</v>
      </c>
      <c r="E886" s="239">
        <v>2</v>
      </c>
      <c r="F886" s="239">
        <v>91</v>
      </c>
      <c r="G886" s="248" t="s">
        <v>313</v>
      </c>
      <c r="H886" s="239" t="s">
        <v>451</v>
      </c>
      <c r="I886" s="239" t="s">
        <v>451</v>
      </c>
      <c r="J886" s="352"/>
      <c r="K886" s="251" t="s">
        <v>11</v>
      </c>
      <c r="L886" s="251" t="s">
        <v>51</v>
      </c>
      <c r="O886" s="323">
        <f t="shared" ca="1" si="138"/>
        <v>0</v>
      </c>
      <c r="P886" s="323">
        <f t="shared" ca="1" si="139"/>
        <v>0</v>
      </c>
      <c r="Q886" s="323">
        <f t="shared" ca="1" si="140"/>
        <v>0</v>
      </c>
      <c r="R886" s="323">
        <f t="shared" ca="1" si="141"/>
        <v>0</v>
      </c>
      <c r="S886" s="323">
        <f t="shared" ca="1" si="142"/>
        <v>0</v>
      </c>
      <c r="T886" s="323">
        <f t="shared" ca="1" si="143"/>
        <v>0</v>
      </c>
      <c r="W886" s="323">
        <f t="shared" si="136"/>
        <v>883</v>
      </c>
      <c r="X886" s="323">
        <f t="shared" si="137"/>
        <v>885</v>
      </c>
    </row>
    <row r="887" spans="1:24" customFormat="1" ht="42.75" customHeight="1" x14ac:dyDescent="0.25">
      <c r="A887" s="355"/>
      <c r="B887" s="355"/>
      <c r="C887" s="353"/>
      <c r="D887" s="239" t="s">
        <v>153</v>
      </c>
      <c r="E887" s="239">
        <v>1</v>
      </c>
      <c r="F887" s="239">
        <v>21</v>
      </c>
      <c r="G887" s="248" t="s">
        <v>313</v>
      </c>
      <c r="H887" s="239" t="s">
        <v>451</v>
      </c>
      <c r="I887" s="239" t="s">
        <v>451</v>
      </c>
      <c r="J887" s="352"/>
      <c r="K887" s="251" t="s">
        <v>15</v>
      </c>
      <c r="L887" s="251" t="s">
        <v>15</v>
      </c>
      <c r="O887" s="323">
        <f t="shared" ca="1" si="138"/>
        <v>0</v>
      </c>
      <c r="P887" s="323">
        <f t="shared" ca="1" si="139"/>
        <v>0</v>
      </c>
      <c r="Q887" s="323">
        <f t="shared" ca="1" si="140"/>
        <v>0</v>
      </c>
      <c r="R887" s="323">
        <f t="shared" ca="1" si="141"/>
        <v>0</v>
      </c>
      <c r="S887" s="323">
        <f t="shared" ca="1" si="142"/>
        <v>0</v>
      </c>
      <c r="T887" s="323">
        <f t="shared" ca="1" si="143"/>
        <v>0</v>
      </c>
      <c r="W887" s="323">
        <f t="shared" si="136"/>
        <v>883</v>
      </c>
      <c r="X887" s="323">
        <f t="shared" si="137"/>
        <v>885</v>
      </c>
    </row>
    <row r="888" spans="1:24" customFormat="1" ht="42.75" customHeight="1" x14ac:dyDescent="0.25">
      <c r="A888" s="355"/>
      <c r="B888" s="355"/>
      <c r="C888" s="353"/>
      <c r="D888" s="239" t="s">
        <v>153</v>
      </c>
      <c r="E888" s="239">
        <v>2</v>
      </c>
      <c r="F888" s="239">
        <v>21</v>
      </c>
      <c r="G888" s="248" t="s">
        <v>313</v>
      </c>
      <c r="H888" s="239" t="s">
        <v>451</v>
      </c>
      <c r="I888" s="239" t="s">
        <v>451</v>
      </c>
      <c r="J888" s="352"/>
      <c r="K888" s="251" t="s">
        <v>15</v>
      </c>
      <c r="L888" s="251" t="s">
        <v>15</v>
      </c>
      <c r="O888" s="323">
        <f t="shared" ca="1" si="138"/>
        <v>0</v>
      </c>
      <c r="P888" s="323">
        <f t="shared" ca="1" si="139"/>
        <v>0</v>
      </c>
      <c r="Q888" s="323">
        <f t="shared" ca="1" si="140"/>
        <v>0</v>
      </c>
      <c r="R888" s="323">
        <f t="shared" ca="1" si="141"/>
        <v>0</v>
      </c>
      <c r="S888" s="323">
        <f t="shared" ca="1" si="142"/>
        <v>0</v>
      </c>
      <c r="T888" s="323">
        <f t="shared" ca="1" si="143"/>
        <v>0</v>
      </c>
      <c r="W888" s="323">
        <f t="shared" si="136"/>
        <v>883</v>
      </c>
      <c r="X888" s="323">
        <f t="shared" si="137"/>
        <v>885</v>
      </c>
    </row>
    <row r="889" spans="1:24" customFormat="1" ht="42.75" customHeight="1" x14ac:dyDescent="0.25">
      <c r="A889" s="356"/>
      <c r="B889" s="356"/>
      <c r="C889" s="239" t="s">
        <v>499</v>
      </c>
      <c r="D889" s="239"/>
      <c r="E889" s="239"/>
      <c r="F889" s="239"/>
      <c r="G889" s="248"/>
      <c r="H889" s="239" t="s">
        <v>451</v>
      </c>
      <c r="I889" s="239"/>
      <c r="J889" s="248" t="s">
        <v>451</v>
      </c>
      <c r="K889" s="251"/>
      <c r="L889" s="251"/>
      <c r="O889" s="323">
        <f t="shared" ca="1" si="138"/>
        <v>0</v>
      </c>
      <c r="P889" s="323">
        <f t="shared" ca="1" si="139"/>
        <v>0</v>
      </c>
      <c r="Q889" s="323">
        <f t="shared" ca="1" si="140"/>
        <v>0</v>
      </c>
      <c r="R889" s="323">
        <f t="shared" ca="1" si="141"/>
        <v>0</v>
      </c>
      <c r="S889" s="323">
        <f t="shared" ca="1" si="142"/>
        <v>0</v>
      </c>
      <c r="T889" s="323">
        <f t="shared" ca="1" si="143"/>
        <v>0</v>
      </c>
      <c r="W889" s="323">
        <f t="shared" si="136"/>
        <v>888</v>
      </c>
      <c r="X889" s="323">
        <f t="shared" si="137"/>
        <v>890</v>
      </c>
    </row>
    <row r="890" spans="1:24" customFormat="1" ht="42.75" customHeight="1" x14ac:dyDescent="0.25">
      <c r="A890" s="354">
        <v>146</v>
      </c>
      <c r="B890" s="354" t="s">
        <v>34</v>
      </c>
      <c r="C890" s="353" t="s">
        <v>44</v>
      </c>
      <c r="D890" s="239" t="s">
        <v>174</v>
      </c>
      <c r="E890" s="239">
        <v>1</v>
      </c>
      <c r="F890" s="239">
        <v>219</v>
      </c>
      <c r="G890" s="248" t="s">
        <v>313</v>
      </c>
      <c r="H890" s="239" t="s">
        <v>451</v>
      </c>
      <c r="I890" s="239" t="s">
        <v>451</v>
      </c>
      <c r="J890" s="352" t="s">
        <v>557</v>
      </c>
      <c r="K890" s="251" t="s">
        <v>8</v>
      </c>
      <c r="L890" s="251" t="s">
        <v>8</v>
      </c>
      <c r="O890" s="323">
        <f t="shared" ca="1" si="138"/>
        <v>0</v>
      </c>
      <c r="P890" s="323">
        <f t="shared" ca="1" si="139"/>
        <v>0</v>
      </c>
      <c r="Q890" s="323">
        <f t="shared" ca="1" si="140"/>
        <v>0</v>
      </c>
      <c r="R890" s="323">
        <f t="shared" ca="1" si="141"/>
        <v>0</v>
      </c>
      <c r="S890" s="323">
        <f t="shared" ca="1" si="142"/>
        <v>0</v>
      </c>
      <c r="T890" s="323">
        <f t="shared" ca="1" si="143"/>
        <v>0</v>
      </c>
      <c r="W890" s="323">
        <f t="shared" si="136"/>
        <v>888</v>
      </c>
      <c r="X890" s="323">
        <f t="shared" si="137"/>
        <v>890</v>
      </c>
    </row>
    <row r="891" spans="1:24" customFormat="1" ht="42.75" customHeight="1" x14ac:dyDescent="0.25">
      <c r="A891" s="355"/>
      <c r="B891" s="355"/>
      <c r="C891" s="353"/>
      <c r="D891" s="239" t="s">
        <v>174</v>
      </c>
      <c r="E891" s="239">
        <v>2</v>
      </c>
      <c r="F891" s="239">
        <v>219</v>
      </c>
      <c r="G891" s="248" t="s">
        <v>313</v>
      </c>
      <c r="H891" s="239" t="s">
        <v>451</v>
      </c>
      <c r="I891" s="239" t="s">
        <v>451</v>
      </c>
      <c r="J891" s="352"/>
      <c r="K891" s="251" t="s">
        <v>8</v>
      </c>
      <c r="L891" s="251" t="s">
        <v>8</v>
      </c>
      <c r="O891" s="323">
        <f t="shared" ca="1" si="138"/>
        <v>0</v>
      </c>
      <c r="P891" s="323">
        <f t="shared" ca="1" si="139"/>
        <v>0</v>
      </c>
      <c r="Q891" s="323">
        <f t="shared" ca="1" si="140"/>
        <v>0</v>
      </c>
      <c r="R891" s="323">
        <f t="shared" ca="1" si="141"/>
        <v>0</v>
      </c>
      <c r="S891" s="323">
        <f t="shared" ca="1" si="142"/>
        <v>0</v>
      </c>
      <c r="T891" s="323">
        <f t="shared" ca="1" si="143"/>
        <v>0</v>
      </c>
      <c r="W891" s="323">
        <f t="shared" si="136"/>
        <v>888</v>
      </c>
      <c r="X891" s="323">
        <f t="shared" si="137"/>
        <v>890</v>
      </c>
    </row>
    <row r="892" spans="1:24" customFormat="1" ht="42.75" customHeight="1" x14ac:dyDescent="0.25">
      <c r="A892" s="356"/>
      <c r="B892" s="356"/>
      <c r="C892" s="239" t="s">
        <v>499</v>
      </c>
      <c r="D892" s="239"/>
      <c r="E892" s="239"/>
      <c r="F892" s="239"/>
      <c r="G892" s="248"/>
      <c r="H892" s="239" t="s">
        <v>451</v>
      </c>
      <c r="I892" s="239"/>
      <c r="J892" s="248">
        <v>160</v>
      </c>
      <c r="K892" s="251"/>
      <c r="L892" s="251"/>
      <c r="O892" s="323">
        <f t="shared" ca="1" si="138"/>
        <v>0</v>
      </c>
      <c r="P892" s="323">
        <f t="shared" ca="1" si="139"/>
        <v>0</v>
      </c>
      <c r="Q892" s="323">
        <f t="shared" ca="1" si="140"/>
        <v>0</v>
      </c>
      <c r="R892" s="323">
        <f t="shared" ca="1" si="141"/>
        <v>0</v>
      </c>
      <c r="S892" s="323">
        <f t="shared" ca="1" si="142"/>
        <v>0</v>
      </c>
      <c r="T892" s="323">
        <f t="shared" ca="1" si="143"/>
        <v>0</v>
      </c>
      <c r="W892" s="323">
        <f t="shared" si="136"/>
        <v>891</v>
      </c>
      <c r="X892" s="323">
        <f t="shared" si="137"/>
        <v>893</v>
      </c>
    </row>
    <row r="893" spans="1:24" customFormat="1" ht="42.75" customHeight="1" x14ac:dyDescent="0.25">
      <c r="A893" s="354">
        <v>147</v>
      </c>
      <c r="B893" s="354" t="s">
        <v>583</v>
      </c>
      <c r="C893" s="353" t="s">
        <v>583</v>
      </c>
      <c r="D893" s="239" t="s">
        <v>124</v>
      </c>
      <c r="E893" s="239">
        <v>1</v>
      </c>
      <c r="F893" s="239">
        <v>15</v>
      </c>
      <c r="G893" s="248" t="s">
        <v>313</v>
      </c>
      <c r="H893" s="239" t="s">
        <v>451</v>
      </c>
      <c r="I893" s="239" t="s">
        <v>451</v>
      </c>
      <c r="J893" s="352" t="s">
        <v>451</v>
      </c>
      <c r="K893" s="251" t="s">
        <v>11</v>
      </c>
      <c r="L893" s="251" t="s">
        <v>11</v>
      </c>
      <c r="O893" s="323">
        <f t="shared" ca="1" si="138"/>
        <v>0</v>
      </c>
      <c r="P893" s="323">
        <f t="shared" ca="1" si="139"/>
        <v>0</v>
      </c>
      <c r="Q893" s="323">
        <f t="shared" ca="1" si="140"/>
        <v>0</v>
      </c>
      <c r="R893" s="323">
        <f t="shared" ca="1" si="141"/>
        <v>0</v>
      </c>
      <c r="S893" s="323">
        <f t="shared" ca="1" si="142"/>
        <v>0</v>
      </c>
      <c r="T893" s="323">
        <f t="shared" ca="1" si="143"/>
        <v>0</v>
      </c>
      <c r="W893" s="323">
        <f t="shared" si="136"/>
        <v>891</v>
      </c>
      <c r="X893" s="323">
        <f t="shared" si="137"/>
        <v>893</v>
      </c>
    </row>
    <row r="894" spans="1:24" customFormat="1" ht="42.75" customHeight="1" x14ac:dyDescent="0.25">
      <c r="A894" s="355"/>
      <c r="B894" s="355"/>
      <c r="C894" s="353"/>
      <c r="D894" s="239" t="s">
        <v>124</v>
      </c>
      <c r="E894" s="239">
        <v>2</v>
      </c>
      <c r="F894" s="239">
        <v>15</v>
      </c>
      <c r="G894" s="248" t="s">
        <v>313</v>
      </c>
      <c r="H894" s="239" t="s">
        <v>451</v>
      </c>
      <c r="I894" s="239" t="s">
        <v>451</v>
      </c>
      <c r="J894" s="352"/>
      <c r="K894" s="251" t="s">
        <v>11</v>
      </c>
      <c r="L894" s="251" t="s">
        <v>11</v>
      </c>
      <c r="O894" s="323">
        <f t="shared" ca="1" si="138"/>
        <v>0</v>
      </c>
      <c r="P894" s="323">
        <f t="shared" ca="1" si="139"/>
        <v>0</v>
      </c>
      <c r="Q894" s="323">
        <f t="shared" ca="1" si="140"/>
        <v>0</v>
      </c>
      <c r="R894" s="323">
        <f t="shared" ca="1" si="141"/>
        <v>0</v>
      </c>
      <c r="S894" s="323">
        <f t="shared" ca="1" si="142"/>
        <v>0</v>
      </c>
      <c r="T894" s="323">
        <f t="shared" ca="1" si="143"/>
        <v>0</v>
      </c>
      <c r="W894" s="323">
        <f t="shared" si="136"/>
        <v>891</v>
      </c>
      <c r="X894" s="323">
        <f t="shared" si="137"/>
        <v>893</v>
      </c>
    </row>
    <row r="895" spans="1:24" customFormat="1" ht="42.75" customHeight="1" x14ac:dyDescent="0.25">
      <c r="A895" s="356"/>
      <c r="B895" s="356"/>
      <c r="C895" s="239" t="s">
        <v>499</v>
      </c>
      <c r="D895" s="239"/>
      <c r="E895" s="239"/>
      <c r="F895" s="239"/>
      <c r="G895" s="248"/>
      <c r="H895" s="239" t="s">
        <v>451</v>
      </c>
      <c r="I895" s="239"/>
      <c r="J895" s="248" t="s">
        <v>451</v>
      </c>
      <c r="K895" s="251"/>
      <c r="L895" s="251"/>
      <c r="O895" s="323">
        <f t="shared" ca="1" si="138"/>
        <v>0</v>
      </c>
      <c r="P895" s="323">
        <f t="shared" ca="1" si="139"/>
        <v>0</v>
      </c>
      <c r="Q895" s="323">
        <f t="shared" ca="1" si="140"/>
        <v>0</v>
      </c>
      <c r="R895" s="323">
        <f t="shared" ca="1" si="141"/>
        <v>0</v>
      </c>
      <c r="S895" s="323">
        <f t="shared" ca="1" si="142"/>
        <v>0</v>
      </c>
      <c r="T895" s="323">
        <f t="shared" ca="1" si="143"/>
        <v>0</v>
      </c>
      <c r="W895" s="323">
        <f t="shared" si="136"/>
        <v>894</v>
      </c>
      <c r="X895" s="323">
        <f t="shared" si="137"/>
        <v>896</v>
      </c>
    </row>
    <row r="896" spans="1:24" customFormat="1" ht="42.75" customHeight="1" x14ac:dyDescent="0.25">
      <c r="A896" s="354">
        <v>148</v>
      </c>
      <c r="B896" s="354" t="s">
        <v>175</v>
      </c>
      <c r="C896" s="353" t="s">
        <v>317</v>
      </c>
      <c r="D896" s="239" t="s">
        <v>62</v>
      </c>
      <c r="E896" s="239">
        <v>1</v>
      </c>
      <c r="F896" s="239">
        <v>81</v>
      </c>
      <c r="G896" s="248" t="s">
        <v>313</v>
      </c>
      <c r="H896" s="239" t="s">
        <v>451</v>
      </c>
      <c r="I896" s="239" t="s">
        <v>451</v>
      </c>
      <c r="J896" s="352" t="s">
        <v>451</v>
      </c>
      <c r="K896" s="251" t="s">
        <v>24</v>
      </c>
      <c r="L896" s="251" t="s">
        <v>24</v>
      </c>
      <c r="O896" s="323">
        <f t="shared" ca="1" si="138"/>
        <v>0</v>
      </c>
      <c r="P896" s="323">
        <f t="shared" ca="1" si="139"/>
        <v>0</v>
      </c>
      <c r="Q896" s="323">
        <f t="shared" ca="1" si="140"/>
        <v>0</v>
      </c>
      <c r="R896" s="323">
        <f t="shared" ca="1" si="141"/>
        <v>0</v>
      </c>
      <c r="S896" s="323">
        <f t="shared" ca="1" si="142"/>
        <v>0</v>
      </c>
      <c r="T896" s="323">
        <f t="shared" ca="1" si="143"/>
        <v>0</v>
      </c>
      <c r="W896" s="323">
        <f t="shared" si="136"/>
        <v>894</v>
      </c>
      <c r="X896" s="323">
        <f t="shared" si="137"/>
        <v>896</v>
      </c>
    </row>
    <row r="897" spans="1:24" customFormat="1" ht="42.75" customHeight="1" x14ac:dyDescent="0.25">
      <c r="A897" s="355"/>
      <c r="B897" s="355"/>
      <c r="C897" s="353"/>
      <c r="D897" s="239" t="s">
        <v>62</v>
      </c>
      <c r="E897" s="239">
        <v>2</v>
      </c>
      <c r="F897" s="239">
        <v>68</v>
      </c>
      <c r="G897" s="248" t="s">
        <v>313</v>
      </c>
      <c r="H897" s="239" t="s">
        <v>451</v>
      </c>
      <c r="I897" s="239" t="s">
        <v>451</v>
      </c>
      <c r="J897" s="352"/>
      <c r="K897" s="251" t="s">
        <v>24</v>
      </c>
      <c r="L897" s="251" t="s">
        <v>24</v>
      </c>
      <c r="O897" s="323">
        <f t="shared" ca="1" si="138"/>
        <v>0</v>
      </c>
      <c r="P897" s="323">
        <f t="shared" ca="1" si="139"/>
        <v>0</v>
      </c>
      <c r="Q897" s="323">
        <f t="shared" ca="1" si="140"/>
        <v>0</v>
      </c>
      <c r="R897" s="323">
        <f t="shared" ca="1" si="141"/>
        <v>0</v>
      </c>
      <c r="S897" s="323">
        <f t="shared" ca="1" si="142"/>
        <v>0</v>
      </c>
      <c r="T897" s="323">
        <f t="shared" ca="1" si="143"/>
        <v>0</v>
      </c>
      <c r="W897" s="323">
        <f t="shared" si="136"/>
        <v>894</v>
      </c>
      <c r="X897" s="323">
        <f t="shared" si="137"/>
        <v>896</v>
      </c>
    </row>
    <row r="898" spans="1:24" customFormat="1" ht="42.75" customHeight="1" x14ac:dyDescent="0.25">
      <c r="A898" s="355"/>
      <c r="B898" s="355"/>
      <c r="C898" s="353"/>
      <c r="D898" s="239" t="s">
        <v>106</v>
      </c>
      <c r="E898" s="239">
        <v>1</v>
      </c>
      <c r="F898" s="239">
        <v>83</v>
      </c>
      <c r="G898" s="248" t="s">
        <v>313</v>
      </c>
      <c r="H898" s="239" t="s">
        <v>451</v>
      </c>
      <c r="I898" s="239" t="s">
        <v>451</v>
      </c>
      <c r="J898" s="352"/>
      <c r="K898" s="251" t="s">
        <v>24</v>
      </c>
      <c r="L898" s="251" t="s">
        <v>15</v>
      </c>
      <c r="O898" s="323">
        <f t="shared" ca="1" si="138"/>
        <v>0</v>
      </c>
      <c r="P898" s="323">
        <f t="shared" ca="1" si="139"/>
        <v>0</v>
      </c>
      <c r="Q898" s="323">
        <f t="shared" ca="1" si="140"/>
        <v>0</v>
      </c>
      <c r="R898" s="323">
        <f t="shared" ca="1" si="141"/>
        <v>0</v>
      </c>
      <c r="S898" s="323">
        <f t="shared" ca="1" si="142"/>
        <v>0</v>
      </c>
      <c r="T898" s="323">
        <f t="shared" ca="1" si="143"/>
        <v>0</v>
      </c>
      <c r="W898" s="323">
        <f t="shared" si="136"/>
        <v>894</v>
      </c>
      <c r="X898" s="323">
        <f t="shared" si="137"/>
        <v>896</v>
      </c>
    </row>
    <row r="899" spans="1:24" customFormat="1" ht="42.75" customHeight="1" x14ac:dyDescent="0.25">
      <c r="A899" s="356"/>
      <c r="B899" s="356"/>
      <c r="C899" s="239" t="s">
        <v>499</v>
      </c>
      <c r="D899" s="239"/>
      <c r="E899" s="239"/>
      <c r="F899" s="239"/>
      <c r="G899" s="248"/>
      <c r="H899" s="239" t="s">
        <v>451</v>
      </c>
      <c r="I899" s="239"/>
      <c r="J899" s="248" t="s">
        <v>451</v>
      </c>
      <c r="K899" s="251"/>
      <c r="L899" s="251"/>
      <c r="O899" s="323">
        <f t="shared" ca="1" si="138"/>
        <v>0</v>
      </c>
      <c r="P899" s="323">
        <f t="shared" ca="1" si="139"/>
        <v>0</v>
      </c>
      <c r="Q899" s="323">
        <f t="shared" ca="1" si="140"/>
        <v>0</v>
      </c>
      <c r="R899" s="323">
        <f t="shared" ca="1" si="141"/>
        <v>0</v>
      </c>
      <c r="S899" s="323">
        <f t="shared" ca="1" si="142"/>
        <v>0</v>
      </c>
      <c r="T899" s="323">
        <f t="shared" ca="1" si="143"/>
        <v>0</v>
      </c>
      <c r="W899" s="323">
        <f t="shared" si="136"/>
        <v>898</v>
      </c>
      <c r="X899" s="323">
        <f t="shared" si="137"/>
        <v>900</v>
      </c>
    </row>
    <row r="900" spans="1:24" customFormat="1" ht="42.75" customHeight="1" x14ac:dyDescent="0.25">
      <c r="A900" s="354">
        <v>149</v>
      </c>
      <c r="B900" s="354" t="s">
        <v>318</v>
      </c>
      <c r="C900" s="353" t="s">
        <v>317</v>
      </c>
      <c r="D900" s="239" t="s">
        <v>319</v>
      </c>
      <c r="E900" s="239">
        <v>1</v>
      </c>
      <c r="F900" s="239">
        <v>209</v>
      </c>
      <c r="G900" s="248" t="s">
        <v>313</v>
      </c>
      <c r="H900" s="239" t="s">
        <v>451</v>
      </c>
      <c r="I900" s="239" t="s">
        <v>451</v>
      </c>
      <c r="J900" s="352" t="s">
        <v>572</v>
      </c>
      <c r="K900" s="251" t="s">
        <v>317</v>
      </c>
      <c r="L900" s="251" t="s">
        <v>317</v>
      </c>
      <c r="O900" s="323">
        <f t="shared" ca="1" si="138"/>
        <v>0</v>
      </c>
      <c r="P900" s="323">
        <f t="shared" ca="1" si="139"/>
        <v>0</v>
      </c>
      <c r="Q900" s="323">
        <f t="shared" ca="1" si="140"/>
        <v>0</v>
      </c>
      <c r="R900" s="323">
        <f t="shared" ca="1" si="141"/>
        <v>0</v>
      </c>
      <c r="S900" s="323">
        <f t="shared" ca="1" si="142"/>
        <v>0</v>
      </c>
      <c r="T900" s="323">
        <f t="shared" ca="1" si="143"/>
        <v>0</v>
      </c>
      <c r="W900" s="323">
        <f t="shared" si="136"/>
        <v>898</v>
      </c>
      <c r="X900" s="323">
        <f t="shared" si="137"/>
        <v>900</v>
      </c>
    </row>
    <row r="901" spans="1:24" customFormat="1" ht="42.75" customHeight="1" x14ac:dyDescent="0.25">
      <c r="A901" s="355"/>
      <c r="B901" s="355"/>
      <c r="C901" s="353"/>
      <c r="D901" s="239" t="s">
        <v>221</v>
      </c>
      <c r="E901" s="239">
        <v>1</v>
      </c>
      <c r="F901" s="239">
        <v>3</v>
      </c>
      <c r="G901" s="248" t="s">
        <v>313</v>
      </c>
      <c r="H901" s="239" t="s">
        <v>451</v>
      </c>
      <c r="I901" s="239" t="s">
        <v>451</v>
      </c>
      <c r="J901" s="352"/>
      <c r="K901" s="251" t="s">
        <v>317</v>
      </c>
      <c r="L901" s="251" t="s">
        <v>317</v>
      </c>
      <c r="O901" s="323">
        <f t="shared" ca="1" si="138"/>
        <v>0</v>
      </c>
      <c r="P901" s="323">
        <f t="shared" ca="1" si="139"/>
        <v>0</v>
      </c>
      <c r="Q901" s="323">
        <f t="shared" ca="1" si="140"/>
        <v>0</v>
      </c>
      <c r="R901" s="323">
        <f t="shared" ca="1" si="141"/>
        <v>0</v>
      </c>
      <c r="S901" s="323">
        <f t="shared" ca="1" si="142"/>
        <v>0</v>
      </c>
      <c r="T901" s="323">
        <f t="shared" ca="1" si="143"/>
        <v>0</v>
      </c>
      <c r="W901" s="323">
        <f t="shared" si="136"/>
        <v>898</v>
      </c>
      <c r="X901" s="323">
        <f t="shared" si="137"/>
        <v>900</v>
      </c>
    </row>
    <row r="902" spans="1:24" customFormat="1" ht="42.75" customHeight="1" x14ac:dyDescent="0.25">
      <c r="A902" s="356"/>
      <c r="B902" s="356"/>
      <c r="C902" s="239" t="s">
        <v>499</v>
      </c>
      <c r="D902" s="239"/>
      <c r="E902" s="239"/>
      <c r="F902" s="239"/>
      <c r="G902" s="248"/>
      <c r="H902" s="239" t="s">
        <v>451</v>
      </c>
      <c r="I902" s="239"/>
      <c r="J902" s="248">
        <v>80</v>
      </c>
      <c r="K902" s="251"/>
      <c r="L902" s="251"/>
      <c r="O902" s="323">
        <f t="shared" ca="1" si="138"/>
        <v>0</v>
      </c>
      <c r="P902" s="323">
        <f t="shared" ca="1" si="139"/>
        <v>0</v>
      </c>
      <c r="Q902" s="323">
        <f t="shared" ca="1" si="140"/>
        <v>0</v>
      </c>
      <c r="R902" s="323">
        <f t="shared" ca="1" si="141"/>
        <v>0</v>
      </c>
      <c r="S902" s="323">
        <f t="shared" ca="1" si="142"/>
        <v>0</v>
      </c>
      <c r="T902" s="323">
        <f t="shared" ca="1" si="143"/>
        <v>0</v>
      </c>
      <c r="W902" s="323">
        <f t="shared" ref="W902:W965" si="144">IF(C902="Total", ROW(B902)-1, W901)</f>
        <v>901</v>
      </c>
      <c r="X902" s="323">
        <f t="shared" si="137"/>
        <v>903</v>
      </c>
    </row>
    <row r="903" spans="1:24" customFormat="1" ht="42.75" customHeight="1" x14ac:dyDescent="0.25">
      <c r="A903" s="354">
        <v>150</v>
      </c>
      <c r="B903" s="354" t="s">
        <v>110</v>
      </c>
      <c r="C903" s="354" t="s">
        <v>610</v>
      </c>
      <c r="D903" s="239" t="s">
        <v>59</v>
      </c>
      <c r="E903" s="239">
        <v>1</v>
      </c>
      <c r="F903" s="239">
        <v>113</v>
      </c>
      <c r="G903" s="248" t="s">
        <v>313</v>
      </c>
      <c r="H903" s="239" t="s">
        <v>451</v>
      </c>
      <c r="I903" s="239" t="s">
        <v>451</v>
      </c>
      <c r="J903" s="357" t="s">
        <v>451</v>
      </c>
      <c r="K903" s="251" t="s">
        <v>24</v>
      </c>
      <c r="L903" s="251" t="s">
        <v>24</v>
      </c>
      <c r="O903" s="323">
        <f t="shared" ca="1" si="138"/>
        <v>0</v>
      </c>
      <c r="P903" s="323">
        <f t="shared" ca="1" si="139"/>
        <v>0</v>
      </c>
      <c r="Q903" s="323">
        <f t="shared" ca="1" si="140"/>
        <v>0</v>
      </c>
      <c r="R903" s="323">
        <f t="shared" ca="1" si="141"/>
        <v>0</v>
      </c>
      <c r="S903" s="323">
        <f t="shared" ca="1" si="142"/>
        <v>0</v>
      </c>
      <c r="T903" s="323">
        <f t="shared" ca="1" si="143"/>
        <v>0</v>
      </c>
      <c r="W903" s="323">
        <f t="shared" si="144"/>
        <v>901</v>
      </c>
      <c r="X903" s="323">
        <f t="shared" si="137"/>
        <v>903</v>
      </c>
    </row>
    <row r="904" spans="1:24" customFormat="1" ht="42.75" customHeight="1" x14ac:dyDescent="0.25">
      <c r="A904" s="355"/>
      <c r="B904" s="355"/>
      <c r="C904" s="355"/>
      <c r="D904" s="239" t="s">
        <v>59</v>
      </c>
      <c r="E904" s="239">
        <v>2</v>
      </c>
      <c r="F904" s="239">
        <v>113</v>
      </c>
      <c r="G904" s="248" t="s">
        <v>313</v>
      </c>
      <c r="H904" s="239" t="s">
        <v>451</v>
      </c>
      <c r="I904" s="239" t="s">
        <v>451</v>
      </c>
      <c r="J904" s="358"/>
      <c r="K904" s="251" t="s">
        <v>24</v>
      </c>
      <c r="L904" s="251" t="s">
        <v>24</v>
      </c>
      <c r="O904" s="323">
        <f t="shared" ca="1" si="138"/>
        <v>0</v>
      </c>
      <c r="P904" s="323">
        <f t="shared" ca="1" si="139"/>
        <v>0</v>
      </c>
      <c r="Q904" s="323">
        <f t="shared" ca="1" si="140"/>
        <v>0</v>
      </c>
      <c r="R904" s="323">
        <f t="shared" ca="1" si="141"/>
        <v>0</v>
      </c>
      <c r="S904" s="323">
        <f t="shared" ca="1" si="142"/>
        <v>0</v>
      </c>
      <c r="T904" s="323">
        <f t="shared" ca="1" si="143"/>
        <v>0</v>
      </c>
      <c r="W904" s="323">
        <f t="shared" si="144"/>
        <v>901</v>
      </c>
      <c r="X904" s="323">
        <f t="shared" si="137"/>
        <v>903</v>
      </c>
    </row>
    <row r="905" spans="1:24" customFormat="1" ht="42.75" customHeight="1" x14ac:dyDescent="0.25">
      <c r="A905" s="355"/>
      <c r="B905" s="355"/>
      <c r="C905" s="355"/>
      <c r="D905" s="239" t="s">
        <v>70</v>
      </c>
      <c r="E905" s="239">
        <v>1</v>
      </c>
      <c r="F905" s="239">
        <v>226</v>
      </c>
      <c r="G905" s="248" t="s">
        <v>313</v>
      </c>
      <c r="H905" s="239" t="s">
        <v>451</v>
      </c>
      <c r="I905" s="239" t="s">
        <v>451</v>
      </c>
      <c r="J905" s="358"/>
      <c r="K905" s="251" t="s">
        <v>15</v>
      </c>
      <c r="L905" s="251" t="s">
        <v>15</v>
      </c>
      <c r="O905" s="323">
        <f t="shared" ca="1" si="138"/>
        <v>0</v>
      </c>
      <c r="P905" s="323">
        <f t="shared" ca="1" si="139"/>
        <v>0</v>
      </c>
      <c r="Q905" s="323">
        <f t="shared" ca="1" si="140"/>
        <v>0</v>
      </c>
      <c r="R905" s="323">
        <f t="shared" ca="1" si="141"/>
        <v>0</v>
      </c>
      <c r="S905" s="323">
        <f t="shared" ca="1" si="142"/>
        <v>0</v>
      </c>
      <c r="T905" s="323">
        <f t="shared" ca="1" si="143"/>
        <v>0</v>
      </c>
      <c r="W905" s="323">
        <f t="shared" si="144"/>
        <v>901</v>
      </c>
      <c r="X905" s="323">
        <f t="shared" si="137"/>
        <v>903</v>
      </c>
    </row>
    <row r="906" spans="1:24" customFormat="1" ht="42.75" customHeight="1" x14ac:dyDescent="0.25">
      <c r="A906" s="355"/>
      <c r="B906" s="355"/>
      <c r="C906" s="356"/>
      <c r="D906" s="239" t="s">
        <v>70</v>
      </c>
      <c r="E906" s="239">
        <v>2</v>
      </c>
      <c r="F906" s="239">
        <v>226</v>
      </c>
      <c r="G906" s="248" t="s">
        <v>313</v>
      </c>
      <c r="H906" s="239" t="s">
        <v>451</v>
      </c>
      <c r="I906" s="239" t="s">
        <v>451</v>
      </c>
      <c r="J906" s="359"/>
      <c r="K906" s="251" t="s">
        <v>15</v>
      </c>
      <c r="L906" s="251" t="s">
        <v>15</v>
      </c>
      <c r="O906" s="323">
        <f t="shared" ca="1" si="138"/>
        <v>0</v>
      </c>
      <c r="P906" s="323">
        <f t="shared" ca="1" si="139"/>
        <v>0</v>
      </c>
      <c r="Q906" s="323">
        <f t="shared" ca="1" si="140"/>
        <v>0</v>
      </c>
      <c r="R906" s="323">
        <f t="shared" ca="1" si="141"/>
        <v>0</v>
      </c>
      <c r="S906" s="323">
        <f t="shared" ca="1" si="142"/>
        <v>0</v>
      </c>
      <c r="T906" s="323">
        <f t="shared" ca="1" si="143"/>
        <v>0</v>
      </c>
      <c r="W906" s="323">
        <f t="shared" si="144"/>
        <v>901</v>
      </c>
      <c r="X906" s="323">
        <f t="shared" si="137"/>
        <v>903</v>
      </c>
    </row>
    <row r="907" spans="1:24" customFormat="1" ht="42.75" customHeight="1" x14ac:dyDescent="0.25">
      <c r="A907" s="356"/>
      <c r="B907" s="356"/>
      <c r="C907" s="239" t="s">
        <v>499</v>
      </c>
      <c r="D907" s="239"/>
      <c r="E907" s="239"/>
      <c r="F907" s="239"/>
      <c r="G907" s="248"/>
      <c r="H907" s="239" t="s">
        <v>451</v>
      </c>
      <c r="I907" s="239"/>
      <c r="J907" s="248" t="s">
        <v>451</v>
      </c>
      <c r="K907" s="251"/>
      <c r="L907" s="251"/>
      <c r="O907" s="323">
        <f t="shared" ca="1" si="138"/>
        <v>0</v>
      </c>
      <c r="P907" s="323">
        <f t="shared" ca="1" si="139"/>
        <v>0</v>
      </c>
      <c r="Q907" s="323">
        <f t="shared" ca="1" si="140"/>
        <v>0</v>
      </c>
      <c r="R907" s="323">
        <f t="shared" ca="1" si="141"/>
        <v>0</v>
      </c>
      <c r="S907" s="323">
        <f t="shared" ca="1" si="142"/>
        <v>0</v>
      </c>
      <c r="T907" s="323">
        <f t="shared" ca="1" si="143"/>
        <v>0</v>
      </c>
      <c r="W907" s="323">
        <f t="shared" si="144"/>
        <v>906</v>
      </c>
      <c r="X907" s="323">
        <f t="shared" si="137"/>
        <v>908</v>
      </c>
    </row>
    <row r="908" spans="1:24" customFormat="1" ht="42.75" customHeight="1" x14ac:dyDescent="0.25">
      <c r="A908" s="354">
        <v>151</v>
      </c>
      <c r="B908" s="354" t="s">
        <v>492</v>
      </c>
      <c r="C908" s="353" t="s">
        <v>549</v>
      </c>
      <c r="D908" s="239" t="s">
        <v>104</v>
      </c>
      <c r="E908" s="239">
        <v>1</v>
      </c>
      <c r="F908" s="239">
        <v>131</v>
      </c>
      <c r="G908" s="248" t="s">
        <v>314</v>
      </c>
      <c r="H908" s="239" t="s">
        <v>451</v>
      </c>
      <c r="I908" s="239" t="s">
        <v>451</v>
      </c>
      <c r="J908" s="352" t="s">
        <v>451</v>
      </c>
      <c r="K908" s="251" t="s">
        <v>15</v>
      </c>
      <c r="L908" s="251" t="s">
        <v>15</v>
      </c>
      <c r="O908" s="323">
        <f t="shared" ca="1" si="138"/>
        <v>0</v>
      </c>
      <c r="P908" s="323">
        <f t="shared" ca="1" si="139"/>
        <v>0</v>
      </c>
      <c r="Q908" s="323">
        <f t="shared" ca="1" si="140"/>
        <v>0</v>
      </c>
      <c r="R908" s="323">
        <f t="shared" ca="1" si="141"/>
        <v>0</v>
      </c>
      <c r="S908" s="323">
        <f t="shared" ca="1" si="142"/>
        <v>0</v>
      </c>
      <c r="T908" s="323">
        <f t="shared" ca="1" si="143"/>
        <v>0</v>
      </c>
      <c r="W908" s="323">
        <f t="shared" si="144"/>
        <v>906</v>
      </c>
      <c r="X908" s="323">
        <f t="shared" si="137"/>
        <v>908</v>
      </c>
    </row>
    <row r="909" spans="1:24" customFormat="1" ht="42.75" customHeight="1" x14ac:dyDescent="0.25">
      <c r="A909" s="355"/>
      <c r="B909" s="355"/>
      <c r="C909" s="353"/>
      <c r="D909" s="239" t="s">
        <v>104</v>
      </c>
      <c r="E909" s="239">
        <v>2</v>
      </c>
      <c r="F909" s="239">
        <v>131</v>
      </c>
      <c r="G909" s="248" t="s">
        <v>314</v>
      </c>
      <c r="H909" s="239" t="s">
        <v>451</v>
      </c>
      <c r="I909" s="239" t="s">
        <v>451</v>
      </c>
      <c r="J909" s="352"/>
      <c r="K909" s="251" t="s">
        <v>15</v>
      </c>
      <c r="L909" s="251" t="s">
        <v>15</v>
      </c>
      <c r="O909" s="323">
        <f t="shared" ca="1" si="138"/>
        <v>0</v>
      </c>
      <c r="P909" s="323">
        <f t="shared" ca="1" si="139"/>
        <v>0</v>
      </c>
      <c r="Q909" s="323">
        <f t="shared" ca="1" si="140"/>
        <v>0</v>
      </c>
      <c r="R909" s="323">
        <f t="shared" ca="1" si="141"/>
        <v>0</v>
      </c>
      <c r="S909" s="323">
        <f t="shared" ca="1" si="142"/>
        <v>0</v>
      </c>
      <c r="T909" s="323">
        <f t="shared" ca="1" si="143"/>
        <v>0</v>
      </c>
      <c r="W909" s="323">
        <f t="shared" si="144"/>
        <v>906</v>
      </c>
      <c r="X909" s="323">
        <f t="shared" si="137"/>
        <v>908</v>
      </c>
    </row>
    <row r="910" spans="1:24" customFormat="1" ht="42.75" customHeight="1" x14ac:dyDescent="0.25">
      <c r="A910" s="355"/>
      <c r="B910" s="355"/>
      <c r="C910" s="353"/>
      <c r="D910" s="239" t="s">
        <v>61</v>
      </c>
      <c r="E910" s="239">
        <v>1</v>
      </c>
      <c r="F910" s="239">
        <v>14</v>
      </c>
      <c r="G910" s="248" t="s">
        <v>314</v>
      </c>
      <c r="H910" s="239" t="s">
        <v>451</v>
      </c>
      <c r="I910" s="239" t="s">
        <v>451</v>
      </c>
      <c r="J910" s="352"/>
      <c r="K910" s="251" t="s">
        <v>15</v>
      </c>
      <c r="L910" s="251" t="s">
        <v>24</v>
      </c>
      <c r="O910" s="323">
        <f t="shared" ca="1" si="138"/>
        <v>0</v>
      </c>
      <c r="P910" s="323">
        <f t="shared" ca="1" si="139"/>
        <v>0</v>
      </c>
      <c r="Q910" s="323">
        <f t="shared" ca="1" si="140"/>
        <v>0</v>
      </c>
      <c r="R910" s="323">
        <f t="shared" ca="1" si="141"/>
        <v>0</v>
      </c>
      <c r="S910" s="323">
        <f t="shared" ca="1" si="142"/>
        <v>0</v>
      </c>
      <c r="T910" s="323">
        <f t="shared" ca="1" si="143"/>
        <v>0</v>
      </c>
      <c r="W910" s="323">
        <f t="shared" si="144"/>
        <v>906</v>
      </c>
      <c r="X910" s="323">
        <f t="shared" si="137"/>
        <v>908</v>
      </c>
    </row>
    <row r="911" spans="1:24" customFormat="1" ht="42.75" customHeight="1" x14ac:dyDescent="0.25">
      <c r="A911" s="355"/>
      <c r="B911" s="355"/>
      <c r="C911" s="353"/>
      <c r="D911" s="239" t="s">
        <v>61</v>
      </c>
      <c r="E911" s="239">
        <v>2</v>
      </c>
      <c r="F911" s="239">
        <v>14</v>
      </c>
      <c r="G911" s="248" t="s">
        <v>314</v>
      </c>
      <c r="H911" s="239" t="s">
        <v>451</v>
      </c>
      <c r="I911" s="239" t="s">
        <v>451</v>
      </c>
      <c r="J911" s="352"/>
      <c r="K911" s="251" t="s">
        <v>15</v>
      </c>
      <c r="L911" s="251" t="s">
        <v>24</v>
      </c>
      <c r="O911" s="323">
        <f t="shared" ca="1" si="138"/>
        <v>0</v>
      </c>
      <c r="P911" s="323">
        <f t="shared" ca="1" si="139"/>
        <v>0</v>
      </c>
      <c r="Q911" s="323">
        <f t="shared" ca="1" si="140"/>
        <v>0</v>
      </c>
      <c r="R911" s="323">
        <f t="shared" ca="1" si="141"/>
        <v>0</v>
      </c>
      <c r="S911" s="323">
        <f t="shared" ca="1" si="142"/>
        <v>0</v>
      </c>
      <c r="T911" s="323">
        <f t="shared" ca="1" si="143"/>
        <v>0</v>
      </c>
      <c r="W911" s="323">
        <f t="shared" si="144"/>
        <v>906</v>
      </c>
      <c r="X911" s="323">
        <f t="shared" ref="X911:X974" si="145">IF(C911="Total",W911+2,X910)</f>
        <v>908</v>
      </c>
    </row>
    <row r="912" spans="1:24" customFormat="1" ht="42.75" customHeight="1" x14ac:dyDescent="0.25">
      <c r="A912" s="356"/>
      <c r="B912" s="356"/>
      <c r="C912" s="239" t="s">
        <v>499</v>
      </c>
      <c r="D912" s="239"/>
      <c r="E912" s="239"/>
      <c r="F912" s="239"/>
      <c r="G912" s="248"/>
      <c r="H912" s="239" t="s">
        <v>451</v>
      </c>
      <c r="I912" s="239"/>
      <c r="J912" s="248" t="s">
        <v>451</v>
      </c>
      <c r="K912" s="251"/>
      <c r="L912" s="251"/>
      <c r="O912" s="323">
        <f t="shared" ca="1" si="138"/>
        <v>0</v>
      </c>
      <c r="P912" s="323">
        <f t="shared" ca="1" si="139"/>
        <v>0</v>
      </c>
      <c r="Q912" s="323">
        <f t="shared" ca="1" si="140"/>
        <v>0</v>
      </c>
      <c r="R912" s="323">
        <f t="shared" ca="1" si="141"/>
        <v>0</v>
      </c>
      <c r="S912" s="323">
        <f t="shared" ca="1" si="142"/>
        <v>0</v>
      </c>
      <c r="T912" s="323">
        <f t="shared" ca="1" si="143"/>
        <v>0</v>
      </c>
      <c r="W912" s="323">
        <f t="shared" si="144"/>
        <v>911</v>
      </c>
      <c r="X912" s="323">
        <f t="shared" si="145"/>
        <v>913</v>
      </c>
    </row>
    <row r="913" spans="1:24" customFormat="1" ht="42.75" customHeight="1" x14ac:dyDescent="0.25">
      <c r="A913" s="354">
        <v>152</v>
      </c>
      <c r="B913" s="354" t="s">
        <v>93</v>
      </c>
      <c r="C913" s="353" t="s">
        <v>94</v>
      </c>
      <c r="D913" s="239" t="s">
        <v>89</v>
      </c>
      <c r="E913" s="239">
        <v>1</v>
      </c>
      <c r="F913" s="239">
        <v>215</v>
      </c>
      <c r="G913" s="248" t="s">
        <v>313</v>
      </c>
      <c r="H913" s="239">
        <v>50</v>
      </c>
      <c r="I913" s="239" t="s">
        <v>451</v>
      </c>
      <c r="J913" s="352" t="s">
        <v>451</v>
      </c>
      <c r="K913" s="251" t="s">
        <v>15</v>
      </c>
      <c r="L913" s="251" t="s">
        <v>23</v>
      </c>
      <c r="O913" s="323">
        <f t="shared" ca="1" si="138"/>
        <v>0</v>
      </c>
      <c r="P913" s="323">
        <f t="shared" ca="1" si="139"/>
        <v>1</v>
      </c>
      <c r="Q913" s="323">
        <f t="shared" ca="1" si="140"/>
        <v>0</v>
      </c>
      <c r="R913" s="323">
        <f t="shared" ca="1" si="141"/>
        <v>0</v>
      </c>
      <c r="S913" s="323">
        <f t="shared" ca="1" si="142"/>
        <v>0</v>
      </c>
      <c r="T913" s="323">
        <f t="shared" ca="1" si="143"/>
        <v>0</v>
      </c>
      <c r="W913" s="323">
        <f t="shared" si="144"/>
        <v>911</v>
      </c>
      <c r="X913" s="323">
        <f t="shared" si="145"/>
        <v>913</v>
      </c>
    </row>
    <row r="914" spans="1:24" customFormat="1" ht="42.75" customHeight="1" x14ac:dyDescent="0.25">
      <c r="A914" s="355"/>
      <c r="B914" s="355"/>
      <c r="C914" s="353"/>
      <c r="D914" s="239" t="s">
        <v>434</v>
      </c>
      <c r="E914" s="239">
        <v>1</v>
      </c>
      <c r="F914" s="239">
        <v>18</v>
      </c>
      <c r="G914" s="248" t="s">
        <v>313</v>
      </c>
      <c r="H914" s="239" t="s">
        <v>451</v>
      </c>
      <c r="I914" s="239" t="s">
        <v>451</v>
      </c>
      <c r="J914" s="352"/>
      <c r="K914" s="251" t="s">
        <v>15</v>
      </c>
      <c r="L914" s="251" t="s">
        <v>33</v>
      </c>
      <c r="O914" s="323">
        <f t="shared" ca="1" si="138"/>
        <v>0</v>
      </c>
      <c r="P914" s="323">
        <f t="shared" ca="1" si="139"/>
        <v>0</v>
      </c>
      <c r="Q914" s="323">
        <f t="shared" ca="1" si="140"/>
        <v>0</v>
      </c>
      <c r="R914" s="323">
        <f t="shared" ca="1" si="141"/>
        <v>0</v>
      </c>
      <c r="S914" s="323">
        <f t="shared" ca="1" si="142"/>
        <v>0</v>
      </c>
      <c r="T914" s="323">
        <f t="shared" ca="1" si="143"/>
        <v>0</v>
      </c>
      <c r="W914" s="323">
        <f t="shared" si="144"/>
        <v>911</v>
      </c>
      <c r="X914" s="323">
        <f t="shared" si="145"/>
        <v>913</v>
      </c>
    </row>
    <row r="915" spans="1:24" customFormat="1" ht="42.75" customHeight="1" x14ac:dyDescent="0.25">
      <c r="A915" s="356"/>
      <c r="B915" s="356"/>
      <c r="C915" s="239" t="s">
        <v>499</v>
      </c>
      <c r="D915" s="239"/>
      <c r="E915" s="239"/>
      <c r="F915" s="239"/>
      <c r="G915" s="248"/>
      <c r="H915" s="239">
        <f>SUM(H913:H914)</f>
        <v>50</v>
      </c>
      <c r="I915" s="239"/>
      <c r="J915" s="248" t="s">
        <v>451</v>
      </c>
      <c r="K915" s="251"/>
      <c r="L915" s="251"/>
      <c r="O915" s="323">
        <f t="shared" ca="1" si="138"/>
        <v>0</v>
      </c>
      <c r="P915" s="323">
        <f t="shared" ca="1" si="139"/>
        <v>1</v>
      </c>
      <c r="Q915" s="323">
        <f t="shared" ca="1" si="140"/>
        <v>0</v>
      </c>
      <c r="R915" s="323">
        <f t="shared" ca="1" si="141"/>
        <v>0</v>
      </c>
      <c r="S915" s="323">
        <f t="shared" ca="1" si="142"/>
        <v>0</v>
      </c>
      <c r="T915" s="323">
        <f t="shared" ca="1" si="143"/>
        <v>0</v>
      </c>
      <c r="W915" s="323">
        <f t="shared" si="144"/>
        <v>914</v>
      </c>
      <c r="X915" s="323">
        <f t="shared" si="145"/>
        <v>916</v>
      </c>
    </row>
    <row r="916" spans="1:24" customFormat="1" ht="42.75" customHeight="1" x14ac:dyDescent="0.25">
      <c r="A916" s="354">
        <v>153</v>
      </c>
      <c r="B916" s="354" t="s">
        <v>222</v>
      </c>
      <c r="C916" s="353" t="s">
        <v>549</v>
      </c>
      <c r="D916" s="239" t="s">
        <v>153</v>
      </c>
      <c r="E916" s="239">
        <v>1</v>
      </c>
      <c r="F916" s="239">
        <v>91</v>
      </c>
      <c r="G916" s="248" t="s">
        <v>313</v>
      </c>
      <c r="H916" s="239" t="s">
        <v>451</v>
      </c>
      <c r="I916" s="239" t="s">
        <v>451</v>
      </c>
      <c r="J916" s="352" t="s">
        <v>451</v>
      </c>
      <c r="K916" s="251" t="s">
        <v>15</v>
      </c>
      <c r="L916" s="251" t="s">
        <v>15</v>
      </c>
      <c r="O916" s="323">
        <f t="shared" ca="1" si="138"/>
        <v>0</v>
      </c>
      <c r="P916" s="323">
        <f t="shared" ca="1" si="139"/>
        <v>0</v>
      </c>
      <c r="Q916" s="323">
        <f t="shared" ca="1" si="140"/>
        <v>0</v>
      </c>
      <c r="R916" s="323">
        <f t="shared" ca="1" si="141"/>
        <v>0</v>
      </c>
      <c r="S916" s="323">
        <f t="shared" ca="1" si="142"/>
        <v>0</v>
      </c>
      <c r="T916" s="323">
        <f t="shared" ca="1" si="143"/>
        <v>0</v>
      </c>
      <c r="W916" s="323">
        <f t="shared" si="144"/>
        <v>914</v>
      </c>
      <c r="X916" s="323">
        <f t="shared" si="145"/>
        <v>916</v>
      </c>
    </row>
    <row r="917" spans="1:24" customFormat="1" ht="42.75" customHeight="1" x14ac:dyDescent="0.25">
      <c r="A917" s="355"/>
      <c r="B917" s="355"/>
      <c r="C917" s="353"/>
      <c r="D917" s="239" t="s">
        <v>221</v>
      </c>
      <c r="E917" s="239">
        <v>1</v>
      </c>
      <c r="F917" s="239">
        <v>118</v>
      </c>
      <c r="G917" s="248" t="s">
        <v>313</v>
      </c>
      <c r="H917" s="239" t="s">
        <v>451</v>
      </c>
      <c r="I917" s="239" t="s">
        <v>451</v>
      </c>
      <c r="J917" s="352"/>
      <c r="K917" s="251" t="s">
        <v>15</v>
      </c>
      <c r="L917" s="251" t="s">
        <v>317</v>
      </c>
      <c r="O917" s="323">
        <f t="shared" ca="1" si="138"/>
        <v>0</v>
      </c>
      <c r="P917" s="323">
        <f t="shared" ca="1" si="139"/>
        <v>0</v>
      </c>
      <c r="Q917" s="323">
        <f t="shared" ca="1" si="140"/>
        <v>0</v>
      </c>
      <c r="R917" s="323">
        <f t="shared" ca="1" si="141"/>
        <v>0</v>
      </c>
      <c r="S917" s="323">
        <f t="shared" ca="1" si="142"/>
        <v>0</v>
      </c>
      <c r="T917" s="323">
        <f t="shared" ca="1" si="143"/>
        <v>0</v>
      </c>
      <c r="W917" s="323">
        <f t="shared" si="144"/>
        <v>914</v>
      </c>
      <c r="X917" s="323">
        <f t="shared" si="145"/>
        <v>916</v>
      </c>
    </row>
    <row r="918" spans="1:24" customFormat="1" ht="42.75" customHeight="1" x14ac:dyDescent="0.25">
      <c r="A918" s="355"/>
      <c r="B918" s="355"/>
      <c r="C918" s="353"/>
      <c r="D918" s="239" t="s">
        <v>185</v>
      </c>
      <c r="E918" s="239">
        <v>1</v>
      </c>
      <c r="F918" s="239">
        <v>49</v>
      </c>
      <c r="G918" s="248" t="s">
        <v>313</v>
      </c>
      <c r="H918" s="239" t="s">
        <v>451</v>
      </c>
      <c r="I918" s="239" t="s">
        <v>451</v>
      </c>
      <c r="J918" s="352"/>
      <c r="K918" s="251" t="s">
        <v>15</v>
      </c>
      <c r="L918" s="251" t="s">
        <v>15</v>
      </c>
      <c r="O918" s="323">
        <f t="shared" ref="O918:O981" ca="1" si="146">IF(C918="Total", SUM(INDIRECT("O"&amp;X917&amp;":O"&amp;W918)), IF(AND(H918=50,I918="Yes"),1,0))</f>
        <v>0</v>
      </c>
      <c r="P918" s="323">
        <f t="shared" ref="P918:P981" ca="1" si="147">IF(C918="Total", SUM(INDIRECT("P"&amp;X917&amp;":P"&amp;W918)),IF(AND(H918=50,I918="-"),1,0))</f>
        <v>0</v>
      </c>
      <c r="Q918" s="323">
        <f t="shared" ref="Q918:Q981" ca="1" si="148">IF(C918="Total", SUM(INDIRECT("Q"&amp;X917&amp;":Q"&amp;W918)),IF(AND(H918=63,I918="Yes"),1,0))</f>
        <v>0</v>
      </c>
      <c r="R918" s="323">
        <f t="shared" ref="R918:R981" ca="1" si="149">IF(C918="Total", SUM(INDIRECT("R"&amp;X917&amp;":R"&amp;W918)),IF(AND(H918=63,I918="-"),1,0))</f>
        <v>0</v>
      </c>
      <c r="S918" s="323">
        <f t="shared" ref="S918:S981" ca="1" si="150">IF(C918="Total", SUM(INDIRECT("S"&amp;X917&amp;":S"&amp;W918)),IF(AND(H918=80,I918="Yes"),1,0))</f>
        <v>0</v>
      </c>
      <c r="T918" s="323">
        <f t="shared" ref="T918:T981" ca="1" si="151">IF(C918="Total", SUM(INDIRECT("T"&amp;X917&amp;":T"&amp;W918)),IF(AND(H918=80,I918="-"),1,0))</f>
        <v>0</v>
      </c>
      <c r="W918" s="323">
        <f t="shared" si="144"/>
        <v>914</v>
      </c>
      <c r="X918" s="323">
        <f t="shared" si="145"/>
        <v>916</v>
      </c>
    </row>
    <row r="919" spans="1:24" s="270" customFormat="1" ht="42.75" customHeight="1" x14ac:dyDescent="0.25">
      <c r="A919" s="355"/>
      <c r="B919" s="355"/>
      <c r="C919" s="353"/>
      <c r="D919" s="309" t="s">
        <v>185</v>
      </c>
      <c r="E919" s="309">
        <v>2</v>
      </c>
      <c r="F919" s="309">
        <v>52</v>
      </c>
      <c r="G919" s="310" t="s">
        <v>313</v>
      </c>
      <c r="H919" s="309" t="s">
        <v>451</v>
      </c>
      <c r="I919" s="309" t="s">
        <v>451</v>
      </c>
      <c r="J919" s="352"/>
      <c r="K919" s="251" t="s">
        <v>15</v>
      </c>
      <c r="L919" s="251" t="s">
        <v>15</v>
      </c>
      <c r="O919" s="323">
        <f t="shared" ca="1" si="146"/>
        <v>0</v>
      </c>
      <c r="P919" s="323">
        <f t="shared" ca="1" si="147"/>
        <v>0</v>
      </c>
      <c r="Q919" s="323">
        <f t="shared" ca="1" si="148"/>
        <v>0</v>
      </c>
      <c r="R919" s="323">
        <f t="shared" ca="1" si="149"/>
        <v>0</v>
      </c>
      <c r="S919" s="323">
        <f t="shared" ca="1" si="150"/>
        <v>0</v>
      </c>
      <c r="T919" s="323">
        <f t="shared" ca="1" si="151"/>
        <v>0</v>
      </c>
      <c r="W919" s="323">
        <f t="shared" si="144"/>
        <v>914</v>
      </c>
      <c r="X919" s="323">
        <f t="shared" si="145"/>
        <v>916</v>
      </c>
    </row>
    <row r="920" spans="1:24" s="270" customFormat="1" ht="42.75" customHeight="1" x14ac:dyDescent="0.25">
      <c r="A920" s="355"/>
      <c r="B920" s="355"/>
      <c r="C920" s="353"/>
      <c r="D920" s="309" t="s">
        <v>960</v>
      </c>
      <c r="E920" s="309">
        <v>1</v>
      </c>
      <c r="F920" s="309">
        <v>117</v>
      </c>
      <c r="G920" s="310" t="s">
        <v>313</v>
      </c>
      <c r="H920" s="309" t="s">
        <v>451</v>
      </c>
      <c r="I920" s="309" t="s">
        <v>451</v>
      </c>
      <c r="J920" s="352"/>
      <c r="K920" s="251" t="s">
        <v>15</v>
      </c>
      <c r="L920" s="251" t="s">
        <v>265</v>
      </c>
      <c r="O920" s="323">
        <f t="shared" ca="1" si="146"/>
        <v>0</v>
      </c>
      <c r="P920" s="323">
        <f t="shared" ca="1" si="147"/>
        <v>0</v>
      </c>
      <c r="Q920" s="323">
        <f t="shared" ca="1" si="148"/>
        <v>0</v>
      </c>
      <c r="R920" s="323">
        <f t="shared" ca="1" si="149"/>
        <v>0</v>
      </c>
      <c r="S920" s="323">
        <f t="shared" ca="1" si="150"/>
        <v>0</v>
      </c>
      <c r="T920" s="323">
        <f t="shared" ca="1" si="151"/>
        <v>0</v>
      </c>
      <c r="W920" s="323">
        <f t="shared" si="144"/>
        <v>914</v>
      </c>
      <c r="X920" s="323">
        <f t="shared" si="145"/>
        <v>916</v>
      </c>
    </row>
    <row r="921" spans="1:24" customFormat="1" ht="42.75" customHeight="1" x14ac:dyDescent="0.25">
      <c r="A921" s="355"/>
      <c r="B921" s="355"/>
      <c r="C921" s="353"/>
      <c r="D921" s="239" t="s">
        <v>960</v>
      </c>
      <c r="E921" s="239">
        <v>2</v>
      </c>
      <c r="F921" s="239">
        <v>117</v>
      </c>
      <c r="G921" s="248" t="s">
        <v>313</v>
      </c>
      <c r="H921" s="239" t="s">
        <v>451</v>
      </c>
      <c r="I921" s="239" t="s">
        <v>451</v>
      </c>
      <c r="J921" s="352"/>
      <c r="K921" s="251" t="s">
        <v>15</v>
      </c>
      <c r="L921" s="251" t="s">
        <v>265</v>
      </c>
      <c r="O921" s="323">
        <f t="shared" ca="1" si="146"/>
        <v>0</v>
      </c>
      <c r="P921" s="323">
        <f t="shared" ca="1" si="147"/>
        <v>0</v>
      </c>
      <c r="Q921" s="323">
        <f t="shared" ca="1" si="148"/>
        <v>0</v>
      </c>
      <c r="R921" s="323">
        <f t="shared" ca="1" si="149"/>
        <v>0</v>
      </c>
      <c r="S921" s="323">
        <f t="shared" ca="1" si="150"/>
        <v>0</v>
      </c>
      <c r="T921" s="323">
        <f t="shared" ca="1" si="151"/>
        <v>0</v>
      </c>
      <c r="W921" s="323">
        <f t="shared" si="144"/>
        <v>914</v>
      </c>
      <c r="X921" s="323">
        <f t="shared" si="145"/>
        <v>916</v>
      </c>
    </row>
    <row r="922" spans="1:24" customFormat="1" ht="42.75" customHeight="1" x14ac:dyDescent="0.25">
      <c r="A922" s="356"/>
      <c r="B922" s="356"/>
      <c r="C922" s="239" t="s">
        <v>499</v>
      </c>
      <c r="D922" s="239"/>
      <c r="E922" s="239"/>
      <c r="F922" s="239"/>
      <c r="G922" s="248"/>
      <c r="H922" s="239" t="s">
        <v>451</v>
      </c>
      <c r="I922" s="239"/>
      <c r="J922" s="248" t="s">
        <v>451</v>
      </c>
      <c r="K922" s="251"/>
      <c r="L922" s="251"/>
      <c r="O922" s="323">
        <f t="shared" ca="1" si="146"/>
        <v>0</v>
      </c>
      <c r="P922" s="323">
        <f t="shared" ca="1" si="147"/>
        <v>0</v>
      </c>
      <c r="Q922" s="323">
        <f t="shared" ca="1" si="148"/>
        <v>0</v>
      </c>
      <c r="R922" s="323">
        <f t="shared" ca="1" si="149"/>
        <v>0</v>
      </c>
      <c r="S922" s="323">
        <f t="shared" ca="1" si="150"/>
        <v>0</v>
      </c>
      <c r="T922" s="323">
        <f t="shared" ca="1" si="151"/>
        <v>0</v>
      </c>
      <c r="W922" s="323">
        <f t="shared" si="144"/>
        <v>921</v>
      </c>
      <c r="X922" s="323">
        <f t="shared" si="145"/>
        <v>923</v>
      </c>
    </row>
    <row r="923" spans="1:24" customFormat="1" ht="42.75" customHeight="1" x14ac:dyDescent="0.25">
      <c r="A923" s="354">
        <v>154</v>
      </c>
      <c r="B923" s="354" t="s">
        <v>182</v>
      </c>
      <c r="C923" s="354" t="s">
        <v>24</v>
      </c>
      <c r="D923" s="239" t="s">
        <v>56</v>
      </c>
      <c r="E923" s="239">
        <v>1</v>
      </c>
      <c r="F923" s="239">
        <v>84</v>
      </c>
      <c r="G923" s="248" t="s">
        <v>313</v>
      </c>
      <c r="H923" s="239" t="s">
        <v>451</v>
      </c>
      <c r="I923" s="239" t="s">
        <v>451</v>
      </c>
      <c r="J923" s="357" t="s">
        <v>556</v>
      </c>
      <c r="K923" s="251" t="s">
        <v>24</v>
      </c>
      <c r="L923" s="251" t="s">
        <v>58</v>
      </c>
      <c r="O923" s="323">
        <f t="shared" ca="1" si="146"/>
        <v>0</v>
      </c>
      <c r="P923" s="323">
        <f t="shared" ca="1" si="147"/>
        <v>0</v>
      </c>
      <c r="Q923" s="323">
        <f t="shared" ca="1" si="148"/>
        <v>0</v>
      </c>
      <c r="R923" s="323">
        <f t="shared" ca="1" si="149"/>
        <v>0</v>
      </c>
      <c r="S923" s="323">
        <f t="shared" ca="1" si="150"/>
        <v>0</v>
      </c>
      <c r="T923" s="323">
        <f t="shared" ca="1" si="151"/>
        <v>0</v>
      </c>
      <c r="W923" s="323">
        <f t="shared" si="144"/>
        <v>921</v>
      </c>
      <c r="X923" s="323">
        <f t="shared" si="145"/>
        <v>923</v>
      </c>
    </row>
    <row r="924" spans="1:24" customFormat="1" ht="42.75" customHeight="1" x14ac:dyDescent="0.25">
      <c r="A924" s="355"/>
      <c r="B924" s="355"/>
      <c r="C924" s="355"/>
      <c r="D924" s="239" t="s">
        <v>56</v>
      </c>
      <c r="E924" s="239">
        <v>2</v>
      </c>
      <c r="F924" s="239">
        <v>84</v>
      </c>
      <c r="G924" s="248" t="s">
        <v>313</v>
      </c>
      <c r="H924" s="239" t="s">
        <v>451</v>
      </c>
      <c r="I924" s="239" t="s">
        <v>451</v>
      </c>
      <c r="J924" s="358"/>
      <c r="K924" s="251" t="s">
        <v>24</v>
      </c>
      <c r="L924" s="251" t="s">
        <v>58</v>
      </c>
      <c r="O924" s="323">
        <f t="shared" ca="1" si="146"/>
        <v>0</v>
      </c>
      <c r="P924" s="323">
        <f t="shared" ca="1" si="147"/>
        <v>0</v>
      </c>
      <c r="Q924" s="323">
        <f t="shared" ca="1" si="148"/>
        <v>0</v>
      </c>
      <c r="R924" s="323">
        <f t="shared" ca="1" si="149"/>
        <v>0</v>
      </c>
      <c r="S924" s="323">
        <f t="shared" ca="1" si="150"/>
        <v>0</v>
      </c>
      <c r="T924" s="323">
        <f t="shared" ca="1" si="151"/>
        <v>0</v>
      </c>
      <c r="W924" s="323">
        <f t="shared" si="144"/>
        <v>921</v>
      </c>
      <c r="X924" s="323">
        <f t="shared" si="145"/>
        <v>923</v>
      </c>
    </row>
    <row r="925" spans="1:24" customFormat="1" ht="42.75" customHeight="1" x14ac:dyDescent="0.25">
      <c r="A925" s="355"/>
      <c r="B925" s="355"/>
      <c r="C925" s="355"/>
      <c r="D925" s="239" t="s">
        <v>70</v>
      </c>
      <c r="E925" s="239">
        <v>1</v>
      </c>
      <c r="F925" s="239">
        <v>10</v>
      </c>
      <c r="G925" s="248" t="s">
        <v>313</v>
      </c>
      <c r="H925" s="239" t="s">
        <v>451</v>
      </c>
      <c r="I925" s="239" t="s">
        <v>451</v>
      </c>
      <c r="J925" s="358"/>
      <c r="K925" s="251" t="s">
        <v>15</v>
      </c>
      <c r="L925" s="251" t="s">
        <v>15</v>
      </c>
      <c r="O925" s="323">
        <f t="shared" ca="1" si="146"/>
        <v>0</v>
      </c>
      <c r="P925" s="323">
        <f t="shared" ca="1" si="147"/>
        <v>0</v>
      </c>
      <c r="Q925" s="323">
        <f t="shared" ca="1" si="148"/>
        <v>0</v>
      </c>
      <c r="R925" s="323">
        <f t="shared" ca="1" si="149"/>
        <v>0</v>
      </c>
      <c r="S925" s="323">
        <f t="shared" ca="1" si="150"/>
        <v>0</v>
      </c>
      <c r="T925" s="323">
        <f t="shared" ca="1" si="151"/>
        <v>0</v>
      </c>
      <c r="W925" s="323">
        <f t="shared" si="144"/>
        <v>921</v>
      </c>
      <c r="X925" s="323">
        <f t="shared" si="145"/>
        <v>923</v>
      </c>
    </row>
    <row r="926" spans="1:24" customFormat="1" ht="42.75" customHeight="1" x14ac:dyDescent="0.25">
      <c r="A926" s="355"/>
      <c r="B926" s="355"/>
      <c r="C926" s="355"/>
      <c r="D926" s="239" t="s">
        <v>70</v>
      </c>
      <c r="E926" s="239">
        <v>2</v>
      </c>
      <c r="F926" s="239">
        <v>10</v>
      </c>
      <c r="G926" s="248" t="s">
        <v>313</v>
      </c>
      <c r="H926" s="239" t="s">
        <v>451</v>
      </c>
      <c r="I926" s="239" t="s">
        <v>451</v>
      </c>
      <c r="J926" s="358"/>
      <c r="K926" s="251" t="s">
        <v>15</v>
      </c>
      <c r="L926" s="251" t="s">
        <v>15</v>
      </c>
      <c r="O926" s="323">
        <f t="shared" ca="1" si="146"/>
        <v>0</v>
      </c>
      <c r="P926" s="323">
        <f t="shared" ca="1" si="147"/>
        <v>0</v>
      </c>
      <c r="Q926" s="323">
        <f t="shared" ca="1" si="148"/>
        <v>0</v>
      </c>
      <c r="R926" s="323">
        <f t="shared" ca="1" si="149"/>
        <v>0</v>
      </c>
      <c r="S926" s="323">
        <f t="shared" ca="1" si="150"/>
        <v>0</v>
      </c>
      <c r="T926" s="323">
        <f t="shared" ca="1" si="151"/>
        <v>0</v>
      </c>
      <c r="W926" s="323">
        <f t="shared" si="144"/>
        <v>921</v>
      </c>
      <c r="X926" s="323">
        <f t="shared" si="145"/>
        <v>923</v>
      </c>
    </row>
    <row r="927" spans="1:24" customFormat="1" ht="42.75" customHeight="1" x14ac:dyDescent="0.25">
      <c r="A927" s="355"/>
      <c r="B927" s="355"/>
      <c r="C927" s="355"/>
      <c r="D927" s="239" t="s">
        <v>59</v>
      </c>
      <c r="E927" s="239">
        <v>1</v>
      </c>
      <c r="F927" s="239">
        <v>159</v>
      </c>
      <c r="G927" s="248" t="s">
        <v>313</v>
      </c>
      <c r="H927" s="239" t="s">
        <v>451</v>
      </c>
      <c r="I927" s="239" t="s">
        <v>451</v>
      </c>
      <c r="J927" s="358"/>
      <c r="K927" s="251" t="s">
        <v>24</v>
      </c>
      <c r="L927" s="251" t="s">
        <v>24</v>
      </c>
      <c r="O927" s="323">
        <f t="shared" ca="1" si="146"/>
        <v>0</v>
      </c>
      <c r="P927" s="323">
        <f t="shared" ca="1" si="147"/>
        <v>0</v>
      </c>
      <c r="Q927" s="323">
        <f t="shared" ca="1" si="148"/>
        <v>0</v>
      </c>
      <c r="R927" s="323">
        <f t="shared" ca="1" si="149"/>
        <v>0</v>
      </c>
      <c r="S927" s="323">
        <f t="shared" ca="1" si="150"/>
        <v>0</v>
      </c>
      <c r="T927" s="323">
        <f t="shared" ca="1" si="151"/>
        <v>0</v>
      </c>
      <c r="W927" s="323">
        <f t="shared" si="144"/>
        <v>921</v>
      </c>
      <c r="X927" s="323">
        <f t="shared" si="145"/>
        <v>923</v>
      </c>
    </row>
    <row r="928" spans="1:24" customFormat="1" ht="42.75" customHeight="1" x14ac:dyDescent="0.25">
      <c r="A928" s="355"/>
      <c r="B928" s="355"/>
      <c r="C928" s="356"/>
      <c r="D928" s="239" t="s">
        <v>163</v>
      </c>
      <c r="E928" s="239">
        <v>1</v>
      </c>
      <c r="F928" s="239">
        <v>258</v>
      </c>
      <c r="G928" s="248" t="s">
        <v>313</v>
      </c>
      <c r="H928" s="239" t="s">
        <v>451</v>
      </c>
      <c r="I928" s="239" t="s">
        <v>451</v>
      </c>
      <c r="J928" s="359"/>
      <c r="K928" s="251" t="s">
        <v>24</v>
      </c>
      <c r="L928" s="251" t="s">
        <v>24</v>
      </c>
      <c r="O928" s="323">
        <f t="shared" ca="1" si="146"/>
        <v>0</v>
      </c>
      <c r="P928" s="323">
        <f t="shared" ca="1" si="147"/>
        <v>0</v>
      </c>
      <c r="Q928" s="323">
        <f t="shared" ca="1" si="148"/>
        <v>0</v>
      </c>
      <c r="R928" s="323">
        <f t="shared" ca="1" si="149"/>
        <v>0</v>
      </c>
      <c r="S928" s="323">
        <f t="shared" ca="1" si="150"/>
        <v>0</v>
      </c>
      <c r="T928" s="323">
        <f t="shared" ca="1" si="151"/>
        <v>0</v>
      </c>
      <c r="W928" s="323">
        <f t="shared" si="144"/>
        <v>921</v>
      </c>
      <c r="X928" s="323">
        <f t="shared" si="145"/>
        <v>923</v>
      </c>
    </row>
    <row r="929" spans="1:24" customFormat="1" ht="42.75" customHeight="1" x14ac:dyDescent="0.25">
      <c r="A929" s="356"/>
      <c r="B929" s="356"/>
      <c r="C929" s="239" t="s">
        <v>499</v>
      </c>
      <c r="D929" s="239"/>
      <c r="E929" s="239"/>
      <c r="F929" s="239"/>
      <c r="G929" s="248"/>
      <c r="H929" s="239" t="s">
        <v>451</v>
      </c>
      <c r="I929" s="239"/>
      <c r="J929" s="248">
        <v>175</v>
      </c>
      <c r="K929" s="251"/>
      <c r="L929" s="251"/>
      <c r="O929" s="323">
        <f t="shared" ca="1" si="146"/>
        <v>0</v>
      </c>
      <c r="P929" s="323">
        <f t="shared" ca="1" si="147"/>
        <v>0</v>
      </c>
      <c r="Q929" s="323">
        <f t="shared" ca="1" si="148"/>
        <v>0</v>
      </c>
      <c r="R929" s="323">
        <f t="shared" ca="1" si="149"/>
        <v>0</v>
      </c>
      <c r="S929" s="323">
        <f t="shared" ca="1" si="150"/>
        <v>0</v>
      </c>
      <c r="T929" s="323">
        <f t="shared" ca="1" si="151"/>
        <v>0</v>
      </c>
      <c r="W929" s="323">
        <f t="shared" si="144"/>
        <v>928</v>
      </c>
      <c r="X929" s="323">
        <f t="shared" si="145"/>
        <v>930</v>
      </c>
    </row>
    <row r="930" spans="1:24" s="270" customFormat="1" ht="42.75" customHeight="1" x14ac:dyDescent="0.25">
      <c r="A930" s="354">
        <v>155</v>
      </c>
      <c r="B930" s="354" t="s">
        <v>944</v>
      </c>
      <c r="C930" s="354" t="s">
        <v>24</v>
      </c>
      <c r="D930" s="315" t="s">
        <v>882</v>
      </c>
      <c r="E930" s="315">
        <v>1</v>
      </c>
      <c r="F930" s="315">
        <v>199</v>
      </c>
      <c r="G930" s="314" t="s">
        <v>313</v>
      </c>
      <c r="H930" s="315" t="s">
        <v>451</v>
      </c>
      <c r="I930" s="315" t="s">
        <v>451</v>
      </c>
      <c r="J930" s="357" t="s">
        <v>507</v>
      </c>
      <c r="K930" s="251" t="s">
        <v>24</v>
      </c>
      <c r="L930" s="251" t="s">
        <v>24</v>
      </c>
      <c r="O930" s="323">
        <f t="shared" ca="1" si="146"/>
        <v>0</v>
      </c>
      <c r="P930" s="323">
        <f t="shared" ca="1" si="147"/>
        <v>0</v>
      </c>
      <c r="Q930" s="323">
        <f t="shared" ca="1" si="148"/>
        <v>0</v>
      </c>
      <c r="R930" s="323">
        <f t="shared" ca="1" si="149"/>
        <v>0</v>
      </c>
      <c r="S930" s="323">
        <f t="shared" ca="1" si="150"/>
        <v>0</v>
      </c>
      <c r="T930" s="323">
        <f t="shared" ca="1" si="151"/>
        <v>0</v>
      </c>
      <c r="W930" s="323">
        <f t="shared" si="144"/>
        <v>928</v>
      </c>
      <c r="X930" s="323">
        <f t="shared" si="145"/>
        <v>930</v>
      </c>
    </row>
    <row r="931" spans="1:24" s="270" customFormat="1" ht="42.75" customHeight="1" x14ac:dyDescent="0.25">
      <c r="A931" s="355"/>
      <c r="B931" s="355"/>
      <c r="C931" s="356"/>
      <c r="D931" s="315" t="s">
        <v>882</v>
      </c>
      <c r="E931" s="315">
        <v>2</v>
      </c>
      <c r="F931" s="315">
        <v>199</v>
      </c>
      <c r="G931" s="314" t="s">
        <v>313</v>
      </c>
      <c r="H931" s="315" t="s">
        <v>451</v>
      </c>
      <c r="I931" s="315" t="s">
        <v>451</v>
      </c>
      <c r="J931" s="359"/>
      <c r="K931" s="251" t="s">
        <v>24</v>
      </c>
      <c r="L931" s="251" t="s">
        <v>24</v>
      </c>
      <c r="O931" s="323">
        <f t="shared" ca="1" si="146"/>
        <v>0</v>
      </c>
      <c r="P931" s="323">
        <f t="shared" ca="1" si="147"/>
        <v>0</v>
      </c>
      <c r="Q931" s="323">
        <f t="shared" ca="1" si="148"/>
        <v>0</v>
      </c>
      <c r="R931" s="323">
        <f t="shared" ca="1" si="149"/>
        <v>0</v>
      </c>
      <c r="S931" s="323">
        <f t="shared" ca="1" si="150"/>
        <v>0</v>
      </c>
      <c r="T931" s="323">
        <f t="shared" ca="1" si="151"/>
        <v>0</v>
      </c>
      <c r="W931" s="323">
        <f t="shared" si="144"/>
        <v>928</v>
      </c>
      <c r="X931" s="323">
        <f t="shared" si="145"/>
        <v>930</v>
      </c>
    </row>
    <row r="932" spans="1:24" s="270" customFormat="1" ht="42.75" customHeight="1" x14ac:dyDescent="0.25">
      <c r="A932" s="356"/>
      <c r="B932" s="356"/>
      <c r="C932" s="316" t="s">
        <v>499</v>
      </c>
      <c r="D932" s="315"/>
      <c r="E932" s="315"/>
      <c r="F932" s="315"/>
      <c r="G932" s="314"/>
      <c r="H932" s="315" t="s">
        <v>451</v>
      </c>
      <c r="I932" s="315" t="s">
        <v>451</v>
      </c>
      <c r="J932" s="317">
        <v>125</v>
      </c>
      <c r="K932" s="251"/>
      <c r="L932" s="251"/>
      <c r="O932" s="323">
        <f t="shared" ca="1" si="146"/>
        <v>0</v>
      </c>
      <c r="P932" s="323">
        <f t="shared" ca="1" si="147"/>
        <v>0</v>
      </c>
      <c r="Q932" s="323">
        <f t="shared" ca="1" si="148"/>
        <v>0</v>
      </c>
      <c r="R932" s="323">
        <f t="shared" ca="1" si="149"/>
        <v>0</v>
      </c>
      <c r="S932" s="323">
        <f t="shared" ca="1" si="150"/>
        <v>0</v>
      </c>
      <c r="T932" s="323">
        <f t="shared" ca="1" si="151"/>
        <v>0</v>
      </c>
      <c r="W932" s="323">
        <f t="shared" si="144"/>
        <v>931</v>
      </c>
      <c r="X932" s="323">
        <f t="shared" si="145"/>
        <v>933</v>
      </c>
    </row>
    <row r="933" spans="1:24" customFormat="1" ht="42.75" customHeight="1" x14ac:dyDescent="0.25">
      <c r="A933" s="354">
        <v>156</v>
      </c>
      <c r="B933" s="354" t="s">
        <v>141</v>
      </c>
      <c r="C933" s="354" t="s">
        <v>33</v>
      </c>
      <c r="D933" s="239" t="s">
        <v>115</v>
      </c>
      <c r="E933" s="239">
        <v>1</v>
      </c>
      <c r="F933" s="239">
        <v>360</v>
      </c>
      <c r="G933" s="248" t="s">
        <v>313</v>
      </c>
      <c r="H933" s="239">
        <v>63</v>
      </c>
      <c r="I933" s="239" t="s">
        <v>451</v>
      </c>
      <c r="J933" s="357" t="s">
        <v>569</v>
      </c>
      <c r="K933" s="251" t="s">
        <v>15</v>
      </c>
      <c r="L933" s="251" t="s">
        <v>15</v>
      </c>
      <c r="O933" s="323">
        <f t="shared" ca="1" si="146"/>
        <v>0</v>
      </c>
      <c r="P933" s="323">
        <f t="shared" ca="1" si="147"/>
        <v>0</v>
      </c>
      <c r="Q933" s="323">
        <f t="shared" ca="1" si="148"/>
        <v>0</v>
      </c>
      <c r="R933" s="323">
        <f t="shared" ca="1" si="149"/>
        <v>1</v>
      </c>
      <c r="S933" s="323">
        <f t="shared" ca="1" si="150"/>
        <v>0</v>
      </c>
      <c r="T933" s="323">
        <f t="shared" ca="1" si="151"/>
        <v>0</v>
      </c>
      <c r="W933" s="323">
        <f t="shared" si="144"/>
        <v>931</v>
      </c>
      <c r="X933" s="323">
        <f t="shared" si="145"/>
        <v>933</v>
      </c>
    </row>
    <row r="934" spans="1:24" customFormat="1" ht="42.75" customHeight="1" x14ac:dyDescent="0.25">
      <c r="A934" s="355"/>
      <c r="B934" s="355"/>
      <c r="C934" s="355"/>
      <c r="D934" s="239" t="s">
        <v>115</v>
      </c>
      <c r="E934" s="239">
        <v>2</v>
      </c>
      <c r="F934" s="239">
        <v>360</v>
      </c>
      <c r="G934" s="248" t="s">
        <v>313</v>
      </c>
      <c r="H934" s="239">
        <v>63</v>
      </c>
      <c r="I934" s="239" t="s">
        <v>451</v>
      </c>
      <c r="J934" s="358"/>
      <c r="K934" s="251" t="s">
        <v>15</v>
      </c>
      <c r="L934" s="251" t="s">
        <v>15</v>
      </c>
      <c r="O934" s="323">
        <f t="shared" ca="1" si="146"/>
        <v>0</v>
      </c>
      <c r="P934" s="323">
        <f t="shared" ca="1" si="147"/>
        <v>0</v>
      </c>
      <c r="Q934" s="323">
        <f t="shared" ca="1" si="148"/>
        <v>0</v>
      </c>
      <c r="R934" s="323">
        <f t="shared" ca="1" si="149"/>
        <v>1</v>
      </c>
      <c r="S934" s="323">
        <f t="shared" ca="1" si="150"/>
        <v>0</v>
      </c>
      <c r="T934" s="323">
        <f t="shared" ca="1" si="151"/>
        <v>0</v>
      </c>
      <c r="W934" s="323">
        <f t="shared" si="144"/>
        <v>931</v>
      </c>
      <c r="X934" s="323">
        <f t="shared" si="145"/>
        <v>933</v>
      </c>
    </row>
    <row r="935" spans="1:24" customFormat="1" ht="42.75" customHeight="1" x14ac:dyDescent="0.25">
      <c r="A935" s="355"/>
      <c r="B935" s="355"/>
      <c r="C935" s="355"/>
      <c r="D935" s="239" t="s">
        <v>115</v>
      </c>
      <c r="E935" s="239">
        <v>4</v>
      </c>
      <c r="F935" s="239">
        <v>389</v>
      </c>
      <c r="G935" s="248" t="s">
        <v>313</v>
      </c>
      <c r="H935" s="239">
        <v>63</v>
      </c>
      <c r="I935" s="239" t="s">
        <v>451</v>
      </c>
      <c r="J935" s="358"/>
      <c r="K935" s="251" t="s">
        <v>15</v>
      </c>
      <c r="L935" s="251" t="s">
        <v>15</v>
      </c>
      <c r="O935" s="323">
        <f t="shared" ca="1" si="146"/>
        <v>0</v>
      </c>
      <c r="P935" s="323">
        <f t="shared" ca="1" si="147"/>
        <v>0</v>
      </c>
      <c r="Q935" s="323">
        <f t="shared" ca="1" si="148"/>
        <v>0</v>
      </c>
      <c r="R935" s="323">
        <f t="shared" ca="1" si="149"/>
        <v>1</v>
      </c>
      <c r="S935" s="323">
        <f t="shared" ca="1" si="150"/>
        <v>0</v>
      </c>
      <c r="T935" s="323">
        <f t="shared" ca="1" si="151"/>
        <v>0</v>
      </c>
      <c r="W935" s="323">
        <f t="shared" si="144"/>
        <v>931</v>
      </c>
      <c r="X935" s="323">
        <f t="shared" si="145"/>
        <v>933</v>
      </c>
    </row>
    <row r="936" spans="1:24" customFormat="1" ht="42.75" customHeight="1" x14ac:dyDescent="0.25">
      <c r="A936" s="355"/>
      <c r="B936" s="355"/>
      <c r="C936" s="355"/>
      <c r="D936" s="239" t="s">
        <v>29</v>
      </c>
      <c r="E936" s="239">
        <v>1</v>
      </c>
      <c r="F936" s="239">
        <v>267</v>
      </c>
      <c r="G936" s="248" t="s">
        <v>313</v>
      </c>
      <c r="H936" s="239">
        <v>50</v>
      </c>
      <c r="I936" s="239" t="s">
        <v>451</v>
      </c>
      <c r="J936" s="358"/>
      <c r="K936" s="251" t="s">
        <v>15</v>
      </c>
      <c r="L936" s="251" t="s">
        <v>15</v>
      </c>
      <c r="O936" s="323">
        <f t="shared" ca="1" si="146"/>
        <v>0</v>
      </c>
      <c r="P936" s="323">
        <f t="shared" ca="1" si="147"/>
        <v>1</v>
      </c>
      <c r="Q936" s="323">
        <f t="shared" ca="1" si="148"/>
        <v>0</v>
      </c>
      <c r="R936" s="323">
        <f t="shared" ca="1" si="149"/>
        <v>0</v>
      </c>
      <c r="S936" s="323">
        <f t="shared" ca="1" si="150"/>
        <v>0</v>
      </c>
      <c r="T936" s="323">
        <f t="shared" ca="1" si="151"/>
        <v>0</v>
      </c>
      <c r="W936" s="323">
        <f t="shared" si="144"/>
        <v>931</v>
      </c>
      <c r="X936" s="323">
        <f t="shared" si="145"/>
        <v>933</v>
      </c>
    </row>
    <row r="937" spans="1:24" customFormat="1" ht="42.75" customHeight="1" x14ac:dyDescent="0.25">
      <c r="A937" s="355"/>
      <c r="B937" s="355"/>
      <c r="C937" s="355"/>
      <c r="D937" s="239" t="s">
        <v>29</v>
      </c>
      <c r="E937" s="239">
        <v>2</v>
      </c>
      <c r="F937" s="239">
        <v>267</v>
      </c>
      <c r="G937" s="248" t="s">
        <v>313</v>
      </c>
      <c r="H937" s="239">
        <v>50</v>
      </c>
      <c r="I937" s="239" t="s">
        <v>451</v>
      </c>
      <c r="J937" s="358"/>
      <c r="K937" s="251" t="s">
        <v>15</v>
      </c>
      <c r="L937" s="251" t="s">
        <v>15</v>
      </c>
      <c r="O937" s="323">
        <f t="shared" ca="1" si="146"/>
        <v>0</v>
      </c>
      <c r="P937" s="323">
        <f t="shared" ca="1" si="147"/>
        <v>1</v>
      </c>
      <c r="Q937" s="323">
        <f t="shared" ca="1" si="148"/>
        <v>0</v>
      </c>
      <c r="R937" s="323">
        <f t="shared" ca="1" si="149"/>
        <v>0</v>
      </c>
      <c r="S937" s="323">
        <f t="shared" ca="1" si="150"/>
        <v>0</v>
      </c>
      <c r="T937" s="323">
        <f t="shared" ca="1" si="151"/>
        <v>0</v>
      </c>
      <c r="W937" s="323">
        <f t="shared" si="144"/>
        <v>931</v>
      </c>
      <c r="X937" s="323">
        <f t="shared" si="145"/>
        <v>933</v>
      </c>
    </row>
    <row r="938" spans="1:24" customFormat="1" ht="42.75" customHeight="1" x14ac:dyDescent="0.25">
      <c r="A938" s="355"/>
      <c r="B938" s="355"/>
      <c r="C938" s="355"/>
      <c r="D938" s="239" t="s">
        <v>29</v>
      </c>
      <c r="E938" s="239">
        <v>3</v>
      </c>
      <c r="F938" s="239">
        <v>258</v>
      </c>
      <c r="G938" s="248" t="s">
        <v>313</v>
      </c>
      <c r="H938" s="239">
        <v>50</v>
      </c>
      <c r="I938" s="239" t="s">
        <v>451</v>
      </c>
      <c r="J938" s="358"/>
      <c r="K938" s="251" t="s">
        <v>15</v>
      </c>
      <c r="L938" s="251" t="s">
        <v>15</v>
      </c>
      <c r="O938" s="323">
        <f t="shared" ca="1" si="146"/>
        <v>0</v>
      </c>
      <c r="P938" s="323">
        <f t="shared" ca="1" si="147"/>
        <v>1</v>
      </c>
      <c r="Q938" s="323">
        <f t="shared" ca="1" si="148"/>
        <v>0</v>
      </c>
      <c r="R938" s="323">
        <f t="shared" ca="1" si="149"/>
        <v>0</v>
      </c>
      <c r="S938" s="323">
        <f t="shared" ca="1" si="150"/>
        <v>0</v>
      </c>
      <c r="T938" s="323">
        <f t="shared" ca="1" si="151"/>
        <v>0</v>
      </c>
      <c r="W938" s="323">
        <f t="shared" si="144"/>
        <v>931</v>
      </c>
      <c r="X938" s="323">
        <f t="shared" si="145"/>
        <v>933</v>
      </c>
    </row>
    <row r="939" spans="1:24" customFormat="1" ht="42.75" customHeight="1" x14ac:dyDescent="0.25">
      <c r="A939" s="355"/>
      <c r="B939" s="355"/>
      <c r="C939" s="355"/>
      <c r="D939" s="239" t="s">
        <v>29</v>
      </c>
      <c r="E939" s="239">
        <v>4</v>
      </c>
      <c r="F939" s="239">
        <v>258</v>
      </c>
      <c r="G939" s="248" t="s">
        <v>313</v>
      </c>
      <c r="H939" s="239">
        <v>50</v>
      </c>
      <c r="I939" s="239" t="s">
        <v>451</v>
      </c>
      <c r="J939" s="358"/>
      <c r="K939" s="251" t="s">
        <v>15</v>
      </c>
      <c r="L939" s="251" t="s">
        <v>15</v>
      </c>
      <c r="O939" s="323">
        <f t="shared" ca="1" si="146"/>
        <v>0</v>
      </c>
      <c r="P939" s="323">
        <f t="shared" ca="1" si="147"/>
        <v>1</v>
      </c>
      <c r="Q939" s="323">
        <f t="shared" ca="1" si="148"/>
        <v>0</v>
      </c>
      <c r="R939" s="323">
        <f t="shared" ca="1" si="149"/>
        <v>0</v>
      </c>
      <c r="S939" s="323">
        <f t="shared" ca="1" si="150"/>
        <v>0</v>
      </c>
      <c r="T939" s="323">
        <f t="shared" ca="1" si="151"/>
        <v>0</v>
      </c>
      <c r="W939" s="323">
        <f t="shared" si="144"/>
        <v>931</v>
      </c>
      <c r="X939" s="323">
        <f t="shared" si="145"/>
        <v>933</v>
      </c>
    </row>
    <row r="940" spans="1:24" customFormat="1" ht="42.75" customHeight="1" x14ac:dyDescent="0.25">
      <c r="A940" s="355"/>
      <c r="B940" s="355"/>
      <c r="C940" s="355"/>
      <c r="D940" s="239" t="s">
        <v>28</v>
      </c>
      <c r="E940" s="239">
        <v>3</v>
      </c>
      <c r="F940" s="239">
        <v>20</v>
      </c>
      <c r="G940" s="248" t="s">
        <v>313</v>
      </c>
      <c r="H940" s="239">
        <v>63</v>
      </c>
      <c r="I940" s="239" t="s">
        <v>543</v>
      </c>
      <c r="J940" s="358"/>
      <c r="K940" s="251" t="s">
        <v>15</v>
      </c>
      <c r="L940" s="251" t="s">
        <v>229</v>
      </c>
      <c r="O940" s="323">
        <f t="shared" ca="1" si="146"/>
        <v>0</v>
      </c>
      <c r="P940" s="323">
        <f t="shared" ca="1" si="147"/>
        <v>0</v>
      </c>
      <c r="Q940" s="323">
        <f t="shared" ca="1" si="148"/>
        <v>1</v>
      </c>
      <c r="R940" s="323">
        <f t="shared" ca="1" si="149"/>
        <v>0</v>
      </c>
      <c r="S940" s="323">
        <f t="shared" ca="1" si="150"/>
        <v>0</v>
      </c>
      <c r="T940" s="323">
        <f t="shared" ca="1" si="151"/>
        <v>0</v>
      </c>
      <c r="W940" s="323">
        <f t="shared" si="144"/>
        <v>931</v>
      </c>
      <c r="X940" s="323">
        <f t="shared" si="145"/>
        <v>933</v>
      </c>
    </row>
    <row r="941" spans="1:24" customFormat="1" ht="42.75" customHeight="1" x14ac:dyDescent="0.25">
      <c r="A941" s="355"/>
      <c r="B941" s="355"/>
      <c r="C941" s="355"/>
      <c r="D941" s="239" t="s">
        <v>177</v>
      </c>
      <c r="E941" s="239">
        <v>1</v>
      </c>
      <c r="F941" s="239">
        <v>41</v>
      </c>
      <c r="G941" s="248" t="s">
        <v>313</v>
      </c>
      <c r="H941" s="239">
        <v>50</v>
      </c>
      <c r="I941" s="239" t="s">
        <v>451</v>
      </c>
      <c r="J941" s="358"/>
      <c r="K941" s="251" t="s">
        <v>15</v>
      </c>
      <c r="L941" s="251" t="s">
        <v>177</v>
      </c>
      <c r="O941" s="323">
        <f t="shared" ca="1" si="146"/>
        <v>0</v>
      </c>
      <c r="P941" s="323">
        <f t="shared" ca="1" si="147"/>
        <v>1</v>
      </c>
      <c r="Q941" s="323">
        <f t="shared" ca="1" si="148"/>
        <v>0</v>
      </c>
      <c r="R941" s="323">
        <f t="shared" ca="1" si="149"/>
        <v>0</v>
      </c>
      <c r="S941" s="323">
        <f t="shared" ca="1" si="150"/>
        <v>0</v>
      </c>
      <c r="T941" s="323">
        <f t="shared" ca="1" si="151"/>
        <v>0</v>
      </c>
      <c r="W941" s="323">
        <f t="shared" si="144"/>
        <v>931</v>
      </c>
      <c r="X941" s="323">
        <f t="shared" si="145"/>
        <v>933</v>
      </c>
    </row>
    <row r="942" spans="1:24" customFormat="1" ht="42.75" customHeight="1" x14ac:dyDescent="0.25">
      <c r="A942" s="355"/>
      <c r="B942" s="355"/>
      <c r="C942" s="355"/>
      <c r="D942" s="239" t="s">
        <v>434</v>
      </c>
      <c r="E942" s="239">
        <v>2</v>
      </c>
      <c r="F942" s="239">
        <v>289</v>
      </c>
      <c r="G942" s="248" t="s">
        <v>313</v>
      </c>
      <c r="H942" s="239">
        <v>50</v>
      </c>
      <c r="I942" s="239" t="s">
        <v>451</v>
      </c>
      <c r="J942" s="358"/>
      <c r="K942" s="251" t="s">
        <v>11</v>
      </c>
      <c r="L942" s="251" t="s">
        <v>33</v>
      </c>
      <c r="O942" s="323">
        <f t="shared" ca="1" si="146"/>
        <v>0</v>
      </c>
      <c r="P942" s="323">
        <f t="shared" ca="1" si="147"/>
        <v>1</v>
      </c>
      <c r="Q942" s="323">
        <f t="shared" ca="1" si="148"/>
        <v>0</v>
      </c>
      <c r="R942" s="323">
        <f t="shared" ca="1" si="149"/>
        <v>0</v>
      </c>
      <c r="S942" s="323">
        <f t="shared" ca="1" si="150"/>
        <v>0</v>
      </c>
      <c r="T942" s="323">
        <f t="shared" ca="1" si="151"/>
        <v>0</v>
      </c>
      <c r="W942" s="323">
        <f t="shared" si="144"/>
        <v>931</v>
      </c>
      <c r="X942" s="323">
        <f t="shared" si="145"/>
        <v>933</v>
      </c>
    </row>
    <row r="943" spans="1:24" customFormat="1" ht="42.75" customHeight="1" x14ac:dyDescent="0.25">
      <c r="A943" s="355"/>
      <c r="B943" s="355"/>
      <c r="C943" s="355"/>
      <c r="D943" s="239" t="s">
        <v>440</v>
      </c>
      <c r="E943" s="239">
        <v>1</v>
      </c>
      <c r="F943" s="239">
        <v>4</v>
      </c>
      <c r="G943" s="248" t="s">
        <v>314</v>
      </c>
      <c r="H943" s="239" t="s">
        <v>451</v>
      </c>
      <c r="I943" s="239" t="s">
        <v>451</v>
      </c>
      <c r="J943" s="358"/>
      <c r="K943" s="251" t="s">
        <v>33</v>
      </c>
      <c r="L943" s="251" t="s">
        <v>33</v>
      </c>
      <c r="O943" s="323">
        <f t="shared" ca="1" si="146"/>
        <v>0</v>
      </c>
      <c r="P943" s="323">
        <f t="shared" ca="1" si="147"/>
        <v>0</v>
      </c>
      <c r="Q943" s="323">
        <f t="shared" ca="1" si="148"/>
        <v>0</v>
      </c>
      <c r="R943" s="323">
        <f t="shared" ca="1" si="149"/>
        <v>0</v>
      </c>
      <c r="S943" s="323">
        <f t="shared" ca="1" si="150"/>
        <v>0</v>
      </c>
      <c r="T943" s="323">
        <f t="shared" ca="1" si="151"/>
        <v>0</v>
      </c>
      <c r="W943" s="323">
        <f t="shared" si="144"/>
        <v>931</v>
      </c>
      <c r="X943" s="323">
        <f t="shared" si="145"/>
        <v>933</v>
      </c>
    </row>
    <row r="944" spans="1:24" customFormat="1" ht="42.75" customHeight="1" x14ac:dyDescent="0.25">
      <c r="A944" s="355"/>
      <c r="B944" s="355"/>
      <c r="C944" s="356"/>
      <c r="D944" s="239" t="s">
        <v>440</v>
      </c>
      <c r="E944" s="239">
        <v>2</v>
      </c>
      <c r="F944" s="239">
        <v>4</v>
      </c>
      <c r="G944" s="248" t="s">
        <v>314</v>
      </c>
      <c r="H944" s="239" t="s">
        <v>451</v>
      </c>
      <c r="I944" s="239" t="s">
        <v>451</v>
      </c>
      <c r="J944" s="359"/>
      <c r="K944" s="251" t="s">
        <v>33</v>
      </c>
      <c r="L944" s="251" t="s">
        <v>33</v>
      </c>
      <c r="O944" s="323">
        <f t="shared" ca="1" si="146"/>
        <v>0</v>
      </c>
      <c r="P944" s="323">
        <f t="shared" ca="1" si="147"/>
        <v>0</v>
      </c>
      <c r="Q944" s="323">
        <f t="shared" ca="1" si="148"/>
        <v>0</v>
      </c>
      <c r="R944" s="323">
        <f t="shared" ca="1" si="149"/>
        <v>0</v>
      </c>
      <c r="S944" s="323">
        <f t="shared" ca="1" si="150"/>
        <v>0</v>
      </c>
      <c r="T944" s="323">
        <f t="shared" ca="1" si="151"/>
        <v>0</v>
      </c>
      <c r="W944" s="323">
        <f t="shared" si="144"/>
        <v>931</v>
      </c>
      <c r="X944" s="323">
        <f t="shared" si="145"/>
        <v>933</v>
      </c>
    </row>
    <row r="945" spans="1:24" customFormat="1" ht="42.75" customHeight="1" x14ac:dyDescent="0.25">
      <c r="A945" s="356"/>
      <c r="B945" s="356"/>
      <c r="C945" s="239" t="s">
        <v>499</v>
      </c>
      <c r="D945" s="239"/>
      <c r="E945" s="239"/>
      <c r="F945" s="239"/>
      <c r="G945" s="248"/>
      <c r="H945" s="239">
        <f>SUM(H933:H944)</f>
        <v>552</v>
      </c>
      <c r="I945" s="239"/>
      <c r="J945" s="248">
        <v>113</v>
      </c>
      <c r="K945" s="251"/>
      <c r="L945" s="251"/>
      <c r="O945" s="323">
        <f t="shared" ca="1" si="146"/>
        <v>0</v>
      </c>
      <c r="P945" s="323">
        <f t="shared" ca="1" si="147"/>
        <v>6</v>
      </c>
      <c r="Q945" s="323">
        <f t="shared" ca="1" si="148"/>
        <v>1</v>
      </c>
      <c r="R945" s="323">
        <f t="shared" ca="1" si="149"/>
        <v>3</v>
      </c>
      <c r="S945" s="323">
        <f t="shared" ca="1" si="150"/>
        <v>0</v>
      </c>
      <c r="T945" s="323">
        <f t="shared" ca="1" si="151"/>
        <v>0</v>
      </c>
      <c r="W945" s="323">
        <f t="shared" si="144"/>
        <v>944</v>
      </c>
      <c r="X945" s="323">
        <f t="shared" si="145"/>
        <v>946</v>
      </c>
    </row>
    <row r="946" spans="1:24" customFormat="1" ht="42.75" customHeight="1" x14ac:dyDescent="0.25">
      <c r="A946" s="354">
        <v>157</v>
      </c>
      <c r="B946" s="354" t="s">
        <v>440</v>
      </c>
      <c r="C946" s="354" t="s">
        <v>33</v>
      </c>
      <c r="D946" s="239" t="s">
        <v>441</v>
      </c>
      <c r="E946" s="239">
        <v>1</v>
      </c>
      <c r="F946" s="239">
        <v>4</v>
      </c>
      <c r="G946" s="248" t="s">
        <v>314</v>
      </c>
      <c r="H946" s="239" t="s">
        <v>451</v>
      </c>
      <c r="I946" s="239" t="s">
        <v>451</v>
      </c>
      <c r="J946" s="357" t="s">
        <v>451</v>
      </c>
      <c r="K946" s="251" t="s">
        <v>33</v>
      </c>
      <c r="L946" s="251" t="s">
        <v>33</v>
      </c>
      <c r="O946" s="323">
        <f t="shared" ca="1" si="146"/>
        <v>0</v>
      </c>
      <c r="P946" s="323">
        <f t="shared" ca="1" si="147"/>
        <v>0</v>
      </c>
      <c r="Q946" s="323">
        <f t="shared" ca="1" si="148"/>
        <v>0</v>
      </c>
      <c r="R946" s="323">
        <f t="shared" ca="1" si="149"/>
        <v>0</v>
      </c>
      <c r="S946" s="323">
        <f t="shared" ca="1" si="150"/>
        <v>0</v>
      </c>
      <c r="T946" s="323">
        <f t="shared" ca="1" si="151"/>
        <v>0</v>
      </c>
      <c r="W946" s="323">
        <f t="shared" si="144"/>
        <v>944</v>
      </c>
      <c r="X946" s="323">
        <f t="shared" si="145"/>
        <v>946</v>
      </c>
    </row>
    <row r="947" spans="1:24" customFormat="1" ht="42.75" customHeight="1" x14ac:dyDescent="0.25">
      <c r="A947" s="355"/>
      <c r="B947" s="355"/>
      <c r="C947" s="355"/>
      <c r="D947" s="239" t="s">
        <v>441</v>
      </c>
      <c r="E947" s="239">
        <v>2</v>
      </c>
      <c r="F947" s="239">
        <v>4</v>
      </c>
      <c r="G947" s="248" t="s">
        <v>314</v>
      </c>
      <c r="H947" s="239" t="s">
        <v>451</v>
      </c>
      <c r="I947" s="239" t="s">
        <v>451</v>
      </c>
      <c r="J947" s="358"/>
      <c r="K947" s="251" t="s">
        <v>33</v>
      </c>
      <c r="L947" s="251" t="s">
        <v>33</v>
      </c>
      <c r="O947" s="323">
        <f t="shared" ca="1" si="146"/>
        <v>0</v>
      </c>
      <c r="P947" s="323">
        <f t="shared" ca="1" si="147"/>
        <v>0</v>
      </c>
      <c r="Q947" s="323">
        <f t="shared" ca="1" si="148"/>
        <v>0</v>
      </c>
      <c r="R947" s="323">
        <f t="shared" ca="1" si="149"/>
        <v>0</v>
      </c>
      <c r="S947" s="323">
        <f t="shared" ca="1" si="150"/>
        <v>0</v>
      </c>
      <c r="T947" s="323">
        <f t="shared" ca="1" si="151"/>
        <v>0</v>
      </c>
      <c r="W947" s="323">
        <f t="shared" si="144"/>
        <v>944</v>
      </c>
      <c r="X947" s="323">
        <f t="shared" si="145"/>
        <v>946</v>
      </c>
    </row>
    <row r="948" spans="1:24" customFormat="1" ht="42.75" customHeight="1" x14ac:dyDescent="0.25">
      <c r="A948" s="355"/>
      <c r="B948" s="355"/>
      <c r="C948" s="355"/>
      <c r="D948" s="239" t="s">
        <v>141</v>
      </c>
      <c r="E948" s="239">
        <v>1</v>
      </c>
      <c r="F948" s="239">
        <v>4</v>
      </c>
      <c r="G948" s="248" t="s">
        <v>314</v>
      </c>
      <c r="H948" s="239" t="s">
        <v>451</v>
      </c>
      <c r="I948" s="239" t="s">
        <v>451</v>
      </c>
      <c r="J948" s="358"/>
      <c r="K948" s="251" t="s">
        <v>33</v>
      </c>
      <c r="L948" s="251" t="s">
        <v>33</v>
      </c>
      <c r="O948" s="323">
        <f t="shared" ca="1" si="146"/>
        <v>0</v>
      </c>
      <c r="P948" s="323">
        <f t="shared" ca="1" si="147"/>
        <v>0</v>
      </c>
      <c r="Q948" s="323">
        <f t="shared" ca="1" si="148"/>
        <v>0</v>
      </c>
      <c r="R948" s="323">
        <f t="shared" ca="1" si="149"/>
        <v>0</v>
      </c>
      <c r="S948" s="323">
        <f t="shared" ca="1" si="150"/>
        <v>0</v>
      </c>
      <c r="T948" s="323">
        <f t="shared" ca="1" si="151"/>
        <v>0</v>
      </c>
      <c r="W948" s="323">
        <f t="shared" si="144"/>
        <v>944</v>
      </c>
      <c r="X948" s="323">
        <f t="shared" si="145"/>
        <v>946</v>
      </c>
    </row>
    <row r="949" spans="1:24" customFormat="1" ht="42.75" customHeight="1" x14ac:dyDescent="0.25">
      <c r="A949" s="355"/>
      <c r="B949" s="355"/>
      <c r="C949" s="356"/>
      <c r="D949" s="239" t="s">
        <v>141</v>
      </c>
      <c r="E949" s="239">
        <v>2</v>
      </c>
      <c r="F949" s="239">
        <v>4</v>
      </c>
      <c r="G949" s="248" t="s">
        <v>314</v>
      </c>
      <c r="H949" s="239" t="s">
        <v>451</v>
      </c>
      <c r="I949" s="239" t="s">
        <v>451</v>
      </c>
      <c r="J949" s="359"/>
      <c r="K949" s="251" t="s">
        <v>33</v>
      </c>
      <c r="L949" s="251" t="s">
        <v>33</v>
      </c>
      <c r="O949" s="323">
        <f t="shared" ca="1" si="146"/>
        <v>0</v>
      </c>
      <c r="P949" s="323">
        <f t="shared" ca="1" si="147"/>
        <v>0</v>
      </c>
      <c r="Q949" s="323">
        <f t="shared" ca="1" si="148"/>
        <v>0</v>
      </c>
      <c r="R949" s="323">
        <f t="shared" ca="1" si="149"/>
        <v>0</v>
      </c>
      <c r="S949" s="323">
        <f t="shared" ca="1" si="150"/>
        <v>0</v>
      </c>
      <c r="T949" s="323">
        <f t="shared" ca="1" si="151"/>
        <v>0</v>
      </c>
      <c r="W949" s="323">
        <f t="shared" si="144"/>
        <v>944</v>
      </c>
      <c r="X949" s="323">
        <f t="shared" si="145"/>
        <v>946</v>
      </c>
    </row>
    <row r="950" spans="1:24" customFormat="1" ht="42.75" customHeight="1" x14ac:dyDescent="0.25">
      <c r="A950" s="356"/>
      <c r="B950" s="356"/>
      <c r="C950" s="239" t="s">
        <v>499</v>
      </c>
      <c r="D950" s="239"/>
      <c r="E950" s="239"/>
      <c r="F950" s="239"/>
      <c r="G950" s="248"/>
      <c r="H950" s="239" t="s">
        <v>451</v>
      </c>
      <c r="I950" s="239"/>
      <c r="J950" s="248" t="s">
        <v>451</v>
      </c>
      <c r="K950" s="251"/>
      <c r="L950" s="251"/>
      <c r="O950" s="323">
        <f t="shared" ca="1" si="146"/>
        <v>0</v>
      </c>
      <c r="P950" s="323">
        <f t="shared" ca="1" si="147"/>
        <v>0</v>
      </c>
      <c r="Q950" s="323">
        <f t="shared" ca="1" si="148"/>
        <v>0</v>
      </c>
      <c r="R950" s="323">
        <f t="shared" ca="1" si="149"/>
        <v>0</v>
      </c>
      <c r="S950" s="323">
        <f t="shared" ca="1" si="150"/>
        <v>0</v>
      </c>
      <c r="T950" s="323">
        <f t="shared" ca="1" si="151"/>
        <v>0</v>
      </c>
      <c r="W950" s="323">
        <f t="shared" si="144"/>
        <v>949</v>
      </c>
      <c r="X950" s="323">
        <f t="shared" si="145"/>
        <v>951</v>
      </c>
    </row>
    <row r="951" spans="1:24" customFormat="1" ht="42.75" customHeight="1" x14ac:dyDescent="0.25">
      <c r="A951" s="354">
        <v>158</v>
      </c>
      <c r="B951" s="354" t="s">
        <v>176</v>
      </c>
      <c r="C951" s="354" t="s">
        <v>33</v>
      </c>
      <c r="D951" s="239" t="s">
        <v>441</v>
      </c>
      <c r="E951" s="239">
        <v>1</v>
      </c>
      <c r="F951" s="239">
        <v>4</v>
      </c>
      <c r="G951" s="248" t="s">
        <v>314</v>
      </c>
      <c r="H951" s="239" t="s">
        <v>451</v>
      </c>
      <c r="I951" s="239" t="s">
        <v>451</v>
      </c>
      <c r="J951" s="357" t="s">
        <v>560</v>
      </c>
      <c r="K951" s="251" t="s">
        <v>33</v>
      </c>
      <c r="L951" s="251" t="s">
        <v>33</v>
      </c>
      <c r="O951" s="323">
        <f t="shared" ca="1" si="146"/>
        <v>0</v>
      </c>
      <c r="P951" s="323">
        <f t="shared" ca="1" si="147"/>
        <v>0</v>
      </c>
      <c r="Q951" s="323">
        <f t="shared" ca="1" si="148"/>
        <v>0</v>
      </c>
      <c r="R951" s="323">
        <f t="shared" ca="1" si="149"/>
        <v>0</v>
      </c>
      <c r="S951" s="323">
        <f t="shared" ca="1" si="150"/>
        <v>0</v>
      </c>
      <c r="T951" s="323">
        <f t="shared" ca="1" si="151"/>
        <v>0</v>
      </c>
      <c r="W951" s="323">
        <f t="shared" si="144"/>
        <v>949</v>
      </c>
      <c r="X951" s="323">
        <f t="shared" si="145"/>
        <v>951</v>
      </c>
    </row>
    <row r="952" spans="1:24" customFormat="1" ht="42.75" customHeight="1" x14ac:dyDescent="0.25">
      <c r="A952" s="355"/>
      <c r="B952" s="355"/>
      <c r="C952" s="355"/>
      <c r="D952" s="239" t="s">
        <v>441</v>
      </c>
      <c r="E952" s="239">
        <v>2</v>
      </c>
      <c r="F952" s="239">
        <v>4</v>
      </c>
      <c r="G952" s="248" t="s">
        <v>314</v>
      </c>
      <c r="H952" s="239" t="s">
        <v>451</v>
      </c>
      <c r="I952" s="239" t="s">
        <v>451</v>
      </c>
      <c r="J952" s="358"/>
      <c r="K952" s="251" t="s">
        <v>33</v>
      </c>
      <c r="L952" s="251" t="s">
        <v>33</v>
      </c>
      <c r="O952" s="323">
        <f t="shared" ca="1" si="146"/>
        <v>0</v>
      </c>
      <c r="P952" s="323">
        <f t="shared" ca="1" si="147"/>
        <v>0</v>
      </c>
      <c r="Q952" s="323">
        <f t="shared" ca="1" si="148"/>
        <v>0</v>
      </c>
      <c r="R952" s="323">
        <f t="shared" ca="1" si="149"/>
        <v>0</v>
      </c>
      <c r="S952" s="323">
        <f t="shared" ca="1" si="150"/>
        <v>0</v>
      </c>
      <c r="T952" s="323">
        <f t="shared" ca="1" si="151"/>
        <v>0</v>
      </c>
      <c r="W952" s="323">
        <f t="shared" si="144"/>
        <v>949</v>
      </c>
      <c r="X952" s="323">
        <f t="shared" si="145"/>
        <v>951</v>
      </c>
    </row>
    <row r="953" spans="1:24" customFormat="1" ht="42.75" customHeight="1" x14ac:dyDescent="0.25">
      <c r="A953" s="355"/>
      <c r="B953" s="355"/>
      <c r="C953" s="355"/>
      <c r="D953" s="239" t="s">
        <v>46</v>
      </c>
      <c r="E953" s="239">
        <v>1</v>
      </c>
      <c r="F953" s="239">
        <v>31</v>
      </c>
      <c r="G953" s="248" t="s">
        <v>313</v>
      </c>
      <c r="H953" s="239" t="s">
        <v>451</v>
      </c>
      <c r="I953" s="239" t="s">
        <v>451</v>
      </c>
      <c r="J953" s="358"/>
      <c r="K953" s="251" t="s">
        <v>15</v>
      </c>
      <c r="L953" s="251" t="s">
        <v>15</v>
      </c>
      <c r="O953" s="323">
        <f t="shared" ca="1" si="146"/>
        <v>0</v>
      </c>
      <c r="P953" s="323">
        <f t="shared" ca="1" si="147"/>
        <v>0</v>
      </c>
      <c r="Q953" s="323">
        <f t="shared" ca="1" si="148"/>
        <v>0</v>
      </c>
      <c r="R953" s="323">
        <f t="shared" ca="1" si="149"/>
        <v>0</v>
      </c>
      <c r="S953" s="323">
        <f t="shared" ca="1" si="150"/>
        <v>0</v>
      </c>
      <c r="T953" s="323">
        <f t="shared" ca="1" si="151"/>
        <v>0</v>
      </c>
      <c r="W953" s="323">
        <f t="shared" si="144"/>
        <v>949</v>
      </c>
      <c r="X953" s="323">
        <f t="shared" si="145"/>
        <v>951</v>
      </c>
    </row>
    <row r="954" spans="1:24" customFormat="1" ht="42.75" customHeight="1" x14ac:dyDescent="0.25">
      <c r="A954" s="355"/>
      <c r="B954" s="355"/>
      <c r="C954" s="355"/>
      <c r="D954" s="239" t="s">
        <v>46</v>
      </c>
      <c r="E954" s="239">
        <v>2</v>
      </c>
      <c r="F954" s="239">
        <v>31</v>
      </c>
      <c r="G954" s="248" t="s">
        <v>313</v>
      </c>
      <c r="H954" s="239" t="s">
        <v>451</v>
      </c>
      <c r="I954" s="239" t="s">
        <v>451</v>
      </c>
      <c r="J954" s="358"/>
      <c r="K954" s="251" t="s">
        <v>15</v>
      </c>
      <c r="L954" s="251" t="s">
        <v>15</v>
      </c>
      <c r="O954" s="323">
        <f t="shared" ca="1" si="146"/>
        <v>0</v>
      </c>
      <c r="P954" s="323">
        <f t="shared" ca="1" si="147"/>
        <v>0</v>
      </c>
      <c r="Q954" s="323">
        <f t="shared" ca="1" si="148"/>
        <v>0</v>
      </c>
      <c r="R954" s="323">
        <f t="shared" ca="1" si="149"/>
        <v>0</v>
      </c>
      <c r="S954" s="323">
        <f t="shared" ca="1" si="150"/>
        <v>0</v>
      </c>
      <c r="T954" s="323">
        <f t="shared" ca="1" si="151"/>
        <v>0</v>
      </c>
      <c r="W954" s="323">
        <f t="shared" si="144"/>
        <v>949</v>
      </c>
      <c r="X954" s="323">
        <f t="shared" si="145"/>
        <v>951</v>
      </c>
    </row>
    <row r="955" spans="1:24" customFormat="1" ht="42.75" customHeight="1" x14ac:dyDescent="0.25">
      <c r="A955" s="356"/>
      <c r="B955" s="356"/>
      <c r="C955" s="239" t="s">
        <v>499</v>
      </c>
      <c r="D955" s="239"/>
      <c r="E955" s="239"/>
      <c r="F955" s="239"/>
      <c r="G955" s="248"/>
      <c r="H955" s="239"/>
      <c r="I955" s="239"/>
      <c r="J955" s="248">
        <v>80</v>
      </c>
      <c r="K955" s="251"/>
      <c r="L955" s="251"/>
      <c r="O955" s="323">
        <f t="shared" ca="1" si="146"/>
        <v>0</v>
      </c>
      <c r="P955" s="323">
        <f t="shared" ca="1" si="147"/>
        <v>0</v>
      </c>
      <c r="Q955" s="323">
        <f t="shared" ca="1" si="148"/>
        <v>0</v>
      </c>
      <c r="R955" s="323">
        <f t="shared" ca="1" si="149"/>
        <v>0</v>
      </c>
      <c r="S955" s="323">
        <f t="shared" ca="1" si="150"/>
        <v>0</v>
      </c>
      <c r="T955" s="323">
        <f t="shared" ca="1" si="151"/>
        <v>0</v>
      </c>
      <c r="W955" s="323">
        <f t="shared" si="144"/>
        <v>954</v>
      </c>
      <c r="X955" s="323">
        <f t="shared" si="145"/>
        <v>956</v>
      </c>
    </row>
    <row r="956" spans="1:24" customFormat="1" ht="42.75" customHeight="1" x14ac:dyDescent="0.25">
      <c r="A956" s="354">
        <v>159</v>
      </c>
      <c r="B956" s="354" t="s">
        <v>46</v>
      </c>
      <c r="C956" s="354" t="s">
        <v>549</v>
      </c>
      <c r="D956" s="239" t="s">
        <v>28</v>
      </c>
      <c r="E956" s="239">
        <v>1</v>
      </c>
      <c r="F956" s="239">
        <v>8</v>
      </c>
      <c r="G956" s="248" t="s">
        <v>313</v>
      </c>
      <c r="H956" s="239" t="s">
        <v>451</v>
      </c>
      <c r="I956" s="239" t="s">
        <v>451</v>
      </c>
      <c r="J956" s="352" t="s">
        <v>559</v>
      </c>
      <c r="K956" s="251" t="s">
        <v>15</v>
      </c>
      <c r="L956" s="251" t="s">
        <v>229</v>
      </c>
      <c r="O956" s="323">
        <f t="shared" ca="1" si="146"/>
        <v>0</v>
      </c>
      <c r="P956" s="323">
        <f t="shared" ca="1" si="147"/>
        <v>0</v>
      </c>
      <c r="Q956" s="323">
        <f t="shared" ca="1" si="148"/>
        <v>0</v>
      </c>
      <c r="R956" s="323">
        <f t="shared" ca="1" si="149"/>
        <v>0</v>
      </c>
      <c r="S956" s="323">
        <f t="shared" ca="1" si="150"/>
        <v>0</v>
      </c>
      <c r="T956" s="323">
        <f t="shared" ca="1" si="151"/>
        <v>0</v>
      </c>
      <c r="W956" s="323">
        <f t="shared" si="144"/>
        <v>954</v>
      </c>
      <c r="X956" s="323">
        <f t="shared" si="145"/>
        <v>956</v>
      </c>
    </row>
    <row r="957" spans="1:24" customFormat="1" ht="28.5" customHeight="1" x14ac:dyDescent="0.25">
      <c r="A957" s="355"/>
      <c r="B957" s="355"/>
      <c r="C957" s="355"/>
      <c r="D957" s="239" t="s">
        <v>28</v>
      </c>
      <c r="E957" s="239">
        <v>2</v>
      </c>
      <c r="F957" s="239">
        <v>8</v>
      </c>
      <c r="G957" s="248" t="s">
        <v>313</v>
      </c>
      <c r="H957" s="239" t="s">
        <v>451</v>
      </c>
      <c r="I957" s="239" t="s">
        <v>451</v>
      </c>
      <c r="J957" s="352"/>
      <c r="K957" s="251" t="s">
        <v>15</v>
      </c>
      <c r="L957" s="251" t="s">
        <v>229</v>
      </c>
      <c r="O957" s="323">
        <f t="shared" ca="1" si="146"/>
        <v>0</v>
      </c>
      <c r="P957" s="323">
        <f t="shared" ca="1" si="147"/>
        <v>0</v>
      </c>
      <c r="Q957" s="323">
        <f t="shared" ca="1" si="148"/>
        <v>0</v>
      </c>
      <c r="R957" s="323">
        <f t="shared" ca="1" si="149"/>
        <v>0</v>
      </c>
      <c r="S957" s="323">
        <f t="shared" ca="1" si="150"/>
        <v>0</v>
      </c>
      <c r="T957" s="323">
        <f t="shared" ca="1" si="151"/>
        <v>0</v>
      </c>
      <c r="W957" s="323">
        <f t="shared" si="144"/>
        <v>954</v>
      </c>
      <c r="X957" s="323">
        <f t="shared" si="145"/>
        <v>956</v>
      </c>
    </row>
    <row r="958" spans="1:24" customFormat="1" ht="28.5" customHeight="1" x14ac:dyDescent="0.25">
      <c r="A958" s="355"/>
      <c r="B958" s="355"/>
      <c r="C958" s="355"/>
      <c r="D958" s="239" t="s">
        <v>585</v>
      </c>
      <c r="E958" s="239">
        <v>1</v>
      </c>
      <c r="F958" s="239">
        <v>35</v>
      </c>
      <c r="G958" s="248" t="s">
        <v>310</v>
      </c>
      <c r="H958" s="239" t="s">
        <v>451</v>
      </c>
      <c r="I958" s="239" t="s">
        <v>451</v>
      </c>
      <c r="J958" s="352"/>
      <c r="K958" s="251" t="s">
        <v>411</v>
      </c>
      <c r="L958" s="251" t="s">
        <v>22</v>
      </c>
      <c r="O958" s="323">
        <f t="shared" ca="1" si="146"/>
        <v>0</v>
      </c>
      <c r="P958" s="323">
        <f t="shared" ca="1" si="147"/>
        <v>0</v>
      </c>
      <c r="Q958" s="323">
        <f t="shared" ca="1" si="148"/>
        <v>0</v>
      </c>
      <c r="R958" s="323">
        <f t="shared" ca="1" si="149"/>
        <v>0</v>
      </c>
      <c r="S958" s="323">
        <f t="shared" ca="1" si="150"/>
        <v>0</v>
      </c>
      <c r="T958" s="323">
        <f t="shared" ca="1" si="151"/>
        <v>0</v>
      </c>
      <c r="W958" s="323">
        <f t="shared" si="144"/>
        <v>954</v>
      </c>
      <c r="X958" s="323">
        <f t="shared" si="145"/>
        <v>956</v>
      </c>
    </row>
    <row r="959" spans="1:24" customFormat="1" ht="42.75" customHeight="1" x14ac:dyDescent="0.25">
      <c r="A959" s="355"/>
      <c r="B959" s="355"/>
      <c r="C959" s="355"/>
      <c r="D959" s="239" t="s">
        <v>585</v>
      </c>
      <c r="E959" s="239">
        <v>2</v>
      </c>
      <c r="F959" s="239">
        <v>28</v>
      </c>
      <c r="G959" s="248" t="s">
        <v>310</v>
      </c>
      <c r="H959" s="239" t="s">
        <v>451</v>
      </c>
      <c r="I959" s="239" t="s">
        <v>451</v>
      </c>
      <c r="J959" s="352"/>
      <c r="K959" s="251" t="s">
        <v>411</v>
      </c>
      <c r="L959" s="251" t="s">
        <v>22</v>
      </c>
      <c r="O959" s="323">
        <f t="shared" ca="1" si="146"/>
        <v>0</v>
      </c>
      <c r="P959" s="323">
        <f t="shared" ca="1" si="147"/>
        <v>0</v>
      </c>
      <c r="Q959" s="323">
        <f t="shared" ca="1" si="148"/>
        <v>0</v>
      </c>
      <c r="R959" s="323">
        <f t="shared" ca="1" si="149"/>
        <v>0</v>
      </c>
      <c r="S959" s="323">
        <f t="shared" ca="1" si="150"/>
        <v>0</v>
      </c>
      <c r="T959" s="323">
        <f t="shared" ca="1" si="151"/>
        <v>0</v>
      </c>
      <c r="W959" s="323">
        <f t="shared" si="144"/>
        <v>954</v>
      </c>
      <c r="X959" s="323">
        <f t="shared" si="145"/>
        <v>956</v>
      </c>
    </row>
    <row r="960" spans="1:24" customFormat="1" ht="42.75" customHeight="1" x14ac:dyDescent="0.25">
      <c r="A960" s="355"/>
      <c r="B960" s="355"/>
      <c r="C960" s="355"/>
      <c r="D960" s="239" t="s">
        <v>176</v>
      </c>
      <c r="E960" s="239">
        <v>1</v>
      </c>
      <c r="F960" s="239">
        <v>31</v>
      </c>
      <c r="G960" s="248" t="s">
        <v>313</v>
      </c>
      <c r="H960" s="239" t="s">
        <v>451</v>
      </c>
      <c r="I960" s="239" t="s">
        <v>451</v>
      </c>
      <c r="J960" s="352"/>
      <c r="K960" s="251" t="s">
        <v>15</v>
      </c>
      <c r="L960" s="251" t="s">
        <v>33</v>
      </c>
      <c r="O960" s="323">
        <f t="shared" ca="1" si="146"/>
        <v>0</v>
      </c>
      <c r="P960" s="323">
        <f t="shared" ca="1" si="147"/>
        <v>0</v>
      </c>
      <c r="Q960" s="323">
        <f t="shared" ca="1" si="148"/>
        <v>0</v>
      </c>
      <c r="R960" s="323">
        <f t="shared" ca="1" si="149"/>
        <v>0</v>
      </c>
      <c r="S960" s="323">
        <f t="shared" ca="1" si="150"/>
        <v>0</v>
      </c>
      <c r="T960" s="323">
        <f t="shared" ca="1" si="151"/>
        <v>0</v>
      </c>
      <c r="W960" s="323">
        <f t="shared" si="144"/>
        <v>954</v>
      </c>
      <c r="X960" s="323">
        <f t="shared" si="145"/>
        <v>956</v>
      </c>
    </row>
    <row r="961" spans="1:24" customFormat="1" ht="42.75" customHeight="1" x14ac:dyDescent="0.25">
      <c r="A961" s="355"/>
      <c r="B961" s="355"/>
      <c r="C961" s="356"/>
      <c r="D961" s="239" t="s">
        <v>176</v>
      </c>
      <c r="E961" s="239">
        <v>2</v>
      </c>
      <c r="F961" s="239">
        <v>31</v>
      </c>
      <c r="G961" s="248" t="s">
        <v>313</v>
      </c>
      <c r="H961" s="239" t="s">
        <v>451</v>
      </c>
      <c r="I961" s="239" t="s">
        <v>451</v>
      </c>
      <c r="J961" s="352"/>
      <c r="K961" s="251" t="s">
        <v>15</v>
      </c>
      <c r="L961" s="251" t="s">
        <v>33</v>
      </c>
      <c r="O961" s="323">
        <f t="shared" ca="1" si="146"/>
        <v>0</v>
      </c>
      <c r="P961" s="323">
        <f t="shared" ca="1" si="147"/>
        <v>0</v>
      </c>
      <c r="Q961" s="323">
        <f t="shared" ca="1" si="148"/>
        <v>0</v>
      </c>
      <c r="R961" s="323">
        <f t="shared" ca="1" si="149"/>
        <v>0</v>
      </c>
      <c r="S961" s="323">
        <f t="shared" ca="1" si="150"/>
        <v>0</v>
      </c>
      <c r="T961" s="323">
        <f t="shared" ca="1" si="151"/>
        <v>0</v>
      </c>
      <c r="W961" s="323">
        <f t="shared" si="144"/>
        <v>954</v>
      </c>
      <c r="X961" s="323">
        <f t="shared" si="145"/>
        <v>956</v>
      </c>
    </row>
    <row r="962" spans="1:24" customFormat="1" ht="42.75" customHeight="1" x14ac:dyDescent="0.25">
      <c r="A962" s="356"/>
      <c r="B962" s="356"/>
      <c r="C962" s="239" t="s">
        <v>499</v>
      </c>
      <c r="D962" s="239"/>
      <c r="E962" s="239"/>
      <c r="F962" s="239"/>
      <c r="G962" s="248"/>
      <c r="H962" s="239" t="s">
        <v>451</v>
      </c>
      <c r="I962" s="239"/>
      <c r="J962" s="248">
        <v>63</v>
      </c>
      <c r="K962" s="251"/>
      <c r="L962" s="251"/>
      <c r="O962" s="323">
        <f t="shared" ca="1" si="146"/>
        <v>0</v>
      </c>
      <c r="P962" s="323">
        <f t="shared" ca="1" si="147"/>
        <v>0</v>
      </c>
      <c r="Q962" s="323">
        <f t="shared" ca="1" si="148"/>
        <v>0</v>
      </c>
      <c r="R962" s="323">
        <f t="shared" ca="1" si="149"/>
        <v>0</v>
      </c>
      <c r="S962" s="323">
        <f t="shared" ca="1" si="150"/>
        <v>0</v>
      </c>
      <c r="T962" s="323">
        <f t="shared" ca="1" si="151"/>
        <v>0</v>
      </c>
      <c r="W962" s="323">
        <f t="shared" si="144"/>
        <v>961</v>
      </c>
      <c r="X962" s="323">
        <f t="shared" si="145"/>
        <v>963</v>
      </c>
    </row>
    <row r="963" spans="1:24" customFormat="1" ht="42.75" customHeight="1" x14ac:dyDescent="0.25">
      <c r="A963" s="354">
        <v>160</v>
      </c>
      <c r="B963" s="354" t="s">
        <v>441</v>
      </c>
      <c r="C963" s="353" t="s">
        <v>33</v>
      </c>
      <c r="D963" s="239" t="s">
        <v>176</v>
      </c>
      <c r="E963" s="239">
        <v>1</v>
      </c>
      <c r="F963" s="239">
        <v>4</v>
      </c>
      <c r="G963" s="248" t="s">
        <v>314</v>
      </c>
      <c r="H963" s="239" t="s">
        <v>451</v>
      </c>
      <c r="I963" s="239" t="s">
        <v>451</v>
      </c>
      <c r="J963" s="357" t="s">
        <v>577</v>
      </c>
      <c r="K963" s="251" t="s">
        <v>33</v>
      </c>
      <c r="L963" s="251" t="s">
        <v>33</v>
      </c>
      <c r="O963" s="323">
        <f t="shared" ca="1" si="146"/>
        <v>0</v>
      </c>
      <c r="P963" s="323">
        <f t="shared" ca="1" si="147"/>
        <v>0</v>
      </c>
      <c r="Q963" s="323">
        <f t="shared" ca="1" si="148"/>
        <v>0</v>
      </c>
      <c r="R963" s="323">
        <f t="shared" ca="1" si="149"/>
        <v>0</v>
      </c>
      <c r="S963" s="323">
        <f t="shared" ca="1" si="150"/>
        <v>0</v>
      </c>
      <c r="T963" s="323">
        <f t="shared" ca="1" si="151"/>
        <v>0</v>
      </c>
      <c r="W963" s="323">
        <f t="shared" si="144"/>
        <v>961</v>
      </c>
      <c r="X963" s="323">
        <f t="shared" si="145"/>
        <v>963</v>
      </c>
    </row>
    <row r="964" spans="1:24" customFormat="1" ht="42.75" customHeight="1" x14ac:dyDescent="0.25">
      <c r="A964" s="355"/>
      <c r="B964" s="355"/>
      <c r="C964" s="353"/>
      <c r="D964" s="239" t="s">
        <v>176</v>
      </c>
      <c r="E964" s="239">
        <v>2</v>
      </c>
      <c r="F964" s="239">
        <v>4</v>
      </c>
      <c r="G964" s="248" t="s">
        <v>314</v>
      </c>
      <c r="H964" s="239" t="s">
        <v>451</v>
      </c>
      <c r="I964" s="239" t="s">
        <v>451</v>
      </c>
      <c r="J964" s="358"/>
      <c r="K964" s="251" t="s">
        <v>33</v>
      </c>
      <c r="L964" s="251" t="s">
        <v>33</v>
      </c>
      <c r="O964" s="323">
        <f t="shared" ca="1" si="146"/>
        <v>0</v>
      </c>
      <c r="P964" s="323">
        <f t="shared" ca="1" si="147"/>
        <v>0</v>
      </c>
      <c r="Q964" s="323">
        <f t="shared" ca="1" si="148"/>
        <v>0</v>
      </c>
      <c r="R964" s="323">
        <f t="shared" ca="1" si="149"/>
        <v>0</v>
      </c>
      <c r="S964" s="323">
        <f t="shared" ca="1" si="150"/>
        <v>0</v>
      </c>
      <c r="T964" s="323">
        <f t="shared" ca="1" si="151"/>
        <v>0</v>
      </c>
      <c r="W964" s="323">
        <f t="shared" si="144"/>
        <v>961</v>
      </c>
      <c r="X964" s="323">
        <f t="shared" si="145"/>
        <v>963</v>
      </c>
    </row>
    <row r="965" spans="1:24" customFormat="1" ht="42.75" customHeight="1" x14ac:dyDescent="0.25">
      <c r="A965" s="355"/>
      <c r="B965" s="355"/>
      <c r="C965" s="239"/>
      <c r="D965" s="239" t="s">
        <v>440</v>
      </c>
      <c r="E965" s="239">
        <v>1</v>
      </c>
      <c r="F965" s="239">
        <v>4</v>
      </c>
      <c r="G965" s="248" t="s">
        <v>314</v>
      </c>
      <c r="H965" s="239" t="s">
        <v>451</v>
      </c>
      <c r="I965" s="239" t="s">
        <v>451</v>
      </c>
      <c r="J965" s="358"/>
      <c r="K965" s="251" t="s">
        <v>33</v>
      </c>
      <c r="L965" s="251" t="s">
        <v>33</v>
      </c>
      <c r="O965" s="323">
        <f t="shared" ca="1" si="146"/>
        <v>0</v>
      </c>
      <c r="P965" s="323">
        <f t="shared" ca="1" si="147"/>
        <v>0</v>
      </c>
      <c r="Q965" s="323">
        <f t="shared" ca="1" si="148"/>
        <v>0</v>
      </c>
      <c r="R965" s="323">
        <f t="shared" ca="1" si="149"/>
        <v>0</v>
      </c>
      <c r="S965" s="323">
        <f t="shared" ca="1" si="150"/>
        <v>0</v>
      </c>
      <c r="T965" s="323">
        <f t="shared" ca="1" si="151"/>
        <v>0</v>
      </c>
      <c r="W965" s="323">
        <f t="shared" si="144"/>
        <v>961</v>
      </c>
      <c r="X965" s="323">
        <f t="shared" si="145"/>
        <v>963</v>
      </c>
    </row>
    <row r="966" spans="1:24" customFormat="1" ht="42.75" customHeight="1" x14ac:dyDescent="0.25">
      <c r="A966" s="355"/>
      <c r="B966" s="355"/>
      <c r="C966" s="239"/>
      <c r="D966" s="239" t="s">
        <v>440</v>
      </c>
      <c r="E966" s="239">
        <v>2</v>
      </c>
      <c r="F966" s="239">
        <v>4</v>
      </c>
      <c r="G966" s="248" t="s">
        <v>314</v>
      </c>
      <c r="H966" s="239" t="s">
        <v>451</v>
      </c>
      <c r="I966" s="239" t="s">
        <v>451</v>
      </c>
      <c r="J966" s="359"/>
      <c r="K966" s="251" t="s">
        <v>33</v>
      </c>
      <c r="L966" s="251" t="s">
        <v>33</v>
      </c>
      <c r="O966" s="323">
        <f t="shared" ca="1" si="146"/>
        <v>0</v>
      </c>
      <c r="P966" s="323">
        <f t="shared" ca="1" si="147"/>
        <v>0</v>
      </c>
      <c r="Q966" s="323">
        <f t="shared" ca="1" si="148"/>
        <v>0</v>
      </c>
      <c r="R966" s="323">
        <f t="shared" ca="1" si="149"/>
        <v>0</v>
      </c>
      <c r="S966" s="323">
        <f t="shared" ca="1" si="150"/>
        <v>0</v>
      </c>
      <c r="T966" s="323">
        <f t="shared" ca="1" si="151"/>
        <v>0</v>
      </c>
      <c r="W966" s="323">
        <f t="shared" ref="W966:W996" si="152">IF(C966="Total", ROW(B966)-1, W965)</f>
        <v>961</v>
      </c>
      <c r="X966" s="323">
        <f t="shared" si="145"/>
        <v>963</v>
      </c>
    </row>
    <row r="967" spans="1:24" customFormat="1" ht="42.75" customHeight="1" x14ac:dyDescent="0.25">
      <c r="A967" s="356"/>
      <c r="B967" s="356"/>
      <c r="C967" s="239" t="s">
        <v>499</v>
      </c>
      <c r="D967" s="239"/>
      <c r="E967" s="239"/>
      <c r="F967" s="239"/>
      <c r="G967" s="248"/>
      <c r="H967" s="239" t="s">
        <v>451</v>
      </c>
      <c r="I967" s="239"/>
      <c r="J967" s="248">
        <v>125</v>
      </c>
      <c r="K967" s="251"/>
      <c r="L967" s="251"/>
      <c r="O967" s="323">
        <f t="shared" ca="1" si="146"/>
        <v>0</v>
      </c>
      <c r="P967" s="323">
        <f t="shared" ca="1" si="147"/>
        <v>0</v>
      </c>
      <c r="Q967" s="323">
        <f t="shared" ca="1" si="148"/>
        <v>0</v>
      </c>
      <c r="R967" s="323">
        <f t="shared" ca="1" si="149"/>
        <v>0</v>
      </c>
      <c r="S967" s="323">
        <f t="shared" ca="1" si="150"/>
        <v>0</v>
      </c>
      <c r="T967" s="323">
        <f t="shared" ca="1" si="151"/>
        <v>0</v>
      </c>
      <c r="W967" s="323">
        <f t="shared" si="152"/>
        <v>966</v>
      </c>
      <c r="X967" s="323">
        <f t="shared" si="145"/>
        <v>968</v>
      </c>
    </row>
    <row r="968" spans="1:24" customFormat="1" ht="42.75" customHeight="1" x14ac:dyDescent="0.25">
      <c r="A968" s="354">
        <v>161</v>
      </c>
      <c r="B968" s="354" t="s">
        <v>63</v>
      </c>
      <c r="C968" s="353" t="s">
        <v>360</v>
      </c>
      <c r="D968" s="239" t="s">
        <v>61</v>
      </c>
      <c r="E968" s="239">
        <v>1</v>
      </c>
      <c r="F968" s="239">
        <v>76</v>
      </c>
      <c r="G968" s="248" t="s">
        <v>313</v>
      </c>
      <c r="H968" s="239" t="s">
        <v>451</v>
      </c>
      <c r="I968" s="239" t="s">
        <v>451</v>
      </c>
      <c r="J968" s="352" t="s">
        <v>451</v>
      </c>
      <c r="K968" s="251" t="s">
        <v>24</v>
      </c>
      <c r="L968" s="251" t="s">
        <v>24</v>
      </c>
      <c r="O968" s="323">
        <f t="shared" ca="1" si="146"/>
        <v>0</v>
      </c>
      <c r="P968" s="323">
        <f t="shared" ca="1" si="147"/>
        <v>0</v>
      </c>
      <c r="Q968" s="323">
        <f t="shared" ca="1" si="148"/>
        <v>0</v>
      </c>
      <c r="R968" s="323">
        <f t="shared" ca="1" si="149"/>
        <v>0</v>
      </c>
      <c r="S968" s="323">
        <f t="shared" ca="1" si="150"/>
        <v>0</v>
      </c>
      <c r="T968" s="323">
        <f t="shared" ca="1" si="151"/>
        <v>0</v>
      </c>
      <c r="W968" s="323">
        <f t="shared" si="152"/>
        <v>966</v>
      </c>
      <c r="X968" s="323">
        <f t="shared" si="145"/>
        <v>968</v>
      </c>
    </row>
    <row r="969" spans="1:24" customFormat="1" ht="42.75" customHeight="1" x14ac:dyDescent="0.25">
      <c r="A969" s="355"/>
      <c r="B969" s="355"/>
      <c r="C969" s="353"/>
      <c r="D969" s="239" t="s">
        <v>102</v>
      </c>
      <c r="E969" s="239">
        <v>1</v>
      </c>
      <c r="F969" s="239">
        <v>68</v>
      </c>
      <c r="G969" s="248" t="s">
        <v>313</v>
      </c>
      <c r="H969" s="239" t="s">
        <v>451</v>
      </c>
      <c r="I969" s="239" t="s">
        <v>451</v>
      </c>
      <c r="J969" s="352"/>
      <c r="K969" s="251" t="s">
        <v>15</v>
      </c>
      <c r="L969" s="251" t="s">
        <v>15</v>
      </c>
      <c r="O969" s="323">
        <f t="shared" ca="1" si="146"/>
        <v>0</v>
      </c>
      <c r="P969" s="323">
        <f t="shared" ca="1" si="147"/>
        <v>0</v>
      </c>
      <c r="Q969" s="323">
        <f t="shared" ca="1" si="148"/>
        <v>0</v>
      </c>
      <c r="R969" s="323">
        <f t="shared" ca="1" si="149"/>
        <v>0</v>
      </c>
      <c r="S969" s="323">
        <f t="shared" ca="1" si="150"/>
        <v>0</v>
      </c>
      <c r="T969" s="323">
        <f t="shared" ca="1" si="151"/>
        <v>0</v>
      </c>
      <c r="W969" s="323">
        <f t="shared" si="152"/>
        <v>966</v>
      </c>
      <c r="X969" s="323">
        <f t="shared" si="145"/>
        <v>968</v>
      </c>
    </row>
    <row r="970" spans="1:24" customFormat="1" ht="42.75" customHeight="1" x14ac:dyDescent="0.25">
      <c r="A970" s="355"/>
      <c r="B970" s="355"/>
      <c r="C970" s="353"/>
      <c r="D970" s="239" t="s">
        <v>169</v>
      </c>
      <c r="E970" s="239">
        <v>1</v>
      </c>
      <c r="F970" s="239">
        <v>95</v>
      </c>
      <c r="G970" s="248" t="s">
        <v>313</v>
      </c>
      <c r="H970" s="239" t="s">
        <v>451</v>
      </c>
      <c r="I970" s="239" t="s">
        <v>451</v>
      </c>
      <c r="J970" s="352"/>
      <c r="K970" s="251" t="s">
        <v>24</v>
      </c>
      <c r="L970" s="251" t="s">
        <v>24</v>
      </c>
      <c r="O970" s="323">
        <f t="shared" ca="1" si="146"/>
        <v>0</v>
      </c>
      <c r="P970" s="323">
        <f t="shared" ca="1" si="147"/>
        <v>0</v>
      </c>
      <c r="Q970" s="323">
        <f t="shared" ca="1" si="148"/>
        <v>0</v>
      </c>
      <c r="R970" s="323">
        <f t="shared" ca="1" si="149"/>
        <v>0</v>
      </c>
      <c r="S970" s="323">
        <f t="shared" ca="1" si="150"/>
        <v>0</v>
      </c>
      <c r="T970" s="323">
        <f t="shared" ca="1" si="151"/>
        <v>0</v>
      </c>
      <c r="W970" s="323">
        <f t="shared" si="152"/>
        <v>966</v>
      </c>
      <c r="X970" s="323">
        <f t="shared" si="145"/>
        <v>968</v>
      </c>
    </row>
    <row r="971" spans="1:24" customFormat="1" ht="42.75" customHeight="1" x14ac:dyDescent="0.25">
      <c r="A971" s="356"/>
      <c r="B971" s="356"/>
      <c r="C971" s="239" t="s">
        <v>499</v>
      </c>
      <c r="D971" s="239"/>
      <c r="E971" s="239"/>
      <c r="F971" s="239"/>
      <c r="G971" s="248"/>
      <c r="H971" s="239" t="s">
        <v>451</v>
      </c>
      <c r="I971" s="239"/>
      <c r="J971" s="248" t="s">
        <v>451</v>
      </c>
      <c r="K971" s="251"/>
      <c r="L971" s="251"/>
      <c r="O971" s="323">
        <f t="shared" ca="1" si="146"/>
        <v>0</v>
      </c>
      <c r="P971" s="323">
        <f t="shared" ca="1" si="147"/>
        <v>0</v>
      </c>
      <c r="Q971" s="323">
        <f t="shared" ca="1" si="148"/>
        <v>0</v>
      </c>
      <c r="R971" s="323">
        <f t="shared" ca="1" si="149"/>
        <v>0</v>
      </c>
      <c r="S971" s="323">
        <f t="shared" ca="1" si="150"/>
        <v>0</v>
      </c>
      <c r="T971" s="323">
        <f t="shared" ca="1" si="151"/>
        <v>0</v>
      </c>
      <c r="W971" s="323">
        <f t="shared" si="152"/>
        <v>970</v>
      </c>
      <c r="X971" s="323">
        <f t="shared" si="145"/>
        <v>972</v>
      </c>
    </row>
    <row r="972" spans="1:24" customFormat="1" ht="42.75" customHeight="1" x14ac:dyDescent="0.25">
      <c r="A972" s="354">
        <v>162</v>
      </c>
      <c r="B972" s="354" t="s">
        <v>30</v>
      </c>
      <c r="C972" s="353" t="s">
        <v>549</v>
      </c>
      <c r="D972" s="239" t="s">
        <v>76</v>
      </c>
      <c r="E972" s="239">
        <v>1</v>
      </c>
      <c r="F972" s="239">
        <v>337</v>
      </c>
      <c r="G972" s="248" t="s">
        <v>314</v>
      </c>
      <c r="H972" s="239">
        <v>63</v>
      </c>
      <c r="I972" s="239" t="s">
        <v>451</v>
      </c>
      <c r="J972" s="352" t="s">
        <v>509</v>
      </c>
      <c r="K972" s="251" t="s">
        <v>11</v>
      </c>
      <c r="L972" s="251" t="s">
        <v>11</v>
      </c>
      <c r="O972" s="323">
        <f t="shared" ca="1" si="146"/>
        <v>0</v>
      </c>
      <c r="P972" s="323">
        <f t="shared" ca="1" si="147"/>
        <v>0</v>
      </c>
      <c r="Q972" s="323">
        <f t="shared" ca="1" si="148"/>
        <v>0</v>
      </c>
      <c r="R972" s="323">
        <f t="shared" ca="1" si="149"/>
        <v>1</v>
      </c>
      <c r="S972" s="323">
        <f t="shared" ca="1" si="150"/>
        <v>0</v>
      </c>
      <c r="T972" s="323">
        <f t="shared" ca="1" si="151"/>
        <v>0</v>
      </c>
      <c r="W972" s="323">
        <f t="shared" si="152"/>
        <v>970</v>
      </c>
      <c r="X972" s="323">
        <f t="shared" si="145"/>
        <v>972</v>
      </c>
    </row>
    <row r="973" spans="1:24" customFormat="1" ht="42.75" customHeight="1" x14ac:dyDescent="0.25">
      <c r="A973" s="355"/>
      <c r="B973" s="355"/>
      <c r="C973" s="353"/>
      <c r="D973" s="239" t="s">
        <v>76</v>
      </c>
      <c r="E973" s="239">
        <v>2</v>
      </c>
      <c r="F973" s="239">
        <v>337</v>
      </c>
      <c r="G973" s="248" t="s">
        <v>314</v>
      </c>
      <c r="H973" s="239">
        <v>63</v>
      </c>
      <c r="I973" s="239" t="s">
        <v>451</v>
      </c>
      <c r="J973" s="352"/>
      <c r="K973" s="251" t="s">
        <v>11</v>
      </c>
      <c r="L973" s="251" t="s">
        <v>11</v>
      </c>
      <c r="O973" s="323">
        <f t="shared" ca="1" si="146"/>
        <v>0</v>
      </c>
      <c r="P973" s="323">
        <f t="shared" ca="1" si="147"/>
        <v>0</v>
      </c>
      <c r="Q973" s="323">
        <f t="shared" ca="1" si="148"/>
        <v>0</v>
      </c>
      <c r="R973" s="323">
        <f t="shared" ca="1" si="149"/>
        <v>1</v>
      </c>
      <c r="S973" s="323">
        <f t="shared" ca="1" si="150"/>
        <v>0</v>
      </c>
      <c r="T973" s="323">
        <f t="shared" ca="1" si="151"/>
        <v>0</v>
      </c>
      <c r="W973" s="323">
        <f t="shared" si="152"/>
        <v>970</v>
      </c>
      <c r="X973" s="323">
        <f t="shared" si="145"/>
        <v>972</v>
      </c>
    </row>
    <row r="974" spans="1:24" customFormat="1" ht="42.75" customHeight="1" x14ac:dyDescent="0.25">
      <c r="A974" s="355"/>
      <c r="B974" s="355"/>
      <c r="C974" s="353"/>
      <c r="D974" s="239" t="s">
        <v>50</v>
      </c>
      <c r="E974" s="239">
        <v>1</v>
      </c>
      <c r="F974" s="239">
        <v>162</v>
      </c>
      <c r="G974" s="248" t="s">
        <v>313</v>
      </c>
      <c r="H974" s="239" t="s">
        <v>451</v>
      </c>
      <c r="I974" s="239" t="s">
        <v>451</v>
      </c>
      <c r="J974" s="352"/>
      <c r="K974" s="251" t="s">
        <v>11</v>
      </c>
      <c r="L974" s="251" t="s">
        <v>51</v>
      </c>
      <c r="O974" s="323">
        <f t="shared" ca="1" si="146"/>
        <v>0</v>
      </c>
      <c r="P974" s="323">
        <f t="shared" ca="1" si="147"/>
        <v>0</v>
      </c>
      <c r="Q974" s="323">
        <f t="shared" ca="1" si="148"/>
        <v>0</v>
      </c>
      <c r="R974" s="323">
        <f t="shared" ca="1" si="149"/>
        <v>0</v>
      </c>
      <c r="S974" s="323">
        <f t="shared" ca="1" si="150"/>
        <v>0</v>
      </c>
      <c r="T974" s="323">
        <f t="shared" ca="1" si="151"/>
        <v>0</v>
      </c>
      <c r="W974" s="323">
        <f t="shared" si="152"/>
        <v>970</v>
      </c>
      <c r="X974" s="323">
        <f t="shared" si="145"/>
        <v>972</v>
      </c>
    </row>
    <row r="975" spans="1:24" customFormat="1" ht="42.75" customHeight="1" x14ac:dyDescent="0.25">
      <c r="A975" s="355"/>
      <c r="B975" s="355"/>
      <c r="C975" s="353"/>
      <c r="D975" s="239" t="s">
        <v>50</v>
      </c>
      <c r="E975" s="239">
        <v>2</v>
      </c>
      <c r="F975" s="239">
        <v>162</v>
      </c>
      <c r="G975" s="248" t="s">
        <v>313</v>
      </c>
      <c r="H975" s="239" t="s">
        <v>451</v>
      </c>
      <c r="I975" s="239" t="s">
        <v>451</v>
      </c>
      <c r="J975" s="352"/>
      <c r="K975" s="251" t="s">
        <v>11</v>
      </c>
      <c r="L975" s="251" t="s">
        <v>51</v>
      </c>
      <c r="O975" s="323">
        <f t="shared" ca="1" si="146"/>
        <v>0</v>
      </c>
      <c r="P975" s="323">
        <f t="shared" ca="1" si="147"/>
        <v>0</v>
      </c>
      <c r="Q975" s="323">
        <f t="shared" ca="1" si="148"/>
        <v>0</v>
      </c>
      <c r="R975" s="323">
        <f t="shared" ca="1" si="149"/>
        <v>0</v>
      </c>
      <c r="S975" s="323">
        <f t="shared" ca="1" si="150"/>
        <v>0</v>
      </c>
      <c r="T975" s="323">
        <f t="shared" ca="1" si="151"/>
        <v>0</v>
      </c>
      <c r="W975" s="323">
        <f t="shared" si="152"/>
        <v>970</v>
      </c>
      <c r="X975" s="323">
        <f t="shared" ref="X975:X996" si="153">IF(C975="Total",W975+2,X974)</f>
        <v>972</v>
      </c>
    </row>
    <row r="976" spans="1:24" customFormat="1" ht="42.75" customHeight="1" x14ac:dyDescent="0.25">
      <c r="A976" s="355"/>
      <c r="B976" s="355"/>
      <c r="C976" s="353"/>
      <c r="D976" s="239" t="s">
        <v>149</v>
      </c>
      <c r="E976" s="239">
        <v>1</v>
      </c>
      <c r="F976" s="239">
        <v>124</v>
      </c>
      <c r="G976" s="248" t="s">
        <v>314</v>
      </c>
      <c r="H976" s="239" t="s">
        <v>451</v>
      </c>
      <c r="I976" s="239" t="s">
        <v>451</v>
      </c>
      <c r="J976" s="352"/>
      <c r="K976" s="251" t="s">
        <v>11</v>
      </c>
      <c r="L976" s="251" t="s">
        <v>33</v>
      </c>
      <c r="O976" s="323">
        <f t="shared" ca="1" si="146"/>
        <v>0</v>
      </c>
      <c r="P976" s="323">
        <f t="shared" ca="1" si="147"/>
        <v>0</v>
      </c>
      <c r="Q976" s="323">
        <f t="shared" ca="1" si="148"/>
        <v>0</v>
      </c>
      <c r="R976" s="323">
        <f t="shared" ca="1" si="149"/>
        <v>0</v>
      </c>
      <c r="S976" s="323">
        <f t="shared" ca="1" si="150"/>
        <v>0</v>
      </c>
      <c r="T976" s="323">
        <f t="shared" ca="1" si="151"/>
        <v>0</v>
      </c>
      <c r="W976" s="323">
        <f t="shared" si="152"/>
        <v>970</v>
      </c>
      <c r="X976" s="323">
        <f t="shared" si="153"/>
        <v>972</v>
      </c>
    </row>
    <row r="977" spans="1:24" customFormat="1" ht="42.75" customHeight="1" x14ac:dyDescent="0.25">
      <c r="A977" s="355"/>
      <c r="B977" s="355"/>
      <c r="C977" s="353"/>
      <c r="D977" s="239" t="s">
        <v>149</v>
      </c>
      <c r="E977" s="239">
        <v>2</v>
      </c>
      <c r="F977" s="239">
        <v>124</v>
      </c>
      <c r="G977" s="248" t="s">
        <v>314</v>
      </c>
      <c r="H977" s="239" t="s">
        <v>451</v>
      </c>
      <c r="I977" s="239" t="s">
        <v>451</v>
      </c>
      <c r="J977" s="352"/>
      <c r="K977" s="251" t="s">
        <v>11</v>
      </c>
      <c r="L977" s="251" t="s">
        <v>33</v>
      </c>
      <c r="O977" s="323">
        <f t="shared" ca="1" si="146"/>
        <v>0</v>
      </c>
      <c r="P977" s="323">
        <f t="shared" ca="1" si="147"/>
        <v>0</v>
      </c>
      <c r="Q977" s="323">
        <f t="shared" ca="1" si="148"/>
        <v>0</v>
      </c>
      <c r="R977" s="323">
        <f t="shared" ca="1" si="149"/>
        <v>0</v>
      </c>
      <c r="S977" s="323">
        <f t="shared" ca="1" si="150"/>
        <v>0</v>
      </c>
      <c r="T977" s="323">
        <f t="shared" ca="1" si="151"/>
        <v>0</v>
      </c>
      <c r="W977" s="323">
        <f t="shared" si="152"/>
        <v>970</v>
      </c>
      <c r="X977" s="323">
        <f t="shared" si="153"/>
        <v>972</v>
      </c>
    </row>
    <row r="978" spans="1:24" customFormat="1" ht="42.75" customHeight="1" x14ac:dyDescent="0.25">
      <c r="A978" s="355"/>
      <c r="B978" s="355"/>
      <c r="C978" s="353"/>
      <c r="D978" s="239" t="s">
        <v>174</v>
      </c>
      <c r="E978" s="239">
        <v>1</v>
      </c>
      <c r="F978" s="239">
        <v>76</v>
      </c>
      <c r="G978" s="248" t="s">
        <v>313</v>
      </c>
      <c r="H978" s="239" t="s">
        <v>451</v>
      </c>
      <c r="I978" s="239" t="s">
        <v>451</v>
      </c>
      <c r="J978" s="352"/>
      <c r="K978" s="251" t="s">
        <v>11</v>
      </c>
      <c r="L978" s="251" t="s">
        <v>8</v>
      </c>
      <c r="O978" s="323">
        <f t="shared" ca="1" si="146"/>
        <v>0</v>
      </c>
      <c r="P978" s="323">
        <f t="shared" ca="1" si="147"/>
        <v>0</v>
      </c>
      <c r="Q978" s="323">
        <f t="shared" ca="1" si="148"/>
        <v>0</v>
      </c>
      <c r="R978" s="323">
        <f t="shared" ca="1" si="149"/>
        <v>0</v>
      </c>
      <c r="S978" s="323">
        <f t="shared" ca="1" si="150"/>
        <v>0</v>
      </c>
      <c r="T978" s="323">
        <f t="shared" ca="1" si="151"/>
        <v>0</v>
      </c>
      <c r="W978" s="323">
        <f t="shared" si="152"/>
        <v>970</v>
      </c>
      <c r="X978" s="323">
        <f t="shared" si="153"/>
        <v>972</v>
      </c>
    </row>
    <row r="979" spans="1:24" customFormat="1" ht="42.75" customHeight="1" x14ac:dyDescent="0.25">
      <c r="A979" s="355"/>
      <c r="B979" s="355"/>
      <c r="C979" s="353"/>
      <c r="D979" s="239" t="s">
        <v>136</v>
      </c>
      <c r="E979" s="239">
        <v>1</v>
      </c>
      <c r="F979" s="239">
        <v>67</v>
      </c>
      <c r="G979" s="248" t="s">
        <v>314</v>
      </c>
      <c r="H979" s="239" t="s">
        <v>451</v>
      </c>
      <c r="I979" s="239" t="s">
        <v>451</v>
      </c>
      <c r="J979" s="352"/>
      <c r="K979" s="251" t="s">
        <v>11</v>
      </c>
      <c r="L979" s="251" t="s">
        <v>150</v>
      </c>
      <c r="O979" s="323">
        <f t="shared" ca="1" si="146"/>
        <v>0</v>
      </c>
      <c r="P979" s="323">
        <f t="shared" ca="1" si="147"/>
        <v>0</v>
      </c>
      <c r="Q979" s="323">
        <f t="shared" ca="1" si="148"/>
        <v>0</v>
      </c>
      <c r="R979" s="323">
        <f t="shared" ca="1" si="149"/>
        <v>0</v>
      </c>
      <c r="S979" s="323">
        <f t="shared" ca="1" si="150"/>
        <v>0</v>
      </c>
      <c r="T979" s="323">
        <f t="shared" ca="1" si="151"/>
        <v>0</v>
      </c>
      <c r="W979" s="323">
        <f t="shared" si="152"/>
        <v>970</v>
      </c>
      <c r="X979" s="323">
        <f t="shared" si="153"/>
        <v>972</v>
      </c>
    </row>
    <row r="980" spans="1:24" customFormat="1" ht="42.75" customHeight="1" x14ac:dyDescent="0.25">
      <c r="A980" s="355"/>
      <c r="B980" s="355"/>
      <c r="C980" s="353"/>
      <c r="D980" s="239" t="s">
        <v>74</v>
      </c>
      <c r="E980" s="239">
        <v>1</v>
      </c>
      <c r="F980" s="239">
        <v>371</v>
      </c>
      <c r="G980" s="248" t="s">
        <v>314</v>
      </c>
      <c r="H980" s="239">
        <v>63</v>
      </c>
      <c r="I980" s="239" t="s">
        <v>451</v>
      </c>
      <c r="J980" s="352"/>
      <c r="K980" s="251" t="s">
        <v>11</v>
      </c>
      <c r="L980" s="251" t="s">
        <v>11</v>
      </c>
      <c r="O980" s="323">
        <f t="shared" ca="1" si="146"/>
        <v>0</v>
      </c>
      <c r="P980" s="323">
        <f t="shared" ca="1" si="147"/>
        <v>0</v>
      </c>
      <c r="Q980" s="323">
        <f t="shared" ca="1" si="148"/>
        <v>0</v>
      </c>
      <c r="R980" s="323">
        <f t="shared" ca="1" si="149"/>
        <v>1</v>
      </c>
      <c r="S980" s="323">
        <f t="shared" ca="1" si="150"/>
        <v>0</v>
      </c>
      <c r="T980" s="323">
        <f t="shared" ca="1" si="151"/>
        <v>0</v>
      </c>
      <c r="W980" s="323">
        <f t="shared" si="152"/>
        <v>970</v>
      </c>
      <c r="X980" s="323">
        <f t="shared" si="153"/>
        <v>972</v>
      </c>
    </row>
    <row r="981" spans="1:24" customFormat="1" ht="42.75" customHeight="1" x14ac:dyDescent="0.25">
      <c r="A981" s="355"/>
      <c r="B981" s="355"/>
      <c r="C981" s="353"/>
      <c r="D981" s="239" t="s">
        <v>74</v>
      </c>
      <c r="E981" s="239">
        <v>2</v>
      </c>
      <c r="F981" s="239">
        <v>371</v>
      </c>
      <c r="G981" s="248" t="s">
        <v>314</v>
      </c>
      <c r="H981" s="239">
        <v>63</v>
      </c>
      <c r="I981" s="239" t="s">
        <v>451</v>
      </c>
      <c r="J981" s="352"/>
      <c r="K981" s="251" t="s">
        <v>11</v>
      </c>
      <c r="L981" s="251" t="s">
        <v>11</v>
      </c>
      <c r="O981" s="323">
        <f t="shared" ca="1" si="146"/>
        <v>0</v>
      </c>
      <c r="P981" s="323">
        <f t="shared" ca="1" si="147"/>
        <v>0</v>
      </c>
      <c r="Q981" s="323">
        <f t="shared" ca="1" si="148"/>
        <v>0</v>
      </c>
      <c r="R981" s="323">
        <f t="shared" ca="1" si="149"/>
        <v>1</v>
      </c>
      <c r="S981" s="323">
        <f t="shared" ca="1" si="150"/>
        <v>0</v>
      </c>
      <c r="T981" s="323">
        <f t="shared" ca="1" si="151"/>
        <v>0</v>
      </c>
      <c r="W981" s="323">
        <f t="shared" si="152"/>
        <v>970</v>
      </c>
      <c r="X981" s="323">
        <f t="shared" si="153"/>
        <v>972</v>
      </c>
    </row>
    <row r="982" spans="1:24" customFormat="1" ht="42.75" customHeight="1" x14ac:dyDescent="0.25">
      <c r="A982" s="356"/>
      <c r="B982" s="356"/>
      <c r="C982" s="239" t="s">
        <v>499</v>
      </c>
      <c r="D982" s="239"/>
      <c r="E982" s="239"/>
      <c r="F982" s="239"/>
      <c r="G982" s="248"/>
      <c r="H982" s="239">
        <f>SUM(H972:H981)</f>
        <v>252</v>
      </c>
      <c r="I982" s="239"/>
      <c r="J982" s="248">
        <v>50</v>
      </c>
      <c r="K982" s="251"/>
      <c r="L982" s="251"/>
      <c r="O982" s="323">
        <f t="shared" ref="O982:O996" ca="1" si="154">IF(C982="Total", SUM(INDIRECT("O"&amp;X981&amp;":O"&amp;W982)), IF(AND(H982=50,I982="Yes"),1,0))</f>
        <v>0</v>
      </c>
      <c r="P982" s="323">
        <f t="shared" ref="P982:P996" ca="1" si="155">IF(C982="Total", SUM(INDIRECT("P"&amp;X981&amp;":P"&amp;W982)),IF(AND(H982=50,I982="-"),1,0))</f>
        <v>0</v>
      </c>
      <c r="Q982" s="323">
        <f t="shared" ref="Q982:Q996" ca="1" si="156">IF(C982="Total", SUM(INDIRECT("Q"&amp;X981&amp;":Q"&amp;W982)),IF(AND(H982=63,I982="Yes"),1,0))</f>
        <v>0</v>
      </c>
      <c r="R982" s="323">
        <f t="shared" ref="R982:R996" ca="1" si="157">IF(C982="Total", SUM(INDIRECT("R"&amp;X981&amp;":R"&amp;W982)),IF(AND(H982=63,I982="-"),1,0))</f>
        <v>4</v>
      </c>
      <c r="S982" s="323">
        <f t="shared" ref="S982:S996" ca="1" si="158">IF(C982="Total", SUM(INDIRECT("S"&amp;X981&amp;":S"&amp;W982)),IF(AND(H982=80,I982="Yes"),1,0))</f>
        <v>0</v>
      </c>
      <c r="T982" s="323">
        <f t="shared" ref="T982:T996" ca="1" si="159">IF(C982="Total", SUM(INDIRECT("T"&amp;X981&amp;":T"&amp;W982)),IF(AND(H982=80,I982="-"),1,0))</f>
        <v>0</v>
      </c>
      <c r="W982" s="323">
        <f t="shared" si="152"/>
        <v>981</v>
      </c>
      <c r="X982" s="323">
        <f t="shared" si="153"/>
        <v>983</v>
      </c>
    </row>
    <row r="983" spans="1:24" customFormat="1" ht="42.75" customHeight="1" x14ac:dyDescent="0.25">
      <c r="A983" s="354">
        <v>163</v>
      </c>
      <c r="B983" s="354" t="s">
        <v>174</v>
      </c>
      <c r="C983" s="353" t="s">
        <v>8</v>
      </c>
      <c r="D983" s="239" t="s">
        <v>99</v>
      </c>
      <c r="E983" s="239">
        <v>1</v>
      </c>
      <c r="F983" s="239">
        <v>45</v>
      </c>
      <c r="G983" s="248" t="s">
        <v>313</v>
      </c>
      <c r="H983" s="239" t="s">
        <v>451</v>
      </c>
      <c r="I983" s="239" t="s">
        <v>451</v>
      </c>
      <c r="J983" s="352" t="s">
        <v>577</v>
      </c>
      <c r="K983" s="251" t="s">
        <v>8</v>
      </c>
      <c r="L983" s="251" t="s">
        <v>51</v>
      </c>
      <c r="O983" s="323">
        <f t="shared" ca="1" si="154"/>
        <v>0</v>
      </c>
      <c r="P983" s="323">
        <f t="shared" ca="1" si="155"/>
        <v>0</v>
      </c>
      <c r="Q983" s="323">
        <f t="shared" ca="1" si="156"/>
        <v>0</v>
      </c>
      <c r="R983" s="323">
        <f t="shared" ca="1" si="157"/>
        <v>0</v>
      </c>
      <c r="S983" s="323">
        <f t="shared" ca="1" si="158"/>
        <v>0</v>
      </c>
      <c r="T983" s="323">
        <f t="shared" ca="1" si="159"/>
        <v>0</v>
      </c>
      <c r="W983" s="323">
        <f t="shared" si="152"/>
        <v>981</v>
      </c>
      <c r="X983" s="323">
        <f t="shared" si="153"/>
        <v>983</v>
      </c>
    </row>
    <row r="984" spans="1:24" customFormat="1" ht="42.75" customHeight="1" x14ac:dyDescent="0.25">
      <c r="A984" s="355"/>
      <c r="B984" s="355"/>
      <c r="C984" s="353"/>
      <c r="D984" s="239" t="s">
        <v>99</v>
      </c>
      <c r="E984" s="239">
        <v>2</v>
      </c>
      <c r="F984" s="239">
        <v>45</v>
      </c>
      <c r="G984" s="248" t="s">
        <v>313</v>
      </c>
      <c r="H984" s="239" t="s">
        <v>451</v>
      </c>
      <c r="I984" s="239" t="s">
        <v>451</v>
      </c>
      <c r="J984" s="352"/>
      <c r="K984" s="251" t="s">
        <v>8</v>
      </c>
      <c r="L984" s="251" t="s">
        <v>51</v>
      </c>
      <c r="O984" s="323">
        <f t="shared" ca="1" si="154"/>
        <v>0</v>
      </c>
      <c r="P984" s="323">
        <f t="shared" ca="1" si="155"/>
        <v>0</v>
      </c>
      <c r="Q984" s="323">
        <f t="shared" ca="1" si="156"/>
        <v>0</v>
      </c>
      <c r="R984" s="323">
        <f t="shared" ca="1" si="157"/>
        <v>0</v>
      </c>
      <c r="S984" s="323">
        <f t="shared" ca="1" si="158"/>
        <v>0</v>
      </c>
      <c r="T984" s="323">
        <f t="shared" ca="1" si="159"/>
        <v>0</v>
      </c>
      <c r="W984" s="323">
        <f t="shared" si="152"/>
        <v>981</v>
      </c>
      <c r="X984" s="323">
        <f t="shared" si="153"/>
        <v>983</v>
      </c>
    </row>
    <row r="985" spans="1:24" customFormat="1" ht="42.75" customHeight="1" x14ac:dyDescent="0.25">
      <c r="A985" s="355"/>
      <c r="B985" s="355"/>
      <c r="C985" s="353"/>
      <c r="D985" s="239" t="s">
        <v>150</v>
      </c>
      <c r="E985" s="239">
        <v>1</v>
      </c>
      <c r="F985" s="239">
        <v>150</v>
      </c>
      <c r="G985" s="248" t="s">
        <v>313</v>
      </c>
      <c r="H985" s="239" t="s">
        <v>451</v>
      </c>
      <c r="I985" s="239" t="s">
        <v>451</v>
      </c>
      <c r="J985" s="352"/>
      <c r="K985" s="251" t="s">
        <v>11</v>
      </c>
      <c r="L985" s="251" t="s">
        <v>150</v>
      </c>
      <c r="O985" s="323">
        <f t="shared" ca="1" si="154"/>
        <v>0</v>
      </c>
      <c r="P985" s="323">
        <f t="shared" ca="1" si="155"/>
        <v>0</v>
      </c>
      <c r="Q985" s="323">
        <f t="shared" ca="1" si="156"/>
        <v>0</v>
      </c>
      <c r="R985" s="323">
        <f t="shared" ca="1" si="157"/>
        <v>0</v>
      </c>
      <c r="S985" s="323">
        <f t="shared" ca="1" si="158"/>
        <v>0</v>
      </c>
      <c r="T985" s="323">
        <f t="shared" ca="1" si="159"/>
        <v>0</v>
      </c>
      <c r="W985" s="323">
        <f t="shared" si="152"/>
        <v>981</v>
      </c>
      <c r="X985" s="323">
        <f t="shared" si="153"/>
        <v>983</v>
      </c>
    </row>
    <row r="986" spans="1:24" customFormat="1" ht="42.75" customHeight="1" x14ac:dyDescent="0.25">
      <c r="A986" s="355"/>
      <c r="B986" s="355"/>
      <c r="C986" s="353"/>
      <c r="D986" s="239" t="s">
        <v>34</v>
      </c>
      <c r="E986" s="239">
        <v>1</v>
      </c>
      <c r="F986" s="239">
        <v>219</v>
      </c>
      <c r="G986" s="248" t="s">
        <v>313</v>
      </c>
      <c r="H986" s="239" t="s">
        <v>451</v>
      </c>
      <c r="I986" s="239" t="s">
        <v>451</v>
      </c>
      <c r="J986" s="352"/>
      <c r="K986" s="251" t="s">
        <v>8</v>
      </c>
      <c r="L986" s="251" t="s">
        <v>44</v>
      </c>
      <c r="O986" s="323">
        <f t="shared" ca="1" si="154"/>
        <v>0</v>
      </c>
      <c r="P986" s="323">
        <f t="shared" ca="1" si="155"/>
        <v>0</v>
      </c>
      <c r="Q986" s="323">
        <f t="shared" ca="1" si="156"/>
        <v>0</v>
      </c>
      <c r="R986" s="323">
        <f t="shared" ca="1" si="157"/>
        <v>0</v>
      </c>
      <c r="S986" s="323">
        <f t="shared" ca="1" si="158"/>
        <v>0</v>
      </c>
      <c r="T986" s="323">
        <f t="shared" ca="1" si="159"/>
        <v>0</v>
      </c>
      <c r="W986" s="323">
        <f t="shared" si="152"/>
        <v>981</v>
      </c>
      <c r="X986" s="323">
        <f t="shared" si="153"/>
        <v>983</v>
      </c>
    </row>
    <row r="987" spans="1:24" customFormat="1" ht="42.75" customHeight="1" x14ac:dyDescent="0.25">
      <c r="A987" s="355"/>
      <c r="B987" s="355"/>
      <c r="C987" s="353"/>
      <c r="D987" s="239" t="s">
        <v>34</v>
      </c>
      <c r="E987" s="239">
        <v>2</v>
      </c>
      <c r="F987" s="239">
        <v>219</v>
      </c>
      <c r="G987" s="248" t="s">
        <v>313</v>
      </c>
      <c r="H987" s="239" t="s">
        <v>451</v>
      </c>
      <c r="I987" s="239" t="s">
        <v>451</v>
      </c>
      <c r="J987" s="352"/>
      <c r="K987" s="251" t="s">
        <v>8</v>
      </c>
      <c r="L987" s="251" t="s">
        <v>44</v>
      </c>
      <c r="O987" s="323">
        <f t="shared" ca="1" si="154"/>
        <v>0</v>
      </c>
      <c r="P987" s="323">
        <f t="shared" ca="1" si="155"/>
        <v>0</v>
      </c>
      <c r="Q987" s="323">
        <f t="shared" ca="1" si="156"/>
        <v>0</v>
      </c>
      <c r="R987" s="323">
        <f t="shared" ca="1" si="157"/>
        <v>0</v>
      </c>
      <c r="S987" s="323">
        <f t="shared" ca="1" si="158"/>
        <v>0</v>
      </c>
      <c r="T987" s="323">
        <f t="shared" ca="1" si="159"/>
        <v>0</v>
      </c>
      <c r="W987" s="323">
        <f t="shared" si="152"/>
        <v>981</v>
      </c>
      <c r="X987" s="323">
        <f t="shared" si="153"/>
        <v>983</v>
      </c>
    </row>
    <row r="988" spans="1:24" customFormat="1" ht="42.75" customHeight="1" x14ac:dyDescent="0.25">
      <c r="A988" s="355"/>
      <c r="B988" s="355"/>
      <c r="C988" s="353"/>
      <c r="D988" s="239" t="s">
        <v>30</v>
      </c>
      <c r="E988" s="239">
        <v>1</v>
      </c>
      <c r="F988" s="239">
        <v>76</v>
      </c>
      <c r="G988" s="248" t="s">
        <v>313</v>
      </c>
      <c r="H988" s="239" t="s">
        <v>451</v>
      </c>
      <c r="I988" s="239" t="s">
        <v>451</v>
      </c>
      <c r="J988" s="352"/>
      <c r="K988" s="251" t="s">
        <v>11</v>
      </c>
      <c r="L988" s="251" t="s">
        <v>11</v>
      </c>
      <c r="O988" s="323">
        <f t="shared" ca="1" si="154"/>
        <v>0</v>
      </c>
      <c r="P988" s="323">
        <f t="shared" ca="1" si="155"/>
        <v>0</v>
      </c>
      <c r="Q988" s="323">
        <f t="shared" ca="1" si="156"/>
        <v>0</v>
      </c>
      <c r="R988" s="323">
        <f t="shared" ca="1" si="157"/>
        <v>0</v>
      </c>
      <c r="S988" s="323">
        <f t="shared" ca="1" si="158"/>
        <v>0</v>
      </c>
      <c r="T988" s="323">
        <f t="shared" ca="1" si="159"/>
        <v>0</v>
      </c>
      <c r="W988" s="323">
        <f t="shared" si="152"/>
        <v>981</v>
      </c>
      <c r="X988" s="323">
        <f t="shared" si="153"/>
        <v>983</v>
      </c>
    </row>
    <row r="989" spans="1:24" customFormat="1" ht="42.75" customHeight="1" x14ac:dyDescent="0.25">
      <c r="A989" s="356"/>
      <c r="B989" s="356"/>
      <c r="C989" s="239" t="s">
        <v>499</v>
      </c>
      <c r="D989" s="239"/>
      <c r="E989" s="239"/>
      <c r="F989" s="239"/>
      <c r="G989" s="248"/>
      <c r="H989" s="239" t="s">
        <v>451</v>
      </c>
      <c r="I989" s="239"/>
      <c r="J989" s="248">
        <v>125</v>
      </c>
      <c r="K989" s="251"/>
      <c r="L989" s="251"/>
      <c r="O989" s="323">
        <f t="shared" ca="1" si="154"/>
        <v>0</v>
      </c>
      <c r="P989" s="323">
        <f t="shared" ca="1" si="155"/>
        <v>0</v>
      </c>
      <c r="Q989" s="323">
        <f t="shared" ca="1" si="156"/>
        <v>0</v>
      </c>
      <c r="R989" s="323">
        <f t="shared" ca="1" si="157"/>
        <v>0</v>
      </c>
      <c r="S989" s="323">
        <f t="shared" ca="1" si="158"/>
        <v>0</v>
      </c>
      <c r="T989" s="323">
        <f t="shared" ca="1" si="159"/>
        <v>0</v>
      </c>
      <c r="W989" s="323">
        <f t="shared" si="152"/>
        <v>988</v>
      </c>
      <c r="X989" s="323">
        <f t="shared" si="153"/>
        <v>990</v>
      </c>
    </row>
    <row r="990" spans="1:24" customFormat="1" ht="42.75" customHeight="1" x14ac:dyDescent="0.25">
      <c r="A990" s="354">
        <v>164</v>
      </c>
      <c r="B990" s="354" t="s">
        <v>163</v>
      </c>
      <c r="C990" s="354" t="s">
        <v>24</v>
      </c>
      <c r="D990" s="239" t="s">
        <v>178</v>
      </c>
      <c r="E990" s="239">
        <v>1</v>
      </c>
      <c r="F990" s="239">
        <v>143</v>
      </c>
      <c r="G990" s="248" t="s">
        <v>313</v>
      </c>
      <c r="H990" s="239">
        <v>50</v>
      </c>
      <c r="I990" s="239" t="s">
        <v>451</v>
      </c>
      <c r="J990" s="357" t="s">
        <v>556</v>
      </c>
      <c r="K990" s="251" t="s">
        <v>411</v>
      </c>
      <c r="L990" s="251" t="s">
        <v>22</v>
      </c>
      <c r="O990" s="323">
        <f t="shared" ca="1" si="154"/>
        <v>0</v>
      </c>
      <c r="P990" s="323">
        <f t="shared" ca="1" si="155"/>
        <v>1</v>
      </c>
      <c r="Q990" s="323">
        <f t="shared" ca="1" si="156"/>
        <v>0</v>
      </c>
      <c r="R990" s="323">
        <f t="shared" ca="1" si="157"/>
        <v>0</v>
      </c>
      <c r="S990" s="323">
        <f t="shared" ca="1" si="158"/>
        <v>0</v>
      </c>
      <c r="T990" s="323">
        <f t="shared" ca="1" si="159"/>
        <v>0</v>
      </c>
      <c r="W990" s="323">
        <f t="shared" si="152"/>
        <v>988</v>
      </c>
      <c r="X990" s="323">
        <f t="shared" si="153"/>
        <v>990</v>
      </c>
    </row>
    <row r="991" spans="1:24" customFormat="1" ht="42.75" customHeight="1" x14ac:dyDescent="0.25">
      <c r="A991" s="355"/>
      <c r="B991" s="355"/>
      <c r="C991" s="355"/>
      <c r="D991" s="239" t="s">
        <v>179</v>
      </c>
      <c r="E991" s="239">
        <v>1</v>
      </c>
      <c r="F991" s="239">
        <v>234</v>
      </c>
      <c r="G991" s="248" t="s">
        <v>313</v>
      </c>
      <c r="H991" s="239">
        <v>50</v>
      </c>
      <c r="I991" s="239" t="s">
        <v>451</v>
      </c>
      <c r="J991" s="358"/>
      <c r="K991" s="251" t="s">
        <v>411</v>
      </c>
      <c r="L991" s="251" t="s">
        <v>22</v>
      </c>
      <c r="O991" s="323">
        <f t="shared" ca="1" si="154"/>
        <v>0</v>
      </c>
      <c r="P991" s="323">
        <f t="shared" ca="1" si="155"/>
        <v>1</v>
      </c>
      <c r="Q991" s="323">
        <f t="shared" ca="1" si="156"/>
        <v>0</v>
      </c>
      <c r="R991" s="323">
        <f t="shared" ca="1" si="157"/>
        <v>0</v>
      </c>
      <c r="S991" s="323">
        <f t="shared" ca="1" si="158"/>
        <v>0</v>
      </c>
      <c r="T991" s="323">
        <f t="shared" ca="1" si="159"/>
        <v>0</v>
      </c>
      <c r="W991" s="323">
        <f t="shared" si="152"/>
        <v>988</v>
      </c>
      <c r="X991" s="323">
        <f t="shared" si="153"/>
        <v>990</v>
      </c>
    </row>
    <row r="992" spans="1:24" customFormat="1" ht="42.75" customHeight="1" x14ac:dyDescent="0.25">
      <c r="A992" s="355"/>
      <c r="B992" s="355"/>
      <c r="C992" s="355"/>
      <c r="D992" s="239" t="s">
        <v>182</v>
      </c>
      <c r="E992" s="239">
        <v>1</v>
      </c>
      <c r="F992" s="239">
        <v>258</v>
      </c>
      <c r="G992" s="248" t="s">
        <v>313</v>
      </c>
      <c r="H992" s="239">
        <v>63</v>
      </c>
      <c r="I992" s="239" t="s">
        <v>451</v>
      </c>
      <c r="J992" s="358"/>
      <c r="K992" s="251" t="s">
        <v>24</v>
      </c>
      <c r="L992" s="251" t="s">
        <v>24</v>
      </c>
      <c r="O992" s="323">
        <f t="shared" ca="1" si="154"/>
        <v>0</v>
      </c>
      <c r="P992" s="323">
        <f t="shared" ca="1" si="155"/>
        <v>0</v>
      </c>
      <c r="Q992" s="323">
        <f t="shared" ca="1" si="156"/>
        <v>0</v>
      </c>
      <c r="R992" s="323">
        <f t="shared" ca="1" si="157"/>
        <v>1</v>
      </c>
      <c r="S992" s="323">
        <f t="shared" ca="1" si="158"/>
        <v>0</v>
      </c>
      <c r="T992" s="323">
        <f t="shared" ca="1" si="159"/>
        <v>0</v>
      </c>
      <c r="W992" s="323">
        <f t="shared" si="152"/>
        <v>988</v>
      </c>
      <c r="X992" s="323">
        <f t="shared" si="153"/>
        <v>990</v>
      </c>
    </row>
    <row r="993" spans="1:24" customFormat="1" ht="42.75" customHeight="1" x14ac:dyDescent="0.25">
      <c r="A993" s="355"/>
      <c r="B993" s="355"/>
      <c r="C993" s="355"/>
      <c r="D993" s="239" t="s">
        <v>56</v>
      </c>
      <c r="E993" s="239">
        <v>1</v>
      </c>
      <c r="F993" s="239">
        <v>332</v>
      </c>
      <c r="G993" s="248" t="s">
        <v>313</v>
      </c>
      <c r="H993" s="239">
        <v>63</v>
      </c>
      <c r="I993" s="239" t="s">
        <v>451</v>
      </c>
      <c r="J993" s="358"/>
      <c r="K993" s="251" t="s">
        <v>24</v>
      </c>
      <c r="L993" s="251" t="s">
        <v>58</v>
      </c>
      <c r="O993" s="323">
        <f t="shared" ca="1" si="154"/>
        <v>0</v>
      </c>
      <c r="P993" s="323">
        <f t="shared" ca="1" si="155"/>
        <v>0</v>
      </c>
      <c r="Q993" s="323">
        <f t="shared" ca="1" si="156"/>
        <v>0</v>
      </c>
      <c r="R993" s="323">
        <f t="shared" ca="1" si="157"/>
        <v>1</v>
      </c>
      <c r="S993" s="323">
        <f t="shared" ca="1" si="158"/>
        <v>0</v>
      </c>
      <c r="T993" s="323">
        <f t="shared" ca="1" si="159"/>
        <v>0</v>
      </c>
      <c r="W993" s="323">
        <f t="shared" si="152"/>
        <v>988</v>
      </c>
      <c r="X993" s="323">
        <f t="shared" si="153"/>
        <v>990</v>
      </c>
    </row>
    <row r="994" spans="1:24" customFormat="1" ht="42.75" customHeight="1" x14ac:dyDescent="0.25">
      <c r="A994" s="355"/>
      <c r="B994" s="355"/>
      <c r="C994" s="355"/>
      <c r="D994" s="239" t="s">
        <v>71</v>
      </c>
      <c r="E994" s="239">
        <v>1</v>
      </c>
      <c r="F994" s="239">
        <v>140</v>
      </c>
      <c r="G994" s="248" t="s">
        <v>313</v>
      </c>
      <c r="H994" s="239" t="s">
        <v>451</v>
      </c>
      <c r="I994" s="239" t="s">
        <v>451</v>
      </c>
      <c r="J994" s="358"/>
      <c r="K994" s="251" t="s">
        <v>431</v>
      </c>
      <c r="L994" s="251" t="s">
        <v>24</v>
      </c>
      <c r="O994" s="323">
        <f t="shared" ca="1" si="154"/>
        <v>0</v>
      </c>
      <c r="P994" s="323">
        <f t="shared" ca="1" si="155"/>
        <v>0</v>
      </c>
      <c r="Q994" s="323">
        <f t="shared" ca="1" si="156"/>
        <v>0</v>
      </c>
      <c r="R994" s="323">
        <f t="shared" ca="1" si="157"/>
        <v>0</v>
      </c>
      <c r="S994" s="323">
        <f t="shared" ca="1" si="158"/>
        <v>0</v>
      </c>
      <c r="T994" s="323">
        <f t="shared" ca="1" si="159"/>
        <v>0</v>
      </c>
      <c r="W994" s="323">
        <f t="shared" si="152"/>
        <v>988</v>
      </c>
      <c r="X994" s="323">
        <f t="shared" si="153"/>
        <v>990</v>
      </c>
    </row>
    <row r="995" spans="1:24" customFormat="1" ht="42.75" customHeight="1" x14ac:dyDescent="0.25">
      <c r="A995" s="355"/>
      <c r="B995" s="355"/>
      <c r="C995" s="355"/>
      <c r="D995" s="239" t="s">
        <v>71</v>
      </c>
      <c r="E995" s="239">
        <v>2</v>
      </c>
      <c r="F995" s="239">
        <v>140</v>
      </c>
      <c r="G995" s="248" t="s">
        <v>313</v>
      </c>
      <c r="H995" s="239" t="s">
        <v>451</v>
      </c>
      <c r="I995" s="239" t="s">
        <v>451</v>
      </c>
      <c r="J995" s="358"/>
      <c r="K995" s="251" t="s">
        <v>431</v>
      </c>
      <c r="L995" s="251" t="s">
        <v>24</v>
      </c>
      <c r="O995" s="323">
        <f t="shared" ca="1" si="154"/>
        <v>0</v>
      </c>
      <c r="P995" s="323">
        <f t="shared" ca="1" si="155"/>
        <v>0</v>
      </c>
      <c r="Q995" s="323">
        <f t="shared" ca="1" si="156"/>
        <v>0</v>
      </c>
      <c r="R995" s="323">
        <f t="shared" ca="1" si="157"/>
        <v>0</v>
      </c>
      <c r="S995" s="323">
        <f t="shared" ca="1" si="158"/>
        <v>0</v>
      </c>
      <c r="T995" s="323">
        <f t="shared" ca="1" si="159"/>
        <v>0</v>
      </c>
      <c r="W995" s="323">
        <f t="shared" si="152"/>
        <v>988</v>
      </c>
      <c r="X995" s="323">
        <f t="shared" si="153"/>
        <v>990</v>
      </c>
    </row>
    <row r="996" spans="1:24" customFormat="1" ht="42.75" customHeight="1" x14ac:dyDescent="0.25">
      <c r="A996" s="355"/>
      <c r="B996" s="355"/>
      <c r="C996" s="356"/>
      <c r="D996" s="239" t="s">
        <v>169</v>
      </c>
      <c r="E996" s="239">
        <v>1</v>
      </c>
      <c r="F996" s="239">
        <v>135</v>
      </c>
      <c r="G996" s="248" t="s">
        <v>313</v>
      </c>
      <c r="H996" s="239" t="s">
        <v>451</v>
      </c>
      <c r="I996" s="239" t="s">
        <v>451</v>
      </c>
      <c r="J996" s="359"/>
      <c r="K996" s="251" t="s">
        <v>24</v>
      </c>
      <c r="L996" s="251" t="s">
        <v>24</v>
      </c>
      <c r="O996" s="323">
        <f t="shared" ca="1" si="154"/>
        <v>0</v>
      </c>
      <c r="P996" s="323">
        <f t="shared" ca="1" si="155"/>
        <v>0</v>
      </c>
      <c r="Q996" s="323">
        <f t="shared" ca="1" si="156"/>
        <v>0</v>
      </c>
      <c r="R996" s="323">
        <f t="shared" ca="1" si="157"/>
        <v>0</v>
      </c>
      <c r="S996" s="323">
        <f t="shared" ca="1" si="158"/>
        <v>0</v>
      </c>
      <c r="T996" s="323">
        <f t="shared" ca="1" si="159"/>
        <v>0</v>
      </c>
      <c r="W996" s="323">
        <f t="shared" si="152"/>
        <v>988</v>
      </c>
      <c r="X996" s="323">
        <f t="shared" si="153"/>
        <v>990</v>
      </c>
    </row>
    <row r="997" spans="1:24" customFormat="1" x14ac:dyDescent="0.25">
      <c r="A997" s="356"/>
      <c r="B997" s="356"/>
      <c r="C997" s="239" t="s">
        <v>499</v>
      </c>
      <c r="D997" s="239"/>
      <c r="E997" s="239"/>
      <c r="F997" s="239"/>
      <c r="G997" s="248"/>
      <c r="H997" s="239">
        <f>SUM(H990:H993)</f>
        <v>226</v>
      </c>
      <c r="I997" s="239"/>
      <c r="J997" s="248">
        <v>175</v>
      </c>
      <c r="K997" s="251"/>
      <c r="L997" s="251"/>
      <c r="O997" s="323">
        <f t="shared" ref="O997" ca="1" si="160">IF(C997="Total", SUM(INDIRECT("O"&amp;X996&amp;":O"&amp;W997)), IF(AND(H997=50,I997="Yes"),1,0))</f>
        <v>0</v>
      </c>
      <c r="P997" s="323">
        <f t="shared" ref="P997" ca="1" si="161">IF(C997="Total", SUM(INDIRECT("P"&amp;X996&amp;":P"&amp;W997)),IF(AND(H997=50,I997="-"),1,0))</f>
        <v>2</v>
      </c>
      <c r="Q997" s="323">
        <f t="shared" ref="Q997" ca="1" si="162">IF(C997="Total", SUM(INDIRECT("Q"&amp;X996&amp;":Q"&amp;W997)),IF(AND(H997=63,I997="Yes"),1,0))</f>
        <v>0</v>
      </c>
      <c r="R997" s="323">
        <f t="shared" ref="R997" ca="1" si="163">IF(C997="Total", SUM(INDIRECT("R"&amp;X996&amp;":R"&amp;W997)),IF(AND(H997=63,I997="-"),1,0))</f>
        <v>2</v>
      </c>
      <c r="S997" s="323">
        <f t="shared" ref="S997" ca="1" si="164">IF(C997="Total", SUM(INDIRECT("S"&amp;X996&amp;":S"&amp;W997)),IF(AND(H997=80,I997="Yes"),1,0))</f>
        <v>0</v>
      </c>
      <c r="T997" s="323">
        <f t="shared" ref="T997" ca="1" si="165">IF(C997="Total", SUM(INDIRECT("T"&amp;X996&amp;":T"&amp;W997)),IF(AND(H997=80,I997="-"),1,0))</f>
        <v>0</v>
      </c>
      <c r="U997" s="323"/>
      <c r="V997" s="323"/>
      <c r="W997" s="323">
        <f t="shared" ref="W997" si="166">IF(C997="Total", ROW(B997)-1, W996)</f>
        <v>996</v>
      </c>
      <c r="X997" s="323">
        <f t="shared" ref="X997" si="167">IF(C997="Total",W997+2,X996)</f>
        <v>998</v>
      </c>
    </row>
    <row r="998" spans="1:24" x14ac:dyDescent="0.25">
      <c r="O998">
        <f t="shared" ref="O998:T998" ca="1" si="168">SUM(O2:O996)</f>
        <v>42</v>
      </c>
      <c r="P998">
        <f t="shared" ca="1" si="168"/>
        <v>246</v>
      </c>
      <c r="Q998" s="270">
        <f t="shared" ca="1" si="168"/>
        <v>18</v>
      </c>
      <c r="R998" s="270">
        <f t="shared" ca="1" si="168"/>
        <v>74</v>
      </c>
      <c r="S998" s="270">
        <f t="shared" ca="1" si="168"/>
        <v>10</v>
      </c>
      <c r="T998" s="270">
        <f t="shared" ca="1" si="168"/>
        <v>18</v>
      </c>
    </row>
    <row r="999" spans="1:24" x14ac:dyDescent="0.25">
      <c r="O999" s="82">
        <f ca="1">O998*50</f>
        <v>2100</v>
      </c>
      <c r="P999" s="82">
        <f ca="1">P998*50</f>
        <v>12300</v>
      </c>
      <c r="Q999" s="82">
        <f ca="1">Q998*63</f>
        <v>1134</v>
      </c>
      <c r="R999" s="82">
        <f ca="1">R998*63</f>
        <v>4662</v>
      </c>
      <c r="S999" s="82">
        <f ca="1">S998*80</f>
        <v>800</v>
      </c>
      <c r="T999" s="82">
        <f ca="1">T998*80</f>
        <v>1440</v>
      </c>
    </row>
  </sheetData>
  <mergeCells count="648">
    <mergeCell ref="A19:A21"/>
    <mergeCell ref="A626:A628"/>
    <mergeCell ref="A389:A390"/>
    <mergeCell ref="A972:A982"/>
    <mergeCell ref="B972:B982"/>
    <mergeCell ref="C972:C981"/>
    <mergeCell ref="J972:J981"/>
    <mergeCell ref="A933:A945"/>
    <mergeCell ref="B933:B945"/>
    <mergeCell ref="C933:C944"/>
    <mergeCell ref="J933:J944"/>
    <mergeCell ref="A946:A950"/>
    <mergeCell ref="B946:B950"/>
    <mergeCell ref="C946:C949"/>
    <mergeCell ref="J946:J949"/>
    <mergeCell ref="A908:A912"/>
    <mergeCell ref="B908:B912"/>
    <mergeCell ref="C908:C911"/>
    <mergeCell ref="J908:J911"/>
    <mergeCell ref="A913:A915"/>
    <mergeCell ref="B913:B915"/>
    <mergeCell ref="C913:C914"/>
    <mergeCell ref="J913:J914"/>
    <mergeCell ref="A896:A899"/>
    <mergeCell ref="A990:A997"/>
    <mergeCell ref="B990:B997"/>
    <mergeCell ref="C990:C996"/>
    <mergeCell ref="J990:J996"/>
    <mergeCell ref="A951:A955"/>
    <mergeCell ref="B951:B955"/>
    <mergeCell ref="C951:C954"/>
    <mergeCell ref="J951:J954"/>
    <mergeCell ref="A956:A962"/>
    <mergeCell ref="B956:B962"/>
    <mergeCell ref="C956:C961"/>
    <mergeCell ref="J956:J961"/>
    <mergeCell ref="A963:A967"/>
    <mergeCell ref="B963:B967"/>
    <mergeCell ref="C963:C964"/>
    <mergeCell ref="J963:J966"/>
    <mergeCell ref="A983:A989"/>
    <mergeCell ref="B983:B989"/>
    <mergeCell ref="C983:C988"/>
    <mergeCell ref="J983:J988"/>
    <mergeCell ref="A968:A971"/>
    <mergeCell ref="B968:B971"/>
    <mergeCell ref="C968:C970"/>
    <mergeCell ref="J968:J970"/>
    <mergeCell ref="B896:B899"/>
    <mergeCell ref="C896:C898"/>
    <mergeCell ref="J896:J898"/>
    <mergeCell ref="A900:A902"/>
    <mergeCell ref="B900:B902"/>
    <mergeCell ref="C900:C901"/>
    <mergeCell ref="J900:J901"/>
    <mergeCell ref="A903:A907"/>
    <mergeCell ref="B903:B907"/>
    <mergeCell ref="C903:C906"/>
    <mergeCell ref="J903:J906"/>
    <mergeCell ref="A820:A822"/>
    <mergeCell ref="B820:B822"/>
    <mergeCell ref="C820:C821"/>
    <mergeCell ref="J820:J821"/>
    <mergeCell ref="A849:A858"/>
    <mergeCell ref="B849:B858"/>
    <mergeCell ref="C849:C857"/>
    <mergeCell ref="J849:J857"/>
    <mergeCell ref="A885:A889"/>
    <mergeCell ref="B885:B889"/>
    <mergeCell ref="C885:C888"/>
    <mergeCell ref="J885:J888"/>
    <mergeCell ref="A859:A865"/>
    <mergeCell ref="B859:B865"/>
    <mergeCell ref="C859:C864"/>
    <mergeCell ref="J859:J864"/>
    <mergeCell ref="A866:A872"/>
    <mergeCell ref="B866:B872"/>
    <mergeCell ref="C866:C871"/>
    <mergeCell ref="J866:J871"/>
    <mergeCell ref="A840:A843"/>
    <mergeCell ref="B840:B843"/>
    <mergeCell ref="C840:C842"/>
    <mergeCell ref="J840:J842"/>
    <mergeCell ref="A844:A848"/>
    <mergeCell ref="B844:B848"/>
    <mergeCell ref="C844:C847"/>
    <mergeCell ref="J844:J847"/>
    <mergeCell ref="A830:A836"/>
    <mergeCell ref="B830:B836"/>
    <mergeCell ref="C830:C835"/>
    <mergeCell ref="J830:J835"/>
    <mergeCell ref="A837:A839"/>
    <mergeCell ref="B837:B839"/>
    <mergeCell ref="C837:C838"/>
    <mergeCell ref="J837:J838"/>
    <mergeCell ref="A677:A681"/>
    <mergeCell ref="B677:B681"/>
    <mergeCell ref="C677:C680"/>
    <mergeCell ref="J677:J680"/>
    <mergeCell ref="A682:A690"/>
    <mergeCell ref="B682:B690"/>
    <mergeCell ref="C682:C689"/>
    <mergeCell ref="J682:J689"/>
    <mergeCell ref="A784:A786"/>
    <mergeCell ref="B784:B786"/>
    <mergeCell ref="C784:C785"/>
    <mergeCell ref="J784:J785"/>
    <mergeCell ref="A779:A783"/>
    <mergeCell ref="B779:B783"/>
    <mergeCell ref="C779:C782"/>
    <mergeCell ref="J779:J782"/>
    <mergeCell ref="A726:A747"/>
    <mergeCell ref="B726:B747"/>
    <mergeCell ref="C726:C746"/>
    <mergeCell ref="J726:J746"/>
    <mergeCell ref="A748:A752"/>
    <mergeCell ref="B748:B752"/>
    <mergeCell ref="C748:C751"/>
    <mergeCell ref="J748:J751"/>
    <mergeCell ref="A617:A625"/>
    <mergeCell ref="B617:B625"/>
    <mergeCell ref="C617:C624"/>
    <mergeCell ref="J617:J624"/>
    <mergeCell ref="A662:A664"/>
    <mergeCell ref="B662:B664"/>
    <mergeCell ref="C662:C663"/>
    <mergeCell ref="J662:J663"/>
    <mergeCell ref="A665:A671"/>
    <mergeCell ref="B665:B671"/>
    <mergeCell ref="C665:C670"/>
    <mergeCell ref="J665:J670"/>
    <mergeCell ref="A629:A631"/>
    <mergeCell ref="B629:B631"/>
    <mergeCell ref="C629:C630"/>
    <mergeCell ref="J629:J630"/>
    <mergeCell ref="A632:A641"/>
    <mergeCell ref="B632:B641"/>
    <mergeCell ref="C632:C640"/>
    <mergeCell ref="J632:J640"/>
    <mergeCell ref="B626:B628"/>
    <mergeCell ref="C626:C627"/>
    <mergeCell ref="A598:A602"/>
    <mergeCell ref="B598:B602"/>
    <mergeCell ref="C598:C601"/>
    <mergeCell ref="J598:J601"/>
    <mergeCell ref="A603:A607"/>
    <mergeCell ref="B603:B607"/>
    <mergeCell ref="C603:C606"/>
    <mergeCell ref="J603:J606"/>
    <mergeCell ref="A608:A616"/>
    <mergeCell ref="B608:B616"/>
    <mergeCell ref="C608:C615"/>
    <mergeCell ref="J608:J611"/>
    <mergeCell ref="A569:A572"/>
    <mergeCell ref="B569:B572"/>
    <mergeCell ref="C569:C571"/>
    <mergeCell ref="J569:J571"/>
    <mergeCell ref="A584:A592"/>
    <mergeCell ref="B584:B592"/>
    <mergeCell ref="C584:C591"/>
    <mergeCell ref="J584:J591"/>
    <mergeCell ref="A593:A597"/>
    <mergeCell ref="B593:B597"/>
    <mergeCell ref="C593:C596"/>
    <mergeCell ref="J593:J596"/>
    <mergeCell ref="A579:A583"/>
    <mergeCell ref="B579:B583"/>
    <mergeCell ref="C579:C582"/>
    <mergeCell ref="J579:J582"/>
    <mergeCell ref="A573:A575"/>
    <mergeCell ref="B573:B575"/>
    <mergeCell ref="C573:C574"/>
    <mergeCell ref="J573:J574"/>
    <mergeCell ref="A576:A578"/>
    <mergeCell ref="B576:B578"/>
    <mergeCell ref="C576:C577"/>
    <mergeCell ref="J576:J577"/>
    <mergeCell ref="A548:A552"/>
    <mergeCell ref="B548:B552"/>
    <mergeCell ref="C548:C551"/>
    <mergeCell ref="J548:J551"/>
    <mergeCell ref="A563:A565"/>
    <mergeCell ref="B563:B565"/>
    <mergeCell ref="C563:C564"/>
    <mergeCell ref="J563:J564"/>
    <mergeCell ref="A566:A568"/>
    <mergeCell ref="B566:B568"/>
    <mergeCell ref="C566:C567"/>
    <mergeCell ref="J566:J567"/>
    <mergeCell ref="A553:A557"/>
    <mergeCell ref="B553:B557"/>
    <mergeCell ref="C553:C556"/>
    <mergeCell ref="J553:J556"/>
    <mergeCell ref="A558:A562"/>
    <mergeCell ref="B558:B562"/>
    <mergeCell ref="C558:C561"/>
    <mergeCell ref="J558:J561"/>
    <mergeCell ref="B517:B523"/>
    <mergeCell ref="C517:C522"/>
    <mergeCell ref="J517:J522"/>
    <mergeCell ref="A501:A504"/>
    <mergeCell ref="A535:A539"/>
    <mergeCell ref="B535:B539"/>
    <mergeCell ref="C535:C538"/>
    <mergeCell ref="J535:J538"/>
    <mergeCell ref="A524:A528"/>
    <mergeCell ref="B524:B528"/>
    <mergeCell ref="C524:C527"/>
    <mergeCell ref="J524:J527"/>
    <mergeCell ref="A529:A531"/>
    <mergeCell ref="B529:B531"/>
    <mergeCell ref="C529:C530"/>
    <mergeCell ref="J529:J530"/>
    <mergeCell ref="A532:A534"/>
    <mergeCell ref="B532:B534"/>
    <mergeCell ref="C532:C533"/>
    <mergeCell ref="J532:J533"/>
    <mergeCell ref="A454:A466"/>
    <mergeCell ref="B454:B466"/>
    <mergeCell ref="C454:C465"/>
    <mergeCell ref="J454:J465"/>
    <mergeCell ref="A486:A492"/>
    <mergeCell ref="B486:B492"/>
    <mergeCell ref="C486:C490"/>
    <mergeCell ref="J486:J491"/>
    <mergeCell ref="A493:A496"/>
    <mergeCell ref="B493:B496"/>
    <mergeCell ref="C493:C495"/>
    <mergeCell ref="J493:J495"/>
    <mergeCell ref="A467:A470"/>
    <mergeCell ref="B467:B470"/>
    <mergeCell ref="C467:C469"/>
    <mergeCell ref="J467:J469"/>
    <mergeCell ref="A471:A473"/>
    <mergeCell ref="B471:B473"/>
    <mergeCell ref="C471:C472"/>
    <mergeCell ref="J471:J472"/>
    <mergeCell ref="A426:A430"/>
    <mergeCell ref="B426:B430"/>
    <mergeCell ref="C426:C429"/>
    <mergeCell ref="J426:J429"/>
    <mergeCell ref="A444:A449"/>
    <mergeCell ref="B444:B449"/>
    <mergeCell ref="C444:C448"/>
    <mergeCell ref="J444:J448"/>
    <mergeCell ref="A450:A453"/>
    <mergeCell ref="B450:B453"/>
    <mergeCell ref="C450:C452"/>
    <mergeCell ref="J450:J452"/>
    <mergeCell ref="A431:A435"/>
    <mergeCell ref="B431:B435"/>
    <mergeCell ref="C431:C434"/>
    <mergeCell ref="J431:J434"/>
    <mergeCell ref="A436:A443"/>
    <mergeCell ref="B436:B443"/>
    <mergeCell ref="C436:C442"/>
    <mergeCell ref="J436:J442"/>
    <mergeCell ref="A359:A370"/>
    <mergeCell ref="B359:B370"/>
    <mergeCell ref="C359:C369"/>
    <mergeCell ref="J359:J369"/>
    <mergeCell ref="A391:A395"/>
    <mergeCell ref="B391:B395"/>
    <mergeCell ref="C391:C394"/>
    <mergeCell ref="J391:J394"/>
    <mergeCell ref="A371:A381"/>
    <mergeCell ref="B371:B381"/>
    <mergeCell ref="C371:C380"/>
    <mergeCell ref="J371:J380"/>
    <mergeCell ref="A382:A388"/>
    <mergeCell ref="B382:B388"/>
    <mergeCell ref="C382:C387"/>
    <mergeCell ref="J382:J387"/>
    <mergeCell ref="B389:B390"/>
    <mergeCell ref="A322:A323"/>
    <mergeCell ref="B322:B323"/>
    <mergeCell ref="A324:A330"/>
    <mergeCell ref="B324:B330"/>
    <mergeCell ref="C324:C329"/>
    <mergeCell ref="J324:J329"/>
    <mergeCell ref="A331:A333"/>
    <mergeCell ref="B331:B333"/>
    <mergeCell ref="C331:C332"/>
    <mergeCell ref="J331:J332"/>
    <mergeCell ref="A287:A295"/>
    <mergeCell ref="B287:B295"/>
    <mergeCell ref="C287:C294"/>
    <mergeCell ref="J287:J294"/>
    <mergeCell ref="A296:A300"/>
    <mergeCell ref="B296:B300"/>
    <mergeCell ref="C296:C299"/>
    <mergeCell ref="J296:J299"/>
    <mergeCell ref="A301:A303"/>
    <mergeCell ref="B301:B303"/>
    <mergeCell ref="C301:C302"/>
    <mergeCell ref="J301:J302"/>
    <mergeCell ref="A248:A253"/>
    <mergeCell ref="B248:B253"/>
    <mergeCell ref="C248:C252"/>
    <mergeCell ref="J248:J252"/>
    <mergeCell ref="A262:A274"/>
    <mergeCell ref="B262:B274"/>
    <mergeCell ref="C262:C273"/>
    <mergeCell ref="J262:J273"/>
    <mergeCell ref="A275:A277"/>
    <mergeCell ref="B275:B277"/>
    <mergeCell ref="C275:C276"/>
    <mergeCell ref="J275:J276"/>
    <mergeCell ref="A254:A256"/>
    <mergeCell ref="B254:B256"/>
    <mergeCell ref="C254:C255"/>
    <mergeCell ref="J254:J255"/>
    <mergeCell ref="A257:A261"/>
    <mergeCell ref="B257:B261"/>
    <mergeCell ref="C257:C260"/>
    <mergeCell ref="J257:J260"/>
    <mergeCell ref="C217:C218"/>
    <mergeCell ref="J217:J218"/>
    <mergeCell ref="A233:A235"/>
    <mergeCell ref="B233:B235"/>
    <mergeCell ref="C233:C234"/>
    <mergeCell ref="J233:J234"/>
    <mergeCell ref="A236:A247"/>
    <mergeCell ref="B236:B247"/>
    <mergeCell ref="C236:C246"/>
    <mergeCell ref="J236:J246"/>
    <mergeCell ref="A220:A230"/>
    <mergeCell ref="B220:B230"/>
    <mergeCell ref="C220:C229"/>
    <mergeCell ref="J220:J229"/>
    <mergeCell ref="A231:A232"/>
    <mergeCell ref="B231:B232"/>
    <mergeCell ref="A217:A219"/>
    <mergeCell ref="B217:B219"/>
    <mergeCell ref="A166:A178"/>
    <mergeCell ref="B166:B178"/>
    <mergeCell ref="C166:C177"/>
    <mergeCell ref="J166:J177"/>
    <mergeCell ref="A186:A194"/>
    <mergeCell ref="B186:B194"/>
    <mergeCell ref="J186:J191"/>
    <mergeCell ref="A195:A201"/>
    <mergeCell ref="B195:B201"/>
    <mergeCell ref="C195:C200"/>
    <mergeCell ref="J195:J200"/>
    <mergeCell ref="A179:A185"/>
    <mergeCell ref="B179:B185"/>
    <mergeCell ref="C179:C184"/>
    <mergeCell ref="J179:J184"/>
    <mergeCell ref="C186:C193"/>
    <mergeCell ref="A160:A162"/>
    <mergeCell ref="B160:B162"/>
    <mergeCell ref="A163:A165"/>
    <mergeCell ref="B163:B165"/>
    <mergeCell ref="C163:C164"/>
    <mergeCell ref="J163:J164"/>
    <mergeCell ref="A147:A151"/>
    <mergeCell ref="B147:B151"/>
    <mergeCell ref="C147:C150"/>
    <mergeCell ref="J147:J150"/>
    <mergeCell ref="A152:A159"/>
    <mergeCell ref="B152:B159"/>
    <mergeCell ref="J160:J161"/>
    <mergeCell ref="C160:C161"/>
    <mergeCell ref="A128:A130"/>
    <mergeCell ref="B128:B130"/>
    <mergeCell ref="C128:C129"/>
    <mergeCell ref="J128:J129"/>
    <mergeCell ref="A131:A139"/>
    <mergeCell ref="B131:B139"/>
    <mergeCell ref="C131:C138"/>
    <mergeCell ref="J131:J138"/>
    <mergeCell ref="C152:C158"/>
    <mergeCell ref="J152:J158"/>
    <mergeCell ref="A140:A146"/>
    <mergeCell ref="B140:B146"/>
    <mergeCell ref="C140:C145"/>
    <mergeCell ref="J140:J145"/>
    <mergeCell ref="A98:A112"/>
    <mergeCell ref="B98:B112"/>
    <mergeCell ref="C98:C111"/>
    <mergeCell ref="J98:J111"/>
    <mergeCell ref="A113:A115"/>
    <mergeCell ref="B113:B115"/>
    <mergeCell ref="C113:C114"/>
    <mergeCell ref="J113:J114"/>
    <mergeCell ref="A116:A127"/>
    <mergeCell ref="B116:B127"/>
    <mergeCell ref="C116:C126"/>
    <mergeCell ref="J117:J127"/>
    <mergeCell ref="A77:A89"/>
    <mergeCell ref="B77:B89"/>
    <mergeCell ref="C77:C88"/>
    <mergeCell ref="J77:J88"/>
    <mergeCell ref="A90:A92"/>
    <mergeCell ref="B90:B92"/>
    <mergeCell ref="C90:C91"/>
    <mergeCell ref="J90:J92"/>
    <mergeCell ref="A93:A97"/>
    <mergeCell ref="B93:B97"/>
    <mergeCell ref="C93:C96"/>
    <mergeCell ref="J93:J96"/>
    <mergeCell ref="J44:J45"/>
    <mergeCell ref="A47:A49"/>
    <mergeCell ref="A59:A65"/>
    <mergeCell ref="B59:B65"/>
    <mergeCell ref="C59:C64"/>
    <mergeCell ref="J59:J64"/>
    <mergeCell ref="A66:A76"/>
    <mergeCell ref="B66:B76"/>
    <mergeCell ref="C66:C75"/>
    <mergeCell ref="J66:J75"/>
    <mergeCell ref="J50:J57"/>
    <mergeCell ref="A44:A46"/>
    <mergeCell ref="B44:B46"/>
    <mergeCell ref="C44:C45"/>
    <mergeCell ref="A916:A922"/>
    <mergeCell ref="B916:B922"/>
    <mergeCell ref="C916:C921"/>
    <mergeCell ref="J916:J921"/>
    <mergeCell ref="A923:A929"/>
    <mergeCell ref="B923:B929"/>
    <mergeCell ref="C923:C928"/>
    <mergeCell ref="J923:J928"/>
    <mergeCell ref="A873:A879"/>
    <mergeCell ref="B873:B879"/>
    <mergeCell ref="C873:C878"/>
    <mergeCell ref="J873:J878"/>
    <mergeCell ref="A880:A884"/>
    <mergeCell ref="B880:B884"/>
    <mergeCell ref="C880:C883"/>
    <mergeCell ref="J880:J883"/>
    <mergeCell ref="A890:A892"/>
    <mergeCell ref="B890:B892"/>
    <mergeCell ref="C890:C891"/>
    <mergeCell ref="J890:J891"/>
    <mergeCell ref="A893:A895"/>
    <mergeCell ref="B893:B895"/>
    <mergeCell ref="C893:C894"/>
    <mergeCell ref="J893:J894"/>
    <mergeCell ref="A823:A829"/>
    <mergeCell ref="B823:B829"/>
    <mergeCell ref="C823:C828"/>
    <mergeCell ref="J823:J828"/>
    <mergeCell ref="A787:A791"/>
    <mergeCell ref="B787:B791"/>
    <mergeCell ref="C787:C790"/>
    <mergeCell ref="J787:J790"/>
    <mergeCell ref="A792:A796"/>
    <mergeCell ref="B792:B796"/>
    <mergeCell ref="C792:C795"/>
    <mergeCell ref="J792:J795"/>
    <mergeCell ref="A797:A807"/>
    <mergeCell ref="B797:B807"/>
    <mergeCell ref="C797:C806"/>
    <mergeCell ref="J797:J806"/>
    <mergeCell ref="A808:A814"/>
    <mergeCell ref="B808:B814"/>
    <mergeCell ref="C808:C813"/>
    <mergeCell ref="J808:J813"/>
    <mergeCell ref="A815:A819"/>
    <mergeCell ref="B815:B819"/>
    <mergeCell ref="C815:C818"/>
    <mergeCell ref="J815:J818"/>
    <mergeCell ref="A753:A760"/>
    <mergeCell ref="B753:B760"/>
    <mergeCell ref="C753:C759"/>
    <mergeCell ref="J753:J759"/>
    <mergeCell ref="A761:A769"/>
    <mergeCell ref="B761:B769"/>
    <mergeCell ref="C761:C768"/>
    <mergeCell ref="J761:J768"/>
    <mergeCell ref="A770:A778"/>
    <mergeCell ref="B770:B778"/>
    <mergeCell ref="C770:C777"/>
    <mergeCell ref="J770:J777"/>
    <mergeCell ref="A711:A725"/>
    <mergeCell ref="B711:B725"/>
    <mergeCell ref="C711:C724"/>
    <mergeCell ref="J711:J724"/>
    <mergeCell ref="A642:A650"/>
    <mergeCell ref="B642:B650"/>
    <mergeCell ref="C642:C649"/>
    <mergeCell ref="J642:J649"/>
    <mergeCell ref="A651:A661"/>
    <mergeCell ref="B651:B661"/>
    <mergeCell ref="C651:C660"/>
    <mergeCell ref="J651:J660"/>
    <mergeCell ref="A672:A676"/>
    <mergeCell ref="B672:B676"/>
    <mergeCell ref="C672:C675"/>
    <mergeCell ref="J672:J675"/>
    <mergeCell ref="A691:A699"/>
    <mergeCell ref="B691:B699"/>
    <mergeCell ref="C691:C698"/>
    <mergeCell ref="J691:J698"/>
    <mergeCell ref="A700:A710"/>
    <mergeCell ref="B700:B710"/>
    <mergeCell ref="C700:C709"/>
    <mergeCell ref="J700:J709"/>
    <mergeCell ref="A540:A547"/>
    <mergeCell ref="B540:B547"/>
    <mergeCell ref="C540:C546"/>
    <mergeCell ref="J540:J546"/>
    <mergeCell ref="A474:A480"/>
    <mergeCell ref="B474:B480"/>
    <mergeCell ref="C474:C479"/>
    <mergeCell ref="J474:J479"/>
    <mergeCell ref="A481:A485"/>
    <mergeCell ref="B481:B485"/>
    <mergeCell ref="C481:C484"/>
    <mergeCell ref="J481:J484"/>
    <mergeCell ref="A497:A500"/>
    <mergeCell ref="B497:B500"/>
    <mergeCell ref="C497:C499"/>
    <mergeCell ref="J497:J499"/>
    <mergeCell ref="B501:B504"/>
    <mergeCell ref="C501:C503"/>
    <mergeCell ref="J501:J503"/>
    <mergeCell ref="A505:A516"/>
    <mergeCell ref="B505:B516"/>
    <mergeCell ref="C505:C515"/>
    <mergeCell ref="J505:J515"/>
    <mergeCell ref="A517:A523"/>
    <mergeCell ref="A423:A425"/>
    <mergeCell ref="B423:B425"/>
    <mergeCell ref="C423:C424"/>
    <mergeCell ref="J423:J424"/>
    <mergeCell ref="A404:A406"/>
    <mergeCell ref="B404:B406"/>
    <mergeCell ref="C404:C405"/>
    <mergeCell ref="J404:J405"/>
    <mergeCell ref="A407:A409"/>
    <mergeCell ref="B407:B409"/>
    <mergeCell ref="C407:C408"/>
    <mergeCell ref="J407:J408"/>
    <mergeCell ref="A410:A413"/>
    <mergeCell ref="B410:B413"/>
    <mergeCell ref="C410:C412"/>
    <mergeCell ref="J410:J412"/>
    <mergeCell ref="A414:A419"/>
    <mergeCell ref="B414:B419"/>
    <mergeCell ref="C414:C418"/>
    <mergeCell ref="J414:J418"/>
    <mergeCell ref="A420:A422"/>
    <mergeCell ref="B420:B422"/>
    <mergeCell ref="C420:C421"/>
    <mergeCell ref="J420:J421"/>
    <mergeCell ref="A396:A398"/>
    <mergeCell ref="B396:B398"/>
    <mergeCell ref="C396:C397"/>
    <mergeCell ref="J396:J397"/>
    <mergeCell ref="A399:A403"/>
    <mergeCell ref="B399:B403"/>
    <mergeCell ref="C399:C402"/>
    <mergeCell ref="J399:J402"/>
    <mergeCell ref="A334:A336"/>
    <mergeCell ref="B334:B336"/>
    <mergeCell ref="C334:C335"/>
    <mergeCell ref="J334:J335"/>
    <mergeCell ref="A337:A341"/>
    <mergeCell ref="B337:B341"/>
    <mergeCell ref="C337:C340"/>
    <mergeCell ref="J337:J340"/>
    <mergeCell ref="A342:A351"/>
    <mergeCell ref="B342:B351"/>
    <mergeCell ref="C342:C350"/>
    <mergeCell ref="J342:J350"/>
    <mergeCell ref="A352:A358"/>
    <mergeCell ref="B352:B358"/>
    <mergeCell ref="C352:C357"/>
    <mergeCell ref="J352:J357"/>
    <mergeCell ref="A316:A318"/>
    <mergeCell ref="B316:B318"/>
    <mergeCell ref="C316:C317"/>
    <mergeCell ref="J316:J317"/>
    <mergeCell ref="A319:A321"/>
    <mergeCell ref="B319:B321"/>
    <mergeCell ref="A304:A306"/>
    <mergeCell ref="B304:B306"/>
    <mergeCell ref="C304:C305"/>
    <mergeCell ref="J304:J305"/>
    <mergeCell ref="A307:A315"/>
    <mergeCell ref="B307:B315"/>
    <mergeCell ref="C307:C314"/>
    <mergeCell ref="J307:J314"/>
    <mergeCell ref="C319:C320"/>
    <mergeCell ref="J319:J320"/>
    <mergeCell ref="A278:A280"/>
    <mergeCell ref="B278:B280"/>
    <mergeCell ref="C278:C279"/>
    <mergeCell ref="J278:J279"/>
    <mergeCell ref="B19:B21"/>
    <mergeCell ref="C19:C20"/>
    <mergeCell ref="J19:J20"/>
    <mergeCell ref="A202:A204"/>
    <mergeCell ref="B202:B204"/>
    <mergeCell ref="C202:C203"/>
    <mergeCell ref="J202:J203"/>
    <mergeCell ref="A205:A207"/>
    <mergeCell ref="B205:B207"/>
    <mergeCell ref="C205:C206"/>
    <mergeCell ref="J205:J206"/>
    <mergeCell ref="A34:A43"/>
    <mergeCell ref="B34:B43"/>
    <mergeCell ref="C34:C42"/>
    <mergeCell ref="J34:J42"/>
    <mergeCell ref="B47:B49"/>
    <mergeCell ref="C47:C48"/>
    <mergeCell ref="A50:A58"/>
    <mergeCell ref="B50:B58"/>
    <mergeCell ref="C50:C57"/>
    <mergeCell ref="C5:C12"/>
    <mergeCell ref="C2:C3"/>
    <mergeCell ref="B2:B4"/>
    <mergeCell ref="A2:A4"/>
    <mergeCell ref="J2:J3"/>
    <mergeCell ref="J5:J12"/>
    <mergeCell ref="B5:B13"/>
    <mergeCell ref="A5:A13"/>
    <mergeCell ref="A14:A18"/>
    <mergeCell ref="B14:B18"/>
    <mergeCell ref="C14:C17"/>
    <mergeCell ref="J14:J17"/>
    <mergeCell ref="A930:A932"/>
    <mergeCell ref="B930:B932"/>
    <mergeCell ref="C930:C931"/>
    <mergeCell ref="J930:J931"/>
    <mergeCell ref="A22:A26"/>
    <mergeCell ref="B22:B26"/>
    <mergeCell ref="C22:C25"/>
    <mergeCell ref="J22:J25"/>
    <mergeCell ref="A27:A33"/>
    <mergeCell ref="B27:B33"/>
    <mergeCell ref="C27:C32"/>
    <mergeCell ref="J27:J32"/>
    <mergeCell ref="A208:A216"/>
    <mergeCell ref="B208:B216"/>
    <mergeCell ref="C208:C215"/>
    <mergeCell ref="J208:J215"/>
    <mergeCell ref="A281:A283"/>
    <mergeCell ref="B281:B283"/>
    <mergeCell ref="C281:C282"/>
    <mergeCell ref="J281:J282"/>
    <mergeCell ref="A284:A286"/>
    <mergeCell ref="B284:B286"/>
    <mergeCell ref="C284:C285"/>
    <mergeCell ref="J284:J285"/>
  </mergeCells>
  <pageMargins left="0.7" right="0.7" top="0.75" bottom="0.75" header="0.3" footer="0.3"/>
  <pageSetup orientation="portrait" r:id="rId1"/>
  <ignoredErrors>
    <ignoredError sqref="P5:T5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3"/>
  <sheetViews>
    <sheetView topLeftCell="A4" workbookViewId="0">
      <selection activeCell="M13" sqref="M13"/>
    </sheetView>
  </sheetViews>
  <sheetFormatPr defaultRowHeight="15" x14ac:dyDescent="0.25"/>
  <cols>
    <col min="2" max="3" width="10" bestFit="1" customWidth="1"/>
    <col min="4" max="4" width="2.85546875" bestFit="1" customWidth="1"/>
    <col min="9" max="9" width="17.5703125" bestFit="1" customWidth="1"/>
  </cols>
  <sheetData>
    <row r="1" spans="1:13" x14ac:dyDescent="0.25">
      <c r="A1" s="399" t="s">
        <v>0</v>
      </c>
      <c r="B1" s="399" t="s">
        <v>1</v>
      </c>
      <c r="C1" s="399" t="s">
        <v>2</v>
      </c>
      <c r="D1" s="399" t="s">
        <v>3</v>
      </c>
      <c r="E1" s="400" t="s">
        <v>47</v>
      </c>
      <c r="F1" s="400" t="s">
        <v>5</v>
      </c>
      <c r="G1" s="400" t="s">
        <v>6</v>
      </c>
      <c r="H1" s="400" t="s">
        <v>645</v>
      </c>
      <c r="I1" s="400" t="s">
        <v>309</v>
      </c>
      <c r="J1" s="399" t="s">
        <v>587</v>
      </c>
      <c r="K1" s="399"/>
      <c r="L1" s="399" t="s">
        <v>586</v>
      </c>
      <c r="M1" s="399"/>
    </row>
    <row r="2" spans="1:13" x14ac:dyDescent="0.25">
      <c r="A2" s="399"/>
      <c r="B2" s="399"/>
      <c r="C2" s="399"/>
      <c r="D2" s="399"/>
      <c r="E2" s="401"/>
      <c r="F2" s="401"/>
      <c r="G2" s="401"/>
      <c r="H2" s="401"/>
      <c r="I2" s="401"/>
      <c r="J2" s="133" t="s">
        <v>580</v>
      </c>
      <c r="K2" s="133" t="s">
        <v>644</v>
      </c>
      <c r="L2" s="133" t="s">
        <v>580</v>
      </c>
      <c r="M2" s="133" t="s">
        <v>644</v>
      </c>
    </row>
    <row r="3" spans="1:13" x14ac:dyDescent="0.25">
      <c r="A3" s="127">
        <v>1</v>
      </c>
      <c r="B3" s="127" t="s">
        <v>781</v>
      </c>
      <c r="C3" s="127" t="s">
        <v>781</v>
      </c>
      <c r="D3" s="127">
        <v>1</v>
      </c>
      <c r="E3" s="127" t="s">
        <v>549</v>
      </c>
      <c r="F3" s="127" t="s">
        <v>549</v>
      </c>
      <c r="G3" s="127" t="s">
        <v>549</v>
      </c>
      <c r="H3" s="127" t="s">
        <v>789</v>
      </c>
      <c r="I3" s="127" t="s">
        <v>784</v>
      </c>
      <c r="J3" s="127" t="s">
        <v>451</v>
      </c>
      <c r="K3" s="127" t="s">
        <v>451</v>
      </c>
      <c r="L3" s="127" t="s">
        <v>451</v>
      </c>
      <c r="M3" s="127" t="s">
        <v>451</v>
      </c>
    </row>
  </sheetData>
  <mergeCells count="11">
    <mergeCell ref="A1:A2"/>
    <mergeCell ref="B1:B2"/>
    <mergeCell ref="C1:C2"/>
    <mergeCell ref="D1:D2"/>
    <mergeCell ref="H1:H2"/>
    <mergeCell ref="J1:K1"/>
    <mergeCell ref="L1:M1"/>
    <mergeCell ref="E1:E2"/>
    <mergeCell ref="F1:F2"/>
    <mergeCell ref="G1:G2"/>
    <mergeCell ref="I1:I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P38" sqref="P38"/>
    </sheetView>
  </sheetViews>
  <sheetFormatPr defaultRowHeight="15" x14ac:dyDescent="0.25"/>
  <cols>
    <col min="2" max="2" width="17.42578125" customWidth="1"/>
    <col min="5" max="6" width="11.85546875" customWidth="1"/>
    <col min="7" max="7" width="13.85546875" customWidth="1"/>
    <col min="8" max="8" width="14.5703125" customWidth="1"/>
  </cols>
  <sheetData>
    <row r="1" spans="1:8" ht="30" x14ac:dyDescent="0.25">
      <c r="A1" s="104" t="s">
        <v>0</v>
      </c>
      <c r="B1" s="177" t="s">
        <v>193</v>
      </c>
      <c r="C1" s="177" t="s">
        <v>601</v>
      </c>
      <c r="D1" s="177" t="s">
        <v>194</v>
      </c>
      <c r="E1" s="177" t="s">
        <v>195</v>
      </c>
      <c r="F1" s="177" t="s">
        <v>208</v>
      </c>
      <c r="G1" s="177" t="s">
        <v>589</v>
      </c>
      <c r="H1" s="177" t="s">
        <v>602</v>
      </c>
    </row>
    <row r="2" spans="1:8" x14ac:dyDescent="0.25">
      <c r="A2" s="88">
        <v>1</v>
      </c>
      <c r="B2" s="88" t="s">
        <v>781</v>
      </c>
      <c r="C2" s="88">
        <v>1</v>
      </c>
      <c r="D2" s="88">
        <v>1000</v>
      </c>
      <c r="E2" s="88" t="s">
        <v>783</v>
      </c>
      <c r="F2" s="88" t="s">
        <v>549</v>
      </c>
      <c r="G2" s="88" t="s">
        <v>451</v>
      </c>
      <c r="H2" s="88" t="s">
        <v>451</v>
      </c>
    </row>
    <row r="3" spans="1:8" x14ac:dyDescent="0.25">
      <c r="A3" s="88">
        <v>2</v>
      </c>
      <c r="B3" s="88" t="s">
        <v>781</v>
      </c>
      <c r="C3" s="88">
        <v>2</v>
      </c>
      <c r="D3" s="88">
        <v>1000</v>
      </c>
      <c r="E3" s="88" t="s">
        <v>783</v>
      </c>
      <c r="F3" s="88" t="s">
        <v>549</v>
      </c>
      <c r="G3" s="88" t="s">
        <v>451</v>
      </c>
      <c r="H3" s="88" t="s">
        <v>451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64"/>
  <sheetViews>
    <sheetView topLeftCell="A27" workbookViewId="0">
      <selection activeCell="A2" sqref="A2:H64"/>
    </sheetView>
  </sheetViews>
  <sheetFormatPr defaultRowHeight="15" x14ac:dyDescent="0.25"/>
  <cols>
    <col min="1" max="1" width="6.85546875" customWidth="1"/>
    <col min="2" max="2" width="22.28515625" customWidth="1"/>
    <col min="3" max="3" width="7.42578125" customWidth="1"/>
    <col min="4" max="4" width="8.85546875" customWidth="1"/>
    <col min="5" max="5" width="12.28515625" customWidth="1"/>
    <col min="6" max="6" width="14.140625" customWidth="1"/>
    <col min="7" max="7" width="11.5703125" customWidth="1"/>
    <col min="8" max="8" width="11.42578125" style="8" customWidth="1"/>
  </cols>
  <sheetData>
    <row r="1" spans="1:11" ht="25.5" x14ac:dyDescent="0.25">
      <c r="A1" s="67" t="s">
        <v>0</v>
      </c>
      <c r="B1" s="223" t="s">
        <v>193</v>
      </c>
      <c r="C1" s="223" t="s">
        <v>588</v>
      </c>
      <c r="D1" s="223" t="s">
        <v>194</v>
      </c>
      <c r="E1" s="223" t="s">
        <v>195</v>
      </c>
      <c r="F1" s="223" t="s">
        <v>208</v>
      </c>
      <c r="G1" s="223" t="s">
        <v>589</v>
      </c>
      <c r="H1" s="223" t="s">
        <v>602</v>
      </c>
    </row>
    <row r="2" spans="1:11" x14ac:dyDescent="0.25">
      <c r="A2" s="227">
        <v>1</v>
      </c>
      <c r="B2" s="221" t="s">
        <v>45</v>
      </c>
      <c r="C2" s="221">
        <v>1</v>
      </c>
      <c r="D2" s="221">
        <v>1500</v>
      </c>
      <c r="E2" s="221" t="s">
        <v>196</v>
      </c>
      <c r="F2" s="221" t="s">
        <v>8</v>
      </c>
      <c r="G2" s="255">
        <v>12</v>
      </c>
      <c r="H2" s="221">
        <v>11</v>
      </c>
      <c r="K2">
        <f>IF(B2=B1,1,0)</f>
        <v>0</v>
      </c>
    </row>
    <row r="3" spans="1:11" x14ac:dyDescent="0.25">
      <c r="A3" s="227">
        <v>2</v>
      </c>
      <c r="B3" s="221" t="s">
        <v>35</v>
      </c>
      <c r="C3" s="221">
        <v>1</v>
      </c>
      <c r="D3" s="221">
        <v>1500</v>
      </c>
      <c r="E3" s="221" t="s">
        <v>196</v>
      </c>
      <c r="F3" s="221" t="s">
        <v>549</v>
      </c>
      <c r="G3" s="255">
        <v>12</v>
      </c>
      <c r="H3" s="221">
        <v>14</v>
      </c>
      <c r="K3">
        <f t="shared" ref="K3:K63" si="0">IF(B3=B2,1,0)</f>
        <v>0</v>
      </c>
    </row>
    <row r="4" spans="1:11" x14ac:dyDescent="0.25">
      <c r="A4" s="342">
        <v>3</v>
      </c>
      <c r="B4" s="221" t="s">
        <v>35</v>
      </c>
      <c r="C4" s="221">
        <v>2</v>
      </c>
      <c r="D4" s="221">
        <v>1500</v>
      </c>
      <c r="E4" s="221" t="s">
        <v>196</v>
      </c>
      <c r="F4" s="221" t="s">
        <v>549</v>
      </c>
      <c r="G4" s="255">
        <v>12</v>
      </c>
      <c r="H4" s="221">
        <v>14</v>
      </c>
      <c r="K4">
        <f t="shared" si="0"/>
        <v>1</v>
      </c>
    </row>
    <row r="5" spans="1:11" x14ac:dyDescent="0.25">
      <c r="A5" s="342">
        <v>4</v>
      </c>
      <c r="B5" s="221" t="s">
        <v>422</v>
      </c>
      <c r="C5" s="221">
        <v>1</v>
      </c>
      <c r="D5" s="221">
        <v>1500</v>
      </c>
      <c r="E5" s="221" t="s">
        <v>196</v>
      </c>
      <c r="F5" s="221" t="s">
        <v>36</v>
      </c>
      <c r="G5" s="255">
        <v>12</v>
      </c>
      <c r="H5" s="221">
        <v>11</v>
      </c>
      <c r="K5">
        <f t="shared" si="0"/>
        <v>0</v>
      </c>
    </row>
    <row r="6" spans="1:11" x14ac:dyDescent="0.25">
      <c r="A6" s="342">
        <v>5</v>
      </c>
      <c r="B6" s="221" t="s">
        <v>422</v>
      </c>
      <c r="C6" s="221">
        <v>2</v>
      </c>
      <c r="D6" s="221">
        <v>1500</v>
      </c>
      <c r="E6" s="221" t="s">
        <v>196</v>
      </c>
      <c r="F6" s="221" t="s">
        <v>36</v>
      </c>
      <c r="G6" s="255">
        <v>12</v>
      </c>
      <c r="H6" s="221">
        <v>11</v>
      </c>
      <c r="K6">
        <f t="shared" si="0"/>
        <v>1</v>
      </c>
    </row>
    <row r="7" spans="1:11" x14ac:dyDescent="0.25">
      <c r="A7" s="342">
        <v>6</v>
      </c>
      <c r="B7" s="221" t="s">
        <v>9</v>
      </c>
      <c r="C7" s="221">
        <v>1</v>
      </c>
      <c r="D7" s="221">
        <v>1500</v>
      </c>
      <c r="E7" s="221" t="s">
        <v>196</v>
      </c>
      <c r="F7" s="221" t="s">
        <v>549</v>
      </c>
      <c r="G7" s="255">
        <v>12</v>
      </c>
      <c r="H7" s="221">
        <v>12</v>
      </c>
      <c r="K7">
        <f t="shared" si="0"/>
        <v>0</v>
      </c>
    </row>
    <row r="8" spans="1:11" x14ac:dyDescent="0.25">
      <c r="A8" s="342">
        <v>7</v>
      </c>
      <c r="B8" s="221" t="s">
        <v>9</v>
      </c>
      <c r="C8" s="221">
        <v>2</v>
      </c>
      <c r="D8" s="221">
        <v>1500</v>
      </c>
      <c r="E8" s="221" t="s">
        <v>196</v>
      </c>
      <c r="F8" s="221" t="s">
        <v>549</v>
      </c>
      <c r="G8" s="255">
        <v>12</v>
      </c>
      <c r="H8" s="221">
        <v>12</v>
      </c>
      <c r="K8">
        <f t="shared" si="0"/>
        <v>1</v>
      </c>
    </row>
    <row r="9" spans="1:11" x14ac:dyDescent="0.25">
      <c r="A9" s="342">
        <v>8</v>
      </c>
      <c r="B9" s="221" t="s">
        <v>9</v>
      </c>
      <c r="C9" s="221">
        <v>3</v>
      </c>
      <c r="D9" s="221">
        <v>1500</v>
      </c>
      <c r="E9" s="221" t="s">
        <v>196</v>
      </c>
      <c r="F9" s="221" t="s">
        <v>549</v>
      </c>
      <c r="G9" s="255">
        <v>12</v>
      </c>
      <c r="H9" s="221">
        <v>12</v>
      </c>
      <c r="K9">
        <f t="shared" si="0"/>
        <v>1</v>
      </c>
    </row>
    <row r="10" spans="1:11" x14ac:dyDescent="0.25">
      <c r="A10" s="342">
        <v>9</v>
      </c>
      <c r="B10" s="221" t="s">
        <v>13</v>
      </c>
      <c r="C10" s="221">
        <v>1</v>
      </c>
      <c r="D10" s="221">
        <v>1000</v>
      </c>
      <c r="E10" s="221" t="s">
        <v>196</v>
      </c>
      <c r="F10" s="221" t="s">
        <v>549</v>
      </c>
      <c r="G10" s="255">
        <v>11</v>
      </c>
      <c r="H10" s="221">
        <v>11</v>
      </c>
      <c r="I10" t="s">
        <v>759</v>
      </c>
      <c r="K10">
        <f t="shared" si="0"/>
        <v>0</v>
      </c>
    </row>
    <row r="11" spans="1:11" x14ac:dyDescent="0.25">
      <c r="A11" s="342">
        <v>10</v>
      </c>
      <c r="B11" s="221" t="s">
        <v>13</v>
      </c>
      <c r="C11" s="221">
        <v>2</v>
      </c>
      <c r="D11" s="221">
        <v>1000</v>
      </c>
      <c r="E11" s="221" t="s">
        <v>196</v>
      </c>
      <c r="F11" s="221" t="s">
        <v>549</v>
      </c>
      <c r="G11" s="255">
        <v>11</v>
      </c>
      <c r="H11" s="221">
        <v>11</v>
      </c>
      <c r="I11" t="s">
        <v>759</v>
      </c>
      <c r="K11">
        <f t="shared" si="0"/>
        <v>1</v>
      </c>
    </row>
    <row r="12" spans="1:11" x14ac:dyDescent="0.25">
      <c r="A12" s="342">
        <v>11</v>
      </c>
      <c r="B12" s="221" t="s">
        <v>485</v>
      </c>
      <c r="C12" s="221">
        <v>1</v>
      </c>
      <c r="D12" s="221">
        <v>1500</v>
      </c>
      <c r="E12" s="221" t="s">
        <v>196</v>
      </c>
      <c r="F12" s="221" t="s">
        <v>549</v>
      </c>
      <c r="G12" s="255">
        <v>12</v>
      </c>
      <c r="H12" s="221">
        <v>12</v>
      </c>
      <c r="K12">
        <f t="shared" si="0"/>
        <v>0</v>
      </c>
    </row>
    <row r="13" spans="1:11" x14ac:dyDescent="0.25">
      <c r="A13" s="342">
        <v>12</v>
      </c>
      <c r="B13" s="221" t="s">
        <v>485</v>
      </c>
      <c r="C13" s="221">
        <v>2</v>
      </c>
      <c r="D13" s="221">
        <v>1500</v>
      </c>
      <c r="E13" s="221" t="s">
        <v>196</v>
      </c>
      <c r="F13" s="221" t="s">
        <v>549</v>
      </c>
      <c r="G13" s="255">
        <v>12</v>
      </c>
      <c r="H13" s="221">
        <v>12</v>
      </c>
      <c r="K13">
        <f t="shared" si="0"/>
        <v>1</v>
      </c>
    </row>
    <row r="14" spans="1:11" x14ac:dyDescent="0.25">
      <c r="A14" s="342">
        <v>13</v>
      </c>
      <c r="B14" s="221" t="s">
        <v>485</v>
      </c>
      <c r="C14" s="221">
        <v>3</v>
      </c>
      <c r="D14" s="221">
        <v>1500</v>
      </c>
      <c r="E14" s="221" t="s">
        <v>196</v>
      </c>
      <c r="F14" s="221" t="s">
        <v>549</v>
      </c>
      <c r="G14" s="255">
        <v>12</v>
      </c>
      <c r="H14" s="221">
        <v>12</v>
      </c>
    </row>
    <row r="15" spans="1:11" x14ac:dyDescent="0.25">
      <c r="A15" s="342">
        <v>14</v>
      </c>
      <c r="B15" s="221" t="s">
        <v>485</v>
      </c>
      <c r="C15" s="221">
        <v>4</v>
      </c>
      <c r="D15" s="221">
        <v>1500</v>
      </c>
      <c r="E15" s="221" t="s">
        <v>196</v>
      </c>
      <c r="F15" s="221" t="s">
        <v>549</v>
      </c>
      <c r="G15" s="255">
        <v>12</v>
      </c>
      <c r="H15" s="221">
        <v>12</v>
      </c>
    </row>
    <row r="16" spans="1:11" x14ac:dyDescent="0.25">
      <c r="A16" s="342">
        <v>15</v>
      </c>
      <c r="B16" s="221" t="s">
        <v>485</v>
      </c>
      <c r="C16" s="221">
        <v>5</v>
      </c>
      <c r="D16" s="221">
        <v>1500</v>
      </c>
      <c r="E16" s="221" t="s">
        <v>196</v>
      </c>
      <c r="F16" s="221" t="s">
        <v>549</v>
      </c>
      <c r="G16" s="255">
        <v>12</v>
      </c>
      <c r="H16" s="221">
        <v>12</v>
      </c>
    </row>
    <row r="17" spans="1:11" x14ac:dyDescent="0.25">
      <c r="A17" s="342">
        <v>16</v>
      </c>
      <c r="B17" s="221" t="s">
        <v>485</v>
      </c>
      <c r="C17" s="221">
        <v>6</v>
      </c>
      <c r="D17" s="221">
        <v>1500</v>
      </c>
      <c r="E17" s="221" t="s">
        <v>196</v>
      </c>
      <c r="F17" s="221" t="s">
        <v>549</v>
      </c>
      <c r="G17" s="255">
        <v>12</v>
      </c>
      <c r="H17" s="221">
        <v>12</v>
      </c>
    </row>
    <row r="18" spans="1:11" x14ac:dyDescent="0.25">
      <c r="A18" s="342">
        <v>17</v>
      </c>
      <c r="B18" s="221" t="s">
        <v>12</v>
      </c>
      <c r="C18" s="221">
        <v>1</v>
      </c>
      <c r="D18" s="221">
        <v>1500</v>
      </c>
      <c r="E18" s="221" t="s">
        <v>196</v>
      </c>
      <c r="F18" s="221" t="s">
        <v>549</v>
      </c>
      <c r="G18" s="255">
        <v>12</v>
      </c>
      <c r="H18" s="221">
        <v>12</v>
      </c>
      <c r="K18">
        <f>IF(B18=B13,1,0)</f>
        <v>0</v>
      </c>
    </row>
    <row r="19" spans="1:11" x14ac:dyDescent="0.25">
      <c r="A19" s="342">
        <v>18</v>
      </c>
      <c r="B19" s="221" t="s">
        <v>12</v>
      </c>
      <c r="C19" s="255">
        <v>2</v>
      </c>
      <c r="D19" s="255">
        <v>1500</v>
      </c>
      <c r="E19" s="255" t="s">
        <v>196</v>
      </c>
      <c r="F19" s="255" t="s">
        <v>549</v>
      </c>
      <c r="G19" s="255">
        <v>12</v>
      </c>
      <c r="H19" s="221">
        <v>12</v>
      </c>
      <c r="K19">
        <f t="shared" si="0"/>
        <v>1</v>
      </c>
    </row>
    <row r="20" spans="1:11" x14ac:dyDescent="0.25">
      <c r="A20" s="342">
        <v>19</v>
      </c>
      <c r="B20" s="221" t="s">
        <v>423</v>
      </c>
      <c r="C20" s="221">
        <v>1</v>
      </c>
      <c r="D20" s="221">
        <v>1500</v>
      </c>
      <c r="E20" s="221" t="s">
        <v>196</v>
      </c>
      <c r="F20" s="221" t="s">
        <v>36</v>
      </c>
      <c r="G20" s="255">
        <v>12</v>
      </c>
      <c r="H20" s="221">
        <v>13</v>
      </c>
      <c r="K20">
        <f t="shared" si="0"/>
        <v>0</v>
      </c>
    </row>
    <row r="21" spans="1:11" x14ac:dyDescent="0.25">
      <c r="A21" s="342">
        <v>20</v>
      </c>
      <c r="B21" s="221" t="s">
        <v>423</v>
      </c>
      <c r="C21" s="221">
        <v>2</v>
      </c>
      <c r="D21" s="221">
        <v>1500</v>
      </c>
      <c r="E21" s="221" t="s">
        <v>196</v>
      </c>
      <c r="F21" s="221" t="s">
        <v>36</v>
      </c>
      <c r="G21" s="255">
        <v>12</v>
      </c>
      <c r="H21" s="221">
        <v>13</v>
      </c>
      <c r="K21">
        <f t="shared" si="0"/>
        <v>1</v>
      </c>
    </row>
    <row r="22" spans="1:11" x14ac:dyDescent="0.25">
      <c r="A22" s="342">
        <v>21</v>
      </c>
      <c r="B22" s="221" t="s">
        <v>761</v>
      </c>
      <c r="C22" s="221">
        <v>1</v>
      </c>
      <c r="D22" s="221">
        <v>1500</v>
      </c>
      <c r="E22" s="221" t="s">
        <v>196</v>
      </c>
      <c r="F22" s="221" t="s">
        <v>8</v>
      </c>
      <c r="G22" s="255">
        <v>12</v>
      </c>
      <c r="H22" s="221">
        <v>12</v>
      </c>
      <c r="K22">
        <f t="shared" si="0"/>
        <v>0</v>
      </c>
    </row>
    <row r="23" spans="1:11" x14ac:dyDescent="0.25">
      <c r="A23" s="342">
        <v>22</v>
      </c>
      <c r="B23" s="221" t="s">
        <v>761</v>
      </c>
      <c r="C23" s="221">
        <v>2</v>
      </c>
      <c r="D23" s="221">
        <v>1500</v>
      </c>
      <c r="E23" s="221" t="s">
        <v>196</v>
      </c>
      <c r="F23" s="221" t="s">
        <v>8</v>
      </c>
      <c r="G23" s="255">
        <v>12</v>
      </c>
      <c r="H23" s="221">
        <v>12</v>
      </c>
    </row>
    <row r="24" spans="1:11" x14ac:dyDescent="0.25">
      <c r="A24" s="342">
        <v>23</v>
      </c>
      <c r="B24" s="221" t="s">
        <v>14</v>
      </c>
      <c r="C24" s="221">
        <v>1</v>
      </c>
      <c r="D24" s="221">
        <v>1500</v>
      </c>
      <c r="E24" s="221" t="s">
        <v>196</v>
      </c>
      <c r="F24" s="221" t="s">
        <v>549</v>
      </c>
      <c r="G24" s="255">
        <v>12</v>
      </c>
      <c r="H24" s="255">
        <v>12</v>
      </c>
      <c r="I24" t="s">
        <v>759</v>
      </c>
      <c r="K24">
        <f>IF(B24=B22,1,0)</f>
        <v>0</v>
      </c>
    </row>
    <row r="25" spans="1:11" x14ac:dyDescent="0.25">
      <c r="A25" s="342">
        <v>24</v>
      </c>
      <c r="B25" s="221" t="s">
        <v>14</v>
      </c>
      <c r="C25" s="221">
        <v>2</v>
      </c>
      <c r="D25" s="221">
        <v>1500</v>
      </c>
      <c r="E25" s="221" t="s">
        <v>196</v>
      </c>
      <c r="F25" s="221" t="s">
        <v>549</v>
      </c>
      <c r="G25" s="255">
        <v>12</v>
      </c>
      <c r="H25" s="255">
        <v>12</v>
      </c>
      <c r="I25" t="s">
        <v>759</v>
      </c>
      <c r="K25">
        <f t="shared" si="0"/>
        <v>1</v>
      </c>
    </row>
    <row r="26" spans="1:11" x14ac:dyDescent="0.25">
      <c r="A26" s="342">
        <v>25</v>
      </c>
      <c r="B26" s="221" t="s">
        <v>39</v>
      </c>
      <c r="C26" s="221">
        <v>1</v>
      </c>
      <c r="D26" s="221">
        <v>1500</v>
      </c>
      <c r="E26" s="221" t="s">
        <v>196</v>
      </c>
      <c r="F26" s="221" t="s">
        <v>549</v>
      </c>
      <c r="G26" s="255">
        <v>12</v>
      </c>
      <c r="H26" s="221">
        <v>12</v>
      </c>
      <c r="I26" t="s">
        <v>759</v>
      </c>
      <c r="K26">
        <f t="shared" si="0"/>
        <v>0</v>
      </c>
    </row>
    <row r="27" spans="1:11" x14ac:dyDescent="0.25">
      <c r="A27" s="342">
        <v>26</v>
      </c>
      <c r="B27" s="221" t="s">
        <v>39</v>
      </c>
      <c r="C27" s="221">
        <v>2</v>
      </c>
      <c r="D27" s="221">
        <v>1500</v>
      </c>
      <c r="E27" s="221" t="s">
        <v>196</v>
      </c>
      <c r="F27" s="221" t="s">
        <v>549</v>
      </c>
      <c r="G27" s="255">
        <v>12</v>
      </c>
      <c r="H27" s="221">
        <v>12</v>
      </c>
      <c r="I27" t="s">
        <v>759</v>
      </c>
      <c r="K27">
        <f t="shared" si="0"/>
        <v>1</v>
      </c>
    </row>
    <row r="28" spans="1:11" x14ac:dyDescent="0.25">
      <c r="A28" s="342">
        <v>27</v>
      </c>
      <c r="B28" s="221" t="s">
        <v>17</v>
      </c>
      <c r="C28" s="221">
        <v>1</v>
      </c>
      <c r="D28" s="221">
        <v>1500</v>
      </c>
      <c r="E28" s="221" t="s">
        <v>196</v>
      </c>
      <c r="F28" s="221" t="s">
        <v>549</v>
      </c>
      <c r="G28" s="255">
        <v>12</v>
      </c>
      <c r="H28" s="221">
        <v>12</v>
      </c>
      <c r="I28" t="s">
        <v>759</v>
      </c>
      <c r="K28">
        <f t="shared" si="0"/>
        <v>0</v>
      </c>
    </row>
    <row r="29" spans="1:11" x14ac:dyDescent="0.25">
      <c r="A29" s="342">
        <v>28</v>
      </c>
      <c r="B29" s="221" t="s">
        <v>17</v>
      </c>
      <c r="C29" s="221">
        <v>2</v>
      </c>
      <c r="D29" s="221">
        <v>1500</v>
      </c>
      <c r="E29" s="221" t="s">
        <v>196</v>
      </c>
      <c r="F29" s="221" t="s">
        <v>549</v>
      </c>
      <c r="G29" s="255">
        <v>12</v>
      </c>
      <c r="H29" s="221">
        <v>12</v>
      </c>
      <c r="I29" t="s">
        <v>759</v>
      </c>
      <c r="K29">
        <f t="shared" si="0"/>
        <v>1</v>
      </c>
    </row>
    <row r="30" spans="1:11" x14ac:dyDescent="0.25">
      <c r="A30" s="342">
        <v>29</v>
      </c>
      <c r="B30" s="221" t="s">
        <v>43</v>
      </c>
      <c r="C30" s="255">
        <v>1</v>
      </c>
      <c r="D30" s="221">
        <v>1500</v>
      </c>
      <c r="E30" s="221" t="s">
        <v>196</v>
      </c>
      <c r="F30" s="255" t="s">
        <v>8</v>
      </c>
      <c r="G30" s="255">
        <v>12</v>
      </c>
      <c r="H30" s="221">
        <v>11</v>
      </c>
      <c r="K30">
        <f t="shared" si="0"/>
        <v>0</v>
      </c>
    </row>
    <row r="31" spans="1:11" x14ac:dyDescent="0.25">
      <c r="A31" s="342">
        <v>30</v>
      </c>
      <c r="B31" s="221" t="s">
        <v>43</v>
      </c>
      <c r="C31" s="255">
        <v>2</v>
      </c>
      <c r="D31" s="221">
        <v>1500</v>
      </c>
      <c r="E31" s="221" t="s">
        <v>196</v>
      </c>
      <c r="F31" s="255" t="s">
        <v>8</v>
      </c>
      <c r="G31" s="255">
        <v>12</v>
      </c>
      <c r="H31" s="221">
        <v>11</v>
      </c>
      <c r="K31">
        <f t="shared" si="0"/>
        <v>1</v>
      </c>
    </row>
    <row r="32" spans="1:11" x14ac:dyDescent="0.25">
      <c r="A32" s="342">
        <v>31</v>
      </c>
      <c r="B32" s="221" t="s">
        <v>425</v>
      </c>
      <c r="C32" s="255">
        <v>1</v>
      </c>
      <c r="D32" s="221">
        <v>1500</v>
      </c>
      <c r="E32" s="221" t="s">
        <v>196</v>
      </c>
      <c r="F32" s="255" t="s">
        <v>549</v>
      </c>
      <c r="G32" s="255">
        <v>12</v>
      </c>
      <c r="H32" s="221">
        <v>12</v>
      </c>
      <c r="K32">
        <f t="shared" si="0"/>
        <v>0</v>
      </c>
    </row>
    <row r="33" spans="1:11" x14ac:dyDescent="0.25">
      <c r="A33" s="342">
        <v>32</v>
      </c>
      <c r="B33" s="221" t="s">
        <v>425</v>
      </c>
      <c r="C33" s="255">
        <v>2</v>
      </c>
      <c r="D33" s="221">
        <v>1500</v>
      </c>
      <c r="E33" s="221" t="s">
        <v>196</v>
      </c>
      <c r="F33" s="255" t="s">
        <v>549</v>
      </c>
      <c r="G33" s="255">
        <v>12</v>
      </c>
      <c r="H33" s="221">
        <v>12</v>
      </c>
      <c r="K33">
        <f t="shared" si="0"/>
        <v>1</v>
      </c>
    </row>
    <row r="34" spans="1:11" x14ac:dyDescent="0.25">
      <c r="A34" s="342">
        <v>33</v>
      </c>
      <c r="B34" s="221" t="s">
        <v>25</v>
      </c>
      <c r="C34" s="221">
        <v>1</v>
      </c>
      <c r="D34" s="221">
        <v>1500</v>
      </c>
      <c r="E34" s="221" t="s">
        <v>196</v>
      </c>
      <c r="F34" s="221" t="s">
        <v>549</v>
      </c>
      <c r="G34" s="255">
        <v>12</v>
      </c>
      <c r="H34" s="221">
        <v>13</v>
      </c>
      <c r="K34">
        <f t="shared" si="0"/>
        <v>0</v>
      </c>
    </row>
    <row r="35" spans="1:11" x14ac:dyDescent="0.25">
      <c r="A35" s="342">
        <v>34</v>
      </c>
      <c r="B35" s="221" t="s">
        <v>25</v>
      </c>
      <c r="C35" s="221">
        <v>2</v>
      </c>
      <c r="D35" s="221">
        <v>1500</v>
      </c>
      <c r="E35" s="221" t="s">
        <v>196</v>
      </c>
      <c r="F35" s="221" t="s">
        <v>549</v>
      </c>
      <c r="G35" s="255">
        <v>12</v>
      </c>
      <c r="H35" s="221">
        <v>13</v>
      </c>
      <c r="K35">
        <f t="shared" si="0"/>
        <v>1</v>
      </c>
    </row>
    <row r="36" spans="1:11" x14ac:dyDescent="0.25">
      <c r="A36" s="342">
        <v>35</v>
      </c>
      <c r="B36" s="221" t="s">
        <v>25</v>
      </c>
      <c r="C36" s="221">
        <v>3</v>
      </c>
      <c r="D36" s="221">
        <v>1500</v>
      </c>
      <c r="E36" s="221" t="s">
        <v>196</v>
      </c>
      <c r="F36" s="221" t="s">
        <v>549</v>
      </c>
      <c r="G36" s="255">
        <v>12</v>
      </c>
      <c r="H36" s="221">
        <v>13</v>
      </c>
      <c r="K36">
        <f t="shared" si="0"/>
        <v>1</v>
      </c>
    </row>
    <row r="37" spans="1:11" x14ac:dyDescent="0.25">
      <c r="A37" s="342">
        <v>36</v>
      </c>
      <c r="B37" s="221" t="s">
        <v>25</v>
      </c>
      <c r="C37" s="221">
        <v>4</v>
      </c>
      <c r="D37" s="221">
        <v>1500</v>
      </c>
      <c r="E37" s="221" t="s">
        <v>196</v>
      </c>
      <c r="F37" s="221" t="s">
        <v>549</v>
      </c>
      <c r="G37" s="255">
        <v>12</v>
      </c>
      <c r="H37" s="221">
        <v>13</v>
      </c>
      <c r="K37">
        <f t="shared" si="0"/>
        <v>1</v>
      </c>
    </row>
    <row r="38" spans="1:11" x14ac:dyDescent="0.25">
      <c r="A38" s="342">
        <v>37</v>
      </c>
      <c r="B38" s="221" t="s">
        <v>26</v>
      </c>
      <c r="C38" s="221">
        <v>1</v>
      </c>
      <c r="D38" s="221">
        <v>1500</v>
      </c>
      <c r="E38" s="221" t="s">
        <v>196</v>
      </c>
      <c r="F38" s="221" t="s">
        <v>549</v>
      </c>
      <c r="G38" s="255">
        <v>12</v>
      </c>
      <c r="H38" s="221">
        <v>12</v>
      </c>
      <c r="K38">
        <f t="shared" si="0"/>
        <v>0</v>
      </c>
    </row>
    <row r="39" spans="1:11" x14ac:dyDescent="0.25">
      <c r="A39" s="342">
        <v>38</v>
      </c>
      <c r="B39" s="221" t="s">
        <v>26</v>
      </c>
      <c r="C39" s="221">
        <v>2</v>
      </c>
      <c r="D39" s="221">
        <v>1500</v>
      </c>
      <c r="E39" s="221" t="s">
        <v>196</v>
      </c>
      <c r="F39" s="221" t="s">
        <v>549</v>
      </c>
      <c r="G39" s="255">
        <v>12</v>
      </c>
      <c r="H39" s="221">
        <v>12</v>
      </c>
    </row>
    <row r="40" spans="1:11" x14ac:dyDescent="0.25">
      <c r="A40" s="342">
        <v>39</v>
      </c>
      <c r="B40" s="221" t="s">
        <v>28</v>
      </c>
      <c r="C40" s="221">
        <v>1</v>
      </c>
      <c r="D40" s="221">
        <v>1000</v>
      </c>
      <c r="E40" s="221" t="s">
        <v>196</v>
      </c>
      <c r="F40" s="221" t="s">
        <v>229</v>
      </c>
      <c r="G40" s="255">
        <v>11</v>
      </c>
      <c r="H40" s="221">
        <v>11</v>
      </c>
      <c r="I40" t="s">
        <v>759</v>
      </c>
      <c r="K40">
        <f>IF(B40=B38,1,0)</f>
        <v>0</v>
      </c>
    </row>
    <row r="41" spans="1:11" x14ac:dyDescent="0.25">
      <c r="A41" s="342">
        <v>40</v>
      </c>
      <c r="B41" s="221" t="s">
        <v>28</v>
      </c>
      <c r="C41" s="221">
        <v>2</v>
      </c>
      <c r="D41" s="221">
        <v>1000</v>
      </c>
      <c r="E41" s="221" t="s">
        <v>196</v>
      </c>
      <c r="F41" s="221" t="s">
        <v>229</v>
      </c>
      <c r="G41" s="255">
        <v>11</v>
      </c>
      <c r="H41" s="221">
        <v>11</v>
      </c>
      <c r="I41" t="s">
        <v>759</v>
      </c>
      <c r="K41">
        <f t="shared" si="0"/>
        <v>1</v>
      </c>
    </row>
    <row r="42" spans="1:11" x14ac:dyDescent="0.25">
      <c r="A42" s="342">
        <v>41</v>
      </c>
      <c r="B42" s="221" t="s">
        <v>29</v>
      </c>
      <c r="C42" s="221">
        <v>1</v>
      </c>
      <c r="D42" s="221">
        <v>1000</v>
      </c>
      <c r="E42" s="221" t="s">
        <v>196</v>
      </c>
      <c r="F42" s="221" t="s">
        <v>549</v>
      </c>
      <c r="G42" s="255">
        <v>11</v>
      </c>
      <c r="H42" s="221">
        <v>12</v>
      </c>
      <c r="I42" t="s">
        <v>759</v>
      </c>
      <c r="K42">
        <f t="shared" si="0"/>
        <v>0</v>
      </c>
    </row>
    <row r="43" spans="1:11" x14ac:dyDescent="0.25">
      <c r="A43" s="342">
        <v>42</v>
      </c>
      <c r="B43" s="221" t="s">
        <v>29</v>
      </c>
      <c r="C43" s="221">
        <v>2</v>
      </c>
      <c r="D43" s="221">
        <v>1000</v>
      </c>
      <c r="E43" s="221" t="s">
        <v>196</v>
      </c>
      <c r="F43" s="221" t="s">
        <v>549</v>
      </c>
      <c r="G43" s="255">
        <v>11</v>
      </c>
      <c r="H43" s="221">
        <v>12</v>
      </c>
      <c r="I43" t="s">
        <v>759</v>
      </c>
      <c r="K43">
        <f t="shared" si="0"/>
        <v>1</v>
      </c>
    </row>
    <row r="44" spans="1:11" x14ac:dyDescent="0.25">
      <c r="A44" s="342">
        <v>43</v>
      </c>
      <c r="B44" s="221" t="s">
        <v>10</v>
      </c>
      <c r="C44" s="221">
        <v>1</v>
      </c>
      <c r="D44" s="221">
        <v>1500</v>
      </c>
      <c r="E44" s="221" t="s">
        <v>196</v>
      </c>
      <c r="F44" s="221" t="s">
        <v>549</v>
      </c>
      <c r="G44" s="255">
        <v>12</v>
      </c>
      <c r="H44" s="221">
        <v>6</v>
      </c>
      <c r="I44" t="s">
        <v>759</v>
      </c>
      <c r="K44">
        <f t="shared" si="0"/>
        <v>0</v>
      </c>
    </row>
    <row r="45" spans="1:11" x14ac:dyDescent="0.25">
      <c r="A45" s="342">
        <v>44</v>
      </c>
      <c r="B45" s="221" t="s">
        <v>10</v>
      </c>
      <c r="C45" s="221">
        <v>2</v>
      </c>
      <c r="D45" s="221">
        <v>1500</v>
      </c>
      <c r="E45" s="221" t="s">
        <v>196</v>
      </c>
      <c r="F45" s="221" t="s">
        <v>549</v>
      </c>
      <c r="G45" s="255">
        <v>12</v>
      </c>
      <c r="H45" s="221">
        <v>6</v>
      </c>
      <c r="I45" t="s">
        <v>759</v>
      </c>
      <c r="K45">
        <f t="shared" si="0"/>
        <v>1</v>
      </c>
    </row>
    <row r="46" spans="1:11" x14ac:dyDescent="0.25">
      <c r="A46" s="342">
        <v>45</v>
      </c>
      <c r="B46" s="221" t="s">
        <v>10</v>
      </c>
      <c r="C46" s="221">
        <v>3</v>
      </c>
      <c r="D46" s="221">
        <v>1500</v>
      </c>
      <c r="E46" s="221" t="s">
        <v>196</v>
      </c>
      <c r="F46" s="221" t="s">
        <v>549</v>
      </c>
      <c r="G46" s="255">
        <v>12</v>
      </c>
      <c r="H46" s="221">
        <v>6</v>
      </c>
      <c r="I46" t="s">
        <v>759</v>
      </c>
      <c r="K46">
        <f t="shared" si="0"/>
        <v>1</v>
      </c>
    </row>
    <row r="47" spans="1:11" x14ac:dyDescent="0.25">
      <c r="A47" s="342">
        <v>46</v>
      </c>
      <c r="B47" s="221" t="s">
        <v>32</v>
      </c>
      <c r="C47" s="221">
        <v>1</v>
      </c>
      <c r="D47" s="221">
        <v>1000</v>
      </c>
      <c r="E47" s="221" t="s">
        <v>196</v>
      </c>
      <c r="F47" s="221" t="s">
        <v>33</v>
      </c>
      <c r="G47" s="255" t="s">
        <v>1166</v>
      </c>
      <c r="H47" s="221" t="s">
        <v>1166</v>
      </c>
      <c r="K47">
        <f t="shared" si="0"/>
        <v>0</v>
      </c>
    </row>
    <row r="48" spans="1:11" x14ac:dyDescent="0.25">
      <c r="A48" s="342">
        <v>47</v>
      </c>
      <c r="B48" s="221" t="s">
        <v>32</v>
      </c>
      <c r="C48" s="221">
        <v>2</v>
      </c>
      <c r="D48" s="221">
        <v>1000</v>
      </c>
      <c r="E48" s="221" t="s">
        <v>196</v>
      </c>
      <c r="F48" s="221" t="s">
        <v>33</v>
      </c>
      <c r="G48" s="255" t="s">
        <v>1166</v>
      </c>
      <c r="H48" s="221" t="s">
        <v>1166</v>
      </c>
      <c r="K48">
        <f t="shared" si="0"/>
        <v>1</v>
      </c>
    </row>
    <row r="49" spans="1:11" x14ac:dyDescent="0.25">
      <c r="A49" s="342">
        <v>48</v>
      </c>
      <c r="B49" s="221" t="s">
        <v>41</v>
      </c>
      <c r="C49" s="221">
        <v>1</v>
      </c>
      <c r="D49" s="221">
        <v>1500</v>
      </c>
      <c r="E49" s="221" t="s">
        <v>196</v>
      </c>
      <c r="F49" s="221" t="s">
        <v>549</v>
      </c>
      <c r="G49" s="255">
        <v>12</v>
      </c>
      <c r="H49" s="221">
        <v>12</v>
      </c>
      <c r="K49">
        <f t="shared" si="0"/>
        <v>0</v>
      </c>
    </row>
    <row r="50" spans="1:11" x14ac:dyDescent="0.25">
      <c r="A50" s="342">
        <v>49</v>
      </c>
      <c r="B50" s="221" t="s">
        <v>41</v>
      </c>
      <c r="C50" s="221">
        <v>2</v>
      </c>
      <c r="D50" s="221">
        <v>1500</v>
      </c>
      <c r="E50" s="221" t="s">
        <v>196</v>
      </c>
      <c r="F50" s="221" t="s">
        <v>549</v>
      </c>
      <c r="G50" s="255">
        <v>12</v>
      </c>
      <c r="H50" s="221">
        <v>12</v>
      </c>
      <c r="K50">
        <f t="shared" si="0"/>
        <v>1</v>
      </c>
    </row>
    <row r="51" spans="1:11" x14ac:dyDescent="0.25">
      <c r="A51" s="342">
        <v>50</v>
      </c>
      <c r="B51" s="221" t="s">
        <v>27</v>
      </c>
      <c r="C51" s="221">
        <v>1</v>
      </c>
      <c r="D51" s="221">
        <v>1500</v>
      </c>
      <c r="E51" s="221" t="s">
        <v>196</v>
      </c>
      <c r="F51" s="221" t="s">
        <v>549</v>
      </c>
      <c r="G51" s="255">
        <v>12</v>
      </c>
      <c r="H51" s="221">
        <v>12</v>
      </c>
      <c r="K51">
        <f t="shared" si="0"/>
        <v>0</v>
      </c>
    </row>
    <row r="52" spans="1:11" x14ac:dyDescent="0.25">
      <c r="A52" s="342">
        <v>51</v>
      </c>
      <c r="B52" s="221" t="s">
        <v>27</v>
      </c>
      <c r="C52" s="221">
        <v>2</v>
      </c>
      <c r="D52" s="221">
        <v>1500</v>
      </c>
      <c r="E52" s="221" t="s">
        <v>196</v>
      </c>
      <c r="F52" s="221" t="s">
        <v>549</v>
      </c>
      <c r="G52" s="255">
        <v>12</v>
      </c>
      <c r="H52" s="221">
        <v>12</v>
      </c>
      <c r="K52">
        <f t="shared" si="0"/>
        <v>1</v>
      </c>
    </row>
    <row r="53" spans="1:11" x14ac:dyDescent="0.25">
      <c r="A53" s="342">
        <v>52</v>
      </c>
      <c r="B53" s="221" t="s">
        <v>27</v>
      </c>
      <c r="C53" s="221">
        <v>3</v>
      </c>
      <c r="D53" s="221">
        <v>1500</v>
      </c>
      <c r="E53" s="221" t="s">
        <v>196</v>
      </c>
      <c r="F53" s="221" t="s">
        <v>549</v>
      </c>
      <c r="G53" s="255">
        <v>12</v>
      </c>
      <c r="H53" s="221">
        <v>12</v>
      </c>
      <c r="K53">
        <f t="shared" si="0"/>
        <v>1</v>
      </c>
    </row>
    <row r="54" spans="1:11" x14ac:dyDescent="0.25">
      <c r="A54" s="342">
        <v>53</v>
      </c>
      <c r="B54" s="221" t="s">
        <v>27</v>
      </c>
      <c r="C54" s="221">
        <v>4</v>
      </c>
      <c r="D54" s="221">
        <v>1500</v>
      </c>
      <c r="E54" s="221" t="s">
        <v>196</v>
      </c>
      <c r="F54" s="221" t="s">
        <v>549</v>
      </c>
      <c r="G54" s="255">
        <v>12</v>
      </c>
      <c r="H54" s="221">
        <v>12</v>
      </c>
    </row>
    <row r="55" spans="1:11" x14ac:dyDescent="0.25">
      <c r="A55" s="342">
        <v>54</v>
      </c>
      <c r="B55" s="221" t="s">
        <v>34</v>
      </c>
      <c r="C55" s="221">
        <v>1</v>
      </c>
      <c r="D55" s="221">
        <v>1500</v>
      </c>
      <c r="E55" s="221" t="s">
        <v>196</v>
      </c>
      <c r="F55" s="221" t="s">
        <v>44</v>
      </c>
      <c r="G55" s="255">
        <v>12</v>
      </c>
      <c r="H55" s="221">
        <v>11</v>
      </c>
      <c r="K55">
        <f>IF(B55=B53,1,0)</f>
        <v>0</v>
      </c>
    </row>
    <row r="56" spans="1:11" x14ac:dyDescent="0.25">
      <c r="A56" s="342">
        <v>55</v>
      </c>
      <c r="B56" s="221" t="s">
        <v>491</v>
      </c>
      <c r="C56" s="221">
        <v>1</v>
      </c>
      <c r="D56" s="221">
        <v>1500</v>
      </c>
      <c r="E56" s="221" t="s">
        <v>196</v>
      </c>
      <c r="F56" s="221" t="s">
        <v>549</v>
      </c>
      <c r="G56" s="255">
        <v>12</v>
      </c>
      <c r="H56" s="221">
        <v>12</v>
      </c>
      <c r="K56">
        <f t="shared" si="0"/>
        <v>0</v>
      </c>
    </row>
    <row r="57" spans="1:11" x14ac:dyDescent="0.25">
      <c r="A57" s="342">
        <v>56</v>
      </c>
      <c r="B57" s="221" t="s">
        <v>491</v>
      </c>
      <c r="C57" s="221">
        <v>2</v>
      </c>
      <c r="D57" s="221">
        <v>1500</v>
      </c>
      <c r="E57" s="221" t="s">
        <v>196</v>
      </c>
      <c r="F57" s="221" t="s">
        <v>549</v>
      </c>
      <c r="G57" s="255">
        <v>12</v>
      </c>
      <c r="H57" s="221">
        <v>12</v>
      </c>
      <c r="K57">
        <f t="shared" si="0"/>
        <v>1</v>
      </c>
    </row>
    <row r="58" spans="1:11" x14ac:dyDescent="0.25">
      <c r="A58" s="342">
        <v>57</v>
      </c>
      <c r="B58" s="221" t="s">
        <v>46</v>
      </c>
      <c r="C58" s="221">
        <v>1</v>
      </c>
      <c r="D58" s="221">
        <v>1500</v>
      </c>
      <c r="E58" s="221" t="s">
        <v>196</v>
      </c>
      <c r="F58" s="221" t="s">
        <v>549</v>
      </c>
      <c r="G58" s="255">
        <v>12</v>
      </c>
      <c r="H58" s="221">
        <v>12</v>
      </c>
      <c r="I58" t="s">
        <v>759</v>
      </c>
      <c r="K58">
        <f t="shared" si="0"/>
        <v>0</v>
      </c>
    </row>
    <row r="59" spans="1:11" x14ac:dyDescent="0.25">
      <c r="A59" s="342">
        <v>58</v>
      </c>
      <c r="B59" s="221" t="s">
        <v>46</v>
      </c>
      <c r="C59" s="221">
        <v>2</v>
      </c>
      <c r="D59" s="221">
        <v>1500</v>
      </c>
      <c r="E59" s="221" t="s">
        <v>196</v>
      </c>
      <c r="F59" s="221" t="s">
        <v>549</v>
      </c>
      <c r="G59" s="255">
        <v>12</v>
      </c>
      <c r="H59" s="221">
        <v>12</v>
      </c>
      <c r="I59" t="s">
        <v>759</v>
      </c>
      <c r="K59">
        <f t="shared" si="0"/>
        <v>1</v>
      </c>
    </row>
    <row r="60" spans="1:11" s="270" customFormat="1" x14ac:dyDescent="0.25">
      <c r="A60" s="342">
        <v>59</v>
      </c>
      <c r="B60" s="221" t="s">
        <v>46</v>
      </c>
      <c r="C60" s="221">
        <v>3</v>
      </c>
      <c r="D60" s="221">
        <v>1500</v>
      </c>
      <c r="E60" s="221" t="s">
        <v>196</v>
      </c>
      <c r="F60" s="221" t="s">
        <v>549</v>
      </c>
      <c r="G60" s="255">
        <v>12</v>
      </c>
      <c r="H60" s="221">
        <v>12</v>
      </c>
    </row>
    <row r="61" spans="1:11" x14ac:dyDescent="0.25">
      <c r="A61" s="342">
        <v>60</v>
      </c>
      <c r="B61" s="221" t="s">
        <v>30</v>
      </c>
      <c r="C61" s="221">
        <v>1</v>
      </c>
      <c r="D61" s="221">
        <v>1500</v>
      </c>
      <c r="E61" s="221" t="s">
        <v>196</v>
      </c>
      <c r="F61" s="221" t="s">
        <v>549</v>
      </c>
      <c r="G61" s="255">
        <v>12</v>
      </c>
      <c r="H61" s="221">
        <v>13</v>
      </c>
      <c r="K61">
        <f>IF(B61=B59,1,0)</f>
        <v>0</v>
      </c>
    </row>
    <row r="62" spans="1:11" x14ac:dyDescent="0.25">
      <c r="A62" s="342">
        <v>61</v>
      </c>
      <c r="B62" s="221" t="s">
        <v>30</v>
      </c>
      <c r="C62" s="221">
        <v>2</v>
      </c>
      <c r="D62" s="221">
        <v>1500</v>
      </c>
      <c r="E62" s="221" t="s">
        <v>196</v>
      </c>
      <c r="F62" s="221" t="s">
        <v>549</v>
      </c>
      <c r="G62" s="255">
        <v>12</v>
      </c>
      <c r="H62" s="221">
        <v>13</v>
      </c>
      <c r="K62">
        <f t="shared" si="0"/>
        <v>1</v>
      </c>
    </row>
    <row r="63" spans="1:11" x14ac:dyDescent="0.25">
      <c r="A63" s="342">
        <v>62</v>
      </c>
      <c r="B63" s="221" t="s">
        <v>30</v>
      </c>
      <c r="C63" s="221">
        <v>3</v>
      </c>
      <c r="D63" s="221">
        <v>1500</v>
      </c>
      <c r="E63" s="221" t="s">
        <v>196</v>
      </c>
      <c r="F63" s="221" t="s">
        <v>549</v>
      </c>
      <c r="G63" s="255">
        <v>12</v>
      </c>
      <c r="H63" s="221">
        <v>13</v>
      </c>
      <c r="K63">
        <f t="shared" si="0"/>
        <v>1</v>
      </c>
    </row>
    <row r="64" spans="1:11" s="8" customFormat="1" x14ac:dyDescent="0.25">
      <c r="A64" s="402"/>
      <c r="B64" s="402"/>
      <c r="C64" s="227" t="s">
        <v>499</v>
      </c>
      <c r="D64" s="227">
        <f>SUM(D2:D63)</f>
        <v>89000</v>
      </c>
      <c r="E64" s="227"/>
      <c r="F64" s="227"/>
      <c r="G64" s="227"/>
      <c r="H64" s="47"/>
    </row>
  </sheetData>
  <sortState ref="B2:H54">
    <sortCondition ref="B2:B54"/>
  </sortState>
  <mergeCells count="1">
    <mergeCell ref="A64:B6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247"/>
  <sheetViews>
    <sheetView topLeftCell="A186" workbookViewId="0">
      <selection activeCell="A2" sqref="A2:H247"/>
    </sheetView>
  </sheetViews>
  <sheetFormatPr defaultRowHeight="15" x14ac:dyDescent="0.25"/>
  <cols>
    <col min="1" max="1" width="7.7109375" style="8" customWidth="1"/>
    <col min="2" max="2" width="19.42578125" style="8" customWidth="1"/>
    <col min="3" max="3" width="6.7109375" style="8" customWidth="1"/>
    <col min="4" max="4" width="8.7109375" style="8" customWidth="1"/>
    <col min="5" max="6" width="13.5703125" style="8" customWidth="1"/>
    <col min="7" max="7" width="11.5703125" style="8" customWidth="1"/>
    <col min="8" max="8" width="11.7109375" style="8" customWidth="1"/>
  </cols>
  <sheetData>
    <row r="1" spans="1:11" s="8" customFormat="1" ht="25.5" x14ac:dyDescent="0.25">
      <c r="A1" s="67" t="s">
        <v>0</v>
      </c>
      <c r="B1" s="223" t="s">
        <v>193</v>
      </c>
      <c r="C1" s="223" t="s">
        <v>601</v>
      </c>
      <c r="D1" s="223" t="s">
        <v>194</v>
      </c>
      <c r="E1" s="223" t="s">
        <v>195</v>
      </c>
      <c r="F1" s="223" t="s">
        <v>208</v>
      </c>
      <c r="G1" s="223" t="s">
        <v>589</v>
      </c>
      <c r="H1" s="223" t="s">
        <v>602</v>
      </c>
    </row>
    <row r="2" spans="1:11" s="154" customFormat="1" x14ac:dyDescent="0.25">
      <c r="A2" s="290">
        <v>1</v>
      </c>
      <c r="B2" s="290" t="s">
        <v>48</v>
      </c>
      <c r="C2" s="290">
        <v>1</v>
      </c>
      <c r="D2" s="290">
        <v>200</v>
      </c>
      <c r="E2" s="290" t="s">
        <v>219</v>
      </c>
      <c r="F2" s="290" t="s">
        <v>48</v>
      </c>
      <c r="G2" s="290">
        <v>9</v>
      </c>
      <c r="H2" s="290">
        <v>9</v>
      </c>
      <c r="K2" s="154">
        <f>IF(B2=B1,1,0)</f>
        <v>0</v>
      </c>
    </row>
    <row r="3" spans="1:11" s="154" customFormat="1" x14ac:dyDescent="0.25">
      <c r="A3" s="290">
        <v>2</v>
      </c>
      <c r="B3" s="290" t="s">
        <v>45</v>
      </c>
      <c r="C3" s="290">
        <v>1</v>
      </c>
      <c r="D3" s="290">
        <v>315</v>
      </c>
      <c r="E3" s="290" t="s">
        <v>209</v>
      </c>
      <c r="F3" s="290" t="s">
        <v>8</v>
      </c>
      <c r="G3" s="290" t="s">
        <v>591</v>
      </c>
      <c r="H3" s="290">
        <v>8</v>
      </c>
    </row>
    <row r="4" spans="1:11" s="154" customFormat="1" x14ac:dyDescent="0.25">
      <c r="A4" s="290">
        <v>3</v>
      </c>
      <c r="B4" s="290" t="s">
        <v>45</v>
      </c>
      <c r="C4" s="290">
        <v>2</v>
      </c>
      <c r="D4" s="290">
        <v>315</v>
      </c>
      <c r="E4" s="290" t="s">
        <v>209</v>
      </c>
      <c r="F4" s="290" t="s">
        <v>8</v>
      </c>
      <c r="G4" s="290" t="s">
        <v>591</v>
      </c>
      <c r="H4" s="290">
        <v>8</v>
      </c>
      <c r="K4" s="154">
        <f>IF(B4=B2,1,0)</f>
        <v>0</v>
      </c>
    </row>
    <row r="5" spans="1:11" s="154" customFormat="1" x14ac:dyDescent="0.25">
      <c r="A5" s="290">
        <v>4</v>
      </c>
      <c r="B5" s="290" t="s">
        <v>890</v>
      </c>
      <c r="C5" s="290">
        <v>1</v>
      </c>
      <c r="D5" s="290">
        <v>500</v>
      </c>
      <c r="E5" s="290" t="s">
        <v>209</v>
      </c>
      <c r="F5" s="290" t="s">
        <v>51</v>
      </c>
      <c r="G5" s="290" t="s">
        <v>591</v>
      </c>
      <c r="H5" s="290" t="s">
        <v>591</v>
      </c>
      <c r="K5" s="154">
        <f t="shared" ref="K5:K74" si="0">IF(B5=B4,1,0)</f>
        <v>0</v>
      </c>
    </row>
    <row r="6" spans="1:11" s="154" customFormat="1" x14ac:dyDescent="0.25">
      <c r="A6" s="290">
        <v>5</v>
      </c>
      <c r="B6" s="290" t="s">
        <v>53</v>
      </c>
      <c r="C6" s="290">
        <v>1</v>
      </c>
      <c r="D6" s="290">
        <v>315</v>
      </c>
      <c r="E6" s="290" t="s">
        <v>209</v>
      </c>
      <c r="F6" s="290" t="s">
        <v>24</v>
      </c>
      <c r="G6" s="290" t="s">
        <v>591</v>
      </c>
      <c r="H6" s="290">
        <v>9</v>
      </c>
      <c r="K6" s="154">
        <f t="shared" si="0"/>
        <v>0</v>
      </c>
    </row>
    <row r="7" spans="1:11" s="154" customFormat="1" x14ac:dyDescent="0.25">
      <c r="A7" s="290">
        <v>6</v>
      </c>
      <c r="B7" s="290" t="s">
        <v>53</v>
      </c>
      <c r="C7" s="290">
        <v>2</v>
      </c>
      <c r="D7" s="290">
        <v>315</v>
      </c>
      <c r="E7" s="290" t="s">
        <v>209</v>
      </c>
      <c r="F7" s="290" t="s">
        <v>24</v>
      </c>
      <c r="G7" s="290" t="s">
        <v>591</v>
      </c>
      <c r="H7" s="290">
        <v>9</v>
      </c>
      <c r="I7" s="160"/>
      <c r="K7" s="154">
        <f t="shared" si="0"/>
        <v>1</v>
      </c>
    </row>
    <row r="8" spans="1:11" s="154" customFormat="1" x14ac:dyDescent="0.25">
      <c r="A8" s="290">
        <v>7</v>
      </c>
      <c r="B8" s="290" t="s">
        <v>53</v>
      </c>
      <c r="C8" s="290">
        <v>3</v>
      </c>
      <c r="D8" s="290">
        <v>315</v>
      </c>
      <c r="E8" s="290" t="s">
        <v>209</v>
      </c>
      <c r="F8" s="290" t="s">
        <v>24</v>
      </c>
      <c r="G8" s="290" t="s">
        <v>591</v>
      </c>
      <c r="H8" s="290">
        <v>9</v>
      </c>
      <c r="I8" s="160" t="s">
        <v>759</v>
      </c>
      <c r="K8" s="154">
        <f t="shared" si="0"/>
        <v>1</v>
      </c>
    </row>
    <row r="9" spans="1:11" s="154" customFormat="1" x14ac:dyDescent="0.25">
      <c r="A9" s="290">
        <v>8</v>
      </c>
      <c r="B9" s="290" t="s">
        <v>56</v>
      </c>
      <c r="C9" s="290">
        <v>1</v>
      </c>
      <c r="D9" s="290">
        <v>315</v>
      </c>
      <c r="E9" s="290" t="s">
        <v>209</v>
      </c>
      <c r="F9" s="290" t="s">
        <v>58</v>
      </c>
      <c r="G9" s="290" t="s">
        <v>591</v>
      </c>
      <c r="H9" s="290">
        <v>9</v>
      </c>
      <c r="K9" s="154">
        <f t="shared" si="0"/>
        <v>0</v>
      </c>
    </row>
    <row r="10" spans="1:11" s="154" customFormat="1" x14ac:dyDescent="0.25">
      <c r="A10" s="290">
        <v>9</v>
      </c>
      <c r="B10" s="290" t="s">
        <v>56</v>
      </c>
      <c r="C10" s="290">
        <v>2</v>
      </c>
      <c r="D10" s="290">
        <v>315</v>
      </c>
      <c r="E10" s="290" t="s">
        <v>209</v>
      </c>
      <c r="F10" s="290" t="s">
        <v>58</v>
      </c>
      <c r="G10" s="290" t="s">
        <v>591</v>
      </c>
      <c r="H10" s="290">
        <v>9</v>
      </c>
      <c r="K10" s="154">
        <f t="shared" si="0"/>
        <v>1</v>
      </c>
    </row>
    <row r="11" spans="1:11" s="154" customFormat="1" x14ac:dyDescent="0.25">
      <c r="A11" s="290">
        <v>10</v>
      </c>
      <c r="B11" s="290" t="s">
        <v>61</v>
      </c>
      <c r="C11" s="290">
        <v>1</v>
      </c>
      <c r="D11" s="290">
        <v>500</v>
      </c>
      <c r="E11" s="290" t="s">
        <v>209</v>
      </c>
      <c r="F11" s="290" t="s">
        <v>24</v>
      </c>
      <c r="G11" s="350">
        <v>9</v>
      </c>
      <c r="H11" s="350">
        <v>12</v>
      </c>
      <c r="K11" s="154">
        <f t="shared" si="0"/>
        <v>0</v>
      </c>
    </row>
    <row r="12" spans="1:11" s="154" customFormat="1" x14ac:dyDescent="0.25">
      <c r="A12" s="290">
        <v>11</v>
      </c>
      <c r="B12" s="290" t="s">
        <v>61</v>
      </c>
      <c r="C12" s="290">
        <v>2</v>
      </c>
      <c r="D12" s="290">
        <v>500</v>
      </c>
      <c r="E12" s="290" t="s">
        <v>209</v>
      </c>
      <c r="F12" s="290" t="s">
        <v>24</v>
      </c>
      <c r="G12" s="350">
        <v>9</v>
      </c>
      <c r="H12" s="350">
        <v>12</v>
      </c>
      <c r="K12" s="154">
        <f t="shared" si="0"/>
        <v>1</v>
      </c>
    </row>
    <row r="13" spans="1:11" s="154" customFormat="1" x14ac:dyDescent="0.25">
      <c r="A13" s="290">
        <v>12</v>
      </c>
      <c r="B13" s="290" t="s">
        <v>61</v>
      </c>
      <c r="C13" s="290">
        <v>3</v>
      </c>
      <c r="D13" s="290">
        <v>315</v>
      </c>
      <c r="E13" s="290" t="s">
        <v>209</v>
      </c>
      <c r="F13" s="290" t="s">
        <v>24</v>
      </c>
      <c r="G13" s="350" t="s">
        <v>591</v>
      </c>
      <c r="H13" s="350">
        <v>12</v>
      </c>
      <c r="K13" s="154">
        <f t="shared" si="0"/>
        <v>1</v>
      </c>
    </row>
    <row r="14" spans="1:11" s="154" customFormat="1" x14ac:dyDescent="0.25">
      <c r="A14" s="290">
        <v>13</v>
      </c>
      <c r="B14" s="290" t="s">
        <v>61</v>
      </c>
      <c r="C14" s="290">
        <v>4</v>
      </c>
      <c r="D14" s="290">
        <v>315</v>
      </c>
      <c r="E14" s="290" t="s">
        <v>209</v>
      </c>
      <c r="F14" s="290" t="s">
        <v>24</v>
      </c>
      <c r="G14" s="350" t="s">
        <v>591</v>
      </c>
      <c r="H14" s="350">
        <v>12</v>
      </c>
      <c r="K14" s="154">
        <f t="shared" si="0"/>
        <v>1</v>
      </c>
    </row>
    <row r="15" spans="1:11" s="154" customFormat="1" x14ac:dyDescent="0.25">
      <c r="A15" s="290">
        <v>14</v>
      </c>
      <c r="B15" s="300" t="s">
        <v>487</v>
      </c>
      <c r="C15" s="290">
        <v>1</v>
      </c>
      <c r="D15" s="290">
        <v>315</v>
      </c>
      <c r="E15" s="290" t="s">
        <v>209</v>
      </c>
      <c r="F15" s="290" t="s">
        <v>23</v>
      </c>
      <c r="G15" s="290" t="s">
        <v>591</v>
      </c>
      <c r="H15" s="290" t="s">
        <v>591</v>
      </c>
      <c r="K15" s="154">
        <f t="shared" si="0"/>
        <v>0</v>
      </c>
    </row>
    <row r="16" spans="1:11" s="154" customFormat="1" x14ac:dyDescent="0.25">
      <c r="A16" s="290">
        <v>15</v>
      </c>
      <c r="B16" s="300" t="s">
        <v>487</v>
      </c>
      <c r="C16" s="290">
        <v>2</v>
      </c>
      <c r="D16" s="290">
        <v>315</v>
      </c>
      <c r="E16" s="290" t="s">
        <v>209</v>
      </c>
      <c r="F16" s="290" t="s">
        <v>23</v>
      </c>
      <c r="G16" s="290" t="s">
        <v>591</v>
      </c>
      <c r="H16" s="290" t="s">
        <v>591</v>
      </c>
      <c r="K16" s="154">
        <f t="shared" si="0"/>
        <v>1</v>
      </c>
    </row>
    <row r="17" spans="1:11" s="154" customFormat="1" x14ac:dyDescent="0.25">
      <c r="A17" s="290">
        <v>16</v>
      </c>
      <c r="B17" s="290" t="s">
        <v>64</v>
      </c>
      <c r="C17" s="290">
        <v>3</v>
      </c>
      <c r="D17" s="290">
        <v>500</v>
      </c>
      <c r="E17" s="290" t="s">
        <v>209</v>
      </c>
      <c r="F17" s="290" t="s">
        <v>51</v>
      </c>
      <c r="G17" s="350">
        <v>9</v>
      </c>
      <c r="H17" s="350">
        <v>9</v>
      </c>
      <c r="K17" s="154">
        <f t="shared" si="0"/>
        <v>0</v>
      </c>
    </row>
    <row r="18" spans="1:11" s="154" customFormat="1" x14ac:dyDescent="0.25">
      <c r="A18" s="290">
        <v>17</v>
      </c>
      <c r="B18" s="290" t="s">
        <v>64</v>
      </c>
      <c r="C18" s="290">
        <v>1</v>
      </c>
      <c r="D18" s="290">
        <v>315</v>
      </c>
      <c r="E18" s="290" t="s">
        <v>209</v>
      </c>
      <c r="F18" s="290" t="s">
        <v>51</v>
      </c>
      <c r="G18" s="290" t="s">
        <v>591</v>
      </c>
      <c r="H18" s="290">
        <v>9</v>
      </c>
      <c r="K18" s="154">
        <f t="shared" si="0"/>
        <v>1</v>
      </c>
    </row>
    <row r="19" spans="1:11" s="154" customFormat="1" x14ac:dyDescent="0.25">
      <c r="A19" s="290">
        <v>18</v>
      </c>
      <c r="B19" s="290" t="s">
        <v>64</v>
      </c>
      <c r="C19" s="290">
        <v>2</v>
      </c>
      <c r="D19" s="290">
        <v>315</v>
      </c>
      <c r="E19" s="290" t="s">
        <v>209</v>
      </c>
      <c r="F19" s="290" t="s">
        <v>51</v>
      </c>
      <c r="G19" s="290" t="s">
        <v>591</v>
      </c>
      <c r="H19" s="290">
        <v>9</v>
      </c>
      <c r="K19" s="154">
        <f t="shared" si="0"/>
        <v>1</v>
      </c>
    </row>
    <row r="20" spans="1:11" s="154" customFormat="1" x14ac:dyDescent="0.25">
      <c r="A20" s="290">
        <v>19</v>
      </c>
      <c r="B20" s="290" t="s">
        <v>35</v>
      </c>
      <c r="C20" s="290">
        <v>1</v>
      </c>
      <c r="D20" s="290">
        <v>315</v>
      </c>
      <c r="E20" s="290" t="s">
        <v>209</v>
      </c>
      <c r="F20" s="290" t="s">
        <v>549</v>
      </c>
      <c r="G20" s="290" t="s">
        <v>591</v>
      </c>
      <c r="H20" s="290">
        <v>9</v>
      </c>
      <c r="K20" s="154">
        <f t="shared" si="0"/>
        <v>0</v>
      </c>
    </row>
    <row r="21" spans="1:11" s="154" customFormat="1" x14ac:dyDescent="0.25">
      <c r="A21" s="290">
        <v>20</v>
      </c>
      <c r="B21" s="290" t="s">
        <v>35</v>
      </c>
      <c r="C21" s="290">
        <v>2</v>
      </c>
      <c r="D21" s="290">
        <v>315</v>
      </c>
      <c r="E21" s="290" t="s">
        <v>209</v>
      </c>
      <c r="F21" s="290" t="s">
        <v>549</v>
      </c>
      <c r="G21" s="290" t="s">
        <v>591</v>
      </c>
      <c r="H21" s="290">
        <v>9</v>
      </c>
      <c r="K21" s="154">
        <f t="shared" si="0"/>
        <v>1</v>
      </c>
    </row>
    <row r="22" spans="1:11" s="154" customFormat="1" x14ac:dyDescent="0.25">
      <c r="A22" s="290">
        <v>21</v>
      </c>
      <c r="B22" s="290" t="s">
        <v>68</v>
      </c>
      <c r="C22" s="290">
        <v>4</v>
      </c>
      <c r="D22" s="290">
        <v>500</v>
      </c>
      <c r="E22" s="290" t="s">
        <v>209</v>
      </c>
      <c r="F22" s="290" t="s">
        <v>51</v>
      </c>
      <c r="G22" s="350">
        <v>9</v>
      </c>
      <c r="H22" s="350">
        <v>9</v>
      </c>
      <c r="K22" s="154">
        <f t="shared" si="0"/>
        <v>0</v>
      </c>
    </row>
    <row r="23" spans="1:11" s="154" customFormat="1" x14ac:dyDescent="0.25">
      <c r="A23" s="290">
        <v>22</v>
      </c>
      <c r="B23" s="290" t="s">
        <v>68</v>
      </c>
      <c r="C23" s="290">
        <v>3</v>
      </c>
      <c r="D23" s="290">
        <v>500</v>
      </c>
      <c r="E23" s="290" t="s">
        <v>209</v>
      </c>
      <c r="F23" s="290" t="s">
        <v>51</v>
      </c>
      <c r="G23" s="350">
        <v>9</v>
      </c>
      <c r="H23" s="350">
        <v>9</v>
      </c>
      <c r="K23" s="154">
        <f t="shared" si="0"/>
        <v>1</v>
      </c>
    </row>
    <row r="24" spans="1:11" s="154" customFormat="1" x14ac:dyDescent="0.25">
      <c r="A24" s="290">
        <v>23</v>
      </c>
      <c r="B24" s="290" t="s">
        <v>68</v>
      </c>
      <c r="C24" s="290">
        <v>1</v>
      </c>
      <c r="D24" s="290">
        <v>315</v>
      </c>
      <c r="E24" s="290" t="s">
        <v>209</v>
      </c>
      <c r="F24" s="290" t="s">
        <v>51</v>
      </c>
      <c r="G24" s="290" t="s">
        <v>591</v>
      </c>
      <c r="H24" s="290">
        <v>9</v>
      </c>
      <c r="K24" s="154">
        <f t="shared" si="0"/>
        <v>1</v>
      </c>
    </row>
    <row r="25" spans="1:11" s="154" customFormat="1" x14ac:dyDescent="0.25">
      <c r="A25" s="290">
        <v>24</v>
      </c>
      <c r="B25" s="290" t="s">
        <v>68</v>
      </c>
      <c r="C25" s="290">
        <v>2</v>
      </c>
      <c r="D25" s="290">
        <v>315</v>
      </c>
      <c r="E25" s="290" t="s">
        <v>209</v>
      </c>
      <c r="F25" s="290" t="s">
        <v>51</v>
      </c>
      <c r="G25" s="290" t="s">
        <v>591</v>
      </c>
      <c r="H25" s="290">
        <v>9</v>
      </c>
      <c r="K25" s="154">
        <f t="shared" si="0"/>
        <v>1</v>
      </c>
    </row>
    <row r="26" spans="1:11" s="154" customFormat="1" x14ac:dyDescent="0.25">
      <c r="A26" s="290">
        <v>25</v>
      </c>
      <c r="B26" s="220" t="s">
        <v>70</v>
      </c>
      <c r="C26" s="290">
        <v>1</v>
      </c>
      <c r="D26" s="290">
        <v>315</v>
      </c>
      <c r="E26" s="290" t="s">
        <v>209</v>
      </c>
      <c r="F26" s="290" t="s">
        <v>549</v>
      </c>
      <c r="G26" s="290" t="s">
        <v>591</v>
      </c>
      <c r="H26" s="290">
        <v>7</v>
      </c>
      <c r="K26" s="154">
        <f t="shared" si="0"/>
        <v>0</v>
      </c>
    </row>
    <row r="27" spans="1:11" s="154" customFormat="1" x14ac:dyDescent="0.25">
      <c r="A27" s="290">
        <v>26</v>
      </c>
      <c r="B27" s="220" t="s">
        <v>70</v>
      </c>
      <c r="C27" s="290">
        <v>2</v>
      </c>
      <c r="D27" s="290">
        <v>315</v>
      </c>
      <c r="E27" s="290" t="s">
        <v>209</v>
      </c>
      <c r="F27" s="290" t="s">
        <v>549</v>
      </c>
      <c r="G27" s="290" t="s">
        <v>591</v>
      </c>
      <c r="H27" s="290">
        <v>7</v>
      </c>
      <c r="K27" s="154">
        <f t="shared" si="0"/>
        <v>1</v>
      </c>
    </row>
    <row r="28" spans="1:11" s="154" customFormat="1" x14ac:dyDescent="0.25">
      <c r="A28" s="290">
        <v>27</v>
      </c>
      <c r="B28" s="300" t="s">
        <v>91</v>
      </c>
      <c r="C28" s="290">
        <v>1</v>
      </c>
      <c r="D28" s="290">
        <v>315</v>
      </c>
      <c r="E28" s="290" t="s">
        <v>209</v>
      </c>
      <c r="F28" s="290" t="s">
        <v>92</v>
      </c>
      <c r="G28" s="290" t="s">
        <v>591</v>
      </c>
      <c r="H28" s="290">
        <v>9</v>
      </c>
      <c r="K28" s="154">
        <f t="shared" si="0"/>
        <v>0</v>
      </c>
    </row>
    <row r="29" spans="1:11" s="154" customFormat="1" x14ac:dyDescent="0.25">
      <c r="A29" s="290">
        <v>28</v>
      </c>
      <c r="B29" s="300" t="s">
        <v>91</v>
      </c>
      <c r="C29" s="290">
        <v>2</v>
      </c>
      <c r="D29" s="290">
        <v>315</v>
      </c>
      <c r="E29" s="290" t="s">
        <v>209</v>
      </c>
      <c r="F29" s="290" t="s">
        <v>92</v>
      </c>
      <c r="G29" s="290" t="s">
        <v>591</v>
      </c>
      <c r="H29" s="290">
        <v>9</v>
      </c>
      <c r="K29" s="154">
        <f t="shared" si="0"/>
        <v>1</v>
      </c>
    </row>
    <row r="30" spans="1:11" s="154" customFormat="1" x14ac:dyDescent="0.25">
      <c r="A30" s="290">
        <v>29</v>
      </c>
      <c r="B30" s="300" t="s">
        <v>91</v>
      </c>
      <c r="C30" s="290">
        <v>3</v>
      </c>
      <c r="D30" s="290">
        <v>315</v>
      </c>
      <c r="E30" s="290" t="s">
        <v>209</v>
      </c>
      <c r="F30" s="290" t="s">
        <v>92</v>
      </c>
      <c r="G30" s="290" t="s">
        <v>591</v>
      </c>
      <c r="H30" s="290">
        <v>9</v>
      </c>
      <c r="K30" s="154">
        <f t="shared" si="0"/>
        <v>1</v>
      </c>
    </row>
    <row r="31" spans="1:11" s="154" customFormat="1" x14ac:dyDescent="0.25">
      <c r="A31" s="290">
        <v>30</v>
      </c>
      <c r="B31" s="290" t="s">
        <v>843</v>
      </c>
      <c r="C31" s="290">
        <v>1</v>
      </c>
      <c r="D31" s="290">
        <v>315</v>
      </c>
      <c r="E31" s="290" t="s">
        <v>209</v>
      </c>
      <c r="F31" s="290" t="s">
        <v>549</v>
      </c>
      <c r="G31" s="290" t="s">
        <v>591</v>
      </c>
      <c r="H31" s="290" t="s">
        <v>591</v>
      </c>
      <c r="K31" s="154">
        <f t="shared" si="0"/>
        <v>0</v>
      </c>
    </row>
    <row r="32" spans="1:11" s="154" customFormat="1" x14ac:dyDescent="0.25">
      <c r="A32" s="290">
        <v>31</v>
      </c>
      <c r="B32" s="290" t="s">
        <v>843</v>
      </c>
      <c r="C32" s="290">
        <v>2</v>
      </c>
      <c r="D32" s="290">
        <v>315</v>
      </c>
      <c r="E32" s="290" t="s">
        <v>209</v>
      </c>
      <c r="F32" s="290" t="s">
        <v>549</v>
      </c>
      <c r="G32" s="290" t="s">
        <v>591</v>
      </c>
      <c r="H32" s="290" t="s">
        <v>591</v>
      </c>
      <c r="K32" s="154">
        <f t="shared" si="0"/>
        <v>1</v>
      </c>
    </row>
    <row r="33" spans="1:11" s="154" customFormat="1" x14ac:dyDescent="0.25">
      <c r="A33" s="290">
        <v>32</v>
      </c>
      <c r="B33" s="290" t="s">
        <v>72</v>
      </c>
      <c r="C33" s="290">
        <v>1</v>
      </c>
      <c r="D33" s="290">
        <v>250</v>
      </c>
      <c r="E33" s="290" t="s">
        <v>209</v>
      </c>
      <c r="F33" s="290" t="s">
        <v>549</v>
      </c>
      <c r="G33" s="290" t="s">
        <v>591</v>
      </c>
      <c r="H33" s="290" t="s">
        <v>591</v>
      </c>
      <c r="K33" s="154">
        <f t="shared" si="0"/>
        <v>0</v>
      </c>
    </row>
    <row r="34" spans="1:11" s="154" customFormat="1" x14ac:dyDescent="0.25">
      <c r="A34" s="290">
        <v>33</v>
      </c>
      <c r="B34" s="290" t="s">
        <v>79</v>
      </c>
      <c r="C34" s="290">
        <v>1</v>
      </c>
      <c r="D34" s="290">
        <v>315</v>
      </c>
      <c r="E34" s="290" t="s">
        <v>209</v>
      </c>
      <c r="F34" s="290" t="s">
        <v>549</v>
      </c>
      <c r="G34" s="290" t="s">
        <v>591</v>
      </c>
      <c r="H34" s="290" t="s">
        <v>591</v>
      </c>
      <c r="I34" s="160" t="s">
        <v>759</v>
      </c>
      <c r="K34" s="154">
        <f t="shared" si="0"/>
        <v>0</v>
      </c>
    </row>
    <row r="35" spans="1:11" s="154" customFormat="1" x14ac:dyDescent="0.25">
      <c r="A35" s="290">
        <v>34</v>
      </c>
      <c r="B35" s="290" t="s">
        <v>79</v>
      </c>
      <c r="C35" s="290">
        <v>2</v>
      </c>
      <c r="D35" s="290">
        <v>315</v>
      </c>
      <c r="E35" s="290" t="s">
        <v>209</v>
      </c>
      <c r="F35" s="290" t="s">
        <v>549</v>
      </c>
      <c r="G35" s="290" t="s">
        <v>591</v>
      </c>
      <c r="H35" s="290" t="s">
        <v>591</v>
      </c>
      <c r="I35" s="160" t="s">
        <v>759</v>
      </c>
      <c r="K35" s="154">
        <f t="shared" si="0"/>
        <v>1</v>
      </c>
    </row>
    <row r="36" spans="1:11" s="154" customFormat="1" x14ac:dyDescent="0.25">
      <c r="A36" s="290">
        <v>35</v>
      </c>
      <c r="B36" s="290" t="s">
        <v>73</v>
      </c>
      <c r="C36" s="290">
        <v>1</v>
      </c>
      <c r="D36" s="290">
        <v>315</v>
      </c>
      <c r="E36" s="290" t="s">
        <v>209</v>
      </c>
      <c r="F36" s="290" t="s">
        <v>78</v>
      </c>
      <c r="G36" s="290" t="s">
        <v>591</v>
      </c>
      <c r="H36" s="290">
        <v>9</v>
      </c>
      <c r="I36" s="160" t="s">
        <v>759</v>
      </c>
      <c r="K36" s="154">
        <f t="shared" si="0"/>
        <v>0</v>
      </c>
    </row>
    <row r="37" spans="1:11" s="154" customFormat="1" x14ac:dyDescent="0.25">
      <c r="A37" s="290">
        <v>36</v>
      </c>
      <c r="B37" s="290" t="s">
        <v>73</v>
      </c>
      <c r="C37" s="290">
        <v>2</v>
      </c>
      <c r="D37" s="290">
        <v>315</v>
      </c>
      <c r="E37" s="290" t="s">
        <v>209</v>
      </c>
      <c r="F37" s="290" t="s">
        <v>78</v>
      </c>
      <c r="G37" s="290" t="s">
        <v>591</v>
      </c>
      <c r="H37" s="290">
        <v>13</v>
      </c>
      <c r="K37" s="154">
        <f t="shared" si="0"/>
        <v>1</v>
      </c>
    </row>
    <row r="38" spans="1:11" s="154" customFormat="1" x14ac:dyDescent="0.25">
      <c r="A38" s="290">
        <v>37</v>
      </c>
      <c r="B38" s="290" t="s">
        <v>73</v>
      </c>
      <c r="C38" s="290">
        <v>3</v>
      </c>
      <c r="D38" s="290">
        <v>315</v>
      </c>
      <c r="E38" s="290" t="s">
        <v>209</v>
      </c>
      <c r="F38" s="290" t="s">
        <v>78</v>
      </c>
      <c r="G38" s="290" t="s">
        <v>591</v>
      </c>
      <c r="H38" s="290">
        <v>13</v>
      </c>
      <c r="I38" s="160" t="s">
        <v>759</v>
      </c>
      <c r="K38" s="154">
        <f t="shared" si="0"/>
        <v>1</v>
      </c>
    </row>
    <row r="39" spans="1:11" s="154" customFormat="1" x14ac:dyDescent="0.25">
      <c r="A39" s="290">
        <v>38</v>
      </c>
      <c r="B39" s="220" t="s">
        <v>553</v>
      </c>
      <c r="C39" s="290">
        <v>1</v>
      </c>
      <c r="D39" s="290">
        <v>315</v>
      </c>
      <c r="E39" s="290" t="s">
        <v>209</v>
      </c>
      <c r="F39" s="290" t="s">
        <v>23</v>
      </c>
      <c r="G39" s="290" t="s">
        <v>591</v>
      </c>
      <c r="H39" s="290">
        <v>9</v>
      </c>
      <c r="I39" s="160" t="s">
        <v>759</v>
      </c>
      <c r="K39" s="154">
        <f t="shared" si="0"/>
        <v>0</v>
      </c>
    </row>
    <row r="40" spans="1:11" s="154" customFormat="1" x14ac:dyDescent="0.25">
      <c r="A40" s="290">
        <v>39</v>
      </c>
      <c r="B40" s="220" t="s">
        <v>553</v>
      </c>
      <c r="C40" s="290">
        <v>2</v>
      </c>
      <c r="D40" s="290">
        <v>315</v>
      </c>
      <c r="E40" s="290" t="s">
        <v>209</v>
      </c>
      <c r="F40" s="290" t="s">
        <v>23</v>
      </c>
      <c r="G40" s="290" t="s">
        <v>591</v>
      </c>
      <c r="H40" s="290">
        <v>9</v>
      </c>
      <c r="I40" s="160" t="s">
        <v>759</v>
      </c>
      <c r="K40" s="154">
        <f t="shared" si="0"/>
        <v>1</v>
      </c>
    </row>
    <row r="41" spans="1:11" s="154" customFormat="1" x14ac:dyDescent="0.25">
      <c r="A41" s="290">
        <v>40</v>
      </c>
      <c r="B41" s="220" t="s">
        <v>553</v>
      </c>
      <c r="C41" s="290">
        <v>3</v>
      </c>
      <c r="D41" s="290">
        <v>315</v>
      </c>
      <c r="E41" s="290" t="s">
        <v>209</v>
      </c>
      <c r="F41" s="290" t="s">
        <v>23</v>
      </c>
      <c r="G41" s="290" t="s">
        <v>591</v>
      </c>
      <c r="H41" s="290">
        <v>9</v>
      </c>
      <c r="I41" s="160" t="s">
        <v>759</v>
      </c>
      <c r="K41" s="154">
        <f t="shared" si="0"/>
        <v>1</v>
      </c>
    </row>
    <row r="42" spans="1:11" s="154" customFormat="1" x14ac:dyDescent="0.25">
      <c r="A42" s="290">
        <v>41</v>
      </c>
      <c r="B42" s="290" t="s">
        <v>480</v>
      </c>
      <c r="C42" s="290">
        <v>1</v>
      </c>
      <c r="D42" s="290">
        <v>315</v>
      </c>
      <c r="E42" s="290" t="s">
        <v>209</v>
      </c>
      <c r="F42" s="290" t="s">
        <v>51</v>
      </c>
      <c r="G42" s="290" t="s">
        <v>591</v>
      </c>
      <c r="H42" s="290">
        <v>9</v>
      </c>
      <c r="I42" s="160"/>
      <c r="K42" s="154">
        <f t="shared" si="0"/>
        <v>0</v>
      </c>
    </row>
    <row r="43" spans="1:11" s="154" customFormat="1" x14ac:dyDescent="0.25">
      <c r="A43" s="290">
        <v>42</v>
      </c>
      <c r="B43" s="290" t="s">
        <v>480</v>
      </c>
      <c r="C43" s="290">
        <v>2</v>
      </c>
      <c r="D43" s="290">
        <v>200</v>
      </c>
      <c r="E43" s="290" t="s">
        <v>219</v>
      </c>
      <c r="F43" s="290" t="s">
        <v>51</v>
      </c>
      <c r="G43" s="290" t="s">
        <v>591</v>
      </c>
      <c r="H43" s="290">
        <v>9</v>
      </c>
      <c r="I43" s="231"/>
    </row>
    <row r="44" spans="1:11" s="154" customFormat="1" x14ac:dyDescent="0.25">
      <c r="A44" s="290">
        <v>43</v>
      </c>
      <c r="B44" s="290" t="s">
        <v>480</v>
      </c>
      <c r="C44" s="290">
        <v>3</v>
      </c>
      <c r="D44" s="290">
        <v>200</v>
      </c>
      <c r="E44" s="290" t="s">
        <v>219</v>
      </c>
      <c r="F44" s="290" t="s">
        <v>51</v>
      </c>
      <c r="G44" s="290" t="s">
        <v>591</v>
      </c>
      <c r="H44" s="290">
        <v>9</v>
      </c>
      <c r="I44" s="231"/>
    </row>
    <row r="45" spans="1:11" s="154" customFormat="1" x14ac:dyDescent="0.25">
      <c r="A45" s="290">
        <v>44</v>
      </c>
      <c r="B45" s="290" t="s">
        <v>82</v>
      </c>
      <c r="C45" s="290">
        <v>1</v>
      </c>
      <c r="D45" s="290">
        <v>315</v>
      </c>
      <c r="E45" s="290" t="s">
        <v>209</v>
      </c>
      <c r="F45" s="290" t="s">
        <v>23</v>
      </c>
      <c r="G45" s="290" t="s">
        <v>591</v>
      </c>
      <c r="H45" s="290">
        <v>9</v>
      </c>
      <c r="K45" s="154">
        <f>IF(B45=B42,1,0)</f>
        <v>0</v>
      </c>
    </row>
    <row r="46" spans="1:11" s="154" customFormat="1" x14ac:dyDescent="0.25">
      <c r="A46" s="290">
        <v>45</v>
      </c>
      <c r="B46" s="290" t="s">
        <v>82</v>
      </c>
      <c r="C46" s="290">
        <v>2</v>
      </c>
      <c r="D46" s="290">
        <v>315</v>
      </c>
      <c r="E46" s="290" t="s">
        <v>209</v>
      </c>
      <c r="F46" s="290" t="s">
        <v>23</v>
      </c>
      <c r="G46" s="290" t="s">
        <v>591</v>
      </c>
      <c r="H46" s="290">
        <v>9</v>
      </c>
      <c r="K46" s="154">
        <f t="shared" si="0"/>
        <v>1</v>
      </c>
    </row>
    <row r="47" spans="1:11" s="154" customFormat="1" x14ac:dyDescent="0.25">
      <c r="A47" s="290">
        <v>46</v>
      </c>
      <c r="B47" s="290" t="s">
        <v>82</v>
      </c>
      <c r="C47" s="290">
        <v>3</v>
      </c>
      <c r="D47" s="290">
        <v>315</v>
      </c>
      <c r="E47" s="290" t="s">
        <v>209</v>
      </c>
      <c r="F47" s="290" t="s">
        <v>23</v>
      </c>
      <c r="G47" s="290" t="s">
        <v>591</v>
      </c>
      <c r="H47" s="290">
        <v>9</v>
      </c>
      <c r="K47" s="154">
        <f t="shared" si="0"/>
        <v>1</v>
      </c>
    </row>
    <row r="48" spans="1:11" s="154" customFormat="1" x14ac:dyDescent="0.25">
      <c r="A48" s="290">
        <v>47</v>
      </c>
      <c r="B48" s="290" t="s">
        <v>13</v>
      </c>
      <c r="C48" s="290">
        <v>1</v>
      </c>
      <c r="D48" s="290">
        <v>315</v>
      </c>
      <c r="E48" s="290" t="s">
        <v>209</v>
      </c>
      <c r="F48" s="290" t="s">
        <v>549</v>
      </c>
      <c r="G48" s="290" t="s">
        <v>591</v>
      </c>
      <c r="H48" s="290" t="s">
        <v>591</v>
      </c>
      <c r="K48" s="154">
        <f t="shared" si="0"/>
        <v>0</v>
      </c>
    </row>
    <row r="49" spans="1:11" s="154" customFormat="1" x14ac:dyDescent="0.25">
      <c r="A49" s="290">
        <v>48</v>
      </c>
      <c r="B49" s="290" t="s">
        <v>89</v>
      </c>
      <c r="C49" s="290">
        <v>1</v>
      </c>
      <c r="D49" s="290">
        <v>500</v>
      </c>
      <c r="E49" s="290" t="s">
        <v>209</v>
      </c>
      <c r="F49" s="290" t="s">
        <v>950</v>
      </c>
      <c r="G49" s="350">
        <v>9</v>
      </c>
      <c r="H49" s="350">
        <v>11</v>
      </c>
      <c r="K49" s="154">
        <f t="shared" si="0"/>
        <v>0</v>
      </c>
    </row>
    <row r="50" spans="1:11" s="154" customFormat="1" x14ac:dyDescent="0.25">
      <c r="A50" s="290">
        <v>49</v>
      </c>
      <c r="B50" s="290" t="s">
        <v>153</v>
      </c>
      <c r="C50" s="290">
        <v>3</v>
      </c>
      <c r="D50" s="290">
        <v>500</v>
      </c>
      <c r="E50" s="290" t="s">
        <v>209</v>
      </c>
      <c r="F50" s="290" t="s">
        <v>549</v>
      </c>
      <c r="G50" s="350">
        <v>9</v>
      </c>
      <c r="H50" s="350">
        <v>9</v>
      </c>
      <c r="K50" s="154">
        <f t="shared" si="0"/>
        <v>0</v>
      </c>
    </row>
    <row r="51" spans="1:11" s="154" customFormat="1" x14ac:dyDescent="0.25">
      <c r="A51" s="290">
        <v>50</v>
      </c>
      <c r="B51" s="290" t="s">
        <v>153</v>
      </c>
      <c r="C51" s="290">
        <v>1</v>
      </c>
      <c r="D51" s="290">
        <v>315</v>
      </c>
      <c r="E51" s="290" t="s">
        <v>209</v>
      </c>
      <c r="F51" s="290" t="s">
        <v>549</v>
      </c>
      <c r="G51" s="290" t="s">
        <v>591</v>
      </c>
      <c r="H51" s="290">
        <v>9</v>
      </c>
      <c r="K51" s="154">
        <f t="shared" si="0"/>
        <v>1</v>
      </c>
    </row>
    <row r="52" spans="1:11" s="154" customFormat="1" x14ac:dyDescent="0.25">
      <c r="A52" s="290">
        <v>51</v>
      </c>
      <c r="B52" s="290" t="s">
        <v>153</v>
      </c>
      <c r="C52" s="290">
        <v>2</v>
      </c>
      <c r="D52" s="290">
        <v>315</v>
      </c>
      <c r="E52" s="290" t="s">
        <v>209</v>
      </c>
      <c r="F52" s="290" t="s">
        <v>549</v>
      </c>
      <c r="G52" s="290" t="s">
        <v>591</v>
      </c>
      <c r="H52" s="290">
        <v>9</v>
      </c>
      <c r="K52" s="154">
        <f t="shared" si="0"/>
        <v>1</v>
      </c>
    </row>
    <row r="53" spans="1:11" s="154" customFormat="1" x14ac:dyDescent="0.25">
      <c r="A53" s="290">
        <v>52</v>
      </c>
      <c r="B53" s="290" t="s">
        <v>96</v>
      </c>
      <c r="C53" s="290">
        <v>1</v>
      </c>
      <c r="D53" s="290">
        <v>315</v>
      </c>
      <c r="E53" s="290" t="s">
        <v>209</v>
      </c>
      <c r="F53" s="290" t="s">
        <v>51</v>
      </c>
      <c r="G53" s="290" t="s">
        <v>591</v>
      </c>
      <c r="H53" s="290">
        <v>11</v>
      </c>
      <c r="K53" s="154">
        <f t="shared" si="0"/>
        <v>0</v>
      </c>
    </row>
    <row r="54" spans="1:11" s="154" customFormat="1" x14ac:dyDescent="0.25">
      <c r="A54" s="290">
        <v>53</v>
      </c>
      <c r="B54" s="290" t="s">
        <v>96</v>
      </c>
      <c r="C54" s="290">
        <v>2</v>
      </c>
      <c r="D54" s="290">
        <v>315</v>
      </c>
      <c r="E54" s="290" t="s">
        <v>209</v>
      </c>
      <c r="F54" s="290" t="s">
        <v>51</v>
      </c>
      <c r="G54" s="290" t="s">
        <v>591</v>
      </c>
      <c r="H54" s="290">
        <v>11</v>
      </c>
      <c r="K54" s="154">
        <f t="shared" si="0"/>
        <v>1</v>
      </c>
    </row>
    <row r="55" spans="1:11" s="154" customFormat="1" x14ac:dyDescent="0.25">
      <c r="A55" s="290">
        <v>54</v>
      </c>
      <c r="B55" s="290" t="s">
        <v>97</v>
      </c>
      <c r="C55" s="290">
        <v>1</v>
      </c>
      <c r="D55" s="290">
        <v>315</v>
      </c>
      <c r="E55" s="290" t="s">
        <v>209</v>
      </c>
      <c r="F55" s="290" t="s">
        <v>51</v>
      </c>
      <c r="G55" s="290" t="s">
        <v>591</v>
      </c>
      <c r="H55" s="290">
        <v>9</v>
      </c>
      <c r="I55" s="160" t="s">
        <v>759</v>
      </c>
      <c r="K55" s="154">
        <f t="shared" si="0"/>
        <v>0</v>
      </c>
    </row>
    <row r="56" spans="1:11" s="154" customFormat="1" x14ac:dyDescent="0.25">
      <c r="A56" s="290">
        <v>55</v>
      </c>
      <c r="B56" s="290" t="s">
        <v>97</v>
      </c>
      <c r="C56" s="290">
        <v>2</v>
      </c>
      <c r="D56" s="290">
        <v>315</v>
      </c>
      <c r="E56" s="290" t="s">
        <v>209</v>
      </c>
      <c r="F56" s="290" t="s">
        <v>51</v>
      </c>
      <c r="G56" s="290" t="s">
        <v>591</v>
      </c>
      <c r="H56" s="290">
        <v>9</v>
      </c>
      <c r="I56" s="160" t="s">
        <v>759</v>
      </c>
      <c r="K56" s="154">
        <f t="shared" si="0"/>
        <v>1</v>
      </c>
    </row>
    <row r="57" spans="1:11" s="154" customFormat="1" x14ac:dyDescent="0.25">
      <c r="A57" s="290">
        <v>56</v>
      </c>
      <c r="B57" s="290" t="s">
        <v>882</v>
      </c>
      <c r="C57" s="290">
        <v>1</v>
      </c>
      <c r="D57" s="290">
        <v>315</v>
      </c>
      <c r="E57" s="290" t="s">
        <v>209</v>
      </c>
      <c r="F57" s="290" t="s">
        <v>24</v>
      </c>
      <c r="G57" s="290" t="s">
        <v>591</v>
      </c>
      <c r="H57" s="290">
        <v>9</v>
      </c>
      <c r="I57" s="231"/>
    </row>
    <row r="58" spans="1:11" s="154" customFormat="1" x14ac:dyDescent="0.25">
      <c r="A58" s="290">
        <v>57</v>
      </c>
      <c r="B58" s="290" t="s">
        <v>882</v>
      </c>
      <c r="C58" s="290">
        <v>2</v>
      </c>
      <c r="D58" s="290">
        <v>315</v>
      </c>
      <c r="E58" s="290" t="s">
        <v>209</v>
      </c>
      <c r="F58" s="290" t="s">
        <v>24</v>
      </c>
      <c r="G58" s="290" t="s">
        <v>591</v>
      </c>
      <c r="H58" s="290">
        <v>9</v>
      </c>
      <c r="I58" s="231"/>
    </row>
    <row r="59" spans="1:11" s="154" customFormat="1" x14ac:dyDescent="0.25">
      <c r="A59" s="290">
        <v>58</v>
      </c>
      <c r="B59" s="290" t="s">
        <v>882</v>
      </c>
      <c r="C59" s="290">
        <v>3</v>
      </c>
      <c r="D59" s="290">
        <v>315</v>
      </c>
      <c r="E59" s="290" t="s">
        <v>209</v>
      </c>
      <c r="F59" s="290" t="s">
        <v>24</v>
      </c>
      <c r="G59" s="290" t="s">
        <v>591</v>
      </c>
      <c r="H59" s="290">
        <v>9</v>
      </c>
      <c r="I59" s="231"/>
    </row>
    <row r="60" spans="1:11" s="154" customFormat="1" x14ac:dyDescent="0.25">
      <c r="A60" s="290">
        <v>59</v>
      </c>
      <c r="B60" s="220" t="s">
        <v>147</v>
      </c>
      <c r="C60" s="290">
        <v>1</v>
      </c>
      <c r="D60" s="290">
        <v>315</v>
      </c>
      <c r="E60" s="290" t="s">
        <v>209</v>
      </c>
      <c r="F60" s="290" t="s">
        <v>23</v>
      </c>
      <c r="G60" s="290" t="s">
        <v>591</v>
      </c>
      <c r="H60" s="290" t="s">
        <v>591</v>
      </c>
      <c r="K60" s="154">
        <f>IF(B60=B56,1,0)</f>
        <v>0</v>
      </c>
    </row>
    <row r="61" spans="1:11" s="154" customFormat="1" x14ac:dyDescent="0.25">
      <c r="A61" s="290">
        <v>60</v>
      </c>
      <c r="B61" s="290" t="s">
        <v>54</v>
      </c>
      <c r="C61" s="290">
        <v>1</v>
      </c>
      <c r="D61" s="290">
        <v>500</v>
      </c>
      <c r="E61" s="290" t="s">
        <v>209</v>
      </c>
      <c r="F61" s="290" t="s">
        <v>24</v>
      </c>
      <c r="G61" s="350">
        <v>9</v>
      </c>
      <c r="H61" s="350">
        <v>9</v>
      </c>
      <c r="K61" s="154">
        <f t="shared" si="0"/>
        <v>0</v>
      </c>
    </row>
    <row r="62" spans="1:11" s="154" customFormat="1" x14ac:dyDescent="0.25">
      <c r="A62" s="290">
        <v>61</v>
      </c>
      <c r="B62" s="290" t="s">
        <v>54</v>
      </c>
      <c r="C62" s="290">
        <v>2</v>
      </c>
      <c r="D62" s="290">
        <v>500</v>
      </c>
      <c r="E62" s="290" t="s">
        <v>209</v>
      </c>
      <c r="F62" s="290" t="s">
        <v>24</v>
      </c>
      <c r="G62" s="350">
        <v>9</v>
      </c>
      <c r="H62" s="350">
        <v>9</v>
      </c>
      <c r="K62" s="154">
        <f t="shared" si="0"/>
        <v>1</v>
      </c>
    </row>
    <row r="63" spans="1:11" s="154" customFormat="1" x14ac:dyDescent="0.25">
      <c r="A63" s="290">
        <v>62</v>
      </c>
      <c r="B63" s="290" t="s">
        <v>54</v>
      </c>
      <c r="C63" s="290">
        <v>3</v>
      </c>
      <c r="D63" s="290">
        <v>500</v>
      </c>
      <c r="E63" s="290" t="s">
        <v>209</v>
      </c>
      <c r="F63" s="290" t="s">
        <v>24</v>
      </c>
      <c r="G63" s="350">
        <v>9</v>
      </c>
      <c r="H63" s="350">
        <v>9</v>
      </c>
    </row>
    <row r="64" spans="1:11" s="154" customFormat="1" x14ac:dyDescent="0.25">
      <c r="A64" s="290">
        <v>63</v>
      </c>
      <c r="B64" s="298" t="s">
        <v>85</v>
      </c>
      <c r="C64" s="290">
        <v>1</v>
      </c>
      <c r="D64" s="290">
        <v>315</v>
      </c>
      <c r="E64" s="290" t="s">
        <v>209</v>
      </c>
      <c r="F64" s="290" t="s">
        <v>549</v>
      </c>
      <c r="G64" s="290" t="s">
        <v>591</v>
      </c>
      <c r="H64" s="290">
        <v>11</v>
      </c>
    </row>
    <row r="65" spans="1:11" s="154" customFormat="1" x14ac:dyDescent="0.25">
      <c r="A65" s="290">
        <v>64</v>
      </c>
      <c r="B65" s="298" t="s">
        <v>85</v>
      </c>
      <c r="C65" s="290">
        <v>2</v>
      </c>
      <c r="D65" s="290">
        <v>315</v>
      </c>
      <c r="E65" s="290" t="s">
        <v>209</v>
      </c>
      <c r="F65" s="290" t="s">
        <v>549</v>
      </c>
      <c r="G65" s="290" t="s">
        <v>591</v>
      </c>
      <c r="H65" s="290">
        <v>11</v>
      </c>
      <c r="K65" s="154">
        <f>IF(B65=B62,1,0)</f>
        <v>0</v>
      </c>
    </row>
    <row r="66" spans="1:11" s="154" customFormat="1" x14ac:dyDescent="0.25">
      <c r="A66" s="290">
        <v>65</v>
      </c>
      <c r="B66" s="298" t="s">
        <v>85</v>
      </c>
      <c r="C66" s="290">
        <v>3</v>
      </c>
      <c r="D66" s="290">
        <v>500</v>
      </c>
      <c r="E66" s="290" t="s">
        <v>209</v>
      </c>
      <c r="F66" s="290" t="s">
        <v>549</v>
      </c>
      <c r="G66" s="290" t="s">
        <v>591</v>
      </c>
      <c r="H66" s="290">
        <v>11</v>
      </c>
      <c r="K66" s="154">
        <f t="shared" si="0"/>
        <v>1</v>
      </c>
    </row>
    <row r="67" spans="1:11" s="154" customFormat="1" x14ac:dyDescent="0.25">
      <c r="A67" s="290">
        <v>66</v>
      </c>
      <c r="B67" s="290" t="s">
        <v>67</v>
      </c>
      <c r="C67" s="290">
        <v>1</v>
      </c>
      <c r="D67" s="290">
        <v>500</v>
      </c>
      <c r="E67" s="290" t="s">
        <v>209</v>
      </c>
      <c r="F67" s="290" t="s">
        <v>51</v>
      </c>
      <c r="G67" s="290">
        <v>9</v>
      </c>
      <c r="H67" s="290">
        <v>10</v>
      </c>
      <c r="K67" s="154">
        <f t="shared" si="0"/>
        <v>0</v>
      </c>
    </row>
    <row r="68" spans="1:11" s="154" customFormat="1" x14ac:dyDescent="0.25">
      <c r="A68" s="290">
        <v>67</v>
      </c>
      <c r="B68" s="290" t="s">
        <v>67</v>
      </c>
      <c r="C68" s="290">
        <v>2</v>
      </c>
      <c r="D68" s="290">
        <v>500</v>
      </c>
      <c r="E68" s="290" t="s">
        <v>209</v>
      </c>
      <c r="F68" s="290" t="s">
        <v>51</v>
      </c>
      <c r="G68" s="290">
        <v>9</v>
      </c>
      <c r="H68" s="290">
        <v>10</v>
      </c>
      <c r="K68" s="154">
        <f t="shared" si="0"/>
        <v>1</v>
      </c>
    </row>
    <row r="69" spans="1:11" s="154" customFormat="1" x14ac:dyDescent="0.25">
      <c r="A69" s="290">
        <v>68</v>
      </c>
      <c r="B69" s="298" t="s">
        <v>102</v>
      </c>
      <c r="C69" s="290">
        <v>1</v>
      </c>
      <c r="D69" s="290">
        <v>315</v>
      </c>
      <c r="E69" s="290" t="s">
        <v>209</v>
      </c>
      <c r="F69" s="290" t="s">
        <v>549</v>
      </c>
      <c r="G69" s="290" t="s">
        <v>591</v>
      </c>
      <c r="H69" s="290">
        <v>9</v>
      </c>
      <c r="K69" s="154">
        <f t="shared" si="0"/>
        <v>0</v>
      </c>
    </row>
    <row r="70" spans="1:11" s="154" customFormat="1" x14ac:dyDescent="0.25">
      <c r="A70" s="290">
        <v>69</v>
      </c>
      <c r="B70" s="298" t="s">
        <v>102</v>
      </c>
      <c r="C70" s="290">
        <v>2</v>
      </c>
      <c r="D70" s="290">
        <v>315</v>
      </c>
      <c r="E70" s="290" t="s">
        <v>209</v>
      </c>
      <c r="F70" s="290" t="s">
        <v>549</v>
      </c>
      <c r="G70" s="290" t="s">
        <v>591</v>
      </c>
      <c r="H70" s="290">
        <v>9</v>
      </c>
      <c r="K70" s="154">
        <f t="shared" si="0"/>
        <v>1</v>
      </c>
    </row>
    <row r="71" spans="1:11" s="154" customFormat="1" x14ac:dyDescent="0.25">
      <c r="A71" s="290">
        <v>70</v>
      </c>
      <c r="B71" s="220" t="s">
        <v>183</v>
      </c>
      <c r="C71" s="290">
        <v>3</v>
      </c>
      <c r="D71" s="290">
        <v>500</v>
      </c>
      <c r="E71" s="290" t="s">
        <v>209</v>
      </c>
      <c r="F71" s="290" t="s">
        <v>51</v>
      </c>
      <c r="G71" s="350">
        <v>9</v>
      </c>
      <c r="H71" s="350">
        <v>9</v>
      </c>
      <c r="K71" s="154">
        <f t="shared" si="0"/>
        <v>0</v>
      </c>
    </row>
    <row r="72" spans="1:11" s="154" customFormat="1" x14ac:dyDescent="0.25">
      <c r="A72" s="290">
        <v>71</v>
      </c>
      <c r="B72" s="220" t="s">
        <v>183</v>
      </c>
      <c r="C72" s="290">
        <v>1</v>
      </c>
      <c r="D72" s="290">
        <v>315</v>
      </c>
      <c r="E72" s="290" t="s">
        <v>209</v>
      </c>
      <c r="F72" s="290" t="s">
        <v>51</v>
      </c>
      <c r="G72" s="290" t="s">
        <v>591</v>
      </c>
      <c r="H72" s="290">
        <v>13</v>
      </c>
      <c r="I72" s="160" t="s">
        <v>759</v>
      </c>
      <c r="K72" s="154">
        <f t="shared" si="0"/>
        <v>1</v>
      </c>
    </row>
    <row r="73" spans="1:11" s="154" customFormat="1" x14ac:dyDescent="0.25">
      <c r="A73" s="290">
        <v>72</v>
      </c>
      <c r="B73" s="220" t="s">
        <v>183</v>
      </c>
      <c r="C73" s="290">
        <v>2</v>
      </c>
      <c r="D73" s="290">
        <v>315</v>
      </c>
      <c r="E73" s="290" t="s">
        <v>209</v>
      </c>
      <c r="F73" s="290" t="s">
        <v>51</v>
      </c>
      <c r="G73" s="290" t="s">
        <v>591</v>
      </c>
      <c r="H73" s="290">
        <v>13</v>
      </c>
      <c r="I73" s="160" t="s">
        <v>759</v>
      </c>
      <c r="K73" s="154">
        <f t="shared" si="0"/>
        <v>1</v>
      </c>
    </row>
    <row r="74" spans="1:11" s="154" customFormat="1" x14ac:dyDescent="0.25">
      <c r="A74" s="290">
        <v>73</v>
      </c>
      <c r="B74" s="290" t="s">
        <v>103</v>
      </c>
      <c r="C74" s="290">
        <v>1</v>
      </c>
      <c r="D74" s="290">
        <v>500</v>
      </c>
      <c r="E74" s="290" t="s">
        <v>209</v>
      </c>
      <c r="F74" s="290" t="s">
        <v>33</v>
      </c>
      <c r="G74" s="290" t="s">
        <v>591</v>
      </c>
      <c r="H74" s="290">
        <v>10</v>
      </c>
      <c r="I74" s="160" t="s">
        <v>759</v>
      </c>
      <c r="K74" s="154">
        <f t="shared" si="0"/>
        <v>0</v>
      </c>
    </row>
    <row r="75" spans="1:11" s="154" customFormat="1" x14ac:dyDescent="0.25">
      <c r="A75" s="290">
        <v>74</v>
      </c>
      <c r="B75" s="290" t="s">
        <v>103</v>
      </c>
      <c r="C75" s="290">
        <v>2</v>
      </c>
      <c r="D75" s="290">
        <v>500</v>
      </c>
      <c r="E75" s="290" t="s">
        <v>209</v>
      </c>
      <c r="F75" s="290" t="s">
        <v>33</v>
      </c>
      <c r="G75" s="290" t="s">
        <v>591</v>
      </c>
      <c r="H75" s="290">
        <v>10</v>
      </c>
      <c r="K75" s="154">
        <f t="shared" ref="K75:K144" si="1">IF(B75=B74,1,0)</f>
        <v>1</v>
      </c>
    </row>
    <row r="76" spans="1:11" s="154" customFormat="1" x14ac:dyDescent="0.25">
      <c r="A76" s="290">
        <v>75</v>
      </c>
      <c r="B76" s="290" t="s">
        <v>108</v>
      </c>
      <c r="C76" s="290">
        <v>1</v>
      </c>
      <c r="D76" s="290">
        <v>500</v>
      </c>
      <c r="E76" s="290" t="s">
        <v>209</v>
      </c>
      <c r="F76" s="290" t="s">
        <v>360</v>
      </c>
      <c r="G76" s="350">
        <v>9</v>
      </c>
      <c r="H76" s="350">
        <v>11</v>
      </c>
      <c r="K76" s="154">
        <f t="shared" si="1"/>
        <v>0</v>
      </c>
    </row>
    <row r="77" spans="1:11" s="154" customFormat="1" x14ac:dyDescent="0.25">
      <c r="A77" s="290">
        <v>76</v>
      </c>
      <c r="B77" s="290" t="s">
        <v>14</v>
      </c>
      <c r="C77" s="290">
        <v>1</v>
      </c>
      <c r="D77" s="290">
        <v>315</v>
      </c>
      <c r="E77" s="290" t="s">
        <v>209</v>
      </c>
      <c r="F77" s="290" t="s">
        <v>549</v>
      </c>
      <c r="G77" s="290" t="s">
        <v>591</v>
      </c>
      <c r="H77" s="290" t="s">
        <v>591</v>
      </c>
      <c r="K77" s="154">
        <f t="shared" si="1"/>
        <v>0</v>
      </c>
    </row>
    <row r="78" spans="1:11" s="154" customFormat="1" x14ac:dyDescent="0.25">
      <c r="A78" s="290">
        <v>77</v>
      </c>
      <c r="B78" s="290" t="s">
        <v>14</v>
      </c>
      <c r="C78" s="290">
        <v>2</v>
      </c>
      <c r="D78" s="290">
        <v>315</v>
      </c>
      <c r="E78" s="290" t="s">
        <v>209</v>
      </c>
      <c r="F78" s="290" t="s">
        <v>549</v>
      </c>
      <c r="G78" s="290" t="s">
        <v>591</v>
      </c>
      <c r="H78" s="290" t="s">
        <v>591</v>
      </c>
      <c r="K78" s="154">
        <f t="shared" si="1"/>
        <v>1</v>
      </c>
    </row>
    <row r="79" spans="1:11" s="154" customFormat="1" x14ac:dyDescent="0.25">
      <c r="A79" s="290">
        <v>78</v>
      </c>
      <c r="B79" s="290" t="s">
        <v>14</v>
      </c>
      <c r="C79" s="290">
        <v>3</v>
      </c>
      <c r="D79" s="290">
        <v>315</v>
      </c>
      <c r="E79" s="290" t="s">
        <v>209</v>
      </c>
      <c r="F79" s="290" t="s">
        <v>549</v>
      </c>
      <c r="G79" s="290" t="s">
        <v>591</v>
      </c>
      <c r="H79" s="290" t="s">
        <v>591</v>
      </c>
      <c r="K79" s="154">
        <f t="shared" si="1"/>
        <v>1</v>
      </c>
    </row>
    <row r="80" spans="1:11" s="154" customFormat="1" x14ac:dyDescent="0.25">
      <c r="A80" s="290">
        <v>79</v>
      </c>
      <c r="B80" s="290" t="s">
        <v>59</v>
      </c>
      <c r="C80" s="290">
        <v>1</v>
      </c>
      <c r="D80" s="290">
        <v>315</v>
      </c>
      <c r="E80" s="290" t="s">
        <v>209</v>
      </c>
      <c r="F80" s="290" t="s">
        <v>24</v>
      </c>
      <c r="G80" s="290" t="s">
        <v>591</v>
      </c>
      <c r="H80" s="290">
        <v>9</v>
      </c>
      <c r="K80" s="154">
        <f t="shared" si="1"/>
        <v>0</v>
      </c>
    </row>
    <row r="81" spans="1:11" s="154" customFormat="1" x14ac:dyDescent="0.25">
      <c r="A81" s="290">
        <v>80</v>
      </c>
      <c r="B81" s="290" t="s">
        <v>59</v>
      </c>
      <c r="C81" s="290">
        <v>2</v>
      </c>
      <c r="D81" s="290">
        <v>315</v>
      </c>
      <c r="E81" s="290" t="s">
        <v>209</v>
      </c>
      <c r="F81" s="290" t="s">
        <v>24</v>
      </c>
      <c r="G81" s="290" t="s">
        <v>591</v>
      </c>
      <c r="H81" s="290">
        <v>9</v>
      </c>
      <c r="I81" s="160" t="s">
        <v>759</v>
      </c>
      <c r="K81" s="154">
        <f t="shared" si="1"/>
        <v>1</v>
      </c>
    </row>
    <row r="82" spans="1:11" s="154" customFormat="1" x14ac:dyDescent="0.25">
      <c r="A82" s="290">
        <v>81</v>
      </c>
      <c r="B82" s="290" t="s">
        <v>59</v>
      </c>
      <c r="C82" s="290">
        <v>3</v>
      </c>
      <c r="D82" s="290">
        <v>315</v>
      </c>
      <c r="E82" s="290" t="s">
        <v>209</v>
      </c>
      <c r="F82" s="290" t="s">
        <v>24</v>
      </c>
      <c r="G82" s="290" t="s">
        <v>591</v>
      </c>
      <c r="H82" s="290">
        <v>9</v>
      </c>
      <c r="I82" s="160" t="s">
        <v>759</v>
      </c>
      <c r="K82" s="154">
        <f t="shared" si="1"/>
        <v>1</v>
      </c>
    </row>
    <row r="83" spans="1:11" s="154" customFormat="1" x14ac:dyDescent="0.25">
      <c r="A83" s="290">
        <v>82</v>
      </c>
      <c r="B83" s="290" t="s">
        <v>107</v>
      </c>
      <c r="C83" s="290">
        <v>1</v>
      </c>
      <c r="D83" s="290">
        <v>500</v>
      </c>
      <c r="E83" s="290" t="s">
        <v>209</v>
      </c>
      <c r="F83" s="290" t="s">
        <v>140</v>
      </c>
      <c r="G83" s="290">
        <v>9</v>
      </c>
      <c r="H83" s="290">
        <v>8</v>
      </c>
      <c r="I83" s="160" t="s">
        <v>759</v>
      </c>
      <c r="K83" s="154">
        <f t="shared" si="1"/>
        <v>0</v>
      </c>
    </row>
    <row r="84" spans="1:11" s="154" customFormat="1" x14ac:dyDescent="0.25">
      <c r="A84" s="290">
        <v>83</v>
      </c>
      <c r="B84" s="290" t="s">
        <v>107</v>
      </c>
      <c r="C84" s="290">
        <v>2</v>
      </c>
      <c r="D84" s="290">
        <v>500</v>
      </c>
      <c r="E84" s="290" t="s">
        <v>209</v>
      </c>
      <c r="F84" s="290" t="s">
        <v>140</v>
      </c>
      <c r="G84" s="290">
        <v>9</v>
      </c>
      <c r="H84" s="290">
        <v>8</v>
      </c>
      <c r="I84" s="160" t="s">
        <v>759</v>
      </c>
      <c r="K84" s="154">
        <f t="shared" si="1"/>
        <v>1</v>
      </c>
    </row>
    <row r="85" spans="1:11" s="154" customFormat="1" x14ac:dyDescent="0.25">
      <c r="A85" s="290">
        <v>84</v>
      </c>
      <c r="B85" s="290" t="s">
        <v>107</v>
      </c>
      <c r="C85" s="290">
        <v>3</v>
      </c>
      <c r="D85" s="290">
        <v>500</v>
      </c>
      <c r="E85" s="290" t="s">
        <v>209</v>
      </c>
      <c r="F85" s="290" t="s">
        <v>140</v>
      </c>
      <c r="G85" s="290">
        <v>9</v>
      </c>
      <c r="H85" s="290">
        <v>8</v>
      </c>
      <c r="I85" s="160" t="s">
        <v>759</v>
      </c>
      <c r="K85" s="154">
        <f t="shared" si="1"/>
        <v>1</v>
      </c>
    </row>
    <row r="86" spans="1:11" s="154" customFormat="1" x14ac:dyDescent="0.25">
      <c r="A86" s="290">
        <v>85</v>
      </c>
      <c r="B86" s="220" t="s">
        <v>112</v>
      </c>
      <c r="C86" s="290">
        <v>1</v>
      </c>
      <c r="D86" s="290">
        <v>315</v>
      </c>
      <c r="E86" s="290" t="s">
        <v>209</v>
      </c>
      <c r="F86" s="290" t="s">
        <v>23</v>
      </c>
      <c r="G86" s="290" t="s">
        <v>591</v>
      </c>
      <c r="H86" s="290">
        <v>13</v>
      </c>
      <c r="I86" s="160" t="s">
        <v>759</v>
      </c>
      <c r="K86" s="154">
        <f t="shared" si="1"/>
        <v>0</v>
      </c>
    </row>
    <row r="87" spans="1:11" s="154" customFormat="1" x14ac:dyDescent="0.25">
      <c r="A87" s="290">
        <v>86</v>
      </c>
      <c r="B87" s="220" t="s">
        <v>112</v>
      </c>
      <c r="C87" s="290">
        <v>2</v>
      </c>
      <c r="D87" s="290">
        <v>315</v>
      </c>
      <c r="E87" s="290" t="s">
        <v>209</v>
      </c>
      <c r="F87" s="290" t="s">
        <v>23</v>
      </c>
      <c r="G87" s="290" t="s">
        <v>591</v>
      </c>
      <c r="H87" s="290">
        <v>13</v>
      </c>
      <c r="I87" s="160" t="s">
        <v>759</v>
      </c>
      <c r="K87" s="154">
        <f t="shared" si="1"/>
        <v>1</v>
      </c>
    </row>
    <row r="88" spans="1:11" s="154" customFormat="1" x14ac:dyDescent="0.25">
      <c r="A88" s="290">
        <v>87</v>
      </c>
      <c r="B88" s="220" t="s">
        <v>112</v>
      </c>
      <c r="C88" s="290">
        <v>3</v>
      </c>
      <c r="D88" s="290">
        <v>315</v>
      </c>
      <c r="E88" s="290" t="s">
        <v>209</v>
      </c>
      <c r="F88" s="290" t="s">
        <v>23</v>
      </c>
      <c r="G88" s="290" t="s">
        <v>591</v>
      </c>
      <c r="H88" s="290">
        <v>13</v>
      </c>
      <c r="K88" s="154">
        <f t="shared" si="1"/>
        <v>1</v>
      </c>
    </row>
    <row r="89" spans="1:11" s="154" customFormat="1" x14ac:dyDescent="0.25">
      <c r="A89" s="290">
        <v>88</v>
      </c>
      <c r="B89" s="220" t="s">
        <v>112</v>
      </c>
      <c r="C89" s="290">
        <v>4</v>
      </c>
      <c r="D89" s="290">
        <v>315</v>
      </c>
      <c r="E89" s="290" t="s">
        <v>209</v>
      </c>
      <c r="F89" s="290" t="s">
        <v>23</v>
      </c>
      <c r="G89" s="290" t="s">
        <v>591</v>
      </c>
      <c r="H89" s="290">
        <v>13</v>
      </c>
      <c r="K89" s="154">
        <f t="shared" si="1"/>
        <v>1</v>
      </c>
    </row>
    <row r="90" spans="1:11" s="154" customFormat="1" x14ac:dyDescent="0.25">
      <c r="A90" s="290">
        <v>89</v>
      </c>
      <c r="B90" s="290" t="s">
        <v>83</v>
      </c>
      <c r="C90" s="290">
        <v>1</v>
      </c>
      <c r="D90" s="290">
        <v>315</v>
      </c>
      <c r="E90" s="290" t="s">
        <v>209</v>
      </c>
      <c r="F90" s="290" t="s">
        <v>549</v>
      </c>
      <c r="G90" s="290" t="s">
        <v>591</v>
      </c>
      <c r="H90" s="290">
        <v>11</v>
      </c>
      <c r="K90" s="154">
        <f t="shared" si="1"/>
        <v>0</v>
      </c>
    </row>
    <row r="91" spans="1:11" s="154" customFormat="1" x14ac:dyDescent="0.25">
      <c r="A91" s="290">
        <v>90</v>
      </c>
      <c r="B91" s="290" t="s">
        <v>83</v>
      </c>
      <c r="C91" s="290">
        <v>2</v>
      </c>
      <c r="D91" s="290">
        <v>500</v>
      </c>
      <c r="E91" s="290" t="s">
        <v>209</v>
      </c>
      <c r="F91" s="290" t="s">
        <v>549</v>
      </c>
      <c r="G91" s="290" t="s">
        <v>591</v>
      </c>
      <c r="H91" s="290" t="s">
        <v>591</v>
      </c>
    </row>
    <row r="92" spans="1:11" s="154" customFormat="1" x14ac:dyDescent="0.25">
      <c r="A92" s="290">
        <v>91</v>
      </c>
      <c r="B92" s="290" t="s">
        <v>115</v>
      </c>
      <c r="C92" s="290">
        <v>1</v>
      </c>
      <c r="D92" s="290">
        <v>315</v>
      </c>
      <c r="E92" s="290" t="s">
        <v>209</v>
      </c>
      <c r="F92" s="290" t="s">
        <v>549</v>
      </c>
      <c r="G92" s="290" t="s">
        <v>591</v>
      </c>
      <c r="H92" s="290">
        <v>11</v>
      </c>
      <c r="K92" s="154">
        <f>IF(B92=B90,1,0)</f>
        <v>0</v>
      </c>
    </row>
    <row r="93" spans="1:11" s="154" customFormat="1" x14ac:dyDescent="0.25">
      <c r="A93" s="290">
        <v>92</v>
      </c>
      <c r="B93" s="290" t="s">
        <v>115</v>
      </c>
      <c r="C93" s="290">
        <v>2</v>
      </c>
      <c r="D93" s="290">
        <v>315</v>
      </c>
      <c r="E93" s="290" t="s">
        <v>209</v>
      </c>
      <c r="F93" s="290" t="s">
        <v>549</v>
      </c>
      <c r="G93" s="290" t="s">
        <v>591</v>
      </c>
      <c r="H93" s="290">
        <v>11</v>
      </c>
      <c r="K93" s="154">
        <f t="shared" si="1"/>
        <v>1</v>
      </c>
    </row>
    <row r="94" spans="1:11" s="154" customFormat="1" x14ac:dyDescent="0.25">
      <c r="A94" s="290">
        <v>93</v>
      </c>
      <c r="B94" s="300" t="s">
        <v>961</v>
      </c>
      <c r="C94" s="290">
        <v>1</v>
      </c>
      <c r="D94" s="290">
        <v>315</v>
      </c>
      <c r="E94" s="290" t="s">
        <v>209</v>
      </c>
      <c r="F94" s="290" t="s">
        <v>78</v>
      </c>
      <c r="G94" s="290" t="s">
        <v>591</v>
      </c>
      <c r="H94" s="290" t="s">
        <v>591</v>
      </c>
    </row>
    <row r="95" spans="1:11" s="154" customFormat="1" x14ac:dyDescent="0.25">
      <c r="A95" s="290">
        <v>94</v>
      </c>
      <c r="B95" s="290" t="s">
        <v>119</v>
      </c>
      <c r="C95" s="290">
        <v>1</v>
      </c>
      <c r="D95" s="290">
        <v>500</v>
      </c>
      <c r="E95" s="290" t="s">
        <v>209</v>
      </c>
      <c r="F95" s="290" t="s">
        <v>51</v>
      </c>
      <c r="G95" s="350">
        <v>9</v>
      </c>
      <c r="H95" s="350">
        <v>9</v>
      </c>
      <c r="K95" s="154">
        <f>IF(B95=B93,1,0)</f>
        <v>0</v>
      </c>
    </row>
    <row r="96" spans="1:11" s="154" customFormat="1" x14ac:dyDescent="0.25">
      <c r="A96" s="290">
        <v>95</v>
      </c>
      <c r="B96" s="290" t="s">
        <v>119</v>
      </c>
      <c r="C96" s="290">
        <v>2</v>
      </c>
      <c r="D96" s="290">
        <v>500</v>
      </c>
      <c r="E96" s="290" t="s">
        <v>209</v>
      </c>
      <c r="F96" s="290" t="s">
        <v>51</v>
      </c>
      <c r="G96" s="350">
        <v>9</v>
      </c>
      <c r="H96" s="350">
        <v>9</v>
      </c>
      <c r="K96" s="154">
        <f t="shared" si="1"/>
        <v>1</v>
      </c>
    </row>
    <row r="97" spans="1:11" s="154" customFormat="1" x14ac:dyDescent="0.25">
      <c r="A97" s="290">
        <v>96</v>
      </c>
      <c r="B97" s="290" t="s">
        <v>55</v>
      </c>
      <c r="C97" s="350">
        <v>4</v>
      </c>
      <c r="D97" s="350">
        <v>500</v>
      </c>
      <c r="E97" s="350" t="s">
        <v>209</v>
      </c>
      <c r="F97" s="350" t="s">
        <v>24</v>
      </c>
      <c r="G97" s="350">
        <v>9</v>
      </c>
      <c r="H97" s="350" t="s">
        <v>591</v>
      </c>
      <c r="K97" s="154">
        <f t="shared" si="1"/>
        <v>0</v>
      </c>
    </row>
    <row r="98" spans="1:11" s="154" customFormat="1" x14ac:dyDescent="0.25">
      <c r="A98" s="290">
        <v>97</v>
      </c>
      <c r="B98" s="290" t="s">
        <v>55</v>
      </c>
      <c r="C98" s="290">
        <v>1</v>
      </c>
      <c r="D98" s="290">
        <v>315</v>
      </c>
      <c r="E98" s="290" t="s">
        <v>209</v>
      </c>
      <c r="F98" s="290" t="s">
        <v>24</v>
      </c>
      <c r="G98" s="290" t="s">
        <v>591</v>
      </c>
      <c r="H98" s="290" t="s">
        <v>591</v>
      </c>
      <c r="K98" s="154">
        <f t="shared" si="1"/>
        <v>1</v>
      </c>
    </row>
    <row r="99" spans="1:11" s="154" customFormat="1" x14ac:dyDescent="0.25">
      <c r="A99" s="290">
        <v>98</v>
      </c>
      <c r="B99" s="290" t="s">
        <v>55</v>
      </c>
      <c r="C99" s="290">
        <v>2</v>
      </c>
      <c r="D99" s="290">
        <v>315</v>
      </c>
      <c r="E99" s="290" t="s">
        <v>209</v>
      </c>
      <c r="F99" s="290" t="s">
        <v>24</v>
      </c>
      <c r="G99" s="290" t="s">
        <v>591</v>
      </c>
      <c r="H99" s="290" t="s">
        <v>591</v>
      </c>
      <c r="K99" s="154">
        <f t="shared" si="1"/>
        <v>1</v>
      </c>
    </row>
    <row r="100" spans="1:11" s="154" customFormat="1" x14ac:dyDescent="0.25">
      <c r="A100" s="290">
        <v>99</v>
      </c>
      <c r="B100" s="290" t="s">
        <v>55</v>
      </c>
      <c r="C100" s="290">
        <v>3</v>
      </c>
      <c r="D100" s="290">
        <v>315</v>
      </c>
      <c r="E100" s="290" t="s">
        <v>209</v>
      </c>
      <c r="F100" s="290" t="s">
        <v>24</v>
      </c>
      <c r="G100" s="290" t="s">
        <v>591</v>
      </c>
      <c r="H100" s="290" t="s">
        <v>591</v>
      </c>
      <c r="K100" s="154">
        <f t="shared" si="1"/>
        <v>1</v>
      </c>
    </row>
    <row r="101" spans="1:11" s="154" customFormat="1" x14ac:dyDescent="0.25">
      <c r="A101" s="290">
        <v>100</v>
      </c>
      <c r="B101" s="290" t="s">
        <v>122</v>
      </c>
      <c r="C101" s="290">
        <v>1</v>
      </c>
      <c r="D101" s="290">
        <v>315</v>
      </c>
      <c r="E101" s="290" t="s">
        <v>209</v>
      </c>
      <c r="F101" s="290" t="s">
        <v>122</v>
      </c>
      <c r="G101" s="290" t="s">
        <v>591</v>
      </c>
      <c r="H101" s="290">
        <v>9</v>
      </c>
      <c r="K101" s="154">
        <f t="shared" si="1"/>
        <v>0</v>
      </c>
    </row>
    <row r="102" spans="1:11" s="154" customFormat="1" x14ac:dyDescent="0.25">
      <c r="A102" s="290">
        <v>101</v>
      </c>
      <c r="B102" s="290" t="s">
        <v>122</v>
      </c>
      <c r="C102" s="290">
        <v>2</v>
      </c>
      <c r="D102" s="290">
        <v>315</v>
      </c>
      <c r="E102" s="290" t="s">
        <v>209</v>
      </c>
      <c r="F102" s="290" t="s">
        <v>122</v>
      </c>
      <c r="G102" s="290" t="s">
        <v>591</v>
      </c>
      <c r="H102" s="290">
        <v>9</v>
      </c>
      <c r="K102" s="154">
        <f t="shared" si="1"/>
        <v>1</v>
      </c>
    </row>
    <row r="103" spans="1:11" s="154" customFormat="1" x14ac:dyDescent="0.25">
      <c r="A103" s="290">
        <v>102</v>
      </c>
      <c r="B103" s="290" t="s">
        <v>225</v>
      </c>
      <c r="C103" s="290">
        <v>1</v>
      </c>
      <c r="D103" s="290">
        <v>315</v>
      </c>
      <c r="E103" s="290" t="s">
        <v>209</v>
      </c>
      <c r="F103" s="290" t="s">
        <v>23</v>
      </c>
      <c r="G103" s="290" t="s">
        <v>591</v>
      </c>
      <c r="H103" s="290" t="s">
        <v>591</v>
      </c>
      <c r="K103" s="154">
        <f t="shared" si="1"/>
        <v>0</v>
      </c>
    </row>
    <row r="104" spans="1:11" s="154" customFormat="1" x14ac:dyDescent="0.25">
      <c r="A104" s="290">
        <v>103</v>
      </c>
      <c r="B104" s="290" t="s">
        <v>225</v>
      </c>
      <c r="C104" s="290">
        <v>2</v>
      </c>
      <c r="D104" s="290">
        <v>315</v>
      </c>
      <c r="E104" s="290" t="s">
        <v>209</v>
      </c>
      <c r="F104" s="290" t="s">
        <v>23</v>
      </c>
      <c r="G104" s="290" t="s">
        <v>591</v>
      </c>
      <c r="H104" s="290" t="s">
        <v>591</v>
      </c>
      <c r="K104" s="154">
        <f t="shared" si="1"/>
        <v>1</v>
      </c>
    </row>
    <row r="105" spans="1:11" s="154" customFormat="1" x14ac:dyDescent="0.25">
      <c r="A105" s="290">
        <v>104</v>
      </c>
      <c r="B105" s="220" t="s">
        <v>185</v>
      </c>
      <c r="C105" s="290">
        <v>1</v>
      </c>
      <c r="D105" s="290">
        <v>315</v>
      </c>
      <c r="E105" s="290" t="s">
        <v>209</v>
      </c>
      <c r="F105" s="290" t="s">
        <v>549</v>
      </c>
      <c r="G105" s="290" t="s">
        <v>591</v>
      </c>
      <c r="H105" s="290" t="s">
        <v>591</v>
      </c>
      <c r="K105" s="154">
        <f t="shared" si="1"/>
        <v>0</v>
      </c>
    </row>
    <row r="106" spans="1:11" s="154" customFormat="1" x14ac:dyDescent="0.25">
      <c r="A106" s="290">
        <v>105</v>
      </c>
      <c r="B106" s="220" t="s">
        <v>185</v>
      </c>
      <c r="C106" s="290">
        <v>2</v>
      </c>
      <c r="D106" s="290">
        <v>315</v>
      </c>
      <c r="E106" s="290" t="s">
        <v>209</v>
      </c>
      <c r="F106" s="290" t="s">
        <v>549</v>
      </c>
      <c r="G106" s="290" t="s">
        <v>591</v>
      </c>
      <c r="H106" s="290" t="s">
        <v>591</v>
      </c>
      <c r="K106" s="154">
        <f t="shared" si="1"/>
        <v>1</v>
      </c>
    </row>
    <row r="107" spans="1:11" s="154" customFormat="1" ht="15" customHeight="1" x14ac:dyDescent="0.25">
      <c r="A107" s="290">
        <v>106</v>
      </c>
      <c r="B107" s="290" t="s">
        <v>125</v>
      </c>
      <c r="C107" s="290">
        <v>2</v>
      </c>
      <c r="D107" s="290">
        <v>600</v>
      </c>
      <c r="E107" s="290" t="s">
        <v>209</v>
      </c>
      <c r="F107" s="290" t="s">
        <v>51</v>
      </c>
      <c r="G107" s="350" t="s">
        <v>1166</v>
      </c>
      <c r="H107" s="350">
        <v>11</v>
      </c>
      <c r="K107" s="154">
        <f t="shared" si="1"/>
        <v>0</v>
      </c>
    </row>
    <row r="108" spans="1:11" s="154" customFormat="1" x14ac:dyDescent="0.25">
      <c r="A108" s="290">
        <v>107</v>
      </c>
      <c r="B108" s="290" t="s">
        <v>125</v>
      </c>
      <c r="C108" s="290">
        <v>1</v>
      </c>
      <c r="D108" s="290">
        <v>500</v>
      </c>
      <c r="E108" s="290" t="s">
        <v>209</v>
      </c>
      <c r="F108" s="290" t="s">
        <v>51</v>
      </c>
      <c r="G108" s="350" t="s">
        <v>1166</v>
      </c>
      <c r="H108" s="350">
        <v>11</v>
      </c>
      <c r="K108" s="154">
        <f t="shared" si="1"/>
        <v>1</v>
      </c>
    </row>
    <row r="109" spans="1:11" s="154" customFormat="1" x14ac:dyDescent="0.25">
      <c r="A109" s="290">
        <v>108</v>
      </c>
      <c r="B109" s="290" t="s">
        <v>125</v>
      </c>
      <c r="C109" s="290">
        <v>3</v>
      </c>
      <c r="D109" s="290">
        <v>500</v>
      </c>
      <c r="E109" s="290" t="s">
        <v>209</v>
      </c>
      <c r="F109" s="290" t="s">
        <v>51</v>
      </c>
      <c r="G109" s="350">
        <v>9</v>
      </c>
      <c r="H109" s="350">
        <v>11</v>
      </c>
      <c r="K109" s="154">
        <f t="shared" si="1"/>
        <v>1</v>
      </c>
    </row>
    <row r="110" spans="1:11" s="154" customFormat="1" x14ac:dyDescent="0.25">
      <c r="A110" s="290">
        <v>109</v>
      </c>
      <c r="B110" s="290" t="s">
        <v>127</v>
      </c>
      <c r="C110" s="290">
        <v>1</v>
      </c>
      <c r="D110" s="290">
        <v>315</v>
      </c>
      <c r="E110" s="290" t="s">
        <v>209</v>
      </c>
      <c r="F110" s="290" t="s">
        <v>51</v>
      </c>
      <c r="G110" s="290" t="s">
        <v>591</v>
      </c>
      <c r="H110" s="290">
        <v>8</v>
      </c>
      <c r="I110" s="160" t="s">
        <v>759</v>
      </c>
      <c r="K110" s="154">
        <f t="shared" si="1"/>
        <v>0</v>
      </c>
    </row>
    <row r="111" spans="1:11" s="154" customFormat="1" x14ac:dyDescent="0.25">
      <c r="A111" s="290">
        <v>110</v>
      </c>
      <c r="B111" s="290" t="s">
        <v>127</v>
      </c>
      <c r="C111" s="290">
        <v>2</v>
      </c>
      <c r="D111" s="290">
        <v>315</v>
      </c>
      <c r="E111" s="290" t="s">
        <v>209</v>
      </c>
      <c r="F111" s="290" t="s">
        <v>51</v>
      </c>
      <c r="G111" s="290" t="s">
        <v>591</v>
      </c>
      <c r="H111" s="290">
        <v>8</v>
      </c>
      <c r="I111" s="160" t="s">
        <v>759</v>
      </c>
      <c r="K111" s="154">
        <f t="shared" si="1"/>
        <v>1</v>
      </c>
    </row>
    <row r="112" spans="1:11" s="154" customFormat="1" x14ac:dyDescent="0.25">
      <c r="A112" s="290">
        <v>111</v>
      </c>
      <c r="B112" s="290" t="s">
        <v>127</v>
      </c>
      <c r="C112" s="290">
        <v>3</v>
      </c>
      <c r="D112" s="290">
        <v>315</v>
      </c>
      <c r="E112" s="290" t="s">
        <v>209</v>
      </c>
      <c r="F112" s="290" t="s">
        <v>51</v>
      </c>
      <c r="G112" s="290" t="s">
        <v>591</v>
      </c>
      <c r="H112" s="290">
        <v>8</v>
      </c>
      <c r="I112" s="160" t="s">
        <v>759</v>
      </c>
      <c r="K112" s="154">
        <f t="shared" si="1"/>
        <v>1</v>
      </c>
    </row>
    <row r="113" spans="1:11" s="154" customFormat="1" x14ac:dyDescent="0.25">
      <c r="A113" s="290">
        <v>112</v>
      </c>
      <c r="B113" s="290" t="s">
        <v>109</v>
      </c>
      <c r="C113" s="290">
        <v>1</v>
      </c>
      <c r="D113" s="290">
        <v>315</v>
      </c>
      <c r="E113" s="290" t="s">
        <v>209</v>
      </c>
      <c r="F113" s="290" t="s">
        <v>24</v>
      </c>
      <c r="G113" s="290" t="s">
        <v>591</v>
      </c>
      <c r="H113" s="290">
        <v>9</v>
      </c>
      <c r="K113" s="154">
        <f t="shared" si="1"/>
        <v>0</v>
      </c>
    </row>
    <row r="114" spans="1:11" s="154" customFormat="1" x14ac:dyDescent="0.25">
      <c r="A114" s="290">
        <v>113</v>
      </c>
      <c r="B114" s="290" t="s">
        <v>109</v>
      </c>
      <c r="C114" s="290">
        <v>2</v>
      </c>
      <c r="D114" s="290">
        <v>315</v>
      </c>
      <c r="E114" s="290" t="s">
        <v>209</v>
      </c>
      <c r="F114" s="290" t="s">
        <v>24</v>
      </c>
      <c r="G114" s="290" t="s">
        <v>591</v>
      </c>
      <c r="H114" s="290">
        <v>9</v>
      </c>
      <c r="K114" s="154">
        <f t="shared" si="1"/>
        <v>1</v>
      </c>
    </row>
    <row r="115" spans="1:11" s="154" customFormat="1" x14ac:dyDescent="0.25">
      <c r="A115" s="290">
        <v>114</v>
      </c>
      <c r="B115" s="290" t="s">
        <v>109</v>
      </c>
      <c r="C115" s="290">
        <v>3</v>
      </c>
      <c r="D115" s="290">
        <v>315</v>
      </c>
      <c r="E115" s="290" t="s">
        <v>858</v>
      </c>
      <c r="F115" s="290" t="s">
        <v>24</v>
      </c>
      <c r="G115" s="290" t="s">
        <v>591</v>
      </c>
      <c r="H115" s="290">
        <v>9</v>
      </c>
    </row>
    <row r="116" spans="1:11" s="154" customFormat="1" x14ac:dyDescent="0.25">
      <c r="A116" s="290">
        <v>115</v>
      </c>
      <c r="B116" s="290" t="s">
        <v>90</v>
      </c>
      <c r="C116" s="290">
        <v>1</v>
      </c>
      <c r="D116" s="290">
        <v>315</v>
      </c>
      <c r="E116" s="290" t="s">
        <v>209</v>
      </c>
      <c r="F116" s="290" t="s">
        <v>23</v>
      </c>
      <c r="G116" s="290" t="s">
        <v>591</v>
      </c>
      <c r="H116" s="290">
        <v>9</v>
      </c>
      <c r="K116" s="154">
        <f>IF(B116=B114,1,0)</f>
        <v>0</v>
      </c>
    </row>
    <row r="117" spans="1:11" s="154" customFormat="1" x14ac:dyDescent="0.25">
      <c r="A117" s="290">
        <v>116</v>
      </c>
      <c r="B117" s="290" t="s">
        <v>90</v>
      </c>
      <c r="C117" s="290">
        <v>2</v>
      </c>
      <c r="D117" s="290">
        <v>315</v>
      </c>
      <c r="E117" s="290" t="s">
        <v>209</v>
      </c>
      <c r="F117" s="290" t="s">
        <v>23</v>
      </c>
      <c r="G117" s="290" t="s">
        <v>591</v>
      </c>
      <c r="H117" s="290">
        <v>9</v>
      </c>
      <c r="K117" s="154">
        <f t="shared" si="1"/>
        <v>1</v>
      </c>
    </row>
    <row r="118" spans="1:11" s="154" customFormat="1" x14ac:dyDescent="0.25">
      <c r="A118" s="290">
        <v>117</v>
      </c>
      <c r="B118" s="290" t="s">
        <v>114</v>
      </c>
      <c r="C118" s="290">
        <v>1</v>
      </c>
      <c r="D118" s="290">
        <v>315</v>
      </c>
      <c r="E118" s="290" t="s">
        <v>209</v>
      </c>
      <c r="F118" s="290" t="s">
        <v>549</v>
      </c>
      <c r="G118" s="290" t="s">
        <v>591</v>
      </c>
      <c r="H118" s="290">
        <v>11</v>
      </c>
      <c r="K118" s="154">
        <f t="shared" si="1"/>
        <v>0</v>
      </c>
    </row>
    <row r="119" spans="1:11" s="154" customFormat="1" x14ac:dyDescent="0.25">
      <c r="A119" s="290">
        <v>118</v>
      </c>
      <c r="B119" s="290" t="s">
        <v>114</v>
      </c>
      <c r="C119" s="290">
        <v>2</v>
      </c>
      <c r="D119" s="290">
        <v>315</v>
      </c>
      <c r="E119" s="290" t="s">
        <v>209</v>
      </c>
      <c r="F119" s="290" t="s">
        <v>549</v>
      </c>
      <c r="G119" s="290" t="s">
        <v>591</v>
      </c>
      <c r="H119" s="290">
        <v>11</v>
      </c>
      <c r="K119" s="154">
        <f t="shared" si="1"/>
        <v>1</v>
      </c>
    </row>
    <row r="120" spans="1:11" s="154" customFormat="1" x14ac:dyDescent="0.25">
      <c r="A120" s="290">
        <v>119</v>
      </c>
      <c r="B120" s="290" t="s">
        <v>98</v>
      </c>
      <c r="C120" s="290">
        <v>1</v>
      </c>
      <c r="D120" s="290">
        <v>500</v>
      </c>
      <c r="E120" s="290" t="s">
        <v>209</v>
      </c>
      <c r="F120" s="290" t="s">
        <v>51</v>
      </c>
      <c r="G120" s="350">
        <v>9</v>
      </c>
      <c r="H120" s="350">
        <v>7</v>
      </c>
      <c r="K120" s="154">
        <f t="shared" si="1"/>
        <v>0</v>
      </c>
    </row>
    <row r="121" spans="1:11" s="154" customFormat="1" x14ac:dyDescent="0.25">
      <c r="A121" s="290">
        <v>120</v>
      </c>
      <c r="B121" s="290" t="s">
        <v>98</v>
      </c>
      <c r="C121" s="290">
        <v>2</v>
      </c>
      <c r="D121" s="290">
        <v>500</v>
      </c>
      <c r="E121" s="290" t="s">
        <v>209</v>
      </c>
      <c r="F121" s="290" t="s">
        <v>51</v>
      </c>
      <c r="G121" s="350">
        <v>9</v>
      </c>
      <c r="H121" s="350">
        <v>7</v>
      </c>
      <c r="K121" s="154">
        <f t="shared" si="1"/>
        <v>1</v>
      </c>
    </row>
    <row r="122" spans="1:11" s="154" customFormat="1" x14ac:dyDescent="0.25">
      <c r="A122" s="290">
        <v>121</v>
      </c>
      <c r="B122" s="290" t="s">
        <v>126</v>
      </c>
      <c r="C122" s="290">
        <v>2</v>
      </c>
      <c r="D122" s="290">
        <v>500</v>
      </c>
      <c r="E122" s="290" t="s">
        <v>209</v>
      </c>
      <c r="F122" s="290" t="s">
        <v>51</v>
      </c>
      <c r="G122" s="350">
        <v>9</v>
      </c>
      <c r="H122" s="350">
        <v>11</v>
      </c>
      <c r="K122" s="154">
        <f t="shared" si="1"/>
        <v>0</v>
      </c>
    </row>
    <row r="123" spans="1:11" s="154" customFormat="1" x14ac:dyDescent="0.25">
      <c r="A123" s="290">
        <v>122</v>
      </c>
      <c r="B123" s="290" t="s">
        <v>126</v>
      </c>
      <c r="C123" s="290">
        <v>1</v>
      </c>
      <c r="D123" s="290">
        <v>315</v>
      </c>
      <c r="E123" s="290" t="s">
        <v>209</v>
      </c>
      <c r="F123" s="290" t="s">
        <v>51</v>
      </c>
      <c r="G123" s="290" t="s">
        <v>591</v>
      </c>
      <c r="H123" s="290">
        <v>11</v>
      </c>
      <c r="K123" s="154">
        <f t="shared" si="1"/>
        <v>1</v>
      </c>
    </row>
    <row r="124" spans="1:11" s="154" customFormat="1" x14ac:dyDescent="0.25">
      <c r="A124" s="290">
        <v>123</v>
      </c>
      <c r="B124" s="290" t="s">
        <v>126</v>
      </c>
      <c r="C124" s="290">
        <v>3</v>
      </c>
      <c r="D124" s="290">
        <v>315</v>
      </c>
      <c r="E124" s="290" t="s">
        <v>209</v>
      </c>
      <c r="F124" s="290" t="s">
        <v>51</v>
      </c>
      <c r="G124" s="290" t="s">
        <v>591</v>
      </c>
      <c r="H124" s="290">
        <v>11</v>
      </c>
      <c r="K124" s="154">
        <f t="shared" si="1"/>
        <v>1</v>
      </c>
    </row>
    <row r="125" spans="1:11" s="154" customFormat="1" x14ac:dyDescent="0.25">
      <c r="A125" s="290">
        <v>124</v>
      </c>
      <c r="B125" s="290" t="s">
        <v>128</v>
      </c>
      <c r="C125" s="290">
        <v>1</v>
      </c>
      <c r="D125" s="290">
        <v>315</v>
      </c>
      <c r="E125" s="290" t="s">
        <v>209</v>
      </c>
      <c r="F125" s="290" t="s">
        <v>51</v>
      </c>
      <c r="G125" s="290" t="s">
        <v>591</v>
      </c>
      <c r="H125" s="290">
        <v>9</v>
      </c>
      <c r="K125" s="154">
        <f t="shared" si="1"/>
        <v>0</v>
      </c>
    </row>
    <row r="126" spans="1:11" s="154" customFormat="1" x14ac:dyDescent="0.25">
      <c r="A126" s="290">
        <v>125</v>
      </c>
      <c r="B126" s="290" t="s">
        <v>128</v>
      </c>
      <c r="C126" s="290">
        <v>2</v>
      </c>
      <c r="D126" s="290">
        <v>315</v>
      </c>
      <c r="E126" s="290" t="s">
        <v>209</v>
      </c>
      <c r="F126" s="290" t="s">
        <v>51</v>
      </c>
      <c r="G126" s="290" t="s">
        <v>591</v>
      </c>
      <c r="H126" s="290">
        <v>9</v>
      </c>
      <c r="K126" s="154">
        <f t="shared" si="1"/>
        <v>1</v>
      </c>
    </row>
    <row r="127" spans="1:11" s="154" customFormat="1" x14ac:dyDescent="0.25">
      <c r="A127" s="290">
        <v>126</v>
      </c>
      <c r="B127" s="290" t="s">
        <v>128</v>
      </c>
      <c r="C127" s="290">
        <v>3</v>
      </c>
      <c r="D127" s="290">
        <v>315</v>
      </c>
      <c r="E127" s="290" t="s">
        <v>209</v>
      </c>
      <c r="F127" s="290" t="s">
        <v>51</v>
      </c>
      <c r="G127" s="290" t="s">
        <v>591</v>
      </c>
      <c r="H127" s="290">
        <v>9</v>
      </c>
    </row>
    <row r="128" spans="1:11" s="154" customFormat="1" x14ac:dyDescent="0.25">
      <c r="A128" s="290">
        <v>127</v>
      </c>
      <c r="B128" s="290" t="s">
        <v>134</v>
      </c>
      <c r="C128" s="290">
        <v>1</v>
      </c>
      <c r="D128" s="290">
        <v>315</v>
      </c>
      <c r="E128" s="290" t="s">
        <v>209</v>
      </c>
      <c r="F128" s="290" t="s">
        <v>51</v>
      </c>
      <c r="G128" s="290" t="s">
        <v>591</v>
      </c>
      <c r="H128" s="290">
        <v>7</v>
      </c>
    </row>
    <row r="129" spans="1:11" s="154" customFormat="1" x14ac:dyDescent="0.25">
      <c r="A129" s="290">
        <v>128</v>
      </c>
      <c r="B129" s="290" t="s">
        <v>134</v>
      </c>
      <c r="C129" s="290">
        <v>2</v>
      </c>
      <c r="D129" s="290">
        <v>315</v>
      </c>
      <c r="E129" s="290" t="s">
        <v>209</v>
      </c>
      <c r="F129" s="290" t="s">
        <v>51</v>
      </c>
      <c r="G129" s="290" t="s">
        <v>591</v>
      </c>
      <c r="H129" s="290">
        <v>7</v>
      </c>
      <c r="K129" s="154">
        <f>IF(B129=B126,1,0)</f>
        <v>0</v>
      </c>
    </row>
    <row r="130" spans="1:11" s="154" customFormat="1" x14ac:dyDescent="0.25">
      <c r="A130" s="290">
        <v>129</v>
      </c>
      <c r="B130" s="290" t="s">
        <v>136</v>
      </c>
      <c r="C130" s="290">
        <v>1</v>
      </c>
      <c r="D130" s="290">
        <v>500</v>
      </c>
      <c r="E130" s="290" t="s">
        <v>209</v>
      </c>
      <c r="F130" s="290" t="s">
        <v>51</v>
      </c>
      <c r="G130" s="290">
        <v>9</v>
      </c>
      <c r="H130" s="290">
        <v>7</v>
      </c>
      <c r="K130" s="154">
        <f t="shared" si="1"/>
        <v>0</v>
      </c>
    </row>
    <row r="131" spans="1:11" s="154" customFormat="1" x14ac:dyDescent="0.25">
      <c r="A131" s="290">
        <v>130</v>
      </c>
      <c r="B131" s="290" t="s">
        <v>136</v>
      </c>
      <c r="C131" s="290">
        <v>2</v>
      </c>
      <c r="D131" s="290">
        <v>500</v>
      </c>
      <c r="E131" s="290" t="s">
        <v>209</v>
      </c>
      <c r="F131" s="290" t="s">
        <v>51</v>
      </c>
      <c r="G131" s="290">
        <v>9</v>
      </c>
      <c r="H131" s="290">
        <v>7</v>
      </c>
      <c r="K131" s="154">
        <f t="shared" si="1"/>
        <v>1</v>
      </c>
    </row>
    <row r="132" spans="1:11" s="154" customFormat="1" x14ac:dyDescent="0.25">
      <c r="A132" s="290">
        <v>131</v>
      </c>
      <c r="B132" s="290" t="s">
        <v>385</v>
      </c>
      <c r="C132" s="290">
        <v>1</v>
      </c>
      <c r="D132" s="290">
        <v>500</v>
      </c>
      <c r="E132" s="290" t="s">
        <v>209</v>
      </c>
      <c r="F132" s="290" t="s">
        <v>383</v>
      </c>
      <c r="G132" s="350" t="s">
        <v>1166</v>
      </c>
      <c r="H132" s="350">
        <v>12</v>
      </c>
      <c r="K132" s="154">
        <f t="shared" si="1"/>
        <v>0</v>
      </c>
    </row>
    <row r="133" spans="1:11" s="154" customFormat="1" x14ac:dyDescent="0.25">
      <c r="A133" s="290">
        <v>132</v>
      </c>
      <c r="B133" s="290" t="s">
        <v>62</v>
      </c>
      <c r="C133" s="290">
        <v>1</v>
      </c>
      <c r="D133" s="290">
        <v>315</v>
      </c>
      <c r="E133" s="290" t="s">
        <v>209</v>
      </c>
      <c r="F133" s="290" t="s">
        <v>24</v>
      </c>
      <c r="G133" s="290" t="s">
        <v>591</v>
      </c>
      <c r="H133" s="290">
        <v>8</v>
      </c>
      <c r="K133" s="154">
        <f t="shared" si="1"/>
        <v>0</v>
      </c>
    </row>
    <row r="134" spans="1:11" s="154" customFormat="1" x14ac:dyDescent="0.25">
      <c r="A134" s="290">
        <v>133</v>
      </c>
      <c r="B134" s="290" t="s">
        <v>62</v>
      </c>
      <c r="C134" s="290">
        <v>2</v>
      </c>
      <c r="D134" s="290">
        <v>315</v>
      </c>
      <c r="E134" s="290" t="s">
        <v>209</v>
      </c>
      <c r="F134" s="290" t="s">
        <v>24</v>
      </c>
      <c r="G134" s="290" t="s">
        <v>591</v>
      </c>
      <c r="H134" s="290">
        <v>8</v>
      </c>
      <c r="K134" s="154">
        <f t="shared" si="1"/>
        <v>1</v>
      </c>
    </row>
    <row r="135" spans="1:11" s="154" customFormat="1" x14ac:dyDescent="0.25">
      <c r="A135" s="290">
        <v>134</v>
      </c>
      <c r="B135" s="290" t="s">
        <v>62</v>
      </c>
      <c r="C135" s="290">
        <v>3</v>
      </c>
      <c r="D135" s="290">
        <v>315</v>
      </c>
      <c r="E135" s="290" t="s">
        <v>209</v>
      </c>
      <c r="F135" s="290" t="s">
        <v>24</v>
      </c>
      <c r="G135" s="290" t="s">
        <v>591</v>
      </c>
      <c r="H135" s="290">
        <v>8</v>
      </c>
    </row>
    <row r="136" spans="1:11" s="154" customFormat="1" x14ac:dyDescent="0.25">
      <c r="A136" s="290">
        <v>135</v>
      </c>
      <c r="B136" s="290" t="s">
        <v>62</v>
      </c>
      <c r="C136" s="290">
        <v>4</v>
      </c>
      <c r="D136" s="290">
        <v>500</v>
      </c>
      <c r="E136" s="290" t="s">
        <v>209</v>
      </c>
      <c r="F136" s="290" t="s">
        <v>24</v>
      </c>
      <c r="G136" s="290" t="s">
        <v>591</v>
      </c>
      <c r="H136" s="290">
        <v>8</v>
      </c>
    </row>
    <row r="137" spans="1:11" s="154" customFormat="1" x14ac:dyDescent="0.25">
      <c r="A137" s="290">
        <v>136</v>
      </c>
      <c r="B137" s="290" t="s">
        <v>131</v>
      </c>
      <c r="C137" s="290">
        <v>1</v>
      </c>
      <c r="D137" s="290">
        <v>315</v>
      </c>
      <c r="E137" s="290" t="s">
        <v>209</v>
      </c>
      <c r="F137" s="290" t="s">
        <v>51</v>
      </c>
      <c r="G137" s="290" t="s">
        <v>591</v>
      </c>
      <c r="H137" s="290">
        <v>13</v>
      </c>
      <c r="K137" s="154">
        <f>IF(B137=B134,1,0)</f>
        <v>0</v>
      </c>
    </row>
    <row r="138" spans="1:11" s="154" customFormat="1" x14ac:dyDescent="0.25">
      <c r="A138" s="290">
        <v>137</v>
      </c>
      <c r="B138" s="290" t="s">
        <v>131</v>
      </c>
      <c r="C138" s="290">
        <v>2</v>
      </c>
      <c r="D138" s="290">
        <v>315</v>
      </c>
      <c r="E138" s="290" t="s">
        <v>209</v>
      </c>
      <c r="F138" s="290" t="s">
        <v>51</v>
      </c>
      <c r="G138" s="290" t="s">
        <v>591</v>
      </c>
      <c r="H138" s="290">
        <v>13</v>
      </c>
      <c r="K138" s="154">
        <f t="shared" si="1"/>
        <v>1</v>
      </c>
    </row>
    <row r="139" spans="1:11" s="154" customFormat="1" x14ac:dyDescent="0.25">
      <c r="A139" s="290">
        <v>138</v>
      </c>
      <c r="B139" s="290" t="s">
        <v>131</v>
      </c>
      <c r="C139" s="290">
        <v>3</v>
      </c>
      <c r="D139" s="290">
        <v>315</v>
      </c>
      <c r="E139" s="290" t="s">
        <v>209</v>
      </c>
      <c r="F139" s="290" t="s">
        <v>51</v>
      </c>
      <c r="G139" s="290" t="s">
        <v>591</v>
      </c>
      <c r="H139" s="290">
        <v>13</v>
      </c>
      <c r="I139" s="160" t="s">
        <v>759</v>
      </c>
      <c r="K139" s="154">
        <f t="shared" si="1"/>
        <v>1</v>
      </c>
    </row>
    <row r="140" spans="1:11" s="154" customFormat="1" x14ac:dyDescent="0.25">
      <c r="A140" s="290">
        <v>139</v>
      </c>
      <c r="B140" s="290" t="s">
        <v>145</v>
      </c>
      <c r="C140" s="350">
        <v>1</v>
      </c>
      <c r="D140" s="350">
        <v>500</v>
      </c>
      <c r="E140" s="350" t="s">
        <v>209</v>
      </c>
      <c r="F140" s="350" t="s">
        <v>51</v>
      </c>
      <c r="G140" s="350">
        <v>9</v>
      </c>
      <c r="H140" s="350">
        <v>9</v>
      </c>
      <c r="K140" s="154">
        <f t="shared" si="1"/>
        <v>0</v>
      </c>
    </row>
    <row r="141" spans="1:11" s="154" customFormat="1" x14ac:dyDescent="0.25">
      <c r="A141" s="290">
        <v>140</v>
      </c>
      <c r="B141" s="290" t="s">
        <v>145</v>
      </c>
      <c r="C141" s="350">
        <v>2</v>
      </c>
      <c r="D141" s="350">
        <v>500</v>
      </c>
      <c r="E141" s="350" t="s">
        <v>209</v>
      </c>
      <c r="F141" s="350" t="s">
        <v>51</v>
      </c>
      <c r="G141" s="350">
        <v>9</v>
      </c>
      <c r="H141" s="350">
        <v>9</v>
      </c>
      <c r="K141" s="154">
        <f t="shared" si="1"/>
        <v>1</v>
      </c>
    </row>
    <row r="142" spans="1:11" s="154" customFormat="1" x14ac:dyDescent="0.25">
      <c r="A142" s="290">
        <v>141</v>
      </c>
      <c r="B142" s="220" t="s">
        <v>184</v>
      </c>
      <c r="C142" s="290">
        <v>1</v>
      </c>
      <c r="D142" s="290">
        <v>315</v>
      </c>
      <c r="E142" s="290" t="s">
        <v>209</v>
      </c>
      <c r="F142" s="290" t="s">
        <v>549</v>
      </c>
      <c r="G142" s="290" t="s">
        <v>591</v>
      </c>
      <c r="H142" s="290" t="s">
        <v>591</v>
      </c>
      <c r="K142" s="154">
        <f t="shared" si="1"/>
        <v>0</v>
      </c>
    </row>
    <row r="143" spans="1:11" s="154" customFormat="1" x14ac:dyDescent="0.25">
      <c r="A143" s="290">
        <v>142</v>
      </c>
      <c r="B143" s="220" t="s">
        <v>184</v>
      </c>
      <c r="C143" s="290">
        <v>2</v>
      </c>
      <c r="D143" s="290">
        <v>315</v>
      </c>
      <c r="E143" s="290" t="s">
        <v>209</v>
      </c>
      <c r="F143" s="290" t="s">
        <v>549</v>
      </c>
      <c r="G143" s="290" t="s">
        <v>591</v>
      </c>
      <c r="H143" s="290" t="s">
        <v>591</v>
      </c>
      <c r="K143" s="154">
        <f t="shared" si="1"/>
        <v>1</v>
      </c>
    </row>
    <row r="144" spans="1:11" s="154" customFormat="1" x14ac:dyDescent="0.25">
      <c r="A144" s="290">
        <v>143</v>
      </c>
      <c r="B144" s="290" t="s">
        <v>146</v>
      </c>
      <c r="C144" s="290">
        <v>1</v>
      </c>
      <c r="D144" s="290">
        <v>315</v>
      </c>
      <c r="E144" s="290" t="s">
        <v>209</v>
      </c>
      <c r="F144" s="290" t="s">
        <v>23</v>
      </c>
      <c r="G144" s="290" t="s">
        <v>591</v>
      </c>
      <c r="H144" s="290" t="s">
        <v>591</v>
      </c>
      <c r="K144" s="154">
        <f t="shared" si="1"/>
        <v>0</v>
      </c>
    </row>
    <row r="145" spans="1:11" s="154" customFormat="1" x14ac:dyDescent="0.25">
      <c r="A145" s="290">
        <v>144</v>
      </c>
      <c r="B145" s="290" t="s">
        <v>146</v>
      </c>
      <c r="C145" s="290">
        <v>2</v>
      </c>
      <c r="D145" s="290">
        <v>315</v>
      </c>
      <c r="E145" s="290" t="s">
        <v>209</v>
      </c>
      <c r="F145" s="290" t="s">
        <v>23</v>
      </c>
      <c r="G145" s="290" t="s">
        <v>591</v>
      </c>
      <c r="H145" s="290" t="s">
        <v>591</v>
      </c>
    </row>
    <row r="146" spans="1:11" s="154" customFormat="1" x14ac:dyDescent="0.25">
      <c r="A146" s="290">
        <v>145</v>
      </c>
      <c r="B146" s="300" t="s">
        <v>227</v>
      </c>
      <c r="C146" s="290">
        <v>1</v>
      </c>
      <c r="D146" s="290">
        <v>315</v>
      </c>
      <c r="E146" s="290" t="s">
        <v>209</v>
      </c>
      <c r="F146" s="290" t="s">
        <v>24</v>
      </c>
      <c r="G146" s="290" t="s">
        <v>591</v>
      </c>
      <c r="H146" s="290">
        <v>7</v>
      </c>
      <c r="K146" s="154">
        <f>IF(B146=B144,1,0)</f>
        <v>0</v>
      </c>
    </row>
    <row r="147" spans="1:11" s="154" customFormat="1" x14ac:dyDescent="0.25">
      <c r="A147" s="290">
        <v>146</v>
      </c>
      <c r="B147" s="300" t="s">
        <v>227</v>
      </c>
      <c r="C147" s="290">
        <v>2</v>
      </c>
      <c r="D147" s="290">
        <v>315</v>
      </c>
      <c r="E147" s="290" t="s">
        <v>209</v>
      </c>
      <c r="F147" s="290" t="s">
        <v>24</v>
      </c>
      <c r="G147" s="290" t="s">
        <v>591</v>
      </c>
      <c r="H147" s="290">
        <v>7</v>
      </c>
      <c r="K147" s="154">
        <f t="shared" ref="K147:K215" si="2">IF(B147=B146,1,0)</f>
        <v>1</v>
      </c>
    </row>
    <row r="148" spans="1:11" s="154" customFormat="1" x14ac:dyDescent="0.25">
      <c r="A148" s="290">
        <v>147</v>
      </c>
      <c r="B148" s="290" t="s">
        <v>133</v>
      </c>
      <c r="C148" s="290">
        <v>1</v>
      </c>
      <c r="D148" s="290">
        <v>315</v>
      </c>
      <c r="E148" s="290" t="s">
        <v>209</v>
      </c>
      <c r="F148" s="290" t="s">
        <v>549</v>
      </c>
      <c r="G148" s="290" t="s">
        <v>591</v>
      </c>
      <c r="H148" s="290">
        <v>10</v>
      </c>
      <c r="K148" s="154">
        <f t="shared" si="2"/>
        <v>0</v>
      </c>
    </row>
    <row r="149" spans="1:11" s="154" customFormat="1" x14ac:dyDescent="0.25">
      <c r="A149" s="290">
        <v>148</v>
      </c>
      <c r="B149" s="290" t="s">
        <v>133</v>
      </c>
      <c r="C149" s="290">
        <v>2</v>
      </c>
      <c r="D149" s="290">
        <v>315</v>
      </c>
      <c r="E149" s="290" t="s">
        <v>209</v>
      </c>
      <c r="F149" s="290" t="s">
        <v>549</v>
      </c>
      <c r="G149" s="290" t="s">
        <v>591</v>
      </c>
      <c r="H149" s="290">
        <v>10</v>
      </c>
      <c r="I149" s="160" t="s">
        <v>759</v>
      </c>
      <c r="K149" s="154">
        <f t="shared" si="2"/>
        <v>1</v>
      </c>
    </row>
    <row r="150" spans="1:11" s="154" customFormat="1" x14ac:dyDescent="0.25">
      <c r="A150" s="290">
        <v>149</v>
      </c>
      <c r="B150" s="290" t="s">
        <v>133</v>
      </c>
      <c r="C150" s="290">
        <v>3</v>
      </c>
      <c r="D150" s="290">
        <v>315</v>
      </c>
      <c r="E150" s="290" t="s">
        <v>209</v>
      </c>
      <c r="F150" s="290" t="s">
        <v>549</v>
      </c>
      <c r="G150" s="290" t="s">
        <v>591</v>
      </c>
      <c r="H150" s="290">
        <v>10</v>
      </c>
      <c r="I150" s="160" t="s">
        <v>759</v>
      </c>
      <c r="K150" s="154">
        <f t="shared" si="2"/>
        <v>1</v>
      </c>
    </row>
    <row r="151" spans="1:11" s="154" customFormat="1" x14ac:dyDescent="0.25">
      <c r="A151" s="290">
        <v>150</v>
      </c>
      <c r="B151" s="290" t="s">
        <v>162</v>
      </c>
      <c r="C151" s="290">
        <v>1</v>
      </c>
      <c r="D151" s="290">
        <v>315</v>
      </c>
      <c r="E151" s="290" t="s">
        <v>209</v>
      </c>
      <c r="F151" s="290" t="s">
        <v>212</v>
      </c>
      <c r="G151" s="290" t="s">
        <v>591</v>
      </c>
      <c r="H151" s="290" t="s">
        <v>591</v>
      </c>
      <c r="I151" s="160" t="s">
        <v>759</v>
      </c>
      <c r="K151" s="154">
        <f t="shared" si="2"/>
        <v>0</v>
      </c>
    </row>
    <row r="152" spans="1:11" s="154" customFormat="1" x14ac:dyDescent="0.25">
      <c r="A152" s="290">
        <v>151</v>
      </c>
      <c r="B152" s="290" t="s">
        <v>149</v>
      </c>
      <c r="C152" s="290">
        <v>1</v>
      </c>
      <c r="D152" s="290">
        <v>200</v>
      </c>
      <c r="E152" s="290" t="s">
        <v>219</v>
      </c>
      <c r="F152" s="290" t="s">
        <v>33</v>
      </c>
      <c r="G152" s="290">
        <v>9</v>
      </c>
      <c r="H152" s="290">
        <v>9</v>
      </c>
      <c r="K152" s="154">
        <f t="shared" si="2"/>
        <v>0</v>
      </c>
    </row>
    <row r="153" spans="1:11" s="154" customFormat="1" x14ac:dyDescent="0.25">
      <c r="A153" s="290">
        <v>152</v>
      </c>
      <c r="B153" s="290" t="s">
        <v>149</v>
      </c>
      <c r="C153" s="290">
        <v>2</v>
      </c>
      <c r="D153" s="290">
        <v>200</v>
      </c>
      <c r="E153" s="290" t="s">
        <v>219</v>
      </c>
      <c r="F153" s="290" t="s">
        <v>33</v>
      </c>
      <c r="G153" s="290">
        <v>9</v>
      </c>
      <c r="H153" s="290">
        <v>9</v>
      </c>
      <c r="K153" s="154">
        <f t="shared" si="2"/>
        <v>1</v>
      </c>
    </row>
    <row r="154" spans="1:11" s="154" customFormat="1" x14ac:dyDescent="0.25">
      <c r="A154" s="290">
        <v>153</v>
      </c>
      <c r="B154" s="298" t="s">
        <v>113</v>
      </c>
      <c r="C154" s="290">
        <v>1</v>
      </c>
      <c r="D154" s="290">
        <v>315</v>
      </c>
      <c r="E154" s="290" t="s">
        <v>209</v>
      </c>
      <c r="F154" s="290" t="s">
        <v>23</v>
      </c>
      <c r="G154" s="290" t="s">
        <v>591</v>
      </c>
      <c r="H154" s="290">
        <v>11</v>
      </c>
      <c r="K154" s="154">
        <f t="shared" si="2"/>
        <v>0</v>
      </c>
    </row>
    <row r="155" spans="1:11" s="154" customFormat="1" x14ac:dyDescent="0.25">
      <c r="A155" s="290">
        <v>154</v>
      </c>
      <c r="B155" s="298" t="s">
        <v>113</v>
      </c>
      <c r="C155" s="290">
        <v>2</v>
      </c>
      <c r="D155" s="290">
        <v>315</v>
      </c>
      <c r="E155" s="290" t="s">
        <v>209</v>
      </c>
      <c r="F155" s="290" t="s">
        <v>23</v>
      </c>
      <c r="G155" s="290" t="s">
        <v>591</v>
      </c>
      <c r="H155" s="290">
        <v>11</v>
      </c>
      <c r="K155" s="154">
        <f t="shared" si="2"/>
        <v>1</v>
      </c>
    </row>
    <row r="156" spans="1:11" s="154" customFormat="1" x14ac:dyDescent="0.25">
      <c r="A156" s="290">
        <v>155</v>
      </c>
      <c r="B156" s="298" t="s">
        <v>113</v>
      </c>
      <c r="C156" s="290">
        <v>3</v>
      </c>
      <c r="D156" s="290">
        <v>315</v>
      </c>
      <c r="E156" s="290" t="s">
        <v>209</v>
      </c>
      <c r="F156" s="290" t="s">
        <v>23</v>
      </c>
      <c r="G156" s="290" t="s">
        <v>591</v>
      </c>
      <c r="H156" s="290">
        <v>11</v>
      </c>
      <c r="K156" s="154">
        <f t="shared" si="2"/>
        <v>1</v>
      </c>
    </row>
    <row r="157" spans="1:11" s="154" customFormat="1" x14ac:dyDescent="0.25">
      <c r="A157" s="290">
        <v>156</v>
      </c>
      <c r="B157" s="298" t="s">
        <v>113</v>
      </c>
      <c r="C157" s="290">
        <v>4</v>
      </c>
      <c r="D157" s="290">
        <v>315</v>
      </c>
      <c r="E157" s="290" t="s">
        <v>209</v>
      </c>
      <c r="F157" s="290" t="s">
        <v>23</v>
      </c>
      <c r="G157" s="290" t="s">
        <v>591</v>
      </c>
      <c r="H157" s="290">
        <v>11</v>
      </c>
    </row>
    <row r="158" spans="1:11" s="154" customFormat="1" x14ac:dyDescent="0.25">
      <c r="A158" s="290">
        <v>157</v>
      </c>
      <c r="B158" s="290" t="s">
        <v>154</v>
      </c>
      <c r="C158" s="290">
        <v>3</v>
      </c>
      <c r="D158" s="290">
        <v>500</v>
      </c>
      <c r="E158" s="290" t="s">
        <v>209</v>
      </c>
      <c r="F158" s="290" t="s">
        <v>51</v>
      </c>
      <c r="G158" s="350">
        <v>9</v>
      </c>
      <c r="H158" s="350">
        <v>8</v>
      </c>
      <c r="K158" s="154">
        <f>IF(B158=B156,1,0)</f>
        <v>0</v>
      </c>
    </row>
    <row r="159" spans="1:11" s="154" customFormat="1" x14ac:dyDescent="0.25">
      <c r="A159" s="290">
        <v>158</v>
      </c>
      <c r="B159" s="290" t="s">
        <v>154</v>
      </c>
      <c r="C159" s="290">
        <v>1</v>
      </c>
      <c r="D159" s="290">
        <v>315</v>
      </c>
      <c r="E159" s="290" t="s">
        <v>209</v>
      </c>
      <c r="F159" s="290" t="s">
        <v>51</v>
      </c>
      <c r="G159" s="290" t="s">
        <v>591</v>
      </c>
      <c r="H159" s="290">
        <v>9</v>
      </c>
      <c r="K159" s="154">
        <f t="shared" si="2"/>
        <v>1</v>
      </c>
    </row>
    <row r="160" spans="1:11" s="154" customFormat="1" x14ac:dyDescent="0.25">
      <c r="A160" s="290">
        <v>159</v>
      </c>
      <c r="B160" s="290" t="s">
        <v>154</v>
      </c>
      <c r="C160" s="290">
        <v>2</v>
      </c>
      <c r="D160" s="290">
        <v>315</v>
      </c>
      <c r="E160" s="290" t="s">
        <v>209</v>
      </c>
      <c r="F160" s="290" t="s">
        <v>51</v>
      </c>
      <c r="G160" s="290" t="s">
        <v>591</v>
      </c>
      <c r="H160" s="290">
        <v>9</v>
      </c>
      <c r="K160" s="154">
        <f t="shared" si="2"/>
        <v>1</v>
      </c>
    </row>
    <row r="161" spans="1:11" s="154" customFormat="1" x14ac:dyDescent="0.25">
      <c r="A161" s="290">
        <v>160</v>
      </c>
      <c r="B161" s="290" t="s">
        <v>764</v>
      </c>
      <c r="C161" s="290">
        <v>1</v>
      </c>
      <c r="D161" s="290">
        <v>500</v>
      </c>
      <c r="E161" s="290" t="s">
        <v>209</v>
      </c>
      <c r="F161" s="290" t="s">
        <v>51</v>
      </c>
      <c r="G161" s="290" t="s">
        <v>591</v>
      </c>
      <c r="H161" s="290" t="s">
        <v>591</v>
      </c>
      <c r="K161" s="154">
        <f t="shared" si="2"/>
        <v>0</v>
      </c>
    </row>
    <row r="162" spans="1:11" s="154" customFormat="1" x14ac:dyDescent="0.25">
      <c r="A162" s="290">
        <v>161</v>
      </c>
      <c r="B162" s="290" t="s">
        <v>764</v>
      </c>
      <c r="C162" s="290">
        <v>2</v>
      </c>
      <c r="D162" s="290">
        <v>500</v>
      </c>
      <c r="E162" s="290" t="s">
        <v>209</v>
      </c>
      <c r="F162" s="290" t="s">
        <v>51</v>
      </c>
      <c r="G162" s="290" t="s">
        <v>591</v>
      </c>
      <c r="H162" s="290" t="s">
        <v>591</v>
      </c>
      <c r="K162" s="154">
        <f t="shared" si="2"/>
        <v>1</v>
      </c>
    </row>
    <row r="163" spans="1:11" s="154" customFormat="1" x14ac:dyDescent="0.25">
      <c r="A163" s="290">
        <v>162</v>
      </c>
      <c r="B163" s="298" t="s">
        <v>106</v>
      </c>
      <c r="C163" s="350">
        <v>3</v>
      </c>
      <c r="D163" s="350">
        <v>500</v>
      </c>
      <c r="E163" s="350" t="s">
        <v>209</v>
      </c>
      <c r="F163" s="290" t="s">
        <v>549</v>
      </c>
      <c r="G163" s="350">
        <v>9</v>
      </c>
      <c r="H163" s="350">
        <v>9</v>
      </c>
      <c r="K163" s="154">
        <f t="shared" si="2"/>
        <v>0</v>
      </c>
    </row>
    <row r="164" spans="1:11" s="154" customFormat="1" x14ac:dyDescent="0.25">
      <c r="A164" s="290">
        <v>163</v>
      </c>
      <c r="B164" s="298" t="s">
        <v>106</v>
      </c>
      <c r="C164" s="290">
        <v>1</v>
      </c>
      <c r="D164" s="290">
        <v>315</v>
      </c>
      <c r="E164" s="290" t="s">
        <v>209</v>
      </c>
      <c r="F164" s="290" t="s">
        <v>549</v>
      </c>
      <c r="G164" s="290" t="s">
        <v>591</v>
      </c>
      <c r="H164" s="290" t="s">
        <v>591</v>
      </c>
      <c r="K164" s="154">
        <f t="shared" si="2"/>
        <v>1</v>
      </c>
    </row>
    <row r="165" spans="1:11" s="154" customFormat="1" x14ac:dyDescent="0.25">
      <c r="A165" s="290">
        <v>164</v>
      </c>
      <c r="B165" s="298" t="s">
        <v>106</v>
      </c>
      <c r="C165" s="290">
        <v>2</v>
      </c>
      <c r="D165" s="290">
        <v>315</v>
      </c>
      <c r="E165" s="290" t="s">
        <v>209</v>
      </c>
      <c r="F165" s="290" t="s">
        <v>549</v>
      </c>
      <c r="G165" s="290" t="s">
        <v>591</v>
      </c>
      <c r="H165" s="290" t="s">
        <v>591</v>
      </c>
      <c r="K165" s="154">
        <f t="shared" si="2"/>
        <v>1</v>
      </c>
    </row>
    <row r="166" spans="1:11" s="154" customFormat="1" x14ac:dyDescent="0.25">
      <c r="A166" s="290">
        <v>165</v>
      </c>
      <c r="B166" s="290" t="s">
        <v>117</v>
      </c>
      <c r="C166" s="290">
        <v>2</v>
      </c>
      <c r="D166" s="290">
        <v>500</v>
      </c>
      <c r="E166" s="290" t="s">
        <v>209</v>
      </c>
      <c r="F166" s="290" t="s">
        <v>51</v>
      </c>
      <c r="G166" s="350">
        <v>9</v>
      </c>
      <c r="H166" s="350">
        <v>11</v>
      </c>
      <c r="K166" s="154">
        <f t="shared" si="2"/>
        <v>0</v>
      </c>
    </row>
    <row r="167" spans="1:11" s="154" customFormat="1" x14ac:dyDescent="0.25">
      <c r="A167" s="290">
        <v>166</v>
      </c>
      <c r="B167" s="290" t="s">
        <v>117</v>
      </c>
      <c r="C167" s="290">
        <v>1</v>
      </c>
      <c r="D167" s="290">
        <v>315</v>
      </c>
      <c r="E167" s="290" t="s">
        <v>209</v>
      </c>
      <c r="F167" s="290" t="s">
        <v>51</v>
      </c>
      <c r="G167" s="290" t="s">
        <v>591</v>
      </c>
      <c r="H167" s="290">
        <v>11</v>
      </c>
      <c r="K167" s="154">
        <f t="shared" si="2"/>
        <v>1</v>
      </c>
    </row>
    <row r="168" spans="1:11" s="154" customFormat="1" x14ac:dyDescent="0.25">
      <c r="A168" s="290">
        <v>167</v>
      </c>
      <c r="B168" s="290" t="s">
        <v>972</v>
      </c>
      <c r="C168" s="290">
        <v>1</v>
      </c>
      <c r="D168" s="290">
        <v>315</v>
      </c>
      <c r="E168" s="290" t="s">
        <v>219</v>
      </c>
      <c r="F168" s="290" t="s">
        <v>317</v>
      </c>
      <c r="G168" s="290" t="s">
        <v>591</v>
      </c>
      <c r="H168" s="290" t="s">
        <v>591</v>
      </c>
      <c r="K168" s="154">
        <f t="shared" si="2"/>
        <v>0</v>
      </c>
    </row>
    <row r="169" spans="1:11" s="154" customFormat="1" x14ac:dyDescent="0.25">
      <c r="A169" s="290">
        <v>168</v>
      </c>
      <c r="B169" s="290" t="s">
        <v>972</v>
      </c>
      <c r="C169" s="290">
        <v>2</v>
      </c>
      <c r="D169" s="290">
        <v>315</v>
      </c>
      <c r="E169" s="290" t="s">
        <v>219</v>
      </c>
      <c r="F169" s="290" t="s">
        <v>317</v>
      </c>
      <c r="G169" s="290" t="s">
        <v>591</v>
      </c>
      <c r="H169" s="290" t="s">
        <v>591</v>
      </c>
      <c r="K169" s="154">
        <f t="shared" si="2"/>
        <v>1</v>
      </c>
    </row>
    <row r="170" spans="1:11" s="154" customFormat="1" x14ac:dyDescent="0.25">
      <c r="A170" s="290">
        <v>169</v>
      </c>
      <c r="B170" s="290" t="s">
        <v>972</v>
      </c>
      <c r="C170" s="290">
        <v>3</v>
      </c>
      <c r="D170" s="290">
        <v>315</v>
      </c>
      <c r="E170" s="290" t="s">
        <v>219</v>
      </c>
      <c r="F170" s="290" t="s">
        <v>317</v>
      </c>
      <c r="G170" s="290" t="s">
        <v>591</v>
      </c>
      <c r="H170" s="290" t="s">
        <v>591</v>
      </c>
      <c r="K170" s="154">
        <f t="shared" si="2"/>
        <v>1</v>
      </c>
    </row>
    <row r="171" spans="1:11" s="154" customFormat="1" x14ac:dyDescent="0.25">
      <c r="A171" s="290">
        <v>170</v>
      </c>
      <c r="B171" s="290" t="s">
        <v>152</v>
      </c>
      <c r="C171" s="290">
        <v>1</v>
      </c>
      <c r="D171" s="290">
        <v>315</v>
      </c>
      <c r="E171" s="290" t="s">
        <v>209</v>
      </c>
      <c r="F171" s="290" t="s">
        <v>152</v>
      </c>
      <c r="G171" s="290" t="s">
        <v>591</v>
      </c>
      <c r="H171" s="290">
        <v>8</v>
      </c>
      <c r="K171" s="154">
        <f t="shared" si="2"/>
        <v>0</v>
      </c>
    </row>
    <row r="172" spans="1:11" s="154" customFormat="1" x14ac:dyDescent="0.25">
      <c r="A172" s="290">
        <v>171</v>
      </c>
      <c r="B172" s="290" t="s">
        <v>152</v>
      </c>
      <c r="C172" s="290">
        <v>2</v>
      </c>
      <c r="D172" s="290">
        <v>315</v>
      </c>
      <c r="E172" s="290" t="s">
        <v>209</v>
      </c>
      <c r="F172" s="290" t="s">
        <v>152</v>
      </c>
      <c r="G172" s="290" t="s">
        <v>591</v>
      </c>
      <c r="H172" s="290">
        <v>8</v>
      </c>
      <c r="I172" s="160" t="s">
        <v>759</v>
      </c>
      <c r="K172" s="154">
        <f t="shared" si="2"/>
        <v>1</v>
      </c>
    </row>
    <row r="173" spans="1:11" s="154" customFormat="1" x14ac:dyDescent="0.25">
      <c r="A173" s="290">
        <v>172</v>
      </c>
      <c r="B173" s="290" t="s">
        <v>69</v>
      </c>
      <c r="C173" s="290">
        <v>4</v>
      </c>
      <c r="D173" s="290">
        <v>600</v>
      </c>
      <c r="E173" s="290" t="s">
        <v>209</v>
      </c>
      <c r="F173" s="290" t="s">
        <v>51</v>
      </c>
      <c r="G173" s="290">
        <v>9</v>
      </c>
      <c r="H173" s="290">
        <v>8</v>
      </c>
      <c r="I173" s="160" t="s">
        <v>759</v>
      </c>
      <c r="K173" s="154">
        <f t="shared" si="2"/>
        <v>0</v>
      </c>
    </row>
    <row r="174" spans="1:11" s="154" customFormat="1" x14ac:dyDescent="0.25">
      <c r="A174" s="290">
        <v>173</v>
      </c>
      <c r="B174" s="290" t="s">
        <v>69</v>
      </c>
      <c r="C174" s="290">
        <v>1</v>
      </c>
      <c r="D174" s="290">
        <v>315</v>
      </c>
      <c r="E174" s="290" t="s">
        <v>209</v>
      </c>
      <c r="F174" s="290" t="s">
        <v>51</v>
      </c>
      <c r="G174" s="290" t="s">
        <v>591</v>
      </c>
      <c r="H174" s="290">
        <v>8</v>
      </c>
      <c r="K174" s="154">
        <f t="shared" si="2"/>
        <v>1</v>
      </c>
    </row>
    <row r="175" spans="1:11" s="154" customFormat="1" x14ac:dyDescent="0.25">
      <c r="A175" s="290">
        <v>174</v>
      </c>
      <c r="B175" s="290" t="s">
        <v>69</v>
      </c>
      <c r="C175" s="290">
        <v>2</v>
      </c>
      <c r="D175" s="290">
        <v>315</v>
      </c>
      <c r="E175" s="290" t="s">
        <v>209</v>
      </c>
      <c r="F175" s="290" t="s">
        <v>51</v>
      </c>
      <c r="G175" s="290" t="s">
        <v>591</v>
      </c>
      <c r="H175" s="290">
        <v>8</v>
      </c>
      <c r="K175" s="154">
        <f t="shared" si="2"/>
        <v>1</v>
      </c>
    </row>
    <row r="176" spans="1:11" s="154" customFormat="1" x14ac:dyDescent="0.25">
      <c r="A176" s="290">
        <v>175</v>
      </c>
      <c r="B176" s="290" t="s">
        <v>69</v>
      </c>
      <c r="C176" s="290">
        <v>3</v>
      </c>
      <c r="D176" s="290">
        <v>315</v>
      </c>
      <c r="E176" s="290" t="s">
        <v>209</v>
      </c>
      <c r="F176" s="290" t="s">
        <v>51</v>
      </c>
      <c r="G176" s="350" t="s">
        <v>591</v>
      </c>
      <c r="H176" s="350">
        <v>8</v>
      </c>
      <c r="K176" s="154">
        <f t="shared" si="2"/>
        <v>1</v>
      </c>
    </row>
    <row r="177" spans="1:11" s="154" customFormat="1" x14ac:dyDescent="0.25">
      <c r="A177" s="290">
        <v>176</v>
      </c>
      <c r="B177" s="290" t="s">
        <v>100</v>
      </c>
      <c r="C177" s="290">
        <v>3</v>
      </c>
      <c r="D177" s="290">
        <v>500</v>
      </c>
      <c r="E177" s="290" t="s">
        <v>209</v>
      </c>
      <c r="F177" s="290" t="s">
        <v>51</v>
      </c>
      <c r="G177" s="350">
        <v>9</v>
      </c>
      <c r="H177" s="350">
        <v>12</v>
      </c>
      <c r="K177" s="154">
        <f t="shared" si="2"/>
        <v>0</v>
      </c>
    </row>
    <row r="178" spans="1:11" s="154" customFormat="1" ht="16.5" customHeight="1" x14ac:dyDescent="0.25">
      <c r="A178" s="290">
        <v>177</v>
      </c>
      <c r="B178" s="290" t="s">
        <v>100</v>
      </c>
      <c r="C178" s="290">
        <v>1</v>
      </c>
      <c r="D178" s="290">
        <v>315</v>
      </c>
      <c r="E178" s="290" t="s">
        <v>209</v>
      </c>
      <c r="F178" s="290" t="s">
        <v>51</v>
      </c>
      <c r="G178" s="290" t="s">
        <v>591</v>
      </c>
      <c r="H178" s="290">
        <v>12</v>
      </c>
      <c r="K178" s="154">
        <f t="shared" si="2"/>
        <v>1</v>
      </c>
    </row>
    <row r="179" spans="1:11" s="154" customFormat="1" x14ac:dyDescent="0.25">
      <c r="A179" s="290">
        <v>178</v>
      </c>
      <c r="B179" s="290" t="s">
        <v>100</v>
      </c>
      <c r="C179" s="290">
        <v>2</v>
      </c>
      <c r="D179" s="290">
        <v>315</v>
      </c>
      <c r="E179" s="290" t="s">
        <v>209</v>
      </c>
      <c r="F179" s="290" t="s">
        <v>51</v>
      </c>
      <c r="G179" s="290" t="s">
        <v>591</v>
      </c>
      <c r="H179" s="290">
        <v>12</v>
      </c>
      <c r="K179" s="154">
        <f t="shared" si="2"/>
        <v>1</v>
      </c>
    </row>
    <row r="180" spans="1:11" s="154" customFormat="1" x14ac:dyDescent="0.25">
      <c r="A180" s="290">
        <v>179</v>
      </c>
      <c r="B180" s="290" t="s">
        <v>104</v>
      </c>
      <c r="C180" s="290">
        <v>1</v>
      </c>
      <c r="D180" s="290">
        <v>315</v>
      </c>
      <c r="E180" s="290" t="s">
        <v>209</v>
      </c>
      <c r="F180" s="290" t="s">
        <v>549</v>
      </c>
      <c r="G180" s="290" t="s">
        <v>591</v>
      </c>
      <c r="H180" s="290">
        <v>10</v>
      </c>
      <c r="K180" s="154">
        <f t="shared" si="2"/>
        <v>0</v>
      </c>
    </row>
    <row r="181" spans="1:11" s="154" customFormat="1" x14ac:dyDescent="0.25">
      <c r="A181" s="290">
        <v>180</v>
      </c>
      <c r="B181" s="290" t="s">
        <v>104</v>
      </c>
      <c r="C181" s="290">
        <v>2</v>
      </c>
      <c r="D181" s="290">
        <v>315</v>
      </c>
      <c r="E181" s="290" t="s">
        <v>209</v>
      </c>
      <c r="F181" s="290" t="s">
        <v>549</v>
      </c>
      <c r="G181" s="290" t="s">
        <v>591</v>
      </c>
      <c r="H181" s="290">
        <v>10</v>
      </c>
    </row>
    <row r="182" spans="1:11" s="154" customFormat="1" x14ac:dyDescent="0.25">
      <c r="A182" s="290">
        <v>181</v>
      </c>
      <c r="B182" s="290" t="s">
        <v>319</v>
      </c>
      <c r="C182" s="290">
        <v>1</v>
      </c>
      <c r="D182" s="290">
        <v>315</v>
      </c>
      <c r="E182" s="290" t="s">
        <v>219</v>
      </c>
      <c r="F182" s="290" t="s">
        <v>317</v>
      </c>
      <c r="G182" s="290">
        <v>9</v>
      </c>
      <c r="H182" s="290">
        <v>9</v>
      </c>
    </row>
    <row r="183" spans="1:11" s="154" customFormat="1" x14ac:dyDescent="0.25">
      <c r="A183" s="290">
        <v>182</v>
      </c>
      <c r="B183" s="290" t="s">
        <v>319</v>
      </c>
      <c r="C183" s="290">
        <v>2</v>
      </c>
      <c r="D183" s="290">
        <v>315</v>
      </c>
      <c r="E183" s="290" t="s">
        <v>219</v>
      </c>
      <c r="F183" s="290" t="s">
        <v>317</v>
      </c>
      <c r="G183" s="290">
        <v>9</v>
      </c>
      <c r="H183" s="290">
        <v>9</v>
      </c>
      <c r="K183" s="154">
        <f>IF(B183=B180,1,0)</f>
        <v>0</v>
      </c>
    </row>
    <row r="184" spans="1:11" s="154" customFormat="1" x14ac:dyDescent="0.25">
      <c r="A184" s="290">
        <v>183</v>
      </c>
      <c r="B184" s="290" t="s">
        <v>319</v>
      </c>
      <c r="C184" s="290">
        <v>3</v>
      </c>
      <c r="D184" s="290">
        <v>315</v>
      </c>
      <c r="E184" s="290" t="s">
        <v>219</v>
      </c>
      <c r="F184" s="290" t="s">
        <v>317</v>
      </c>
      <c r="G184" s="290">
        <v>9</v>
      </c>
      <c r="H184" s="290">
        <v>9</v>
      </c>
      <c r="K184" s="154">
        <f t="shared" si="2"/>
        <v>1</v>
      </c>
    </row>
    <row r="185" spans="1:11" s="154" customFormat="1" x14ac:dyDescent="0.25">
      <c r="A185" s="290">
        <v>184</v>
      </c>
      <c r="B185" s="290" t="s">
        <v>319</v>
      </c>
      <c r="C185" s="290">
        <v>4</v>
      </c>
      <c r="D185" s="290">
        <v>315</v>
      </c>
      <c r="E185" s="290" t="s">
        <v>219</v>
      </c>
      <c r="F185" s="290" t="s">
        <v>317</v>
      </c>
      <c r="G185" s="290">
        <v>9</v>
      </c>
      <c r="H185" s="290">
        <v>9</v>
      </c>
      <c r="K185" s="154">
        <f t="shared" si="2"/>
        <v>1</v>
      </c>
    </row>
    <row r="186" spans="1:11" s="154" customFormat="1" x14ac:dyDescent="0.25">
      <c r="A186" s="290">
        <v>185</v>
      </c>
      <c r="B186" s="220" t="s">
        <v>148</v>
      </c>
      <c r="C186" s="290">
        <v>1</v>
      </c>
      <c r="D186" s="290">
        <v>315</v>
      </c>
      <c r="E186" s="290" t="s">
        <v>209</v>
      </c>
      <c r="F186" s="290" t="s">
        <v>23</v>
      </c>
      <c r="G186" s="290" t="s">
        <v>591</v>
      </c>
      <c r="H186" s="290" t="s">
        <v>591</v>
      </c>
      <c r="I186" s="160" t="s">
        <v>759</v>
      </c>
      <c r="K186" s="154">
        <f t="shared" si="2"/>
        <v>0</v>
      </c>
    </row>
    <row r="187" spans="1:11" s="154" customFormat="1" x14ac:dyDescent="0.25">
      <c r="A187" s="290">
        <v>186</v>
      </c>
      <c r="B187" s="220" t="s">
        <v>148</v>
      </c>
      <c r="C187" s="290">
        <v>2</v>
      </c>
      <c r="D187" s="290">
        <v>315</v>
      </c>
      <c r="E187" s="290" t="s">
        <v>209</v>
      </c>
      <c r="F187" s="290" t="s">
        <v>23</v>
      </c>
      <c r="G187" s="290" t="s">
        <v>591</v>
      </c>
      <c r="H187" s="290" t="s">
        <v>591</v>
      </c>
      <c r="I187" s="160" t="s">
        <v>759</v>
      </c>
      <c r="K187" s="154">
        <f t="shared" si="2"/>
        <v>1</v>
      </c>
    </row>
    <row r="188" spans="1:11" s="154" customFormat="1" x14ac:dyDescent="0.25">
      <c r="A188" s="290">
        <v>187</v>
      </c>
      <c r="B188" s="290" t="s">
        <v>65</v>
      </c>
      <c r="C188" s="290">
        <v>1</v>
      </c>
      <c r="D188" s="290">
        <v>315</v>
      </c>
      <c r="E188" s="290" t="s">
        <v>209</v>
      </c>
      <c r="F188" s="290" t="s">
        <v>549</v>
      </c>
      <c r="G188" s="290" t="s">
        <v>591</v>
      </c>
      <c r="H188" s="290">
        <v>9</v>
      </c>
      <c r="K188" s="154">
        <f t="shared" si="2"/>
        <v>0</v>
      </c>
    </row>
    <row r="189" spans="1:11" s="154" customFormat="1" x14ac:dyDescent="0.25">
      <c r="A189" s="290">
        <v>188</v>
      </c>
      <c r="B189" s="290" t="s">
        <v>65</v>
      </c>
      <c r="C189" s="290">
        <v>2</v>
      </c>
      <c r="D189" s="290">
        <v>315</v>
      </c>
      <c r="E189" s="290" t="s">
        <v>209</v>
      </c>
      <c r="F189" s="290" t="s">
        <v>549</v>
      </c>
      <c r="G189" s="290" t="s">
        <v>591</v>
      </c>
      <c r="H189" s="290">
        <v>9</v>
      </c>
      <c r="K189" s="154">
        <f t="shared" si="2"/>
        <v>1</v>
      </c>
    </row>
    <row r="190" spans="1:11" s="154" customFormat="1" x14ac:dyDescent="0.25">
      <c r="A190" s="290">
        <v>189</v>
      </c>
      <c r="B190" s="290" t="s">
        <v>65</v>
      </c>
      <c r="C190" s="290">
        <v>3</v>
      </c>
      <c r="D190" s="290">
        <v>315</v>
      </c>
      <c r="E190" s="290" t="s">
        <v>209</v>
      </c>
      <c r="F190" s="290" t="s">
        <v>549</v>
      </c>
      <c r="G190" s="290" t="s">
        <v>591</v>
      </c>
      <c r="H190" s="290">
        <v>9</v>
      </c>
      <c r="K190" s="154">
        <f t="shared" si="2"/>
        <v>1</v>
      </c>
    </row>
    <row r="191" spans="1:11" s="154" customFormat="1" x14ac:dyDescent="0.25">
      <c r="A191" s="290">
        <v>190</v>
      </c>
      <c r="B191" s="220" t="s">
        <v>157</v>
      </c>
      <c r="C191" s="290">
        <v>1</v>
      </c>
      <c r="D191" s="290">
        <v>315</v>
      </c>
      <c r="E191" s="290" t="s">
        <v>209</v>
      </c>
      <c r="F191" s="290" t="s">
        <v>549</v>
      </c>
      <c r="G191" s="290" t="s">
        <v>591</v>
      </c>
      <c r="H191" s="290">
        <v>13</v>
      </c>
      <c r="K191" s="154">
        <f t="shared" si="2"/>
        <v>0</v>
      </c>
    </row>
    <row r="192" spans="1:11" s="154" customFormat="1" x14ac:dyDescent="0.25">
      <c r="A192" s="290">
        <v>191</v>
      </c>
      <c r="B192" s="220" t="s">
        <v>157</v>
      </c>
      <c r="C192" s="290">
        <v>2</v>
      </c>
      <c r="D192" s="290">
        <v>315</v>
      </c>
      <c r="E192" s="290" t="s">
        <v>209</v>
      </c>
      <c r="F192" s="290" t="s">
        <v>549</v>
      </c>
      <c r="G192" s="290" t="s">
        <v>591</v>
      </c>
      <c r="H192" s="290">
        <v>13</v>
      </c>
      <c r="I192" s="160" t="s">
        <v>759</v>
      </c>
      <c r="K192" s="154">
        <f t="shared" si="2"/>
        <v>1</v>
      </c>
    </row>
    <row r="193" spans="1:11" s="154" customFormat="1" x14ac:dyDescent="0.25">
      <c r="A193" s="290">
        <v>192</v>
      </c>
      <c r="B193" s="290" t="s">
        <v>74</v>
      </c>
      <c r="C193" s="290">
        <v>1</v>
      </c>
      <c r="D193" s="290">
        <v>315</v>
      </c>
      <c r="E193" s="290" t="s">
        <v>209</v>
      </c>
      <c r="F193" s="290" t="s">
        <v>549</v>
      </c>
      <c r="G193" s="290" t="s">
        <v>591</v>
      </c>
      <c r="H193" s="290">
        <v>13</v>
      </c>
      <c r="I193" s="160" t="s">
        <v>759</v>
      </c>
      <c r="K193" s="154">
        <f t="shared" si="2"/>
        <v>0</v>
      </c>
    </row>
    <row r="194" spans="1:11" s="154" customFormat="1" x14ac:dyDescent="0.25">
      <c r="A194" s="290">
        <v>193</v>
      </c>
      <c r="B194" s="290" t="s">
        <v>74</v>
      </c>
      <c r="C194" s="290">
        <v>2</v>
      </c>
      <c r="D194" s="290">
        <v>315</v>
      </c>
      <c r="E194" s="290" t="s">
        <v>209</v>
      </c>
      <c r="F194" s="290" t="s">
        <v>549</v>
      </c>
      <c r="G194" s="290" t="s">
        <v>591</v>
      </c>
      <c r="H194" s="290">
        <v>13</v>
      </c>
      <c r="I194" s="160" t="s">
        <v>759</v>
      </c>
      <c r="K194" s="154">
        <f t="shared" si="2"/>
        <v>1</v>
      </c>
    </row>
    <row r="195" spans="1:11" s="154" customFormat="1" x14ac:dyDescent="0.25">
      <c r="A195" s="290">
        <v>194</v>
      </c>
      <c r="B195" s="290" t="s">
        <v>74</v>
      </c>
      <c r="C195" s="290">
        <v>3</v>
      </c>
      <c r="D195" s="290">
        <v>315</v>
      </c>
      <c r="E195" s="290" t="s">
        <v>209</v>
      </c>
      <c r="F195" s="290" t="s">
        <v>549</v>
      </c>
      <c r="G195" s="290" t="s">
        <v>591</v>
      </c>
      <c r="H195" s="290">
        <v>13</v>
      </c>
      <c r="I195" s="160" t="s">
        <v>759</v>
      </c>
      <c r="K195" s="154">
        <f t="shared" si="2"/>
        <v>1</v>
      </c>
    </row>
    <row r="196" spans="1:11" s="154" customFormat="1" x14ac:dyDescent="0.25">
      <c r="A196" s="290">
        <v>195</v>
      </c>
      <c r="B196" s="290" t="s">
        <v>80</v>
      </c>
      <c r="C196" s="290">
        <v>1</v>
      </c>
      <c r="D196" s="290">
        <v>315</v>
      </c>
      <c r="E196" s="290" t="s">
        <v>209</v>
      </c>
      <c r="F196" s="290" t="s">
        <v>78</v>
      </c>
      <c r="G196" s="290" t="s">
        <v>591</v>
      </c>
      <c r="H196" s="290">
        <v>9</v>
      </c>
      <c r="K196" s="154">
        <f t="shared" si="2"/>
        <v>0</v>
      </c>
    </row>
    <row r="197" spans="1:11" s="154" customFormat="1" x14ac:dyDescent="0.25">
      <c r="A197" s="290">
        <v>196</v>
      </c>
      <c r="B197" s="290" t="s">
        <v>80</v>
      </c>
      <c r="C197" s="290">
        <v>2</v>
      </c>
      <c r="D197" s="290">
        <v>315</v>
      </c>
      <c r="E197" s="290" t="s">
        <v>209</v>
      </c>
      <c r="F197" s="290" t="s">
        <v>78</v>
      </c>
      <c r="G197" s="290" t="s">
        <v>591</v>
      </c>
      <c r="H197" s="290">
        <v>9</v>
      </c>
      <c r="K197" s="154">
        <f t="shared" si="2"/>
        <v>1</v>
      </c>
    </row>
    <row r="198" spans="1:11" s="154" customFormat="1" x14ac:dyDescent="0.25">
      <c r="A198" s="290">
        <v>197</v>
      </c>
      <c r="B198" s="290" t="s">
        <v>132</v>
      </c>
      <c r="C198" s="290">
        <v>1</v>
      </c>
      <c r="D198" s="290">
        <v>315</v>
      </c>
      <c r="E198" s="290" t="s">
        <v>209</v>
      </c>
      <c r="F198" s="290" t="s">
        <v>549</v>
      </c>
      <c r="G198" s="290" t="s">
        <v>591</v>
      </c>
      <c r="H198" s="290">
        <v>11</v>
      </c>
      <c r="K198" s="154">
        <f t="shared" si="2"/>
        <v>0</v>
      </c>
    </row>
    <row r="199" spans="1:11" s="154" customFormat="1" x14ac:dyDescent="0.25">
      <c r="A199" s="290">
        <v>198</v>
      </c>
      <c r="B199" s="290" t="s">
        <v>132</v>
      </c>
      <c r="C199" s="290">
        <v>2</v>
      </c>
      <c r="D199" s="290">
        <v>315</v>
      </c>
      <c r="E199" s="290" t="s">
        <v>209</v>
      </c>
      <c r="F199" s="290" t="s">
        <v>549</v>
      </c>
      <c r="G199" s="290" t="s">
        <v>591</v>
      </c>
      <c r="H199" s="290">
        <v>11</v>
      </c>
      <c r="K199" s="154">
        <f t="shared" si="2"/>
        <v>1</v>
      </c>
    </row>
    <row r="200" spans="1:11" s="154" customFormat="1" x14ac:dyDescent="0.25">
      <c r="A200" s="290">
        <v>199</v>
      </c>
      <c r="B200" s="290" t="s">
        <v>71</v>
      </c>
      <c r="C200" s="290">
        <v>1</v>
      </c>
      <c r="D200" s="290">
        <v>315</v>
      </c>
      <c r="E200" s="290" t="s">
        <v>209</v>
      </c>
      <c r="F200" s="290" t="s">
        <v>24</v>
      </c>
      <c r="G200" s="290" t="s">
        <v>591</v>
      </c>
      <c r="H200" s="290" t="s">
        <v>591</v>
      </c>
      <c r="K200" s="154">
        <f t="shared" si="2"/>
        <v>0</v>
      </c>
    </row>
    <row r="201" spans="1:11" s="154" customFormat="1" x14ac:dyDescent="0.25">
      <c r="A201" s="290">
        <v>200</v>
      </c>
      <c r="B201" s="290" t="s">
        <v>71</v>
      </c>
      <c r="C201" s="290">
        <v>2</v>
      </c>
      <c r="D201" s="290">
        <v>315</v>
      </c>
      <c r="E201" s="290" t="s">
        <v>209</v>
      </c>
      <c r="F201" s="290" t="s">
        <v>24</v>
      </c>
      <c r="G201" s="290" t="s">
        <v>591</v>
      </c>
      <c r="H201" s="290" t="s">
        <v>591</v>
      </c>
      <c r="I201" s="160"/>
      <c r="K201" s="154">
        <f t="shared" si="2"/>
        <v>1</v>
      </c>
    </row>
    <row r="202" spans="1:11" s="154" customFormat="1" x14ac:dyDescent="0.25">
      <c r="A202" s="290">
        <v>201</v>
      </c>
      <c r="B202" s="290" t="s">
        <v>71</v>
      </c>
      <c r="C202" s="290">
        <v>3</v>
      </c>
      <c r="D202" s="290">
        <v>315</v>
      </c>
      <c r="E202" s="290" t="s">
        <v>209</v>
      </c>
      <c r="F202" s="290" t="s">
        <v>24</v>
      </c>
      <c r="G202" s="290" t="s">
        <v>591</v>
      </c>
      <c r="H202" s="290" t="s">
        <v>591</v>
      </c>
      <c r="I202" s="160" t="s">
        <v>759</v>
      </c>
      <c r="K202" s="154">
        <f t="shared" si="2"/>
        <v>1</v>
      </c>
    </row>
    <row r="203" spans="1:11" s="154" customFormat="1" x14ac:dyDescent="0.25">
      <c r="A203" s="290">
        <v>202</v>
      </c>
      <c r="B203" s="290" t="s">
        <v>71</v>
      </c>
      <c r="C203" s="290">
        <v>4</v>
      </c>
      <c r="D203" s="290">
        <v>315</v>
      </c>
      <c r="E203" s="290" t="s">
        <v>209</v>
      </c>
      <c r="F203" s="290" t="s">
        <v>24</v>
      </c>
      <c r="G203" s="290" t="s">
        <v>591</v>
      </c>
      <c r="H203" s="290" t="s">
        <v>591</v>
      </c>
      <c r="I203" s="231"/>
    </row>
    <row r="204" spans="1:11" s="154" customFormat="1" x14ac:dyDescent="0.25">
      <c r="A204" s="290">
        <v>203</v>
      </c>
      <c r="B204" s="298" t="s">
        <v>29</v>
      </c>
      <c r="C204" s="290">
        <v>1</v>
      </c>
      <c r="D204" s="290">
        <v>315</v>
      </c>
      <c r="E204" s="290" t="s">
        <v>209</v>
      </c>
      <c r="F204" s="290" t="s">
        <v>549</v>
      </c>
      <c r="G204" s="290" t="s">
        <v>591</v>
      </c>
      <c r="H204" s="290" t="s">
        <v>591</v>
      </c>
      <c r="K204" s="154">
        <f>IF(B204=B202,1,0)</f>
        <v>0</v>
      </c>
    </row>
    <row r="205" spans="1:11" s="154" customFormat="1" x14ac:dyDescent="0.25">
      <c r="A205" s="290">
        <v>204</v>
      </c>
      <c r="B205" s="298" t="s">
        <v>29</v>
      </c>
      <c r="C205" s="290">
        <v>2</v>
      </c>
      <c r="D205" s="290">
        <v>315</v>
      </c>
      <c r="E205" s="290" t="s">
        <v>209</v>
      </c>
      <c r="F205" s="290" t="s">
        <v>549</v>
      </c>
      <c r="G205" s="290" t="s">
        <v>591</v>
      </c>
      <c r="H205" s="290" t="s">
        <v>591</v>
      </c>
      <c r="K205" s="154">
        <f t="shared" si="2"/>
        <v>1</v>
      </c>
    </row>
    <row r="206" spans="1:11" s="154" customFormat="1" x14ac:dyDescent="0.25">
      <c r="A206" s="290">
        <v>205</v>
      </c>
      <c r="B206" s="298" t="s">
        <v>29</v>
      </c>
      <c r="C206" s="290">
        <v>3</v>
      </c>
      <c r="D206" s="290">
        <v>315</v>
      </c>
      <c r="E206" s="290" t="s">
        <v>209</v>
      </c>
      <c r="F206" s="290" t="s">
        <v>549</v>
      </c>
      <c r="G206" s="290" t="s">
        <v>591</v>
      </c>
      <c r="H206" s="290" t="s">
        <v>591</v>
      </c>
      <c r="K206" s="154">
        <f t="shared" si="2"/>
        <v>1</v>
      </c>
    </row>
    <row r="207" spans="1:11" s="154" customFormat="1" x14ac:dyDescent="0.25">
      <c r="A207" s="290">
        <v>206</v>
      </c>
      <c r="B207" s="290" t="s">
        <v>135</v>
      </c>
      <c r="C207" s="290">
        <v>1</v>
      </c>
      <c r="D207" s="290">
        <v>500</v>
      </c>
      <c r="E207" s="290" t="s">
        <v>209</v>
      </c>
      <c r="F207" s="290" t="s">
        <v>950</v>
      </c>
      <c r="G207" s="350">
        <v>9</v>
      </c>
      <c r="H207" s="350">
        <v>10</v>
      </c>
      <c r="K207" s="154">
        <f t="shared" si="2"/>
        <v>0</v>
      </c>
    </row>
    <row r="208" spans="1:11" s="154" customFormat="1" x14ac:dyDescent="0.25">
      <c r="A208" s="290">
        <v>207</v>
      </c>
      <c r="B208" s="290" t="s">
        <v>10</v>
      </c>
      <c r="C208" s="290">
        <v>1</v>
      </c>
      <c r="D208" s="290">
        <v>315</v>
      </c>
      <c r="E208" s="290" t="s">
        <v>209</v>
      </c>
      <c r="F208" s="290" t="s">
        <v>549</v>
      </c>
      <c r="G208" s="290" t="s">
        <v>591</v>
      </c>
      <c r="H208" s="290">
        <v>9</v>
      </c>
      <c r="K208" s="154">
        <f t="shared" si="2"/>
        <v>0</v>
      </c>
    </row>
    <row r="209" spans="1:11" s="154" customFormat="1" x14ac:dyDescent="0.25">
      <c r="A209" s="290">
        <v>208</v>
      </c>
      <c r="B209" s="290" t="s">
        <v>10</v>
      </c>
      <c r="C209" s="290">
        <v>2</v>
      </c>
      <c r="D209" s="290">
        <v>315</v>
      </c>
      <c r="E209" s="290" t="s">
        <v>209</v>
      </c>
      <c r="F209" s="290" t="s">
        <v>549</v>
      </c>
      <c r="G209" s="290" t="s">
        <v>591</v>
      </c>
      <c r="H209" s="290">
        <v>9</v>
      </c>
      <c r="K209" s="154">
        <f t="shared" si="2"/>
        <v>1</v>
      </c>
    </row>
    <row r="210" spans="1:11" s="154" customFormat="1" x14ac:dyDescent="0.25">
      <c r="A210" s="290">
        <v>209</v>
      </c>
      <c r="B210" s="290" t="s">
        <v>952</v>
      </c>
      <c r="C210" s="290">
        <v>1</v>
      </c>
      <c r="D210" s="290">
        <v>500</v>
      </c>
      <c r="E210" s="290" t="s">
        <v>209</v>
      </c>
      <c r="F210" s="290" t="s">
        <v>51</v>
      </c>
      <c r="G210" s="350">
        <v>9</v>
      </c>
      <c r="H210" s="350">
        <v>11</v>
      </c>
      <c r="K210" s="154">
        <f t="shared" si="2"/>
        <v>0</v>
      </c>
    </row>
    <row r="211" spans="1:11" s="154" customFormat="1" x14ac:dyDescent="0.25">
      <c r="A211" s="290">
        <v>210</v>
      </c>
      <c r="B211" s="290" t="s">
        <v>952</v>
      </c>
      <c r="C211" s="290">
        <v>2</v>
      </c>
      <c r="D211" s="290">
        <v>500</v>
      </c>
      <c r="E211" s="290" t="s">
        <v>209</v>
      </c>
      <c r="F211" s="290" t="s">
        <v>51</v>
      </c>
      <c r="G211" s="350">
        <v>9</v>
      </c>
      <c r="H211" s="350">
        <v>11</v>
      </c>
      <c r="K211" s="154">
        <f t="shared" si="2"/>
        <v>1</v>
      </c>
    </row>
    <row r="212" spans="1:11" s="154" customFormat="1" x14ac:dyDescent="0.25">
      <c r="A212" s="290">
        <v>211</v>
      </c>
      <c r="B212" s="290" t="s">
        <v>88</v>
      </c>
      <c r="C212" s="290">
        <v>1</v>
      </c>
      <c r="D212" s="290">
        <v>315</v>
      </c>
      <c r="E212" s="290" t="s">
        <v>209</v>
      </c>
      <c r="F212" s="290" t="s">
        <v>549</v>
      </c>
      <c r="G212" s="290" t="s">
        <v>591</v>
      </c>
      <c r="H212" s="290" t="s">
        <v>591</v>
      </c>
      <c r="K212" s="154">
        <f t="shared" si="2"/>
        <v>0</v>
      </c>
    </row>
    <row r="213" spans="1:11" s="154" customFormat="1" x14ac:dyDescent="0.25">
      <c r="A213" s="290">
        <v>212</v>
      </c>
      <c r="B213" s="290" t="s">
        <v>88</v>
      </c>
      <c r="C213" s="290">
        <v>2</v>
      </c>
      <c r="D213" s="290">
        <v>315</v>
      </c>
      <c r="E213" s="290" t="s">
        <v>209</v>
      </c>
      <c r="F213" s="290" t="s">
        <v>549</v>
      </c>
      <c r="G213" s="290" t="s">
        <v>591</v>
      </c>
      <c r="H213" s="290" t="s">
        <v>591</v>
      </c>
    </row>
    <row r="214" spans="1:11" s="154" customFormat="1" x14ac:dyDescent="0.25">
      <c r="A214" s="290">
        <v>213</v>
      </c>
      <c r="B214" s="290" t="s">
        <v>169</v>
      </c>
      <c r="C214" s="290">
        <v>1</v>
      </c>
      <c r="D214" s="290">
        <v>500</v>
      </c>
      <c r="E214" s="290" t="s">
        <v>209</v>
      </c>
      <c r="F214" s="290" t="s">
        <v>24</v>
      </c>
      <c r="G214" s="350">
        <v>9</v>
      </c>
      <c r="H214" s="350">
        <v>11</v>
      </c>
      <c r="K214" s="154">
        <f>IF(B214=B212,1,0)</f>
        <v>0</v>
      </c>
    </row>
    <row r="215" spans="1:11" s="154" customFormat="1" x14ac:dyDescent="0.25">
      <c r="A215" s="290">
        <v>214</v>
      </c>
      <c r="B215" s="290" t="s">
        <v>169</v>
      </c>
      <c r="C215" s="290">
        <v>2</v>
      </c>
      <c r="D215" s="290">
        <v>500</v>
      </c>
      <c r="E215" s="290" t="s">
        <v>209</v>
      </c>
      <c r="F215" s="290" t="s">
        <v>24</v>
      </c>
      <c r="G215" s="350">
        <v>9</v>
      </c>
      <c r="H215" s="350">
        <v>11</v>
      </c>
      <c r="K215" s="154">
        <f t="shared" si="2"/>
        <v>1</v>
      </c>
    </row>
    <row r="216" spans="1:11" s="154" customFormat="1" x14ac:dyDescent="0.25">
      <c r="A216" s="290">
        <v>215</v>
      </c>
      <c r="B216" s="290" t="s">
        <v>169</v>
      </c>
      <c r="C216" s="290">
        <v>3</v>
      </c>
      <c r="D216" s="290">
        <v>500</v>
      </c>
      <c r="E216" s="290" t="s">
        <v>209</v>
      </c>
      <c r="F216" s="290" t="s">
        <v>24</v>
      </c>
      <c r="G216" s="350">
        <v>9</v>
      </c>
      <c r="H216" s="350">
        <v>11</v>
      </c>
      <c r="K216" s="154">
        <f t="shared" ref="K216:K240" si="3">IF(B216=B215,1,0)</f>
        <v>1</v>
      </c>
    </row>
    <row r="217" spans="1:11" s="154" customFormat="1" x14ac:dyDescent="0.25">
      <c r="A217" s="290">
        <v>216</v>
      </c>
      <c r="B217" s="220" t="s">
        <v>308</v>
      </c>
      <c r="C217" s="290">
        <v>1</v>
      </c>
      <c r="D217" s="290">
        <v>200</v>
      </c>
      <c r="E217" s="290" t="s">
        <v>219</v>
      </c>
      <c r="F217" s="290" t="s">
        <v>33</v>
      </c>
      <c r="G217" s="350" t="s">
        <v>591</v>
      </c>
      <c r="H217" s="350">
        <v>9</v>
      </c>
    </row>
    <row r="218" spans="1:11" s="154" customFormat="1" x14ac:dyDescent="0.25">
      <c r="A218" s="290">
        <v>217</v>
      </c>
      <c r="B218" s="220" t="s">
        <v>308</v>
      </c>
      <c r="C218" s="290">
        <v>2</v>
      </c>
      <c r="D218" s="290">
        <v>200</v>
      </c>
      <c r="E218" s="290" t="s">
        <v>219</v>
      </c>
      <c r="F218" s="290" t="s">
        <v>33</v>
      </c>
      <c r="G218" s="350" t="s">
        <v>591</v>
      </c>
      <c r="H218" s="350">
        <v>9</v>
      </c>
      <c r="K218" s="154">
        <f>IF(B218=B216,1,0)</f>
        <v>0</v>
      </c>
    </row>
    <row r="219" spans="1:11" s="154" customFormat="1" x14ac:dyDescent="0.25">
      <c r="A219" s="290">
        <v>218</v>
      </c>
      <c r="B219" s="220" t="s">
        <v>40</v>
      </c>
      <c r="C219" s="290">
        <v>3</v>
      </c>
      <c r="D219" s="290">
        <v>500</v>
      </c>
      <c r="E219" s="290" t="s">
        <v>209</v>
      </c>
      <c r="F219" s="290" t="s">
        <v>549</v>
      </c>
      <c r="G219" s="350">
        <v>9</v>
      </c>
      <c r="H219" s="350">
        <v>9</v>
      </c>
      <c r="K219" s="154">
        <f t="shared" si="3"/>
        <v>0</v>
      </c>
    </row>
    <row r="220" spans="1:11" s="154" customFormat="1" x14ac:dyDescent="0.25">
      <c r="A220" s="290">
        <v>219</v>
      </c>
      <c r="B220" s="220" t="s">
        <v>40</v>
      </c>
      <c r="C220" s="290">
        <v>1</v>
      </c>
      <c r="D220" s="290">
        <v>315</v>
      </c>
      <c r="E220" s="290" t="s">
        <v>209</v>
      </c>
      <c r="F220" s="290" t="s">
        <v>549</v>
      </c>
      <c r="G220" s="350" t="s">
        <v>591</v>
      </c>
      <c r="H220" s="350">
        <v>9</v>
      </c>
      <c r="K220" s="154">
        <f t="shared" si="3"/>
        <v>1</v>
      </c>
    </row>
    <row r="221" spans="1:11" s="154" customFormat="1" x14ac:dyDescent="0.25">
      <c r="A221" s="290">
        <v>220</v>
      </c>
      <c r="B221" s="220" t="s">
        <v>40</v>
      </c>
      <c r="C221" s="290">
        <v>2</v>
      </c>
      <c r="D221" s="290">
        <v>315</v>
      </c>
      <c r="E221" s="290" t="s">
        <v>209</v>
      </c>
      <c r="F221" s="290" t="s">
        <v>549</v>
      </c>
      <c r="G221" s="350" t="s">
        <v>591</v>
      </c>
      <c r="H221" s="350">
        <v>9</v>
      </c>
      <c r="K221" s="154">
        <f t="shared" si="3"/>
        <v>1</v>
      </c>
    </row>
    <row r="222" spans="1:11" s="154" customFormat="1" x14ac:dyDescent="0.25">
      <c r="A222" s="290">
        <v>221</v>
      </c>
      <c r="B222" s="290" t="s">
        <v>171</v>
      </c>
      <c r="C222" s="290">
        <v>1</v>
      </c>
      <c r="D222" s="290">
        <v>315</v>
      </c>
      <c r="E222" s="290" t="s">
        <v>209</v>
      </c>
      <c r="F222" s="290" t="s">
        <v>413</v>
      </c>
      <c r="G222" s="290" t="s">
        <v>591</v>
      </c>
      <c r="H222" s="290" t="s">
        <v>591</v>
      </c>
      <c r="K222" s="154">
        <f t="shared" si="3"/>
        <v>0</v>
      </c>
    </row>
    <row r="223" spans="1:11" s="154" customFormat="1" x14ac:dyDescent="0.25">
      <c r="A223" s="290">
        <v>222</v>
      </c>
      <c r="B223" s="290" t="s">
        <v>171</v>
      </c>
      <c r="C223" s="290">
        <v>2</v>
      </c>
      <c r="D223" s="290">
        <v>315</v>
      </c>
      <c r="E223" s="290" t="s">
        <v>209</v>
      </c>
      <c r="F223" s="290" t="s">
        <v>413</v>
      </c>
      <c r="G223" s="290" t="s">
        <v>591</v>
      </c>
      <c r="H223" s="290" t="s">
        <v>591</v>
      </c>
    </row>
    <row r="224" spans="1:11" s="154" customFormat="1" x14ac:dyDescent="0.25">
      <c r="A224" s="290">
        <v>223</v>
      </c>
      <c r="B224" s="220" t="s">
        <v>221</v>
      </c>
      <c r="C224" s="290">
        <v>1</v>
      </c>
      <c r="D224" s="290">
        <v>315</v>
      </c>
      <c r="E224" s="290" t="s">
        <v>209</v>
      </c>
      <c r="F224" s="290" t="s">
        <v>317</v>
      </c>
      <c r="G224" s="290" t="s">
        <v>591</v>
      </c>
      <c r="H224" s="290">
        <v>1</v>
      </c>
      <c r="K224" s="154">
        <f>IF(B224=B222,1,0)</f>
        <v>0</v>
      </c>
    </row>
    <row r="225" spans="1:11" s="154" customFormat="1" x14ac:dyDescent="0.25">
      <c r="A225" s="290">
        <v>224</v>
      </c>
      <c r="B225" s="220" t="s">
        <v>221</v>
      </c>
      <c r="C225" s="290">
        <v>2</v>
      </c>
      <c r="D225" s="290">
        <v>315</v>
      </c>
      <c r="E225" s="290" t="s">
        <v>209</v>
      </c>
      <c r="F225" s="290" t="s">
        <v>317</v>
      </c>
      <c r="G225" s="290" t="s">
        <v>591</v>
      </c>
      <c r="H225" s="290">
        <v>1</v>
      </c>
    </row>
    <row r="226" spans="1:11" s="154" customFormat="1" x14ac:dyDescent="0.25">
      <c r="A226" s="290">
        <v>225</v>
      </c>
      <c r="B226" s="220" t="s">
        <v>221</v>
      </c>
      <c r="C226" s="290">
        <v>3</v>
      </c>
      <c r="D226" s="290">
        <v>315</v>
      </c>
      <c r="E226" s="290" t="s">
        <v>209</v>
      </c>
      <c r="F226" s="290" t="s">
        <v>317</v>
      </c>
      <c r="G226" s="290" t="s">
        <v>591</v>
      </c>
      <c r="H226" s="290">
        <v>1</v>
      </c>
    </row>
    <row r="227" spans="1:11" s="154" customFormat="1" x14ac:dyDescent="0.25">
      <c r="A227" s="290">
        <v>226</v>
      </c>
      <c r="B227" s="220" t="s">
        <v>66</v>
      </c>
      <c r="C227" s="290">
        <v>1</v>
      </c>
      <c r="D227" s="290">
        <v>500</v>
      </c>
      <c r="E227" s="290" t="s">
        <v>209</v>
      </c>
      <c r="F227" s="290" t="s">
        <v>51</v>
      </c>
      <c r="G227" s="290">
        <v>9</v>
      </c>
      <c r="H227" s="290">
        <v>9</v>
      </c>
      <c r="K227" s="154">
        <f>IF(B227=B224,1,0)</f>
        <v>0</v>
      </c>
    </row>
    <row r="228" spans="1:11" s="154" customFormat="1" x14ac:dyDescent="0.25">
      <c r="A228" s="290">
        <v>227</v>
      </c>
      <c r="B228" s="290" t="s">
        <v>175</v>
      </c>
      <c r="C228" s="290">
        <v>1</v>
      </c>
      <c r="D228" s="290">
        <v>315</v>
      </c>
      <c r="E228" s="290" t="s">
        <v>209</v>
      </c>
      <c r="F228" s="290" t="s">
        <v>24</v>
      </c>
      <c r="G228" s="290" t="s">
        <v>591</v>
      </c>
      <c r="H228" s="290">
        <v>9</v>
      </c>
      <c r="K228" s="154">
        <f t="shared" si="3"/>
        <v>0</v>
      </c>
    </row>
    <row r="229" spans="1:11" s="154" customFormat="1" x14ac:dyDescent="0.25">
      <c r="A229" s="290">
        <v>228</v>
      </c>
      <c r="B229" s="290" t="s">
        <v>492</v>
      </c>
      <c r="C229" s="290">
        <v>1</v>
      </c>
      <c r="D229" s="290">
        <v>500</v>
      </c>
      <c r="E229" s="290" t="s">
        <v>209</v>
      </c>
      <c r="F229" s="290" t="s">
        <v>549</v>
      </c>
      <c r="G229" s="290" t="s">
        <v>591</v>
      </c>
      <c r="H229" s="290" t="s">
        <v>591</v>
      </c>
      <c r="K229" s="154">
        <f t="shared" si="3"/>
        <v>0</v>
      </c>
    </row>
    <row r="230" spans="1:11" s="154" customFormat="1" x14ac:dyDescent="0.25">
      <c r="A230" s="290">
        <v>229</v>
      </c>
      <c r="B230" s="290" t="s">
        <v>492</v>
      </c>
      <c r="C230" s="290">
        <v>2</v>
      </c>
      <c r="D230" s="290">
        <v>500</v>
      </c>
      <c r="E230" s="290" t="s">
        <v>209</v>
      </c>
      <c r="F230" s="290" t="s">
        <v>549</v>
      </c>
      <c r="G230" s="290" t="s">
        <v>591</v>
      </c>
      <c r="H230" s="290" t="s">
        <v>591</v>
      </c>
      <c r="K230" s="154">
        <f t="shared" si="3"/>
        <v>1</v>
      </c>
    </row>
    <row r="231" spans="1:11" s="154" customFormat="1" x14ac:dyDescent="0.25">
      <c r="A231" s="290">
        <v>230</v>
      </c>
      <c r="B231" s="220" t="s">
        <v>222</v>
      </c>
      <c r="C231" s="290">
        <v>1</v>
      </c>
      <c r="D231" s="290">
        <v>315</v>
      </c>
      <c r="E231" s="290" t="s">
        <v>209</v>
      </c>
      <c r="F231" s="290" t="s">
        <v>549</v>
      </c>
      <c r="G231" s="290" t="s">
        <v>591</v>
      </c>
      <c r="H231" s="290">
        <v>12</v>
      </c>
      <c r="K231" s="154">
        <f t="shared" si="3"/>
        <v>0</v>
      </c>
    </row>
    <row r="232" spans="1:11" s="154" customFormat="1" x14ac:dyDescent="0.25">
      <c r="A232" s="290">
        <v>231</v>
      </c>
      <c r="B232" s="220" t="s">
        <v>222</v>
      </c>
      <c r="C232" s="290">
        <v>2</v>
      </c>
      <c r="D232" s="290">
        <v>315</v>
      </c>
      <c r="E232" s="290" t="s">
        <v>209</v>
      </c>
      <c r="F232" s="290" t="s">
        <v>549</v>
      </c>
      <c r="G232" s="290" t="s">
        <v>591</v>
      </c>
      <c r="H232" s="290">
        <v>12</v>
      </c>
    </row>
    <row r="233" spans="1:11" s="154" customFormat="1" x14ac:dyDescent="0.25">
      <c r="A233" s="290">
        <v>232</v>
      </c>
      <c r="B233" s="220" t="s">
        <v>222</v>
      </c>
      <c r="C233" s="290">
        <v>3</v>
      </c>
      <c r="D233" s="290">
        <v>315</v>
      </c>
      <c r="E233" s="290" t="s">
        <v>209</v>
      </c>
      <c r="F233" s="290" t="s">
        <v>549</v>
      </c>
      <c r="G233" s="290" t="s">
        <v>591</v>
      </c>
      <c r="H233" s="290">
        <v>12</v>
      </c>
      <c r="K233" s="154">
        <f>IF(B233=B231,1,0)</f>
        <v>1</v>
      </c>
    </row>
    <row r="234" spans="1:11" s="154" customFormat="1" x14ac:dyDescent="0.25">
      <c r="A234" s="290">
        <v>233</v>
      </c>
      <c r="B234" s="220" t="s">
        <v>182</v>
      </c>
      <c r="C234" s="290">
        <v>1</v>
      </c>
      <c r="D234" s="290">
        <v>315</v>
      </c>
      <c r="E234" s="290" t="s">
        <v>209</v>
      </c>
      <c r="F234" s="290" t="s">
        <v>24</v>
      </c>
      <c r="G234" s="290" t="s">
        <v>591</v>
      </c>
      <c r="H234" s="290">
        <v>5</v>
      </c>
    </row>
    <row r="235" spans="1:11" s="154" customFormat="1" x14ac:dyDescent="0.25">
      <c r="A235" s="290">
        <v>234</v>
      </c>
      <c r="B235" s="220" t="s">
        <v>182</v>
      </c>
      <c r="C235" s="290">
        <v>2</v>
      </c>
      <c r="D235" s="290">
        <v>315</v>
      </c>
      <c r="E235" s="290" t="s">
        <v>209</v>
      </c>
      <c r="F235" s="290" t="s">
        <v>24</v>
      </c>
      <c r="G235" s="290" t="s">
        <v>591</v>
      </c>
      <c r="H235" s="290">
        <v>5</v>
      </c>
    </row>
    <row r="236" spans="1:11" s="154" customFormat="1" x14ac:dyDescent="0.25">
      <c r="A236" s="290">
        <v>235</v>
      </c>
      <c r="B236" s="220" t="s">
        <v>182</v>
      </c>
      <c r="C236" s="290">
        <v>3</v>
      </c>
      <c r="D236" s="290">
        <v>315</v>
      </c>
      <c r="E236" s="290" t="s">
        <v>209</v>
      </c>
      <c r="F236" s="290" t="s">
        <v>24</v>
      </c>
      <c r="G236" s="290" t="s">
        <v>591</v>
      </c>
      <c r="H236" s="290">
        <v>5</v>
      </c>
      <c r="K236" s="154">
        <f>IF(B236=B233,1,0)</f>
        <v>0</v>
      </c>
    </row>
    <row r="237" spans="1:11" s="154" customFormat="1" x14ac:dyDescent="0.25">
      <c r="A237" s="290">
        <v>236</v>
      </c>
      <c r="B237" s="220" t="s">
        <v>182</v>
      </c>
      <c r="C237" s="290">
        <v>4</v>
      </c>
      <c r="D237" s="290">
        <v>315</v>
      </c>
      <c r="E237" s="290" t="s">
        <v>209</v>
      </c>
      <c r="F237" s="290" t="s">
        <v>24</v>
      </c>
      <c r="G237" s="290" t="s">
        <v>591</v>
      </c>
      <c r="H237" s="290">
        <v>5</v>
      </c>
      <c r="K237" s="154" t="e">
        <f>IF(B237=#REF!,1,0)</f>
        <v>#REF!</v>
      </c>
    </row>
    <row r="238" spans="1:11" s="154" customFormat="1" x14ac:dyDescent="0.25">
      <c r="A238" s="290">
        <v>237</v>
      </c>
      <c r="B238" s="220" t="s">
        <v>944</v>
      </c>
      <c r="C238" s="290">
        <v>1</v>
      </c>
      <c r="D238" s="290">
        <v>500</v>
      </c>
      <c r="E238" s="290" t="s">
        <v>209</v>
      </c>
      <c r="F238" s="290" t="s">
        <v>24</v>
      </c>
      <c r="G238" s="290" t="s">
        <v>591</v>
      </c>
      <c r="H238" s="290" t="s">
        <v>591</v>
      </c>
      <c r="K238" s="154">
        <f t="shared" si="3"/>
        <v>0</v>
      </c>
    </row>
    <row r="239" spans="1:11" s="154" customFormat="1" x14ac:dyDescent="0.25">
      <c r="A239" s="290">
        <v>238</v>
      </c>
      <c r="B239" s="290" t="s">
        <v>63</v>
      </c>
      <c r="C239" s="290">
        <v>1</v>
      </c>
      <c r="D239" s="290">
        <v>315</v>
      </c>
      <c r="E239" s="290" t="s">
        <v>209</v>
      </c>
      <c r="F239" s="290" t="s">
        <v>360</v>
      </c>
      <c r="G239" s="290" t="s">
        <v>591</v>
      </c>
      <c r="H239" s="290">
        <v>9</v>
      </c>
      <c r="K239" s="154">
        <f t="shared" si="3"/>
        <v>0</v>
      </c>
    </row>
    <row r="240" spans="1:11" s="154" customFormat="1" x14ac:dyDescent="0.25">
      <c r="A240" s="290">
        <v>239</v>
      </c>
      <c r="B240" s="290" t="s">
        <v>30</v>
      </c>
      <c r="C240" s="290">
        <v>1</v>
      </c>
      <c r="D240" s="290">
        <v>315</v>
      </c>
      <c r="E240" s="290" t="s">
        <v>209</v>
      </c>
      <c r="F240" s="290" t="s">
        <v>549</v>
      </c>
      <c r="G240" s="290" t="s">
        <v>591</v>
      </c>
      <c r="H240" s="290" t="s">
        <v>591</v>
      </c>
      <c r="K240" s="154">
        <f t="shared" si="3"/>
        <v>0</v>
      </c>
    </row>
    <row r="241" spans="1:8" s="154" customFormat="1" x14ac:dyDescent="0.25">
      <c r="A241" s="290">
        <v>240</v>
      </c>
      <c r="B241" s="290" t="s">
        <v>30</v>
      </c>
      <c r="C241" s="290">
        <v>2</v>
      </c>
      <c r="D241" s="290">
        <v>315</v>
      </c>
      <c r="E241" s="290" t="s">
        <v>209</v>
      </c>
      <c r="F241" s="290" t="s">
        <v>549</v>
      </c>
      <c r="G241" s="290" t="s">
        <v>591</v>
      </c>
      <c r="H241" s="290" t="s">
        <v>591</v>
      </c>
    </row>
    <row r="242" spans="1:8" s="154" customFormat="1" x14ac:dyDescent="0.25">
      <c r="A242" s="290">
        <v>241</v>
      </c>
      <c r="B242" s="290" t="s">
        <v>174</v>
      </c>
      <c r="C242" s="290">
        <v>1</v>
      </c>
      <c r="D242" s="290">
        <v>500</v>
      </c>
      <c r="E242" s="290" t="s">
        <v>209</v>
      </c>
      <c r="F242" s="290" t="s">
        <v>8</v>
      </c>
      <c r="G242" s="290">
        <v>9</v>
      </c>
      <c r="H242" s="290">
        <v>9</v>
      </c>
    </row>
    <row r="243" spans="1:8" s="154" customFormat="1" x14ac:dyDescent="0.25">
      <c r="A243" s="290">
        <v>242</v>
      </c>
      <c r="B243" s="290" t="s">
        <v>174</v>
      </c>
      <c r="C243" s="290">
        <v>2</v>
      </c>
      <c r="D243" s="290">
        <v>500</v>
      </c>
      <c r="E243" s="290" t="s">
        <v>209</v>
      </c>
      <c r="F243" s="290" t="s">
        <v>8</v>
      </c>
      <c r="G243" s="290">
        <v>9</v>
      </c>
      <c r="H243" s="290">
        <v>9</v>
      </c>
    </row>
    <row r="244" spans="1:8" s="154" customFormat="1" x14ac:dyDescent="0.25">
      <c r="A244" s="290">
        <v>243</v>
      </c>
      <c r="B244" s="290" t="s">
        <v>163</v>
      </c>
      <c r="C244" s="290">
        <v>1</v>
      </c>
      <c r="D244" s="290">
        <v>315</v>
      </c>
      <c r="E244" s="290" t="s">
        <v>209</v>
      </c>
      <c r="F244" s="290" t="s">
        <v>549</v>
      </c>
      <c r="G244" s="290" t="s">
        <v>591</v>
      </c>
      <c r="H244" s="290">
        <v>11</v>
      </c>
    </row>
    <row r="245" spans="1:8" s="154" customFormat="1" x14ac:dyDescent="0.25">
      <c r="A245" s="290">
        <v>244</v>
      </c>
      <c r="B245" s="290" t="s">
        <v>163</v>
      </c>
      <c r="C245" s="290">
        <v>2</v>
      </c>
      <c r="D245" s="290">
        <v>315</v>
      </c>
      <c r="E245" s="290" t="s">
        <v>209</v>
      </c>
      <c r="F245" s="290" t="s">
        <v>549</v>
      </c>
      <c r="G245" s="290" t="s">
        <v>591</v>
      </c>
      <c r="H245" s="290">
        <v>11</v>
      </c>
    </row>
    <row r="246" spans="1:8" s="154" customFormat="1" x14ac:dyDescent="0.25">
      <c r="A246" s="290">
        <v>245</v>
      </c>
      <c r="B246" s="290" t="s">
        <v>163</v>
      </c>
      <c r="C246" s="290">
        <v>3</v>
      </c>
      <c r="D246" s="290">
        <v>315</v>
      </c>
      <c r="E246" s="290" t="s">
        <v>209</v>
      </c>
      <c r="F246" s="290" t="s">
        <v>549</v>
      </c>
      <c r="G246" s="290" t="s">
        <v>591</v>
      </c>
      <c r="H246" s="290">
        <v>11</v>
      </c>
    </row>
    <row r="247" spans="1:8" x14ac:dyDescent="0.25">
      <c r="A247" s="221"/>
      <c r="B247" s="290"/>
      <c r="C247" s="290" t="s">
        <v>499</v>
      </c>
      <c r="D247" s="290">
        <f>SUM(D2:D246)</f>
        <v>87050</v>
      </c>
      <c r="E247" s="290"/>
      <c r="F247" s="220"/>
      <c r="G247" s="220"/>
      <c r="H247" s="220"/>
    </row>
  </sheetData>
  <sortState ref="B3:H246">
    <sortCondition ref="B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9"/>
  <sheetViews>
    <sheetView workbookViewId="0">
      <selection activeCell="D3" sqref="D3:E29"/>
    </sheetView>
  </sheetViews>
  <sheetFormatPr defaultRowHeight="15" x14ac:dyDescent="0.25"/>
  <cols>
    <col min="2" max="2" width="19.140625" bestFit="1" customWidth="1"/>
    <col min="3" max="3" width="12.28515625" bestFit="1" customWidth="1"/>
    <col min="4" max="4" width="16" bestFit="1" customWidth="1"/>
    <col min="5" max="5" width="12" bestFit="1" customWidth="1"/>
  </cols>
  <sheetData>
    <row r="1" spans="1:5" ht="16.5" thickBot="1" x14ac:dyDescent="0.3">
      <c r="A1" s="403" t="s">
        <v>192</v>
      </c>
      <c r="B1" s="403" t="s">
        <v>596</v>
      </c>
      <c r="C1" s="403" t="s">
        <v>597</v>
      </c>
      <c r="D1" s="405" t="s">
        <v>598</v>
      </c>
      <c r="E1" s="406"/>
    </row>
    <row r="2" spans="1:5" ht="48" thickBot="1" x14ac:dyDescent="0.3">
      <c r="A2" s="404"/>
      <c r="B2" s="404"/>
      <c r="C2" s="404"/>
      <c r="D2" s="98" t="s">
        <v>599</v>
      </c>
      <c r="E2" s="98" t="s">
        <v>600</v>
      </c>
    </row>
    <row r="3" spans="1:5" x14ac:dyDescent="0.25">
      <c r="A3" s="97">
        <v>1</v>
      </c>
      <c r="B3" s="97" t="s">
        <v>45</v>
      </c>
      <c r="C3" s="97">
        <v>765</v>
      </c>
      <c r="D3" s="101">
        <v>12.9125</v>
      </c>
      <c r="E3" s="101">
        <v>17108.804250000001</v>
      </c>
    </row>
    <row r="4" spans="1:5" x14ac:dyDescent="0.25">
      <c r="A4" s="97">
        <v>2</v>
      </c>
      <c r="B4" s="97" t="s">
        <v>980</v>
      </c>
      <c r="C4" s="97">
        <v>765</v>
      </c>
      <c r="D4" s="101">
        <v>14.232899999999999</v>
      </c>
      <c r="E4" s="101">
        <v>18858.307841999998</v>
      </c>
    </row>
    <row r="5" spans="1:5" x14ac:dyDescent="0.25">
      <c r="A5" s="97">
        <v>3</v>
      </c>
      <c r="B5" s="97" t="s">
        <v>981</v>
      </c>
      <c r="C5" s="97">
        <v>765</v>
      </c>
      <c r="D5" s="101">
        <v>25.739000000000001</v>
      </c>
      <c r="E5" s="101">
        <v>34103.660219999998</v>
      </c>
    </row>
    <row r="6" spans="1:5" x14ac:dyDescent="0.25">
      <c r="A6" s="97">
        <v>4</v>
      </c>
      <c r="B6" s="97" t="s">
        <v>982</v>
      </c>
      <c r="C6" s="97">
        <v>765</v>
      </c>
      <c r="D6" s="101">
        <v>15.9031</v>
      </c>
      <c r="E6" s="101">
        <v>21071.289438</v>
      </c>
    </row>
    <row r="7" spans="1:5" x14ac:dyDescent="0.25">
      <c r="A7" s="97">
        <v>5</v>
      </c>
      <c r="B7" s="97" t="s">
        <v>983</v>
      </c>
      <c r="C7" s="97">
        <v>765</v>
      </c>
      <c r="D7" s="101">
        <v>31.0534</v>
      </c>
      <c r="E7" s="101">
        <v>41145.133931999997</v>
      </c>
    </row>
    <row r="8" spans="1:5" x14ac:dyDescent="0.25">
      <c r="A8" s="97">
        <v>6</v>
      </c>
      <c r="B8" s="97" t="s">
        <v>984</v>
      </c>
      <c r="C8" s="97">
        <v>765</v>
      </c>
      <c r="D8" s="101">
        <v>35.324400000000004</v>
      </c>
      <c r="E8" s="101">
        <v>46804.123512000006</v>
      </c>
    </row>
    <row r="9" spans="1:5" x14ac:dyDescent="0.25">
      <c r="A9" s="97">
        <v>7</v>
      </c>
      <c r="B9" s="97" t="s">
        <v>985</v>
      </c>
      <c r="C9" s="97">
        <v>765</v>
      </c>
      <c r="D9" s="101">
        <v>31.965499999999999</v>
      </c>
      <c r="E9" s="101">
        <v>42353.64819</v>
      </c>
    </row>
    <row r="10" spans="1:5" x14ac:dyDescent="0.25">
      <c r="A10" s="97">
        <v>8</v>
      </c>
      <c r="B10" s="97" t="s">
        <v>986</v>
      </c>
      <c r="C10" s="97">
        <v>765</v>
      </c>
      <c r="D10" s="101">
        <v>38.837699999999998</v>
      </c>
      <c r="E10" s="101">
        <v>51459.175746000001</v>
      </c>
    </row>
    <row r="11" spans="1:5" x14ac:dyDescent="0.25">
      <c r="A11" s="97">
        <v>9</v>
      </c>
      <c r="B11" s="97" t="s">
        <v>987</v>
      </c>
      <c r="C11" s="97">
        <v>765</v>
      </c>
      <c r="D11" s="101">
        <v>14.033899999999999</v>
      </c>
      <c r="E11" s="101">
        <v>18594.636822</v>
      </c>
    </row>
    <row r="12" spans="1:5" x14ac:dyDescent="0.25">
      <c r="A12" s="97">
        <v>10</v>
      </c>
      <c r="B12" s="97" t="s">
        <v>988</v>
      </c>
      <c r="C12" s="97">
        <v>765</v>
      </c>
      <c r="D12" s="101">
        <v>10.6374</v>
      </c>
      <c r="E12" s="101">
        <v>14094.342252</v>
      </c>
    </row>
    <row r="13" spans="1:5" x14ac:dyDescent="0.25">
      <c r="A13" s="97">
        <v>11</v>
      </c>
      <c r="B13" s="97" t="s">
        <v>989</v>
      </c>
      <c r="C13" s="97">
        <v>765</v>
      </c>
      <c r="D13" s="101">
        <v>15.8613</v>
      </c>
      <c r="E13" s="101">
        <v>21015.905274000001</v>
      </c>
    </row>
    <row r="14" spans="1:5" x14ac:dyDescent="0.25">
      <c r="A14" s="97">
        <v>12</v>
      </c>
      <c r="B14" s="97" t="s">
        <v>990</v>
      </c>
      <c r="C14" s="97">
        <v>765</v>
      </c>
      <c r="D14" s="101">
        <v>31.8536</v>
      </c>
      <c r="E14" s="101">
        <v>42205.382927999999</v>
      </c>
    </row>
    <row r="15" spans="1:5" x14ac:dyDescent="0.25">
      <c r="A15" s="97">
        <v>13</v>
      </c>
      <c r="B15" s="97" t="s">
        <v>991</v>
      </c>
      <c r="C15" s="97">
        <v>765</v>
      </c>
      <c r="D15" s="101">
        <v>17.9316</v>
      </c>
      <c r="E15" s="101">
        <v>23759.011367999999</v>
      </c>
    </row>
    <row r="16" spans="1:5" x14ac:dyDescent="0.25">
      <c r="A16" s="97">
        <v>14</v>
      </c>
      <c r="B16" s="97" t="s">
        <v>992</v>
      </c>
      <c r="C16" s="97">
        <v>765</v>
      </c>
      <c r="D16" s="101">
        <v>29.806900000000002</v>
      </c>
      <c r="E16" s="101">
        <v>39493.546362000001</v>
      </c>
    </row>
    <row r="17" spans="1:5" x14ac:dyDescent="0.25">
      <c r="A17" s="97">
        <v>15</v>
      </c>
      <c r="B17" s="97" t="s">
        <v>993</v>
      </c>
      <c r="C17" s="97">
        <v>765</v>
      </c>
      <c r="D17" s="101">
        <v>14.294</v>
      </c>
      <c r="E17" s="101">
        <v>18939.26412</v>
      </c>
    </row>
    <row r="18" spans="1:5" x14ac:dyDescent="0.25">
      <c r="A18" s="97">
        <v>16</v>
      </c>
      <c r="B18" s="97" t="s">
        <v>994</v>
      </c>
      <c r="C18" s="97">
        <v>765</v>
      </c>
      <c r="D18" s="101">
        <v>10.5253</v>
      </c>
      <c r="E18" s="101">
        <v>13945.811994</v>
      </c>
    </row>
    <row r="19" spans="1:5" x14ac:dyDescent="0.25">
      <c r="A19" s="97">
        <v>17</v>
      </c>
      <c r="B19" s="97" t="s">
        <v>995</v>
      </c>
      <c r="C19" s="97">
        <v>765</v>
      </c>
      <c r="D19" s="101">
        <v>28.5136</v>
      </c>
      <c r="E19" s="101">
        <v>37779.949728</v>
      </c>
    </row>
    <row r="20" spans="1:5" x14ac:dyDescent="0.25">
      <c r="A20" s="97">
        <v>18</v>
      </c>
      <c r="B20" s="97" t="s">
        <v>996</v>
      </c>
      <c r="C20" s="97">
        <v>765</v>
      </c>
      <c r="D20" s="101">
        <v>30.370200000000001</v>
      </c>
      <c r="E20" s="101">
        <v>40239.907596000005</v>
      </c>
    </row>
    <row r="21" spans="1:5" x14ac:dyDescent="0.25">
      <c r="A21" s="97">
        <v>19</v>
      </c>
      <c r="B21" s="97" t="s">
        <v>997</v>
      </c>
      <c r="C21" s="97">
        <v>765</v>
      </c>
      <c r="D21" s="101">
        <v>30.337199999999999</v>
      </c>
      <c r="E21" s="101">
        <v>40196.183255999997</v>
      </c>
    </row>
    <row r="22" spans="1:5" x14ac:dyDescent="0.25">
      <c r="A22" s="97">
        <v>20</v>
      </c>
      <c r="B22" s="97" t="s">
        <v>998</v>
      </c>
      <c r="C22" s="97">
        <v>765</v>
      </c>
      <c r="D22" s="101">
        <v>29.140900000000002</v>
      </c>
      <c r="E22" s="101">
        <v>38611.109682000002</v>
      </c>
    </row>
    <row r="23" spans="1:5" x14ac:dyDescent="0.25">
      <c r="A23" s="97">
        <v>21</v>
      </c>
      <c r="B23" s="97" t="s">
        <v>999</v>
      </c>
      <c r="C23" s="97">
        <v>765</v>
      </c>
      <c r="D23" s="101">
        <v>23.780999999999999</v>
      </c>
      <c r="E23" s="101">
        <v>31509.34938</v>
      </c>
    </row>
    <row r="24" spans="1:5" x14ac:dyDescent="0.25">
      <c r="A24" s="97">
        <v>22</v>
      </c>
      <c r="B24" s="97" t="s">
        <v>1000</v>
      </c>
      <c r="C24" s="97">
        <v>765</v>
      </c>
      <c r="D24" s="101">
        <v>29.909800000000001</v>
      </c>
      <c r="E24" s="101">
        <v>39629.886804000002</v>
      </c>
    </row>
    <row r="25" spans="1:5" x14ac:dyDescent="0.25">
      <c r="A25" s="97">
        <v>23</v>
      </c>
      <c r="B25" s="97" t="s">
        <v>1001</v>
      </c>
      <c r="C25" s="97">
        <v>765</v>
      </c>
      <c r="D25" s="101">
        <v>21.645099999999999</v>
      </c>
      <c r="E25" s="101">
        <v>28679.324597999999</v>
      </c>
    </row>
    <row r="26" spans="1:5" x14ac:dyDescent="0.25">
      <c r="A26" s="97">
        <v>24</v>
      </c>
      <c r="B26" s="97" t="s">
        <v>1002</v>
      </c>
      <c r="C26" s="97">
        <v>765</v>
      </c>
      <c r="D26" s="101">
        <v>23.354400000000002</v>
      </c>
      <c r="E26" s="101">
        <v>30944.112912000004</v>
      </c>
    </row>
    <row r="27" spans="1:5" x14ac:dyDescent="0.25">
      <c r="A27" s="97">
        <v>25</v>
      </c>
      <c r="B27" s="97" t="s">
        <v>1003</v>
      </c>
      <c r="C27" s="97">
        <v>765</v>
      </c>
      <c r="D27" s="101">
        <v>14.648999999999999</v>
      </c>
      <c r="E27" s="101">
        <v>19409.632020000001</v>
      </c>
    </row>
    <row r="28" spans="1:5" x14ac:dyDescent="0.25">
      <c r="A28" s="97">
        <v>26</v>
      </c>
      <c r="B28" s="97" t="s">
        <v>1004</v>
      </c>
      <c r="C28" s="97">
        <v>765</v>
      </c>
      <c r="D28" s="101">
        <v>28.4633</v>
      </c>
      <c r="E28" s="101">
        <v>37713.303233999999</v>
      </c>
    </row>
    <row r="29" spans="1:5" x14ac:dyDescent="0.25">
      <c r="A29" s="97">
        <v>27</v>
      </c>
      <c r="B29" s="97" t="s">
        <v>1005</v>
      </c>
      <c r="C29" s="97">
        <v>765</v>
      </c>
      <c r="D29" s="101">
        <v>35.1265</v>
      </c>
      <c r="E29" s="101">
        <v>46541.909970000001</v>
      </c>
    </row>
  </sheetData>
  <mergeCells count="4">
    <mergeCell ref="A1:A2"/>
    <mergeCell ref="B1:B2"/>
    <mergeCell ref="C1:C2"/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11"/>
  <sheetViews>
    <sheetView workbookViewId="0">
      <selection activeCell="I17" sqref="I17"/>
    </sheetView>
  </sheetViews>
  <sheetFormatPr defaultRowHeight="15" x14ac:dyDescent="0.25"/>
  <cols>
    <col min="2" max="2" width="17.5703125" bestFit="1" customWidth="1"/>
    <col min="6" max="6" width="24" bestFit="1" customWidth="1"/>
    <col min="7" max="7" width="10.28515625" customWidth="1"/>
  </cols>
  <sheetData>
    <row r="1" spans="1:8" ht="60" x14ac:dyDescent="0.25">
      <c r="A1" s="104" t="s">
        <v>0</v>
      </c>
      <c r="B1" s="103" t="s">
        <v>193</v>
      </c>
      <c r="C1" s="103" t="s">
        <v>588</v>
      </c>
      <c r="D1" s="103" t="s">
        <v>194</v>
      </c>
      <c r="E1" s="103" t="s">
        <v>195</v>
      </c>
      <c r="F1" s="103" t="s">
        <v>208</v>
      </c>
      <c r="G1" s="103" t="s">
        <v>589</v>
      </c>
      <c r="H1" s="103" t="s">
        <v>602</v>
      </c>
    </row>
    <row r="2" spans="1:8" x14ac:dyDescent="0.25">
      <c r="A2" s="88">
        <v>1</v>
      </c>
      <c r="B2" s="88" t="s">
        <v>301</v>
      </c>
      <c r="C2" s="88">
        <v>1</v>
      </c>
      <c r="D2" s="88">
        <v>160</v>
      </c>
      <c r="E2" s="88" t="s">
        <v>592</v>
      </c>
      <c r="F2" s="105" t="s">
        <v>593</v>
      </c>
      <c r="G2" s="92">
        <v>9</v>
      </c>
      <c r="H2" s="106">
        <v>9</v>
      </c>
    </row>
    <row r="3" spans="1:8" x14ac:dyDescent="0.25">
      <c r="A3" s="88">
        <v>2</v>
      </c>
      <c r="B3" s="88" t="s">
        <v>301</v>
      </c>
      <c r="C3" s="88">
        <v>2</v>
      </c>
      <c r="D3" s="88">
        <v>160</v>
      </c>
      <c r="E3" s="88" t="s">
        <v>592</v>
      </c>
      <c r="F3" s="105" t="s">
        <v>593</v>
      </c>
      <c r="G3" s="92">
        <v>9</v>
      </c>
      <c r="H3" s="106">
        <v>9</v>
      </c>
    </row>
    <row r="4" spans="1:8" x14ac:dyDescent="0.25">
      <c r="A4" s="88">
        <v>3</v>
      </c>
      <c r="B4" s="88" t="s">
        <v>299</v>
      </c>
      <c r="C4" s="88">
        <v>1</v>
      </c>
      <c r="D4" s="88">
        <v>100</v>
      </c>
      <c r="E4" s="88" t="s">
        <v>592</v>
      </c>
      <c r="F4" s="105" t="s">
        <v>593</v>
      </c>
      <c r="G4" s="92">
        <v>9</v>
      </c>
      <c r="H4" s="106">
        <v>9</v>
      </c>
    </row>
    <row r="5" spans="1:8" x14ac:dyDescent="0.25">
      <c r="A5" s="88">
        <v>4</v>
      </c>
      <c r="B5" s="88" t="s">
        <v>299</v>
      </c>
      <c r="C5" s="88">
        <v>2</v>
      </c>
      <c r="D5" s="88">
        <v>100</v>
      </c>
      <c r="E5" s="88" t="s">
        <v>592</v>
      </c>
      <c r="F5" s="105" t="s">
        <v>593</v>
      </c>
      <c r="G5" s="88">
        <v>9</v>
      </c>
      <c r="H5" s="106">
        <v>9</v>
      </c>
    </row>
    <row r="6" spans="1:8" x14ac:dyDescent="0.25">
      <c r="A6" s="88">
        <v>5</v>
      </c>
      <c r="B6" s="88" t="s">
        <v>299</v>
      </c>
      <c r="C6" s="88">
        <v>3</v>
      </c>
      <c r="D6" s="88">
        <v>100</v>
      </c>
      <c r="E6" s="88" t="s">
        <v>592</v>
      </c>
      <c r="F6" s="105" t="s">
        <v>593</v>
      </c>
      <c r="G6" s="88">
        <v>9</v>
      </c>
      <c r="H6" s="106">
        <v>9</v>
      </c>
    </row>
    <row r="7" spans="1:8" x14ac:dyDescent="0.25">
      <c r="A7" s="88">
        <v>6</v>
      </c>
      <c r="B7" s="88" t="s">
        <v>299</v>
      </c>
      <c r="C7" s="88">
        <v>4</v>
      </c>
      <c r="D7" s="88">
        <v>100</v>
      </c>
      <c r="E7" s="88" t="s">
        <v>592</v>
      </c>
      <c r="F7" s="105" t="s">
        <v>593</v>
      </c>
      <c r="G7" s="105">
        <v>9</v>
      </c>
      <c r="H7" s="106">
        <v>9</v>
      </c>
    </row>
    <row r="8" spans="1:8" x14ac:dyDescent="0.25">
      <c r="A8" s="88">
        <v>7</v>
      </c>
      <c r="B8" s="88" t="s">
        <v>594</v>
      </c>
      <c r="C8" s="88">
        <v>1</v>
      </c>
      <c r="D8" s="88">
        <v>50</v>
      </c>
      <c r="E8" s="88" t="s">
        <v>592</v>
      </c>
      <c r="F8" s="105" t="s">
        <v>595</v>
      </c>
      <c r="G8" s="92">
        <v>9</v>
      </c>
      <c r="H8" s="106">
        <v>9</v>
      </c>
    </row>
    <row r="9" spans="1:8" x14ac:dyDescent="0.25">
      <c r="A9" s="88">
        <v>8</v>
      </c>
      <c r="B9" s="88" t="s">
        <v>594</v>
      </c>
      <c r="C9" s="88">
        <v>2</v>
      </c>
      <c r="D9" s="88">
        <v>100</v>
      </c>
      <c r="E9" s="88" t="s">
        <v>592</v>
      </c>
      <c r="F9" s="105" t="s">
        <v>595</v>
      </c>
      <c r="G9" s="92">
        <v>9</v>
      </c>
      <c r="H9" s="106">
        <v>9</v>
      </c>
    </row>
    <row r="10" spans="1:8" x14ac:dyDescent="0.25">
      <c r="A10" s="88">
        <v>9</v>
      </c>
      <c r="B10" s="88" t="s">
        <v>594</v>
      </c>
      <c r="C10" s="88">
        <v>3</v>
      </c>
      <c r="D10" s="88">
        <v>100</v>
      </c>
      <c r="E10" s="88" t="s">
        <v>592</v>
      </c>
      <c r="F10" s="105" t="s">
        <v>595</v>
      </c>
      <c r="G10" s="92">
        <v>9</v>
      </c>
      <c r="H10" s="106">
        <v>9</v>
      </c>
    </row>
    <row r="11" spans="1:8" x14ac:dyDescent="0.25">
      <c r="A11" s="88">
        <v>10</v>
      </c>
      <c r="B11" s="88" t="s">
        <v>594</v>
      </c>
      <c r="C11" s="88">
        <v>4</v>
      </c>
      <c r="D11" s="88">
        <v>160</v>
      </c>
      <c r="E11" s="88" t="s">
        <v>592</v>
      </c>
      <c r="F11" s="105" t="s">
        <v>595</v>
      </c>
      <c r="G11" s="88">
        <v>9</v>
      </c>
      <c r="H11" s="106">
        <v>9</v>
      </c>
    </row>
  </sheetData>
  <sortState ref="A2:G11">
    <sortCondition ref="B2:B1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filterMode="1"/>
  <dimension ref="A1:I154"/>
  <sheetViews>
    <sheetView topLeftCell="A80" workbookViewId="0">
      <selection sqref="A1:I154"/>
    </sheetView>
  </sheetViews>
  <sheetFormatPr defaultRowHeight="15" x14ac:dyDescent="0.25"/>
  <cols>
    <col min="2" max="2" width="22.5703125" customWidth="1"/>
    <col min="3" max="3" width="20" bestFit="1" customWidth="1"/>
    <col min="5" max="5" width="14.7109375" bestFit="1" customWidth="1"/>
    <col min="6" max="6" width="15.85546875" hidden="1" customWidth="1"/>
    <col min="7" max="7" width="11" hidden="1" customWidth="1"/>
    <col min="9" max="9" width="11.85546875" bestFit="1" customWidth="1"/>
    <col min="10" max="16384" width="9.140625" style="154"/>
  </cols>
  <sheetData>
    <row r="1" spans="1:9" customFormat="1" ht="25.5" x14ac:dyDescent="0.25">
      <c r="A1" s="222" t="s">
        <v>0</v>
      </c>
      <c r="B1" s="179" t="s">
        <v>1</v>
      </c>
      <c r="C1" s="179" t="s">
        <v>2</v>
      </c>
      <c r="D1" s="179" t="s">
        <v>3</v>
      </c>
      <c r="E1" s="179" t="s">
        <v>47</v>
      </c>
      <c r="F1" s="179" t="s">
        <v>5</v>
      </c>
      <c r="G1" s="179" t="s">
        <v>6</v>
      </c>
      <c r="H1" s="179" t="s">
        <v>954</v>
      </c>
      <c r="I1" s="278" t="s">
        <v>309</v>
      </c>
    </row>
    <row r="2" spans="1:9" x14ac:dyDescent="0.25">
      <c r="A2" s="290">
        <v>1</v>
      </c>
      <c r="B2" s="290" t="s">
        <v>439</v>
      </c>
      <c r="C2" s="290" t="s">
        <v>235</v>
      </c>
      <c r="D2" s="290">
        <v>1</v>
      </c>
      <c r="E2" s="290" t="s">
        <v>23</v>
      </c>
      <c r="F2" s="221" t="s">
        <v>78</v>
      </c>
      <c r="G2" s="221" t="s">
        <v>23</v>
      </c>
      <c r="H2" s="290">
        <v>61</v>
      </c>
      <c r="I2" s="291" t="s">
        <v>320</v>
      </c>
    </row>
    <row r="3" spans="1:9" x14ac:dyDescent="0.25">
      <c r="A3" s="290">
        <v>2</v>
      </c>
      <c r="B3" s="290" t="s">
        <v>439</v>
      </c>
      <c r="C3" s="290" t="s">
        <v>235</v>
      </c>
      <c r="D3" s="290">
        <v>2</v>
      </c>
      <c r="E3" s="290" t="s">
        <v>23</v>
      </c>
      <c r="F3" s="221" t="s">
        <v>78</v>
      </c>
      <c r="G3" s="221" t="s">
        <v>23</v>
      </c>
      <c r="H3" s="290">
        <v>61</v>
      </c>
      <c r="I3" s="291" t="s">
        <v>320</v>
      </c>
    </row>
    <row r="4" spans="1:9" x14ac:dyDescent="0.25">
      <c r="A4" s="290">
        <v>3</v>
      </c>
      <c r="B4" s="290" t="s">
        <v>236</v>
      </c>
      <c r="C4" s="290" t="s">
        <v>237</v>
      </c>
      <c r="D4" s="290">
        <v>1</v>
      </c>
      <c r="E4" s="290" t="s">
        <v>23</v>
      </c>
      <c r="F4" s="221" t="s">
        <v>427</v>
      </c>
      <c r="G4" s="221" t="s">
        <v>23</v>
      </c>
      <c r="H4" s="290">
        <v>146</v>
      </c>
      <c r="I4" s="291" t="s">
        <v>320</v>
      </c>
    </row>
    <row r="5" spans="1:9" x14ac:dyDescent="0.25">
      <c r="A5" s="290">
        <v>4</v>
      </c>
      <c r="B5" s="290" t="s">
        <v>236</v>
      </c>
      <c r="C5" s="290" t="s">
        <v>238</v>
      </c>
      <c r="D5" s="290">
        <v>1</v>
      </c>
      <c r="E5" s="290" t="s">
        <v>23</v>
      </c>
      <c r="F5" s="221" t="s">
        <v>427</v>
      </c>
      <c r="G5" s="221" t="s">
        <v>23</v>
      </c>
      <c r="H5" s="290">
        <v>113</v>
      </c>
      <c r="I5" s="291" t="s">
        <v>320</v>
      </c>
    </row>
    <row r="6" spans="1:9" x14ac:dyDescent="0.25">
      <c r="A6" s="290">
        <v>5</v>
      </c>
      <c r="B6" s="290" t="s">
        <v>35</v>
      </c>
      <c r="C6" s="290" t="s">
        <v>765</v>
      </c>
      <c r="D6" s="290">
        <v>1</v>
      </c>
      <c r="E6" s="290" t="s">
        <v>51</v>
      </c>
      <c r="F6" s="221" t="s">
        <v>11</v>
      </c>
      <c r="G6" s="221" t="s">
        <v>51</v>
      </c>
      <c r="H6" s="290">
        <v>34</v>
      </c>
      <c r="I6" s="291" t="s">
        <v>320</v>
      </c>
    </row>
    <row r="7" spans="1:9" x14ac:dyDescent="0.25">
      <c r="A7" s="290">
        <v>6</v>
      </c>
      <c r="B7" s="290" t="s">
        <v>35</v>
      </c>
      <c r="C7" s="290" t="s">
        <v>765</v>
      </c>
      <c r="D7" s="290">
        <v>2</v>
      </c>
      <c r="E7" s="290" t="s">
        <v>51</v>
      </c>
      <c r="F7" s="221" t="s">
        <v>11</v>
      </c>
      <c r="G7" s="221" t="s">
        <v>51</v>
      </c>
      <c r="H7" s="290">
        <v>34</v>
      </c>
      <c r="I7" s="291" t="s">
        <v>320</v>
      </c>
    </row>
    <row r="8" spans="1:9" x14ac:dyDescent="0.25">
      <c r="A8" s="290">
        <v>7</v>
      </c>
      <c r="B8" s="290" t="s">
        <v>35</v>
      </c>
      <c r="C8" s="290" t="s">
        <v>766</v>
      </c>
      <c r="D8" s="290">
        <v>1</v>
      </c>
      <c r="E8" s="290" t="s">
        <v>51</v>
      </c>
      <c r="F8" s="221" t="s">
        <v>11</v>
      </c>
      <c r="G8" s="221" t="s">
        <v>51</v>
      </c>
      <c r="H8" s="290">
        <v>11</v>
      </c>
      <c r="I8" s="291" t="s">
        <v>320</v>
      </c>
    </row>
    <row r="9" spans="1:9" x14ac:dyDescent="0.25">
      <c r="A9" s="290">
        <v>8</v>
      </c>
      <c r="B9" s="290" t="s">
        <v>35</v>
      </c>
      <c r="C9" s="290" t="s">
        <v>766</v>
      </c>
      <c r="D9" s="290">
        <v>2</v>
      </c>
      <c r="E9" s="290" t="s">
        <v>51</v>
      </c>
      <c r="F9" s="221" t="s">
        <v>11</v>
      </c>
      <c r="G9" s="221" t="s">
        <v>51</v>
      </c>
      <c r="H9" s="290">
        <v>11</v>
      </c>
      <c r="I9" s="291" t="s">
        <v>320</v>
      </c>
    </row>
    <row r="10" spans="1:9" x14ac:dyDescent="0.25">
      <c r="A10" s="290">
        <v>9</v>
      </c>
      <c r="B10" s="290" t="s">
        <v>239</v>
      </c>
      <c r="C10" s="290" t="s">
        <v>481</v>
      </c>
      <c r="D10" s="290">
        <v>1</v>
      </c>
      <c r="E10" s="290" t="s">
        <v>23</v>
      </c>
      <c r="F10" s="221" t="s">
        <v>23</v>
      </c>
      <c r="G10" s="221" t="s">
        <v>428</v>
      </c>
      <c r="H10" s="290">
        <v>199</v>
      </c>
      <c r="I10" s="291" t="s">
        <v>320</v>
      </c>
    </row>
    <row r="11" spans="1:9" x14ac:dyDescent="0.25">
      <c r="A11" s="290">
        <v>10</v>
      </c>
      <c r="B11" s="290" t="s">
        <v>239</v>
      </c>
      <c r="C11" s="290" t="s">
        <v>767</v>
      </c>
      <c r="D11" s="290">
        <v>1</v>
      </c>
      <c r="E11" s="290" t="s">
        <v>23</v>
      </c>
      <c r="F11" s="221" t="s">
        <v>23</v>
      </c>
      <c r="G11" s="221" t="s">
        <v>428</v>
      </c>
      <c r="H11" s="290">
        <v>62</v>
      </c>
      <c r="I11" s="291" t="s">
        <v>320</v>
      </c>
    </row>
    <row r="12" spans="1:9" hidden="1" x14ac:dyDescent="0.25">
      <c r="A12" s="221">
        <v>11</v>
      </c>
      <c r="B12" s="288" t="s">
        <v>956</v>
      </c>
      <c r="C12" s="288" t="s">
        <v>958</v>
      </c>
      <c r="D12" s="288">
        <v>1</v>
      </c>
      <c r="E12" s="288" t="s">
        <v>51</v>
      </c>
      <c r="F12" s="288">
        <v>55</v>
      </c>
      <c r="G12" s="288" t="s">
        <v>320</v>
      </c>
      <c r="H12" s="288">
        <v>55</v>
      </c>
      <c r="I12" s="289" t="s">
        <v>320</v>
      </c>
    </row>
    <row r="13" spans="1:9" x14ac:dyDescent="0.25">
      <c r="A13" s="290">
        <v>12</v>
      </c>
      <c r="B13" s="300" t="s">
        <v>843</v>
      </c>
      <c r="C13" s="300" t="s">
        <v>969</v>
      </c>
      <c r="D13" s="290">
        <v>1</v>
      </c>
      <c r="E13" s="290" t="s">
        <v>23</v>
      </c>
      <c r="F13" s="290"/>
      <c r="G13" s="290"/>
      <c r="H13" s="290">
        <v>31</v>
      </c>
      <c r="I13" s="291" t="s">
        <v>320</v>
      </c>
    </row>
    <row r="14" spans="1:9" x14ac:dyDescent="0.25">
      <c r="A14" s="290">
        <v>13</v>
      </c>
      <c r="B14" s="300" t="s">
        <v>843</v>
      </c>
      <c r="C14" s="300" t="s">
        <v>969</v>
      </c>
      <c r="D14" s="290">
        <v>2</v>
      </c>
      <c r="E14" s="290" t="s">
        <v>23</v>
      </c>
      <c r="F14" s="221"/>
      <c r="G14" s="221"/>
      <c r="H14" s="290">
        <v>31</v>
      </c>
      <c r="I14" s="291" t="s">
        <v>320</v>
      </c>
    </row>
    <row r="15" spans="1:9" x14ac:dyDescent="0.25">
      <c r="A15" s="290">
        <v>14</v>
      </c>
      <c r="B15" s="290" t="s">
        <v>768</v>
      </c>
      <c r="C15" s="290" t="s">
        <v>240</v>
      </c>
      <c r="D15" s="290">
        <v>1</v>
      </c>
      <c r="E15" s="290" t="s">
        <v>23</v>
      </c>
      <c r="F15" s="221" t="s">
        <v>23</v>
      </c>
      <c r="G15" s="221" t="s">
        <v>23</v>
      </c>
      <c r="H15" s="290">
        <v>63</v>
      </c>
      <c r="I15" s="291" t="s">
        <v>320</v>
      </c>
    </row>
    <row r="16" spans="1:9" x14ac:dyDescent="0.25">
      <c r="A16" s="290">
        <v>15</v>
      </c>
      <c r="B16" s="290" t="s">
        <v>241</v>
      </c>
      <c r="C16" s="290" t="s">
        <v>242</v>
      </c>
      <c r="D16" s="290">
        <v>1</v>
      </c>
      <c r="E16" s="290" t="s">
        <v>78</v>
      </c>
      <c r="F16" s="221" t="s">
        <v>11</v>
      </c>
      <c r="G16" s="221" t="s">
        <v>78</v>
      </c>
      <c r="H16" s="290">
        <v>7</v>
      </c>
      <c r="I16" s="291" t="s">
        <v>320</v>
      </c>
    </row>
    <row r="17" spans="1:9" x14ac:dyDescent="0.25">
      <c r="A17" s="290">
        <v>16</v>
      </c>
      <c r="B17" s="290" t="s">
        <v>241</v>
      </c>
      <c r="C17" s="290" t="s">
        <v>243</v>
      </c>
      <c r="D17" s="290">
        <v>1</v>
      </c>
      <c r="E17" s="290" t="s">
        <v>78</v>
      </c>
      <c r="F17" s="221" t="s">
        <v>11</v>
      </c>
      <c r="G17" s="221" t="s">
        <v>78</v>
      </c>
      <c r="H17" s="290">
        <v>19</v>
      </c>
      <c r="I17" s="291" t="s">
        <v>320</v>
      </c>
    </row>
    <row r="18" spans="1:9" x14ac:dyDescent="0.25">
      <c r="A18" s="290">
        <v>17</v>
      </c>
      <c r="B18" s="290" t="s">
        <v>241</v>
      </c>
      <c r="C18" s="290" t="s">
        <v>243</v>
      </c>
      <c r="D18" s="290">
        <v>2</v>
      </c>
      <c r="E18" s="290" t="s">
        <v>78</v>
      </c>
      <c r="F18" s="221" t="s">
        <v>11</v>
      </c>
      <c r="G18" s="221" t="s">
        <v>78</v>
      </c>
      <c r="H18" s="290">
        <v>19</v>
      </c>
      <c r="I18" s="291" t="s">
        <v>320</v>
      </c>
    </row>
    <row r="19" spans="1:9" x14ac:dyDescent="0.25">
      <c r="A19" s="290">
        <v>18</v>
      </c>
      <c r="B19" s="290" t="s">
        <v>241</v>
      </c>
      <c r="C19" s="290" t="s">
        <v>243</v>
      </c>
      <c r="D19" s="290">
        <v>3</v>
      </c>
      <c r="E19" s="290" t="s">
        <v>78</v>
      </c>
      <c r="F19" s="221" t="s">
        <v>11</v>
      </c>
      <c r="G19" s="221" t="s">
        <v>78</v>
      </c>
      <c r="H19" s="290">
        <v>19</v>
      </c>
      <c r="I19" s="291" t="s">
        <v>320</v>
      </c>
    </row>
    <row r="20" spans="1:9" hidden="1" x14ac:dyDescent="0.25">
      <c r="A20" s="221">
        <v>19</v>
      </c>
      <c r="B20" s="288" t="s">
        <v>244</v>
      </c>
      <c r="C20" s="288" t="s">
        <v>245</v>
      </c>
      <c r="D20" s="288">
        <v>1</v>
      </c>
      <c r="E20" s="288" t="s">
        <v>24</v>
      </c>
      <c r="F20" s="288" t="s">
        <v>24</v>
      </c>
      <c r="G20" s="288" t="s">
        <v>15</v>
      </c>
      <c r="H20" s="288">
        <v>21</v>
      </c>
      <c r="I20" s="289" t="s">
        <v>320</v>
      </c>
    </row>
    <row r="21" spans="1:9" hidden="1" x14ac:dyDescent="0.25">
      <c r="A21" s="221">
        <v>20</v>
      </c>
      <c r="B21" s="288" t="s">
        <v>244</v>
      </c>
      <c r="C21" s="288" t="s">
        <v>245</v>
      </c>
      <c r="D21" s="288">
        <v>2</v>
      </c>
      <c r="E21" s="288" t="s">
        <v>24</v>
      </c>
      <c r="F21" s="288" t="s">
        <v>24</v>
      </c>
      <c r="G21" s="288" t="s">
        <v>15</v>
      </c>
      <c r="H21" s="288">
        <v>22</v>
      </c>
      <c r="I21" s="289" t="s">
        <v>320</v>
      </c>
    </row>
    <row r="22" spans="1:9" hidden="1" x14ac:dyDescent="0.25">
      <c r="A22" s="221">
        <v>21</v>
      </c>
      <c r="B22" s="288" t="s">
        <v>244</v>
      </c>
      <c r="C22" s="288" t="s">
        <v>245</v>
      </c>
      <c r="D22" s="288">
        <v>3</v>
      </c>
      <c r="E22" s="288" t="s">
        <v>24</v>
      </c>
      <c r="F22" s="288" t="s">
        <v>24</v>
      </c>
      <c r="G22" s="288" t="s">
        <v>15</v>
      </c>
      <c r="H22" s="288">
        <v>22</v>
      </c>
      <c r="I22" s="289" t="s">
        <v>320</v>
      </c>
    </row>
    <row r="23" spans="1:9" hidden="1" x14ac:dyDescent="0.25">
      <c r="A23" s="221">
        <v>22</v>
      </c>
      <c r="B23" s="288" t="s">
        <v>73</v>
      </c>
      <c r="C23" s="288" t="s">
        <v>955</v>
      </c>
      <c r="D23" s="288">
        <v>1</v>
      </c>
      <c r="E23" s="288" t="s">
        <v>78</v>
      </c>
      <c r="F23" s="288"/>
      <c r="G23" s="288"/>
      <c r="H23" s="288">
        <v>10</v>
      </c>
      <c r="I23" s="289" t="s">
        <v>320</v>
      </c>
    </row>
    <row r="24" spans="1:9" hidden="1" x14ac:dyDescent="0.25">
      <c r="A24" s="221">
        <v>23</v>
      </c>
      <c r="B24" s="288" t="s">
        <v>73</v>
      </c>
      <c r="C24" s="288" t="s">
        <v>955</v>
      </c>
      <c r="D24" s="288">
        <v>2</v>
      </c>
      <c r="E24" s="288" t="s">
        <v>78</v>
      </c>
      <c r="F24" s="288"/>
      <c r="G24" s="288"/>
      <c r="H24" s="288">
        <v>10</v>
      </c>
      <c r="I24" s="289" t="s">
        <v>320</v>
      </c>
    </row>
    <row r="25" spans="1:9" hidden="1" x14ac:dyDescent="0.25">
      <c r="A25" s="221">
        <v>24</v>
      </c>
      <c r="B25" s="288" t="s">
        <v>82</v>
      </c>
      <c r="C25" s="288" t="s">
        <v>13</v>
      </c>
      <c r="D25" s="288">
        <v>1</v>
      </c>
      <c r="E25" s="288" t="s">
        <v>23</v>
      </c>
      <c r="F25" s="288" t="s">
        <v>23</v>
      </c>
      <c r="G25" s="288" t="s">
        <v>15</v>
      </c>
      <c r="H25" s="288">
        <v>3</v>
      </c>
      <c r="I25" s="289" t="s">
        <v>320</v>
      </c>
    </row>
    <row r="26" spans="1:9" x14ac:dyDescent="0.25">
      <c r="A26" s="290">
        <v>25</v>
      </c>
      <c r="B26" s="290" t="s">
        <v>82</v>
      </c>
      <c r="C26" s="290" t="s">
        <v>247</v>
      </c>
      <c r="D26" s="290">
        <v>1</v>
      </c>
      <c r="E26" s="290" t="s">
        <v>23</v>
      </c>
      <c r="F26" s="221" t="s">
        <v>23</v>
      </c>
      <c r="G26" s="221" t="s">
        <v>23</v>
      </c>
      <c r="H26" s="290">
        <v>246</v>
      </c>
      <c r="I26" s="291" t="s">
        <v>320</v>
      </c>
    </row>
    <row r="27" spans="1:9" x14ac:dyDescent="0.25">
      <c r="A27" s="290">
        <v>26</v>
      </c>
      <c r="B27" s="290" t="s">
        <v>82</v>
      </c>
      <c r="C27" s="290" t="s">
        <v>247</v>
      </c>
      <c r="D27" s="290">
        <v>2</v>
      </c>
      <c r="E27" s="290" t="s">
        <v>23</v>
      </c>
      <c r="F27" s="221" t="s">
        <v>23</v>
      </c>
      <c r="G27" s="221" t="s">
        <v>23</v>
      </c>
      <c r="H27" s="290">
        <v>246</v>
      </c>
      <c r="I27" s="291" t="s">
        <v>320</v>
      </c>
    </row>
    <row r="28" spans="1:9" hidden="1" x14ac:dyDescent="0.25">
      <c r="A28" s="221">
        <v>27</v>
      </c>
      <c r="B28" s="284" t="s">
        <v>13</v>
      </c>
      <c r="C28" s="288" t="s">
        <v>246</v>
      </c>
      <c r="D28" s="288">
        <v>1</v>
      </c>
      <c r="E28" s="288" t="s">
        <v>23</v>
      </c>
      <c r="F28" s="288" t="s">
        <v>23</v>
      </c>
      <c r="G28" s="288" t="s">
        <v>23</v>
      </c>
      <c r="H28" s="288">
        <v>169</v>
      </c>
      <c r="I28" s="289" t="s">
        <v>320</v>
      </c>
    </row>
    <row r="29" spans="1:9" x14ac:dyDescent="0.25">
      <c r="A29" s="290">
        <v>28</v>
      </c>
      <c r="B29" s="290" t="s">
        <v>215</v>
      </c>
      <c r="C29" s="290" t="s">
        <v>248</v>
      </c>
      <c r="D29" s="290">
        <v>1</v>
      </c>
      <c r="E29" s="290" t="s">
        <v>51</v>
      </c>
      <c r="F29" s="221" t="s">
        <v>11</v>
      </c>
      <c r="G29" s="221" t="s">
        <v>51</v>
      </c>
      <c r="H29" s="290">
        <v>11</v>
      </c>
      <c r="I29" s="291" t="s">
        <v>320</v>
      </c>
    </row>
    <row r="30" spans="1:9" x14ac:dyDescent="0.25">
      <c r="A30" s="290">
        <v>29</v>
      </c>
      <c r="B30" s="290" t="s">
        <v>215</v>
      </c>
      <c r="C30" s="290" t="s">
        <v>249</v>
      </c>
      <c r="D30" s="290">
        <v>1</v>
      </c>
      <c r="E30" s="290" t="s">
        <v>51</v>
      </c>
      <c r="F30" s="221" t="s">
        <v>11</v>
      </c>
      <c r="G30" s="221" t="s">
        <v>51</v>
      </c>
      <c r="H30" s="290">
        <v>53</v>
      </c>
      <c r="I30" s="291" t="s">
        <v>320</v>
      </c>
    </row>
    <row r="31" spans="1:9" x14ac:dyDescent="0.25">
      <c r="A31" s="290">
        <v>30</v>
      </c>
      <c r="B31" s="290" t="s">
        <v>215</v>
      </c>
      <c r="C31" s="290" t="s">
        <v>249</v>
      </c>
      <c r="D31" s="290">
        <v>2</v>
      </c>
      <c r="E31" s="290" t="s">
        <v>51</v>
      </c>
      <c r="F31" s="221" t="s">
        <v>11</v>
      </c>
      <c r="G31" s="221" t="s">
        <v>51</v>
      </c>
      <c r="H31" s="290">
        <v>53</v>
      </c>
      <c r="I31" s="291" t="s">
        <v>320</v>
      </c>
    </row>
    <row r="32" spans="1:9" x14ac:dyDescent="0.25">
      <c r="A32" s="290">
        <v>31</v>
      </c>
      <c r="B32" s="290" t="s">
        <v>215</v>
      </c>
      <c r="C32" s="290" t="s">
        <v>249</v>
      </c>
      <c r="D32" s="290">
        <v>3</v>
      </c>
      <c r="E32" s="290" t="s">
        <v>51</v>
      </c>
      <c r="F32" s="221"/>
      <c r="G32" s="221"/>
      <c r="H32" s="290">
        <v>53</v>
      </c>
      <c r="I32" s="291" t="s">
        <v>320</v>
      </c>
    </row>
    <row r="33" spans="1:9" hidden="1" x14ac:dyDescent="0.25">
      <c r="A33" s="221">
        <v>32</v>
      </c>
      <c r="B33" s="288" t="s">
        <v>250</v>
      </c>
      <c r="C33" s="288" t="s">
        <v>251</v>
      </c>
      <c r="D33" s="288">
        <v>1</v>
      </c>
      <c r="E33" s="288" t="s">
        <v>23</v>
      </c>
      <c r="F33" s="288" t="s">
        <v>23</v>
      </c>
      <c r="G33" s="288" t="s">
        <v>15</v>
      </c>
      <c r="H33" s="288">
        <v>8</v>
      </c>
      <c r="I33" s="289" t="s">
        <v>320</v>
      </c>
    </row>
    <row r="34" spans="1:9" hidden="1" x14ac:dyDescent="0.25">
      <c r="A34" s="221">
        <v>33</v>
      </c>
      <c r="B34" s="288" t="s">
        <v>250</v>
      </c>
      <c r="C34" s="288" t="s">
        <v>251</v>
      </c>
      <c r="D34" s="288">
        <v>2</v>
      </c>
      <c r="E34" s="288" t="s">
        <v>23</v>
      </c>
      <c r="F34" s="288" t="s">
        <v>23</v>
      </c>
      <c r="G34" s="288" t="s">
        <v>15</v>
      </c>
      <c r="H34" s="288">
        <v>9</v>
      </c>
      <c r="I34" s="289" t="s">
        <v>320</v>
      </c>
    </row>
    <row r="35" spans="1:9" hidden="1" x14ac:dyDescent="0.25">
      <c r="A35" s="221">
        <v>34</v>
      </c>
      <c r="B35" s="288" t="s">
        <v>251</v>
      </c>
      <c r="C35" s="288" t="s">
        <v>252</v>
      </c>
      <c r="D35" s="288">
        <v>2</v>
      </c>
      <c r="E35" s="288" t="s">
        <v>23</v>
      </c>
      <c r="F35" s="288" t="s">
        <v>15</v>
      </c>
      <c r="G35" s="288" t="s">
        <v>23</v>
      </c>
      <c r="H35" s="288">
        <v>62</v>
      </c>
      <c r="I35" s="289" t="s">
        <v>320</v>
      </c>
    </row>
    <row r="36" spans="1:9" hidden="1" x14ac:dyDescent="0.25">
      <c r="A36" s="221">
        <v>35</v>
      </c>
      <c r="B36" s="288" t="s">
        <v>251</v>
      </c>
      <c r="C36" s="288" t="s">
        <v>253</v>
      </c>
      <c r="D36" s="288">
        <v>1</v>
      </c>
      <c r="E36" s="288" t="s">
        <v>23</v>
      </c>
      <c r="F36" s="288" t="s">
        <v>15</v>
      </c>
      <c r="G36" s="288" t="s">
        <v>23</v>
      </c>
      <c r="H36" s="288">
        <v>151</v>
      </c>
      <c r="I36" s="289" t="s">
        <v>320</v>
      </c>
    </row>
    <row r="37" spans="1:9" hidden="1" x14ac:dyDescent="0.25">
      <c r="A37" s="221">
        <v>36</v>
      </c>
      <c r="B37" s="288" t="s">
        <v>102</v>
      </c>
      <c r="C37" s="288" t="s">
        <v>254</v>
      </c>
      <c r="D37" s="288">
        <v>1</v>
      </c>
      <c r="E37" s="288" t="s">
        <v>24</v>
      </c>
      <c r="F37" s="288" t="s">
        <v>15</v>
      </c>
      <c r="G37" s="288" t="s">
        <v>24</v>
      </c>
      <c r="H37" s="288">
        <v>20</v>
      </c>
      <c r="I37" s="289" t="s">
        <v>320</v>
      </c>
    </row>
    <row r="38" spans="1:9" hidden="1" x14ac:dyDescent="0.25">
      <c r="A38" s="221">
        <v>37</v>
      </c>
      <c r="B38" s="288" t="s">
        <v>102</v>
      </c>
      <c r="C38" s="288" t="s">
        <v>254</v>
      </c>
      <c r="D38" s="288">
        <v>2</v>
      </c>
      <c r="E38" s="288" t="s">
        <v>24</v>
      </c>
      <c r="F38" s="288" t="s">
        <v>15</v>
      </c>
      <c r="G38" s="288" t="s">
        <v>24</v>
      </c>
      <c r="H38" s="288">
        <v>20</v>
      </c>
      <c r="I38" s="289" t="s">
        <v>320</v>
      </c>
    </row>
    <row r="39" spans="1:9" hidden="1" x14ac:dyDescent="0.25">
      <c r="A39" s="221">
        <v>38</v>
      </c>
      <c r="B39" s="288" t="s">
        <v>102</v>
      </c>
      <c r="C39" s="288" t="s">
        <v>270</v>
      </c>
      <c r="D39" s="288">
        <v>1</v>
      </c>
      <c r="E39" s="288" t="s">
        <v>24</v>
      </c>
      <c r="F39" s="288" t="s">
        <v>15</v>
      </c>
      <c r="G39" s="288" t="s">
        <v>24</v>
      </c>
      <c r="H39" s="288">
        <v>12</v>
      </c>
      <c r="I39" s="289" t="s">
        <v>320</v>
      </c>
    </row>
    <row r="40" spans="1:9" hidden="1" x14ac:dyDescent="0.25">
      <c r="A40" s="221">
        <v>39</v>
      </c>
      <c r="B40" s="288" t="s">
        <v>102</v>
      </c>
      <c r="C40" s="288" t="s">
        <v>270</v>
      </c>
      <c r="D40" s="288">
        <v>2</v>
      </c>
      <c r="E40" s="288" t="s">
        <v>24</v>
      </c>
      <c r="F40" s="288" t="s">
        <v>15</v>
      </c>
      <c r="G40" s="288" t="s">
        <v>24</v>
      </c>
      <c r="H40" s="288">
        <v>12</v>
      </c>
      <c r="I40" s="289" t="s">
        <v>320</v>
      </c>
    </row>
    <row r="41" spans="1:9" x14ac:dyDescent="0.25">
      <c r="A41" s="290">
        <v>40</v>
      </c>
      <c r="B41" s="290" t="s">
        <v>103</v>
      </c>
      <c r="C41" s="290" t="s">
        <v>255</v>
      </c>
      <c r="D41" s="290">
        <v>2</v>
      </c>
      <c r="E41" s="290" t="s">
        <v>15</v>
      </c>
      <c r="F41" s="221" t="s">
        <v>33</v>
      </c>
      <c r="G41" s="221" t="s">
        <v>24</v>
      </c>
      <c r="H41" s="290">
        <v>13</v>
      </c>
      <c r="I41" s="291" t="s">
        <v>320</v>
      </c>
    </row>
    <row r="42" spans="1:9" x14ac:dyDescent="0.25">
      <c r="A42" s="290">
        <v>41</v>
      </c>
      <c r="B42" s="290" t="s">
        <v>103</v>
      </c>
      <c r="C42" s="290" t="s">
        <v>255</v>
      </c>
      <c r="D42" s="290">
        <v>1</v>
      </c>
      <c r="E42" s="290" t="s">
        <v>15</v>
      </c>
      <c r="F42" s="221" t="s">
        <v>33</v>
      </c>
      <c r="G42" s="221" t="s">
        <v>24</v>
      </c>
      <c r="H42" s="290">
        <v>13</v>
      </c>
      <c r="I42" s="291" t="s">
        <v>320</v>
      </c>
    </row>
    <row r="43" spans="1:9" x14ac:dyDescent="0.25">
      <c r="A43" s="290">
        <v>42</v>
      </c>
      <c r="B43" s="290" t="s">
        <v>14</v>
      </c>
      <c r="C43" s="290" t="s">
        <v>237</v>
      </c>
      <c r="D43" s="290">
        <v>1</v>
      </c>
      <c r="E43" s="290" t="s">
        <v>23</v>
      </c>
      <c r="F43" s="221" t="s">
        <v>15</v>
      </c>
      <c r="G43" s="221" t="s">
        <v>23</v>
      </c>
      <c r="H43" s="290">
        <v>38</v>
      </c>
      <c r="I43" s="291" t="s">
        <v>320</v>
      </c>
    </row>
    <row r="44" spans="1:9" x14ac:dyDescent="0.25">
      <c r="A44" s="290">
        <v>43</v>
      </c>
      <c r="B44" s="290" t="s">
        <v>14</v>
      </c>
      <c r="C44" s="290" t="s">
        <v>237</v>
      </c>
      <c r="D44" s="290">
        <v>2</v>
      </c>
      <c r="E44" s="290" t="s">
        <v>23</v>
      </c>
      <c r="F44" s="221" t="s">
        <v>15</v>
      </c>
      <c r="G44" s="221" t="s">
        <v>23</v>
      </c>
      <c r="H44" s="290">
        <v>38</v>
      </c>
      <c r="I44" s="291" t="s">
        <v>320</v>
      </c>
    </row>
    <row r="45" spans="1:9" x14ac:dyDescent="0.25">
      <c r="A45" s="290">
        <v>44</v>
      </c>
      <c r="B45" s="290" t="s">
        <v>14</v>
      </c>
      <c r="C45" s="290" t="s">
        <v>247</v>
      </c>
      <c r="D45" s="290">
        <v>1</v>
      </c>
      <c r="E45" s="290" t="s">
        <v>23</v>
      </c>
      <c r="F45" s="221" t="s">
        <v>15</v>
      </c>
      <c r="G45" s="221" t="s">
        <v>23</v>
      </c>
      <c r="H45" s="290">
        <v>11</v>
      </c>
      <c r="I45" s="291" t="s">
        <v>320</v>
      </c>
    </row>
    <row r="46" spans="1:9" x14ac:dyDescent="0.25">
      <c r="A46" s="290">
        <v>45</v>
      </c>
      <c r="B46" s="290" t="s">
        <v>14</v>
      </c>
      <c r="C46" s="290" t="s">
        <v>247</v>
      </c>
      <c r="D46" s="290">
        <v>2</v>
      </c>
      <c r="E46" s="290" t="s">
        <v>23</v>
      </c>
      <c r="F46" s="221" t="s">
        <v>15</v>
      </c>
      <c r="G46" s="221" t="s">
        <v>23</v>
      </c>
      <c r="H46" s="290">
        <v>11</v>
      </c>
      <c r="I46" s="291" t="s">
        <v>320</v>
      </c>
    </row>
    <row r="47" spans="1:9" hidden="1" x14ac:dyDescent="0.25">
      <c r="A47" s="221">
        <v>46</v>
      </c>
      <c r="B47" s="288" t="s">
        <v>14</v>
      </c>
      <c r="C47" s="288" t="s">
        <v>811</v>
      </c>
      <c r="D47" s="288">
        <v>1</v>
      </c>
      <c r="E47" s="288" t="s">
        <v>23</v>
      </c>
      <c r="F47" s="288" t="s">
        <v>809</v>
      </c>
      <c r="G47" s="288" t="s">
        <v>23</v>
      </c>
      <c r="H47" s="288">
        <v>3</v>
      </c>
      <c r="I47" s="289" t="s">
        <v>320</v>
      </c>
    </row>
    <row r="48" spans="1:9" hidden="1" x14ac:dyDescent="0.25">
      <c r="A48" s="221">
        <v>47</v>
      </c>
      <c r="B48" s="288" t="s">
        <v>14</v>
      </c>
      <c r="C48" s="288" t="s">
        <v>811</v>
      </c>
      <c r="D48" s="288">
        <v>2</v>
      </c>
      <c r="E48" s="288" t="s">
        <v>23</v>
      </c>
      <c r="F48" s="288" t="s">
        <v>810</v>
      </c>
      <c r="G48" s="288" t="s">
        <v>23</v>
      </c>
      <c r="H48" s="288">
        <v>3</v>
      </c>
      <c r="I48" s="289" t="s">
        <v>320</v>
      </c>
    </row>
    <row r="49" spans="1:9" hidden="1" x14ac:dyDescent="0.25">
      <c r="A49" s="221">
        <v>48</v>
      </c>
      <c r="B49" s="288" t="s">
        <v>256</v>
      </c>
      <c r="C49" s="288" t="s">
        <v>257</v>
      </c>
      <c r="D49" s="288">
        <v>1</v>
      </c>
      <c r="E49" s="288" t="s">
        <v>51</v>
      </c>
      <c r="F49" s="288" t="s">
        <v>51</v>
      </c>
      <c r="G49" s="288" t="s">
        <v>51</v>
      </c>
      <c r="H49" s="288">
        <v>29</v>
      </c>
      <c r="I49" s="289" t="s">
        <v>320</v>
      </c>
    </row>
    <row r="50" spans="1:9" hidden="1" x14ac:dyDescent="0.25">
      <c r="A50" s="221">
        <v>49</v>
      </c>
      <c r="B50" s="288" t="s">
        <v>258</v>
      </c>
      <c r="C50" s="288" t="s">
        <v>259</v>
      </c>
      <c r="D50" s="288">
        <v>1</v>
      </c>
      <c r="E50" s="288" t="s">
        <v>24</v>
      </c>
      <c r="F50" s="288" t="s">
        <v>24</v>
      </c>
      <c r="G50" s="288" t="s">
        <v>24</v>
      </c>
      <c r="H50" s="288">
        <v>150</v>
      </c>
      <c r="I50" s="289" t="s">
        <v>320</v>
      </c>
    </row>
    <row r="51" spans="1:9" hidden="1" x14ac:dyDescent="0.25">
      <c r="A51" s="221">
        <v>50</v>
      </c>
      <c r="B51" s="288" t="s">
        <v>258</v>
      </c>
      <c r="C51" s="288" t="s">
        <v>259</v>
      </c>
      <c r="D51" s="288">
        <v>2</v>
      </c>
      <c r="E51" s="288" t="s">
        <v>24</v>
      </c>
      <c r="F51" s="288" t="s">
        <v>24</v>
      </c>
      <c r="G51" s="288" t="s">
        <v>24</v>
      </c>
      <c r="H51" s="288">
        <v>150</v>
      </c>
      <c r="I51" s="289" t="s">
        <v>320</v>
      </c>
    </row>
    <row r="52" spans="1:9" hidden="1" x14ac:dyDescent="0.25">
      <c r="A52" s="221">
        <v>51</v>
      </c>
      <c r="B52" s="288" t="s">
        <v>957</v>
      </c>
      <c r="C52" s="288" t="s">
        <v>959</v>
      </c>
      <c r="D52" s="288">
        <v>1</v>
      </c>
      <c r="E52" s="288" t="s">
        <v>51</v>
      </c>
      <c r="F52" s="288">
        <v>36</v>
      </c>
      <c r="G52" s="288" t="s">
        <v>320</v>
      </c>
      <c r="H52" s="288">
        <v>36</v>
      </c>
      <c r="I52" s="289" t="s">
        <v>320</v>
      </c>
    </row>
    <row r="53" spans="1:9" hidden="1" x14ac:dyDescent="0.25">
      <c r="A53" s="221">
        <v>52</v>
      </c>
      <c r="B53" s="288" t="s">
        <v>260</v>
      </c>
      <c r="C53" s="288" t="s">
        <v>261</v>
      </c>
      <c r="D53" s="288">
        <v>1</v>
      </c>
      <c r="E53" s="288" t="s">
        <v>23</v>
      </c>
      <c r="F53" s="288" t="s">
        <v>23</v>
      </c>
      <c r="G53" s="288" t="s">
        <v>15</v>
      </c>
      <c r="H53" s="288">
        <v>21</v>
      </c>
      <c r="I53" s="289" t="s">
        <v>320</v>
      </c>
    </row>
    <row r="54" spans="1:9" hidden="1" x14ac:dyDescent="0.25">
      <c r="A54" s="221">
        <v>53</v>
      </c>
      <c r="B54" s="288" t="s">
        <v>83</v>
      </c>
      <c r="C54" s="288" t="s">
        <v>261</v>
      </c>
      <c r="D54" s="288">
        <v>1</v>
      </c>
      <c r="E54" s="288" t="s">
        <v>23</v>
      </c>
      <c r="F54" s="288" t="s">
        <v>23</v>
      </c>
      <c r="G54" s="288" t="s">
        <v>15</v>
      </c>
      <c r="H54" s="288">
        <v>3</v>
      </c>
      <c r="I54" s="289" t="s">
        <v>320</v>
      </c>
    </row>
    <row r="55" spans="1:9" x14ac:dyDescent="0.25">
      <c r="A55" s="290">
        <v>54</v>
      </c>
      <c r="B55" s="290" t="s">
        <v>115</v>
      </c>
      <c r="C55" s="290" t="s">
        <v>263</v>
      </c>
      <c r="D55" s="290">
        <v>1</v>
      </c>
      <c r="E55" s="290" t="s">
        <v>23</v>
      </c>
      <c r="F55" s="221" t="s">
        <v>23</v>
      </c>
      <c r="G55" s="221" t="s">
        <v>15</v>
      </c>
      <c r="H55" s="290">
        <v>11</v>
      </c>
      <c r="I55" s="291" t="s">
        <v>320</v>
      </c>
    </row>
    <row r="56" spans="1:9" x14ac:dyDescent="0.25">
      <c r="A56" s="290">
        <v>55</v>
      </c>
      <c r="B56" s="290" t="s">
        <v>115</v>
      </c>
      <c r="C56" s="290" t="s">
        <v>263</v>
      </c>
      <c r="D56" s="290">
        <v>2</v>
      </c>
      <c r="E56" s="290" t="s">
        <v>23</v>
      </c>
      <c r="F56" s="221" t="s">
        <v>23</v>
      </c>
      <c r="G56" s="221" t="s">
        <v>15</v>
      </c>
      <c r="H56" s="290">
        <v>11</v>
      </c>
      <c r="I56" s="291" t="s">
        <v>320</v>
      </c>
    </row>
    <row r="57" spans="1:9" x14ac:dyDescent="0.25">
      <c r="A57" s="290">
        <v>56</v>
      </c>
      <c r="B57" s="290" t="s">
        <v>264</v>
      </c>
      <c r="C57" s="290" t="s">
        <v>255</v>
      </c>
      <c r="D57" s="290">
        <v>1</v>
      </c>
      <c r="E57" s="290" t="s">
        <v>15</v>
      </c>
      <c r="F57" s="221" t="s">
        <v>265</v>
      </c>
      <c r="G57" s="221" t="s">
        <v>24</v>
      </c>
      <c r="H57" s="290">
        <v>74</v>
      </c>
      <c r="I57" s="291" t="s">
        <v>320</v>
      </c>
    </row>
    <row r="58" spans="1:9" x14ac:dyDescent="0.25">
      <c r="A58" s="290">
        <v>57</v>
      </c>
      <c r="B58" s="290" t="s">
        <v>264</v>
      </c>
      <c r="C58" s="290" t="s">
        <v>255</v>
      </c>
      <c r="D58" s="290">
        <v>2</v>
      </c>
      <c r="E58" s="290" t="s">
        <v>15</v>
      </c>
      <c r="F58" s="221" t="s">
        <v>265</v>
      </c>
      <c r="G58" s="221" t="s">
        <v>24</v>
      </c>
      <c r="H58" s="290">
        <v>74</v>
      </c>
      <c r="I58" s="291" t="s">
        <v>320</v>
      </c>
    </row>
    <row r="59" spans="1:9" x14ac:dyDescent="0.25">
      <c r="A59" s="290">
        <v>58</v>
      </c>
      <c r="B59" s="290" t="s">
        <v>264</v>
      </c>
      <c r="C59" s="290" t="s">
        <v>262</v>
      </c>
      <c r="D59" s="290">
        <v>1</v>
      </c>
      <c r="E59" s="290" t="s">
        <v>15</v>
      </c>
      <c r="F59" s="221" t="s">
        <v>265</v>
      </c>
      <c r="G59" s="221" t="s">
        <v>24</v>
      </c>
      <c r="H59" s="290">
        <v>43</v>
      </c>
      <c r="I59" s="291" t="s">
        <v>320</v>
      </c>
    </row>
    <row r="60" spans="1:9" x14ac:dyDescent="0.25">
      <c r="A60" s="290">
        <v>59</v>
      </c>
      <c r="B60" s="290" t="s">
        <v>264</v>
      </c>
      <c r="C60" s="290" t="s">
        <v>262</v>
      </c>
      <c r="D60" s="290">
        <v>2</v>
      </c>
      <c r="E60" s="290" t="s">
        <v>15</v>
      </c>
      <c r="F60" s="221" t="s">
        <v>265</v>
      </c>
      <c r="G60" s="221" t="s">
        <v>24</v>
      </c>
      <c r="H60" s="290">
        <v>43</v>
      </c>
      <c r="I60" s="291" t="s">
        <v>320</v>
      </c>
    </row>
    <row r="61" spans="1:9" x14ac:dyDescent="0.25">
      <c r="A61" s="290">
        <v>60</v>
      </c>
      <c r="B61" s="290" t="s">
        <v>264</v>
      </c>
      <c r="C61" s="290" t="s">
        <v>245</v>
      </c>
      <c r="D61" s="290">
        <v>1</v>
      </c>
      <c r="E61" s="290" t="s">
        <v>15</v>
      </c>
      <c r="F61" s="221" t="s">
        <v>265</v>
      </c>
      <c r="G61" s="221" t="s">
        <v>15</v>
      </c>
      <c r="H61" s="290">
        <v>117</v>
      </c>
      <c r="I61" s="291" t="s">
        <v>320</v>
      </c>
    </row>
    <row r="62" spans="1:9" x14ac:dyDescent="0.25">
      <c r="A62" s="290">
        <v>61</v>
      </c>
      <c r="B62" s="290" t="s">
        <v>264</v>
      </c>
      <c r="C62" s="290" t="s">
        <v>245</v>
      </c>
      <c r="D62" s="290">
        <v>2</v>
      </c>
      <c r="E62" s="290" t="s">
        <v>15</v>
      </c>
      <c r="F62" s="221" t="s">
        <v>265</v>
      </c>
      <c r="G62" s="221" t="s">
        <v>15</v>
      </c>
      <c r="H62" s="290">
        <v>117</v>
      </c>
      <c r="I62" s="291" t="s">
        <v>320</v>
      </c>
    </row>
    <row r="63" spans="1:9" x14ac:dyDescent="0.25">
      <c r="A63" s="290">
        <v>62</v>
      </c>
      <c r="B63" s="290" t="s">
        <v>185</v>
      </c>
      <c r="C63" s="290" t="s">
        <v>806</v>
      </c>
      <c r="D63" s="290">
        <v>1</v>
      </c>
      <c r="E63" s="290" t="s">
        <v>300</v>
      </c>
      <c r="F63" s="221" t="s">
        <v>15</v>
      </c>
      <c r="G63" s="221" t="s">
        <v>300</v>
      </c>
      <c r="H63" s="290">
        <v>30</v>
      </c>
      <c r="I63" s="291" t="s">
        <v>320</v>
      </c>
    </row>
    <row r="64" spans="1:9" x14ac:dyDescent="0.25">
      <c r="A64" s="290">
        <v>63</v>
      </c>
      <c r="B64" s="290" t="s">
        <v>185</v>
      </c>
      <c r="C64" s="290" t="s">
        <v>806</v>
      </c>
      <c r="D64" s="290">
        <v>2</v>
      </c>
      <c r="E64" s="290" t="s">
        <v>300</v>
      </c>
      <c r="F64" s="221" t="s">
        <v>15</v>
      </c>
      <c r="G64" s="221" t="s">
        <v>300</v>
      </c>
      <c r="H64" s="290">
        <v>30</v>
      </c>
      <c r="I64" s="291" t="s">
        <v>320</v>
      </c>
    </row>
    <row r="65" spans="1:9" x14ac:dyDescent="0.25">
      <c r="A65" s="290">
        <v>64</v>
      </c>
      <c r="B65" s="290" t="s">
        <v>185</v>
      </c>
      <c r="C65" s="290" t="s">
        <v>301</v>
      </c>
      <c r="D65" s="290">
        <v>1</v>
      </c>
      <c r="E65" s="290" t="s">
        <v>300</v>
      </c>
      <c r="F65" s="221" t="s">
        <v>15</v>
      </c>
      <c r="G65" s="221" t="s">
        <v>300</v>
      </c>
      <c r="H65" s="290">
        <v>8</v>
      </c>
      <c r="I65" s="291" t="s">
        <v>320</v>
      </c>
    </row>
    <row r="66" spans="1:9" x14ac:dyDescent="0.25">
      <c r="A66" s="290">
        <v>65</v>
      </c>
      <c r="B66" s="290" t="s">
        <v>185</v>
      </c>
      <c r="C66" s="290" t="s">
        <v>301</v>
      </c>
      <c r="D66" s="290">
        <v>2</v>
      </c>
      <c r="E66" s="290" t="s">
        <v>300</v>
      </c>
      <c r="F66" s="221" t="s">
        <v>15</v>
      </c>
      <c r="G66" s="221" t="s">
        <v>300</v>
      </c>
      <c r="H66" s="290">
        <v>8</v>
      </c>
      <c r="I66" s="291" t="s">
        <v>320</v>
      </c>
    </row>
    <row r="67" spans="1:9" hidden="1" x14ac:dyDescent="0.25">
      <c r="A67" s="221">
        <v>66</v>
      </c>
      <c r="B67" s="288" t="s">
        <v>90</v>
      </c>
      <c r="C67" s="288" t="s">
        <v>220</v>
      </c>
      <c r="D67" s="288">
        <v>1</v>
      </c>
      <c r="E67" s="288" t="s">
        <v>23</v>
      </c>
      <c r="F67" s="288" t="s">
        <v>23</v>
      </c>
      <c r="G67" s="288" t="s">
        <v>15</v>
      </c>
      <c r="H67" s="288">
        <v>102</v>
      </c>
      <c r="I67" s="289" t="s">
        <v>320</v>
      </c>
    </row>
    <row r="68" spans="1:9" x14ac:dyDescent="0.25">
      <c r="A68" s="290">
        <v>67</v>
      </c>
      <c r="B68" s="290" t="s">
        <v>266</v>
      </c>
      <c r="C68" s="290" t="s">
        <v>255</v>
      </c>
      <c r="D68" s="290">
        <v>1</v>
      </c>
      <c r="E68" s="290" t="s">
        <v>15</v>
      </c>
      <c r="F68" s="221" t="s">
        <v>33</v>
      </c>
      <c r="G68" s="221" t="s">
        <v>24</v>
      </c>
      <c r="H68" s="290">
        <v>81</v>
      </c>
      <c r="I68" s="291" t="s">
        <v>320</v>
      </c>
    </row>
    <row r="69" spans="1:9" x14ac:dyDescent="0.25">
      <c r="A69" s="290">
        <v>68</v>
      </c>
      <c r="B69" s="290" t="s">
        <v>266</v>
      </c>
      <c r="C69" s="290" t="s">
        <v>255</v>
      </c>
      <c r="D69" s="290">
        <v>2</v>
      </c>
      <c r="E69" s="290" t="s">
        <v>15</v>
      </c>
      <c r="F69" s="221" t="s">
        <v>33</v>
      </c>
      <c r="G69" s="221" t="s">
        <v>24</v>
      </c>
      <c r="H69" s="290">
        <v>81</v>
      </c>
      <c r="I69" s="291" t="s">
        <v>320</v>
      </c>
    </row>
    <row r="70" spans="1:9" x14ac:dyDescent="0.25">
      <c r="A70" s="290">
        <v>69</v>
      </c>
      <c r="B70" s="290" t="s">
        <v>266</v>
      </c>
      <c r="C70" s="290" t="s">
        <v>267</v>
      </c>
      <c r="D70" s="290">
        <v>1</v>
      </c>
      <c r="E70" s="290" t="s">
        <v>15</v>
      </c>
      <c r="F70" s="221" t="s">
        <v>33</v>
      </c>
      <c r="G70" s="221" t="s">
        <v>15</v>
      </c>
      <c r="H70" s="290">
        <v>56</v>
      </c>
      <c r="I70" s="291" t="s">
        <v>320</v>
      </c>
    </row>
    <row r="71" spans="1:9" x14ac:dyDescent="0.25">
      <c r="A71" s="290">
        <v>70</v>
      </c>
      <c r="B71" s="290" t="s">
        <v>266</v>
      </c>
      <c r="C71" s="290" t="s">
        <v>267</v>
      </c>
      <c r="D71" s="290">
        <v>2</v>
      </c>
      <c r="E71" s="290" t="s">
        <v>15</v>
      </c>
      <c r="F71" s="221" t="s">
        <v>33</v>
      </c>
      <c r="G71" s="221" t="s">
        <v>15</v>
      </c>
      <c r="H71" s="290">
        <v>56</v>
      </c>
      <c r="I71" s="291" t="s">
        <v>320</v>
      </c>
    </row>
    <row r="72" spans="1:9" x14ac:dyDescent="0.25">
      <c r="A72" s="290">
        <v>71</v>
      </c>
      <c r="B72" s="290" t="s">
        <v>266</v>
      </c>
      <c r="C72" s="290" t="s">
        <v>262</v>
      </c>
      <c r="D72" s="290">
        <v>1</v>
      </c>
      <c r="E72" s="290" t="s">
        <v>15</v>
      </c>
      <c r="F72" s="221" t="s">
        <v>33</v>
      </c>
      <c r="G72" s="221" t="s">
        <v>24</v>
      </c>
      <c r="H72" s="290">
        <v>37</v>
      </c>
      <c r="I72" s="291" t="s">
        <v>320</v>
      </c>
    </row>
    <row r="73" spans="1:9" x14ac:dyDescent="0.25">
      <c r="A73" s="290">
        <v>72</v>
      </c>
      <c r="B73" s="290" t="s">
        <v>266</v>
      </c>
      <c r="C73" s="290" t="s">
        <v>262</v>
      </c>
      <c r="D73" s="290">
        <v>2</v>
      </c>
      <c r="E73" s="290" t="s">
        <v>15</v>
      </c>
      <c r="F73" s="221" t="s">
        <v>33</v>
      </c>
      <c r="G73" s="221" t="s">
        <v>24</v>
      </c>
      <c r="H73" s="290">
        <v>37</v>
      </c>
      <c r="I73" s="291" t="s">
        <v>320</v>
      </c>
    </row>
    <row r="74" spans="1:9" x14ac:dyDescent="0.25">
      <c r="A74" s="290">
        <v>73</v>
      </c>
      <c r="B74" s="290" t="s">
        <v>266</v>
      </c>
      <c r="C74" s="290" t="s">
        <v>268</v>
      </c>
      <c r="D74" s="290">
        <v>1</v>
      </c>
      <c r="E74" s="290" t="s">
        <v>24</v>
      </c>
      <c r="F74" s="221" t="s">
        <v>33</v>
      </c>
      <c r="G74" s="221" t="s">
        <v>24</v>
      </c>
      <c r="H74" s="290">
        <v>3</v>
      </c>
      <c r="I74" s="291" t="s">
        <v>320</v>
      </c>
    </row>
    <row r="75" spans="1:9" x14ac:dyDescent="0.25">
      <c r="A75" s="290">
        <v>74</v>
      </c>
      <c r="B75" s="290" t="s">
        <v>266</v>
      </c>
      <c r="C75" s="290" t="s">
        <v>268</v>
      </c>
      <c r="D75" s="290">
        <v>2</v>
      </c>
      <c r="E75" s="290" t="s">
        <v>24</v>
      </c>
      <c r="F75" s="221" t="s">
        <v>33</v>
      </c>
      <c r="G75" s="221" t="s">
        <v>24</v>
      </c>
      <c r="H75" s="290">
        <v>3</v>
      </c>
      <c r="I75" s="291" t="s">
        <v>320</v>
      </c>
    </row>
    <row r="76" spans="1:9" hidden="1" x14ac:dyDescent="0.25">
      <c r="A76" s="221">
        <v>75</v>
      </c>
      <c r="B76" s="288" t="s">
        <v>114</v>
      </c>
      <c r="C76" s="288" t="s">
        <v>269</v>
      </c>
      <c r="D76" s="288">
        <v>1</v>
      </c>
      <c r="E76" s="288" t="s">
        <v>23</v>
      </c>
      <c r="F76" s="288" t="s">
        <v>15</v>
      </c>
      <c r="G76" s="288" t="s">
        <v>23</v>
      </c>
      <c r="H76" s="288">
        <v>98</v>
      </c>
      <c r="I76" s="289" t="s">
        <v>320</v>
      </c>
    </row>
    <row r="77" spans="1:9" x14ac:dyDescent="0.25">
      <c r="A77" s="290">
        <v>76</v>
      </c>
      <c r="B77" s="290" t="s">
        <v>806</v>
      </c>
      <c r="C77" s="290" t="s">
        <v>807</v>
      </c>
      <c r="D77" s="290">
        <v>1</v>
      </c>
      <c r="E77" s="290" t="s">
        <v>300</v>
      </c>
      <c r="F77" s="221" t="s">
        <v>15</v>
      </c>
      <c r="G77" s="221" t="s">
        <v>300</v>
      </c>
      <c r="H77" s="290">
        <v>1</v>
      </c>
      <c r="I77" s="291" t="s">
        <v>320</v>
      </c>
    </row>
    <row r="78" spans="1:9" x14ac:dyDescent="0.25">
      <c r="A78" s="290">
        <v>77</v>
      </c>
      <c r="B78" s="290" t="s">
        <v>806</v>
      </c>
      <c r="C78" s="290" t="s">
        <v>807</v>
      </c>
      <c r="D78" s="290">
        <v>2</v>
      </c>
      <c r="E78" s="290" t="s">
        <v>300</v>
      </c>
      <c r="F78" s="221" t="s">
        <v>15</v>
      </c>
      <c r="G78" s="221" t="s">
        <v>300</v>
      </c>
      <c r="H78" s="290">
        <v>1</v>
      </c>
      <c r="I78" s="291" t="s">
        <v>320</v>
      </c>
    </row>
    <row r="79" spans="1:9" x14ac:dyDescent="0.25">
      <c r="A79" s="290">
        <v>78</v>
      </c>
      <c r="B79" s="290" t="s">
        <v>128</v>
      </c>
      <c r="C79" s="290" t="s">
        <v>277</v>
      </c>
      <c r="D79" s="290">
        <v>1</v>
      </c>
      <c r="E79" s="290" t="s">
        <v>51</v>
      </c>
      <c r="F79" s="221" t="s">
        <v>51</v>
      </c>
      <c r="G79" s="221" t="s">
        <v>51</v>
      </c>
      <c r="H79" s="290">
        <v>52</v>
      </c>
      <c r="I79" s="291" t="s">
        <v>320</v>
      </c>
    </row>
    <row r="80" spans="1:9" x14ac:dyDescent="0.25">
      <c r="A80" s="290">
        <v>79</v>
      </c>
      <c r="B80" s="290" t="s">
        <v>274</v>
      </c>
      <c r="C80" s="290" t="s">
        <v>271</v>
      </c>
      <c r="D80" s="290">
        <v>1</v>
      </c>
      <c r="E80" s="290" t="s">
        <v>272</v>
      </c>
      <c r="F80" s="221" t="s">
        <v>51</v>
      </c>
      <c r="G80" s="221" t="s">
        <v>273</v>
      </c>
      <c r="H80" s="290">
        <v>155</v>
      </c>
      <c r="I80" s="291" t="s">
        <v>320</v>
      </c>
    </row>
    <row r="81" spans="1:9" x14ac:dyDescent="0.25">
      <c r="A81" s="290">
        <v>80</v>
      </c>
      <c r="B81" s="290" t="s">
        <v>275</v>
      </c>
      <c r="C81" s="290" t="s">
        <v>274</v>
      </c>
      <c r="D81" s="290">
        <v>1</v>
      </c>
      <c r="E81" s="290" t="s">
        <v>51</v>
      </c>
      <c r="F81" s="221" t="s">
        <v>51</v>
      </c>
      <c r="G81" s="221" t="s">
        <v>51</v>
      </c>
      <c r="H81" s="290">
        <v>5</v>
      </c>
      <c r="I81" s="291" t="s">
        <v>320</v>
      </c>
    </row>
    <row r="82" spans="1:9" x14ac:dyDescent="0.25">
      <c r="A82" s="290">
        <v>81</v>
      </c>
      <c r="B82" s="290" t="s">
        <v>275</v>
      </c>
      <c r="C82" s="290" t="s">
        <v>274</v>
      </c>
      <c r="D82" s="290">
        <v>2</v>
      </c>
      <c r="E82" s="290" t="s">
        <v>51</v>
      </c>
      <c r="F82" s="221" t="s">
        <v>51</v>
      </c>
      <c r="G82" s="221" t="s">
        <v>51</v>
      </c>
      <c r="H82" s="290">
        <v>5</v>
      </c>
      <c r="I82" s="291" t="s">
        <v>320</v>
      </c>
    </row>
    <row r="83" spans="1:9" x14ac:dyDescent="0.25">
      <c r="A83" s="290">
        <v>82</v>
      </c>
      <c r="B83" s="290" t="s">
        <v>275</v>
      </c>
      <c r="C83" s="290" t="s">
        <v>271</v>
      </c>
      <c r="D83" s="290">
        <v>1</v>
      </c>
      <c r="E83" s="290" t="s">
        <v>272</v>
      </c>
      <c r="F83" s="221" t="s">
        <v>51</v>
      </c>
      <c r="G83" s="221" t="s">
        <v>273</v>
      </c>
      <c r="H83" s="290">
        <v>150</v>
      </c>
      <c r="I83" s="291" t="s">
        <v>320</v>
      </c>
    </row>
    <row r="84" spans="1:9" x14ac:dyDescent="0.25">
      <c r="A84" s="290">
        <v>83</v>
      </c>
      <c r="B84" s="290" t="s">
        <v>490</v>
      </c>
      <c r="C84" s="290" t="s">
        <v>278</v>
      </c>
      <c r="D84" s="290">
        <v>2</v>
      </c>
      <c r="E84" s="290" t="s">
        <v>279</v>
      </c>
      <c r="F84" s="221" t="s">
        <v>78</v>
      </c>
      <c r="G84" s="221" t="s">
        <v>279</v>
      </c>
      <c r="H84" s="290">
        <v>176</v>
      </c>
      <c r="I84" s="291" t="s">
        <v>320</v>
      </c>
    </row>
    <row r="85" spans="1:9" x14ac:dyDescent="0.25">
      <c r="A85" s="290">
        <v>84</v>
      </c>
      <c r="B85" s="290" t="s">
        <v>490</v>
      </c>
      <c r="C85" s="290" t="s">
        <v>278</v>
      </c>
      <c r="D85" s="290">
        <v>3</v>
      </c>
      <c r="E85" s="290" t="s">
        <v>279</v>
      </c>
      <c r="F85" s="221" t="s">
        <v>78</v>
      </c>
      <c r="G85" s="221" t="s">
        <v>279</v>
      </c>
      <c r="H85" s="290">
        <v>176</v>
      </c>
      <c r="I85" s="291" t="s">
        <v>320</v>
      </c>
    </row>
    <row r="86" spans="1:9" x14ac:dyDescent="0.25">
      <c r="A86" s="290">
        <v>85</v>
      </c>
      <c r="B86" s="290" t="s">
        <v>490</v>
      </c>
      <c r="C86" s="290" t="s">
        <v>157</v>
      </c>
      <c r="D86" s="290">
        <v>1</v>
      </c>
      <c r="E86" s="290" t="s">
        <v>11</v>
      </c>
      <c r="F86" s="221" t="s">
        <v>78</v>
      </c>
      <c r="G86" s="221" t="s">
        <v>78</v>
      </c>
      <c r="H86" s="290">
        <v>110</v>
      </c>
      <c r="I86" s="291" t="s">
        <v>320</v>
      </c>
    </row>
    <row r="87" spans="1:9" x14ac:dyDescent="0.25">
      <c r="A87" s="290">
        <v>86</v>
      </c>
      <c r="B87" s="290" t="s">
        <v>306</v>
      </c>
      <c r="C87" s="290" t="s">
        <v>307</v>
      </c>
      <c r="D87" s="290">
        <v>1</v>
      </c>
      <c r="E87" s="290" t="s">
        <v>298</v>
      </c>
      <c r="F87" s="221" t="s">
        <v>15</v>
      </c>
      <c r="G87" s="221" t="s">
        <v>298</v>
      </c>
      <c r="H87" s="290">
        <v>2</v>
      </c>
      <c r="I87" s="291" t="s">
        <v>320</v>
      </c>
    </row>
    <row r="88" spans="1:9" x14ac:dyDescent="0.25">
      <c r="A88" s="290">
        <v>87</v>
      </c>
      <c r="B88" s="290" t="s">
        <v>306</v>
      </c>
      <c r="C88" s="290" t="s">
        <v>307</v>
      </c>
      <c r="D88" s="290">
        <v>2</v>
      </c>
      <c r="E88" s="290" t="s">
        <v>298</v>
      </c>
      <c r="F88" s="221" t="s">
        <v>15</v>
      </c>
      <c r="G88" s="221" t="s">
        <v>298</v>
      </c>
      <c r="H88" s="290">
        <v>2</v>
      </c>
      <c r="I88" s="291" t="s">
        <v>320</v>
      </c>
    </row>
    <row r="89" spans="1:9" x14ac:dyDescent="0.25">
      <c r="A89" s="290">
        <v>88</v>
      </c>
      <c r="B89" s="290" t="s">
        <v>938</v>
      </c>
      <c r="C89" s="290" t="s">
        <v>276</v>
      </c>
      <c r="D89" s="290">
        <v>1</v>
      </c>
      <c r="E89" s="290" t="s">
        <v>51</v>
      </c>
      <c r="F89" s="221" t="s">
        <v>51</v>
      </c>
      <c r="G89" s="221" t="s">
        <v>416</v>
      </c>
      <c r="H89" s="290">
        <v>28</v>
      </c>
      <c r="I89" s="291" t="s">
        <v>320</v>
      </c>
    </row>
    <row r="90" spans="1:9" hidden="1" x14ac:dyDescent="0.25">
      <c r="A90" s="221">
        <v>89</v>
      </c>
      <c r="B90" s="288" t="s">
        <v>938</v>
      </c>
      <c r="C90" s="288" t="s">
        <v>256</v>
      </c>
      <c r="D90" s="288">
        <v>1</v>
      </c>
      <c r="E90" s="288" t="s">
        <v>51</v>
      </c>
      <c r="F90" s="288"/>
      <c r="G90" s="288"/>
      <c r="H90" s="288">
        <v>38</v>
      </c>
      <c r="I90" s="289" t="s">
        <v>320</v>
      </c>
    </row>
    <row r="91" spans="1:9" x14ac:dyDescent="0.25">
      <c r="A91" s="290">
        <v>90</v>
      </c>
      <c r="B91" s="290" t="s">
        <v>133</v>
      </c>
      <c r="C91" s="290" t="s">
        <v>276</v>
      </c>
      <c r="D91" s="290">
        <v>1</v>
      </c>
      <c r="E91" s="290" t="s">
        <v>11</v>
      </c>
      <c r="F91" s="221" t="s">
        <v>11</v>
      </c>
      <c r="G91" s="221" t="s">
        <v>416</v>
      </c>
      <c r="H91" s="290">
        <v>25</v>
      </c>
      <c r="I91" s="291" t="s">
        <v>320</v>
      </c>
    </row>
    <row r="92" spans="1:9" x14ac:dyDescent="0.25">
      <c r="A92" s="290">
        <v>91</v>
      </c>
      <c r="B92" s="290" t="s">
        <v>133</v>
      </c>
      <c r="C92" s="290" t="s">
        <v>417</v>
      </c>
      <c r="D92" s="290">
        <v>1</v>
      </c>
      <c r="E92" s="290" t="s">
        <v>11</v>
      </c>
      <c r="F92" s="221" t="s">
        <v>11</v>
      </c>
      <c r="G92" s="221" t="s">
        <v>416</v>
      </c>
      <c r="H92" s="290">
        <v>43</v>
      </c>
      <c r="I92" s="291" t="s">
        <v>320</v>
      </c>
    </row>
    <row r="93" spans="1:9" x14ac:dyDescent="0.25">
      <c r="A93" s="290">
        <v>92</v>
      </c>
      <c r="B93" s="290" t="s">
        <v>133</v>
      </c>
      <c r="C93" s="290" t="s">
        <v>418</v>
      </c>
      <c r="D93" s="290">
        <v>1</v>
      </c>
      <c r="E93" s="290" t="s">
        <v>11</v>
      </c>
      <c r="F93" s="221" t="s">
        <v>11</v>
      </c>
      <c r="G93" s="221" t="s">
        <v>416</v>
      </c>
      <c r="H93" s="290">
        <v>5</v>
      </c>
      <c r="I93" s="291" t="s">
        <v>320</v>
      </c>
    </row>
    <row r="94" spans="1:9" x14ac:dyDescent="0.25">
      <c r="A94" s="290">
        <v>93</v>
      </c>
      <c r="B94" s="290" t="s">
        <v>133</v>
      </c>
      <c r="C94" s="290" t="s">
        <v>418</v>
      </c>
      <c r="D94" s="290">
        <v>2</v>
      </c>
      <c r="E94" s="290" t="s">
        <v>11</v>
      </c>
      <c r="F94" s="221" t="s">
        <v>11</v>
      </c>
      <c r="G94" s="221" t="s">
        <v>416</v>
      </c>
      <c r="H94" s="290">
        <v>5</v>
      </c>
      <c r="I94" s="291" t="s">
        <v>320</v>
      </c>
    </row>
    <row r="95" spans="1:9" x14ac:dyDescent="0.25">
      <c r="A95" s="290">
        <v>94</v>
      </c>
      <c r="B95" s="290" t="s">
        <v>238</v>
      </c>
      <c r="C95" s="290" t="s">
        <v>237</v>
      </c>
      <c r="D95" s="290">
        <v>1</v>
      </c>
      <c r="E95" s="290" t="s">
        <v>23</v>
      </c>
      <c r="F95" s="221" t="s">
        <v>23</v>
      </c>
      <c r="G95" s="221" t="s">
        <v>23</v>
      </c>
      <c r="H95" s="290">
        <v>37</v>
      </c>
      <c r="I95" s="291" t="s">
        <v>320</v>
      </c>
    </row>
    <row r="96" spans="1:9" hidden="1" x14ac:dyDescent="0.25">
      <c r="A96" s="221">
        <v>95</v>
      </c>
      <c r="B96" s="288" t="s">
        <v>280</v>
      </c>
      <c r="C96" s="288" t="s">
        <v>59</v>
      </c>
      <c r="D96" s="288">
        <v>2</v>
      </c>
      <c r="E96" s="288" t="s">
        <v>24</v>
      </c>
      <c r="F96" s="288" t="s">
        <v>24</v>
      </c>
      <c r="G96" s="288" t="s">
        <v>24</v>
      </c>
      <c r="H96" s="288">
        <v>59</v>
      </c>
      <c r="I96" s="289" t="s">
        <v>320</v>
      </c>
    </row>
    <row r="97" spans="1:9" hidden="1" x14ac:dyDescent="0.25">
      <c r="A97" s="221">
        <v>96</v>
      </c>
      <c r="B97" s="288" t="s">
        <v>280</v>
      </c>
      <c r="C97" s="288" t="s">
        <v>258</v>
      </c>
      <c r="D97" s="288">
        <v>1</v>
      </c>
      <c r="E97" s="288" t="s">
        <v>24</v>
      </c>
      <c r="F97" s="288" t="s">
        <v>24</v>
      </c>
      <c r="G97" s="288" t="s">
        <v>24</v>
      </c>
      <c r="H97" s="288">
        <v>43</v>
      </c>
      <c r="I97" s="289" t="s">
        <v>320</v>
      </c>
    </row>
    <row r="98" spans="1:9" hidden="1" x14ac:dyDescent="0.25">
      <c r="A98" s="221">
        <v>97</v>
      </c>
      <c r="B98" s="288" t="s">
        <v>277</v>
      </c>
      <c r="C98" s="288" t="s">
        <v>256</v>
      </c>
      <c r="D98" s="288">
        <v>1</v>
      </c>
      <c r="E98" s="288" t="s">
        <v>51</v>
      </c>
      <c r="F98" s="288" t="s">
        <v>51</v>
      </c>
      <c r="G98" s="288" t="s">
        <v>51</v>
      </c>
      <c r="H98" s="288">
        <v>49</v>
      </c>
      <c r="I98" s="289" t="s">
        <v>320</v>
      </c>
    </row>
    <row r="99" spans="1:9" hidden="1" x14ac:dyDescent="0.25">
      <c r="A99" s="221">
        <v>98</v>
      </c>
      <c r="B99" s="288" t="s">
        <v>277</v>
      </c>
      <c r="C99" s="288" t="s">
        <v>256</v>
      </c>
      <c r="D99" s="288">
        <v>2</v>
      </c>
      <c r="E99" s="288" t="s">
        <v>51</v>
      </c>
      <c r="F99" s="288"/>
      <c r="G99" s="288"/>
      <c r="H99" s="288">
        <v>50</v>
      </c>
      <c r="I99" s="289" t="s">
        <v>320</v>
      </c>
    </row>
    <row r="100" spans="1:9" hidden="1" x14ac:dyDescent="0.25">
      <c r="A100" s="221">
        <v>99</v>
      </c>
      <c r="B100" s="288" t="s">
        <v>277</v>
      </c>
      <c r="C100" s="288" t="s">
        <v>956</v>
      </c>
      <c r="D100" s="288">
        <v>1</v>
      </c>
      <c r="E100" s="288" t="s">
        <v>51</v>
      </c>
      <c r="F100" s="288">
        <v>6</v>
      </c>
      <c r="G100" s="288" t="s">
        <v>320</v>
      </c>
      <c r="H100" s="288">
        <v>6</v>
      </c>
      <c r="I100" s="289" t="s">
        <v>320</v>
      </c>
    </row>
    <row r="101" spans="1:9" hidden="1" x14ac:dyDescent="0.25">
      <c r="A101" s="221">
        <v>100</v>
      </c>
      <c r="B101" s="288" t="s">
        <v>277</v>
      </c>
      <c r="C101" s="288" t="s">
        <v>957</v>
      </c>
      <c r="D101" s="288">
        <v>1</v>
      </c>
      <c r="E101" s="288" t="s">
        <v>51</v>
      </c>
      <c r="F101" s="288">
        <v>23</v>
      </c>
      <c r="G101" s="288" t="s">
        <v>320</v>
      </c>
      <c r="H101" s="288">
        <v>23</v>
      </c>
      <c r="I101" s="289" t="s">
        <v>320</v>
      </c>
    </row>
    <row r="102" spans="1:9" x14ac:dyDescent="0.25">
      <c r="A102" s="290">
        <v>101</v>
      </c>
      <c r="B102" s="290" t="s">
        <v>349</v>
      </c>
      <c r="C102" s="290" t="s">
        <v>106</v>
      </c>
      <c r="D102" s="290">
        <v>1</v>
      </c>
      <c r="E102" s="290" t="s">
        <v>51</v>
      </c>
      <c r="F102" s="221" t="s">
        <v>51</v>
      </c>
      <c r="G102" s="221" t="s">
        <v>24</v>
      </c>
      <c r="H102" s="290">
        <v>171</v>
      </c>
      <c r="I102" s="291" t="s">
        <v>320</v>
      </c>
    </row>
    <row r="103" spans="1:9" x14ac:dyDescent="0.25">
      <c r="A103" s="290">
        <v>102</v>
      </c>
      <c r="B103" s="290" t="s">
        <v>349</v>
      </c>
      <c r="C103" s="290" t="s">
        <v>106</v>
      </c>
      <c r="D103" s="290">
        <v>2</v>
      </c>
      <c r="E103" s="290" t="s">
        <v>51</v>
      </c>
      <c r="F103" s="221" t="s">
        <v>51</v>
      </c>
      <c r="G103" s="221" t="s">
        <v>24</v>
      </c>
      <c r="H103" s="290">
        <v>171</v>
      </c>
      <c r="I103" s="291" t="s">
        <v>320</v>
      </c>
    </row>
    <row r="104" spans="1:9" x14ac:dyDescent="0.25">
      <c r="A104" s="290">
        <v>103</v>
      </c>
      <c r="B104" s="290" t="s">
        <v>267</v>
      </c>
      <c r="C104" s="290" t="s">
        <v>106</v>
      </c>
      <c r="D104" s="290">
        <v>1</v>
      </c>
      <c r="E104" s="290" t="s">
        <v>15</v>
      </c>
      <c r="F104" s="221" t="s">
        <v>15</v>
      </c>
      <c r="G104" s="221" t="s">
        <v>15</v>
      </c>
      <c r="H104" s="290">
        <v>10</v>
      </c>
      <c r="I104" s="291" t="s">
        <v>320</v>
      </c>
    </row>
    <row r="105" spans="1:9" x14ac:dyDescent="0.25">
      <c r="A105" s="290">
        <v>104</v>
      </c>
      <c r="B105" s="290" t="s">
        <v>267</v>
      </c>
      <c r="C105" s="290" t="s">
        <v>106</v>
      </c>
      <c r="D105" s="290">
        <v>2</v>
      </c>
      <c r="E105" s="290" t="s">
        <v>24</v>
      </c>
      <c r="F105" s="221" t="s">
        <v>15</v>
      </c>
      <c r="G105" s="221" t="s">
        <v>24</v>
      </c>
      <c r="H105" s="290">
        <v>10</v>
      </c>
      <c r="I105" s="291" t="s">
        <v>320</v>
      </c>
    </row>
    <row r="106" spans="1:9" x14ac:dyDescent="0.25">
      <c r="A106" s="290">
        <v>105</v>
      </c>
      <c r="B106" s="290" t="s">
        <v>767</v>
      </c>
      <c r="C106" s="290" t="s">
        <v>768</v>
      </c>
      <c r="D106" s="290">
        <v>1</v>
      </c>
      <c r="E106" s="290" t="s">
        <v>23</v>
      </c>
      <c r="F106" s="221" t="s">
        <v>23</v>
      </c>
      <c r="G106" s="221" t="s">
        <v>23</v>
      </c>
      <c r="H106" s="290">
        <v>51</v>
      </c>
      <c r="I106" s="291" t="s">
        <v>320</v>
      </c>
    </row>
    <row r="107" spans="1:9" x14ac:dyDescent="0.25">
      <c r="A107" s="290">
        <v>106</v>
      </c>
      <c r="B107" s="290" t="s">
        <v>152</v>
      </c>
      <c r="C107" s="290" t="s">
        <v>955</v>
      </c>
      <c r="D107" s="290">
        <v>1</v>
      </c>
      <c r="E107" s="290" t="s">
        <v>152</v>
      </c>
      <c r="F107" s="221"/>
      <c r="G107" s="221"/>
      <c r="H107" s="290">
        <v>3.4</v>
      </c>
      <c r="I107" s="291" t="s">
        <v>320</v>
      </c>
    </row>
    <row r="108" spans="1:9" x14ac:dyDescent="0.25">
      <c r="A108" s="290">
        <v>107</v>
      </c>
      <c r="B108" s="290" t="s">
        <v>152</v>
      </c>
      <c r="C108" s="290" t="s">
        <v>955</v>
      </c>
      <c r="D108" s="290">
        <v>2</v>
      </c>
      <c r="E108" s="290" t="s">
        <v>152</v>
      </c>
      <c r="F108" s="221"/>
      <c r="G108" s="221"/>
      <c r="H108" s="290">
        <v>3.4</v>
      </c>
      <c r="I108" s="291" t="s">
        <v>320</v>
      </c>
    </row>
    <row r="109" spans="1:9" x14ac:dyDescent="0.25">
      <c r="A109" s="290">
        <v>108</v>
      </c>
      <c r="B109" s="290" t="s">
        <v>152</v>
      </c>
      <c r="C109" s="290" t="s">
        <v>955</v>
      </c>
      <c r="D109" s="290">
        <v>3</v>
      </c>
      <c r="E109" s="290" t="s">
        <v>152</v>
      </c>
      <c r="F109" s="221"/>
      <c r="G109" s="221"/>
      <c r="H109" s="290">
        <v>4.1500000000000004</v>
      </c>
      <c r="I109" s="291" t="s">
        <v>320</v>
      </c>
    </row>
    <row r="110" spans="1:9" x14ac:dyDescent="0.25">
      <c r="A110" s="290">
        <v>109</v>
      </c>
      <c r="B110" s="290" t="s">
        <v>152</v>
      </c>
      <c r="C110" s="290" t="s">
        <v>955</v>
      </c>
      <c r="D110" s="290">
        <v>4</v>
      </c>
      <c r="E110" s="290" t="s">
        <v>152</v>
      </c>
      <c r="F110" s="221"/>
      <c r="G110" s="221"/>
      <c r="H110" s="290">
        <v>4.1500000000000004</v>
      </c>
      <c r="I110" s="291" t="s">
        <v>320</v>
      </c>
    </row>
    <row r="111" spans="1:9" x14ac:dyDescent="0.25">
      <c r="A111" s="290">
        <v>110</v>
      </c>
      <c r="B111" s="290" t="s">
        <v>281</v>
      </c>
      <c r="C111" s="290" t="s">
        <v>282</v>
      </c>
      <c r="D111" s="290">
        <v>1</v>
      </c>
      <c r="E111" s="290" t="s">
        <v>283</v>
      </c>
      <c r="F111" s="221" t="s">
        <v>23</v>
      </c>
      <c r="G111" s="221" t="s">
        <v>51</v>
      </c>
      <c r="H111" s="290">
        <v>68</v>
      </c>
      <c r="I111" s="291" t="s">
        <v>320</v>
      </c>
    </row>
    <row r="112" spans="1:9" hidden="1" x14ac:dyDescent="0.25">
      <c r="A112" s="221">
        <v>111</v>
      </c>
      <c r="B112" s="288" t="s">
        <v>284</v>
      </c>
      <c r="C112" s="288" t="s">
        <v>285</v>
      </c>
      <c r="D112" s="288">
        <v>1</v>
      </c>
      <c r="E112" s="288" t="s">
        <v>23</v>
      </c>
      <c r="F112" s="288" t="s">
        <v>23</v>
      </c>
      <c r="G112" s="288" t="s">
        <v>11</v>
      </c>
      <c r="H112" s="288">
        <v>79</v>
      </c>
      <c r="I112" s="289" t="s">
        <v>320</v>
      </c>
    </row>
    <row r="113" spans="1:9" hidden="1" x14ac:dyDescent="0.25">
      <c r="A113" s="221">
        <v>112</v>
      </c>
      <c r="B113" s="288" t="s">
        <v>284</v>
      </c>
      <c r="C113" s="288" t="s">
        <v>285</v>
      </c>
      <c r="D113" s="288">
        <v>2</v>
      </c>
      <c r="E113" s="288" t="s">
        <v>23</v>
      </c>
      <c r="F113" s="288" t="s">
        <v>23</v>
      </c>
      <c r="G113" s="288" t="s">
        <v>11</v>
      </c>
      <c r="H113" s="288">
        <v>78</v>
      </c>
      <c r="I113" s="289" t="s">
        <v>320</v>
      </c>
    </row>
    <row r="114" spans="1:9" x14ac:dyDescent="0.25">
      <c r="A114" s="290">
        <v>113</v>
      </c>
      <c r="B114" s="290" t="s">
        <v>417</v>
      </c>
      <c r="C114" s="290" t="s">
        <v>419</v>
      </c>
      <c r="D114" s="290">
        <v>1</v>
      </c>
      <c r="E114" s="290" t="s">
        <v>420</v>
      </c>
      <c r="F114" s="221" t="s">
        <v>416</v>
      </c>
      <c r="G114" s="221" t="s">
        <v>273</v>
      </c>
      <c r="H114" s="290">
        <v>120</v>
      </c>
      <c r="I114" s="291" t="s">
        <v>320</v>
      </c>
    </row>
    <row r="115" spans="1:9" x14ac:dyDescent="0.25">
      <c r="A115" s="290">
        <v>114</v>
      </c>
      <c r="B115" s="290" t="s">
        <v>286</v>
      </c>
      <c r="C115" s="290" t="s">
        <v>288</v>
      </c>
      <c r="D115" s="290">
        <v>3</v>
      </c>
      <c r="E115" s="290" t="s">
        <v>78</v>
      </c>
      <c r="F115" s="221" t="s">
        <v>78</v>
      </c>
      <c r="G115" s="221" t="s">
        <v>279</v>
      </c>
      <c r="H115" s="290">
        <v>11</v>
      </c>
      <c r="I115" s="291" t="s">
        <v>320</v>
      </c>
    </row>
    <row r="116" spans="1:9" x14ac:dyDescent="0.25">
      <c r="A116" s="290">
        <v>115</v>
      </c>
      <c r="B116" s="290" t="s">
        <v>288</v>
      </c>
      <c r="C116" s="290" t="s">
        <v>287</v>
      </c>
      <c r="D116" s="290">
        <v>1</v>
      </c>
      <c r="E116" s="290" t="s">
        <v>78</v>
      </c>
      <c r="F116" s="221"/>
      <c r="G116" s="221"/>
      <c r="H116" s="290">
        <v>26</v>
      </c>
      <c r="I116" s="291" t="s">
        <v>320</v>
      </c>
    </row>
    <row r="117" spans="1:9" x14ac:dyDescent="0.25">
      <c r="A117" s="290">
        <v>116</v>
      </c>
      <c r="B117" s="290" t="s">
        <v>288</v>
      </c>
      <c r="C117" s="290" t="s">
        <v>286</v>
      </c>
      <c r="D117" s="290">
        <v>1</v>
      </c>
      <c r="E117" s="290" t="s">
        <v>78</v>
      </c>
      <c r="F117" s="221" t="s">
        <v>11</v>
      </c>
      <c r="G117" s="221" t="s">
        <v>78</v>
      </c>
      <c r="H117" s="290">
        <v>15</v>
      </c>
      <c r="I117" s="291" t="s">
        <v>320</v>
      </c>
    </row>
    <row r="118" spans="1:9" x14ac:dyDescent="0.25">
      <c r="A118" s="290">
        <v>117</v>
      </c>
      <c r="B118" s="290" t="s">
        <v>288</v>
      </c>
      <c r="C118" s="290" t="s">
        <v>286</v>
      </c>
      <c r="D118" s="290">
        <v>2</v>
      </c>
      <c r="E118" s="290" t="s">
        <v>78</v>
      </c>
      <c r="F118" s="221" t="s">
        <v>11</v>
      </c>
      <c r="G118" s="221" t="s">
        <v>78</v>
      </c>
      <c r="H118" s="290">
        <v>15</v>
      </c>
      <c r="I118" s="291" t="s">
        <v>320</v>
      </c>
    </row>
    <row r="119" spans="1:9" hidden="1" x14ac:dyDescent="0.25">
      <c r="A119" s="221">
        <v>118</v>
      </c>
      <c r="B119" s="288" t="s">
        <v>285</v>
      </c>
      <c r="C119" s="288" t="s">
        <v>289</v>
      </c>
      <c r="D119" s="288">
        <v>1</v>
      </c>
      <c r="E119" s="288" t="s">
        <v>23</v>
      </c>
      <c r="F119" s="288" t="s">
        <v>15</v>
      </c>
      <c r="G119" s="288" t="s">
        <v>23</v>
      </c>
      <c r="H119" s="288">
        <v>13</v>
      </c>
      <c r="I119" s="289" t="s">
        <v>320</v>
      </c>
    </row>
    <row r="120" spans="1:9" hidden="1" x14ac:dyDescent="0.25">
      <c r="A120" s="221">
        <v>119</v>
      </c>
      <c r="B120" s="288" t="s">
        <v>285</v>
      </c>
      <c r="C120" s="288" t="s">
        <v>808</v>
      </c>
      <c r="D120" s="288">
        <v>1</v>
      </c>
      <c r="E120" s="288" t="s">
        <v>23</v>
      </c>
      <c r="F120" s="288" t="s">
        <v>15</v>
      </c>
      <c r="G120" s="288" t="s">
        <v>23</v>
      </c>
      <c r="H120" s="288">
        <v>12</v>
      </c>
      <c r="I120" s="289" t="s">
        <v>320</v>
      </c>
    </row>
    <row r="121" spans="1:9" hidden="1" x14ac:dyDescent="0.25">
      <c r="A121" s="221">
        <v>120</v>
      </c>
      <c r="B121" s="288" t="s">
        <v>290</v>
      </c>
      <c r="C121" s="288" t="s">
        <v>220</v>
      </c>
      <c r="D121" s="288">
        <v>1</v>
      </c>
      <c r="E121" s="288" t="s">
        <v>23</v>
      </c>
      <c r="F121" s="288" t="s">
        <v>23</v>
      </c>
      <c r="G121" s="288" t="s">
        <v>15</v>
      </c>
      <c r="H121" s="288">
        <v>1</v>
      </c>
      <c r="I121" s="289" t="s">
        <v>320</v>
      </c>
    </row>
    <row r="122" spans="1:9" hidden="1" x14ac:dyDescent="0.25">
      <c r="A122" s="221">
        <v>121</v>
      </c>
      <c r="B122" s="288" t="s">
        <v>290</v>
      </c>
      <c r="C122" s="288" t="s">
        <v>220</v>
      </c>
      <c r="D122" s="288">
        <v>2</v>
      </c>
      <c r="E122" s="288" t="s">
        <v>23</v>
      </c>
      <c r="F122" s="288" t="s">
        <v>23</v>
      </c>
      <c r="G122" s="288" t="s">
        <v>15</v>
      </c>
      <c r="H122" s="288">
        <v>1</v>
      </c>
      <c r="I122" s="289" t="s">
        <v>320</v>
      </c>
    </row>
    <row r="123" spans="1:9" hidden="1" x14ac:dyDescent="0.25">
      <c r="A123" s="221">
        <v>122</v>
      </c>
      <c r="B123" s="288" t="s">
        <v>220</v>
      </c>
      <c r="C123" s="288" t="s">
        <v>291</v>
      </c>
      <c r="D123" s="288">
        <v>2</v>
      </c>
      <c r="E123" s="288" t="s">
        <v>23</v>
      </c>
      <c r="F123" s="288" t="s">
        <v>15</v>
      </c>
      <c r="G123" s="288" t="s">
        <v>23</v>
      </c>
      <c r="H123" s="288">
        <v>42</v>
      </c>
      <c r="I123" s="289" t="s">
        <v>320</v>
      </c>
    </row>
    <row r="124" spans="1:9" hidden="1" x14ac:dyDescent="0.25">
      <c r="A124" s="221">
        <v>123</v>
      </c>
      <c r="B124" s="288" t="s">
        <v>302</v>
      </c>
      <c r="C124" s="288" t="s">
        <v>301</v>
      </c>
      <c r="D124" s="288">
        <v>1</v>
      </c>
      <c r="E124" s="288" t="s">
        <v>15</v>
      </c>
      <c r="F124" s="288" t="s">
        <v>300</v>
      </c>
      <c r="G124" s="288" t="s">
        <v>300</v>
      </c>
      <c r="H124" s="288">
        <v>12</v>
      </c>
      <c r="I124" s="289" t="s">
        <v>320</v>
      </c>
    </row>
    <row r="125" spans="1:9" hidden="1" x14ac:dyDescent="0.25">
      <c r="A125" s="221">
        <v>124</v>
      </c>
      <c r="B125" s="288" t="s">
        <v>292</v>
      </c>
      <c r="C125" s="288" t="s">
        <v>293</v>
      </c>
      <c r="D125" s="288">
        <v>1</v>
      </c>
      <c r="E125" s="288" t="s">
        <v>23</v>
      </c>
      <c r="F125" s="288" t="s">
        <v>11</v>
      </c>
      <c r="G125" s="288" t="s">
        <v>23</v>
      </c>
      <c r="H125" s="288">
        <v>4</v>
      </c>
      <c r="I125" s="289" t="s">
        <v>320</v>
      </c>
    </row>
    <row r="126" spans="1:9" hidden="1" x14ac:dyDescent="0.25">
      <c r="A126" s="221">
        <v>125</v>
      </c>
      <c r="B126" s="288" t="s">
        <v>292</v>
      </c>
      <c r="C126" s="288" t="s">
        <v>293</v>
      </c>
      <c r="D126" s="288">
        <v>2</v>
      </c>
      <c r="E126" s="288" t="s">
        <v>23</v>
      </c>
      <c r="F126" s="288" t="s">
        <v>11</v>
      </c>
      <c r="G126" s="288" t="s">
        <v>23</v>
      </c>
      <c r="H126" s="288">
        <v>4</v>
      </c>
      <c r="I126" s="289" t="s">
        <v>320</v>
      </c>
    </row>
    <row r="127" spans="1:9" hidden="1" x14ac:dyDescent="0.25">
      <c r="A127" s="221">
        <v>126</v>
      </c>
      <c r="B127" s="288" t="s">
        <v>292</v>
      </c>
      <c r="C127" s="288" t="s">
        <v>294</v>
      </c>
      <c r="D127" s="288">
        <v>1</v>
      </c>
      <c r="E127" s="288" t="s">
        <v>23</v>
      </c>
      <c r="F127" s="288" t="s">
        <v>11</v>
      </c>
      <c r="G127" s="288" t="s">
        <v>23</v>
      </c>
      <c r="H127" s="288">
        <v>67</v>
      </c>
      <c r="I127" s="289" t="s">
        <v>320</v>
      </c>
    </row>
    <row r="128" spans="1:9" hidden="1" x14ac:dyDescent="0.25">
      <c r="A128" s="221">
        <v>127</v>
      </c>
      <c r="B128" s="288" t="s">
        <v>292</v>
      </c>
      <c r="C128" s="288" t="s">
        <v>294</v>
      </c>
      <c r="D128" s="288">
        <v>2</v>
      </c>
      <c r="E128" s="288" t="s">
        <v>23</v>
      </c>
      <c r="F128" s="288" t="s">
        <v>11</v>
      </c>
      <c r="G128" s="288" t="s">
        <v>23</v>
      </c>
      <c r="H128" s="288">
        <v>67</v>
      </c>
      <c r="I128" s="289" t="s">
        <v>320</v>
      </c>
    </row>
    <row r="129" spans="1:9" hidden="1" x14ac:dyDescent="0.25">
      <c r="A129" s="221">
        <v>128</v>
      </c>
      <c r="B129" s="288" t="s">
        <v>88</v>
      </c>
      <c r="C129" s="288" t="s">
        <v>812</v>
      </c>
      <c r="D129" s="288">
        <v>1</v>
      </c>
      <c r="E129" s="288" t="s">
        <v>23</v>
      </c>
      <c r="F129" s="288" t="s">
        <v>15</v>
      </c>
      <c r="G129" s="288" t="s">
        <v>23</v>
      </c>
      <c r="H129" s="288">
        <v>4</v>
      </c>
      <c r="I129" s="289" t="s">
        <v>320</v>
      </c>
    </row>
    <row r="130" spans="1:9" hidden="1" x14ac:dyDescent="0.25">
      <c r="A130" s="221">
        <v>129</v>
      </c>
      <c r="B130" s="288" t="s">
        <v>88</v>
      </c>
      <c r="C130" s="288" t="s">
        <v>812</v>
      </c>
      <c r="D130" s="288">
        <v>2</v>
      </c>
      <c r="E130" s="288" t="s">
        <v>23</v>
      </c>
      <c r="F130" s="288" t="s">
        <v>15</v>
      </c>
      <c r="G130" s="288" t="s">
        <v>23</v>
      </c>
      <c r="H130" s="288">
        <v>4</v>
      </c>
      <c r="I130" s="289" t="s">
        <v>320</v>
      </c>
    </row>
    <row r="131" spans="1:9" x14ac:dyDescent="0.25">
      <c r="A131" s="290">
        <v>130</v>
      </c>
      <c r="B131" s="290" t="s">
        <v>40</v>
      </c>
      <c r="C131" s="290" t="s">
        <v>442</v>
      </c>
      <c r="D131" s="290">
        <v>1</v>
      </c>
      <c r="E131" s="290" t="s">
        <v>11</v>
      </c>
      <c r="F131" s="221" t="s">
        <v>11</v>
      </c>
      <c r="G131" s="221" t="s">
        <v>51</v>
      </c>
      <c r="H131" s="290">
        <v>7</v>
      </c>
      <c r="I131" s="291" t="s">
        <v>320</v>
      </c>
    </row>
    <row r="132" spans="1:9" x14ac:dyDescent="0.25">
      <c r="A132" s="290">
        <v>131</v>
      </c>
      <c r="B132" s="290" t="s">
        <v>40</v>
      </c>
      <c r="C132" s="290" t="s">
        <v>442</v>
      </c>
      <c r="D132" s="290">
        <v>2</v>
      </c>
      <c r="E132" s="290" t="s">
        <v>11</v>
      </c>
      <c r="F132" s="221" t="s">
        <v>11</v>
      </c>
      <c r="G132" s="221" t="s">
        <v>51</v>
      </c>
      <c r="H132" s="290">
        <v>7</v>
      </c>
      <c r="I132" s="291" t="s">
        <v>320</v>
      </c>
    </row>
    <row r="133" spans="1:9" x14ac:dyDescent="0.25">
      <c r="A133" s="290">
        <v>132</v>
      </c>
      <c r="B133" s="290" t="s">
        <v>40</v>
      </c>
      <c r="C133" s="290" t="s">
        <v>942</v>
      </c>
      <c r="D133" s="290">
        <v>1</v>
      </c>
      <c r="E133" s="290" t="s">
        <v>906</v>
      </c>
      <c r="F133" s="221"/>
      <c r="G133" s="221"/>
      <c r="H133" s="290">
        <v>170</v>
      </c>
      <c r="I133" s="291" t="s">
        <v>943</v>
      </c>
    </row>
    <row r="134" spans="1:9" x14ac:dyDescent="0.25">
      <c r="A134" s="290">
        <v>133</v>
      </c>
      <c r="B134" s="290" t="s">
        <v>295</v>
      </c>
      <c r="C134" s="290" t="s">
        <v>65</v>
      </c>
      <c r="D134" s="290">
        <v>1</v>
      </c>
      <c r="E134" s="290" t="s">
        <v>51</v>
      </c>
      <c r="F134" s="221" t="s">
        <v>51</v>
      </c>
      <c r="G134" s="221" t="s">
        <v>11</v>
      </c>
      <c r="H134" s="290">
        <v>4</v>
      </c>
      <c r="I134" s="291" t="s">
        <v>320</v>
      </c>
    </row>
    <row r="135" spans="1:9" x14ac:dyDescent="0.25">
      <c r="A135" s="290">
        <v>134</v>
      </c>
      <c r="B135" s="290" t="s">
        <v>295</v>
      </c>
      <c r="C135" s="290" t="s">
        <v>65</v>
      </c>
      <c r="D135" s="290">
        <v>2</v>
      </c>
      <c r="E135" s="290" t="s">
        <v>51</v>
      </c>
      <c r="F135" s="221" t="s">
        <v>51</v>
      </c>
      <c r="G135" s="221" t="s">
        <v>11</v>
      </c>
      <c r="H135" s="290">
        <v>4</v>
      </c>
      <c r="I135" s="291" t="s">
        <v>320</v>
      </c>
    </row>
    <row r="136" spans="1:9" x14ac:dyDescent="0.25">
      <c r="A136" s="290">
        <v>135</v>
      </c>
      <c r="B136" s="290" t="s">
        <v>296</v>
      </c>
      <c r="C136" s="290" t="s">
        <v>222</v>
      </c>
      <c r="D136" s="290">
        <v>1</v>
      </c>
      <c r="E136" s="290" t="s">
        <v>11</v>
      </c>
      <c r="F136" s="221" t="s">
        <v>265</v>
      </c>
      <c r="G136" s="221" t="s">
        <v>24</v>
      </c>
      <c r="H136" s="290">
        <v>117</v>
      </c>
      <c r="I136" s="291" t="s">
        <v>320</v>
      </c>
    </row>
    <row r="137" spans="1:9" x14ac:dyDescent="0.25">
      <c r="A137" s="290">
        <v>136</v>
      </c>
      <c r="B137" s="290" t="s">
        <v>296</v>
      </c>
      <c r="C137" s="290" t="s">
        <v>244</v>
      </c>
      <c r="D137" s="290">
        <v>1</v>
      </c>
      <c r="E137" s="290" t="s">
        <v>11</v>
      </c>
      <c r="F137" s="221" t="s">
        <v>265</v>
      </c>
      <c r="G137" s="221" t="s">
        <v>24</v>
      </c>
      <c r="H137" s="290">
        <v>62</v>
      </c>
      <c r="I137" s="291" t="s">
        <v>320</v>
      </c>
    </row>
    <row r="138" spans="1:9" x14ac:dyDescent="0.25">
      <c r="A138" s="290">
        <v>137</v>
      </c>
      <c r="B138" s="290" t="s">
        <v>296</v>
      </c>
      <c r="C138" s="290" t="s">
        <v>249</v>
      </c>
      <c r="D138" s="290">
        <v>1</v>
      </c>
      <c r="E138" s="290" t="s">
        <v>11</v>
      </c>
      <c r="F138" s="221" t="s">
        <v>265</v>
      </c>
      <c r="G138" s="221" t="s">
        <v>51</v>
      </c>
      <c r="H138" s="290">
        <v>20</v>
      </c>
      <c r="I138" s="291" t="s">
        <v>320</v>
      </c>
    </row>
    <row r="139" spans="1:9" x14ac:dyDescent="0.25">
      <c r="A139" s="290">
        <v>138</v>
      </c>
      <c r="B139" s="290" t="s">
        <v>296</v>
      </c>
      <c r="C139" s="290" t="s">
        <v>297</v>
      </c>
      <c r="D139" s="290">
        <v>1</v>
      </c>
      <c r="E139" s="290" t="s">
        <v>11</v>
      </c>
      <c r="F139" s="221" t="s">
        <v>265</v>
      </c>
      <c r="G139" s="221" t="s">
        <v>51</v>
      </c>
      <c r="H139" s="290">
        <v>96</v>
      </c>
      <c r="I139" s="291" t="s">
        <v>320</v>
      </c>
    </row>
    <row r="140" spans="1:9" x14ac:dyDescent="0.25">
      <c r="A140" s="290">
        <v>139</v>
      </c>
      <c r="B140" s="290" t="s">
        <v>173</v>
      </c>
      <c r="C140" s="290" t="s">
        <v>215</v>
      </c>
      <c r="D140" s="290">
        <v>1</v>
      </c>
      <c r="E140" s="290" t="s">
        <v>15</v>
      </c>
      <c r="F140" s="221" t="s">
        <v>265</v>
      </c>
      <c r="G140" s="221" t="s">
        <v>15</v>
      </c>
      <c r="H140" s="290">
        <v>21</v>
      </c>
      <c r="I140" s="291" t="s">
        <v>320</v>
      </c>
    </row>
    <row r="141" spans="1:9" x14ac:dyDescent="0.25">
      <c r="A141" s="290">
        <v>140</v>
      </c>
      <c r="B141" s="290" t="s">
        <v>173</v>
      </c>
      <c r="C141" s="290" t="s">
        <v>296</v>
      </c>
      <c r="D141" s="290">
        <v>1</v>
      </c>
      <c r="E141" s="290" t="s">
        <v>11</v>
      </c>
      <c r="F141" s="221" t="s">
        <v>265</v>
      </c>
      <c r="G141" s="221" t="s">
        <v>265</v>
      </c>
      <c r="H141" s="290">
        <v>1</v>
      </c>
      <c r="I141" s="291" t="s">
        <v>320</v>
      </c>
    </row>
    <row r="142" spans="1:9" x14ac:dyDescent="0.25">
      <c r="A142" s="290">
        <v>141</v>
      </c>
      <c r="B142" s="290" t="s">
        <v>257</v>
      </c>
      <c r="C142" s="290" t="s">
        <v>276</v>
      </c>
      <c r="D142" s="290">
        <v>1</v>
      </c>
      <c r="E142" s="290" t="s">
        <v>51</v>
      </c>
      <c r="F142" s="221" t="s">
        <v>51</v>
      </c>
      <c r="G142" s="221" t="s">
        <v>416</v>
      </c>
      <c r="H142" s="290">
        <v>37</v>
      </c>
      <c r="I142" s="291" t="s">
        <v>320</v>
      </c>
    </row>
    <row r="143" spans="1:9" x14ac:dyDescent="0.25">
      <c r="A143" s="290">
        <v>142</v>
      </c>
      <c r="B143" s="290" t="s">
        <v>245</v>
      </c>
      <c r="C143" s="290" t="s">
        <v>223</v>
      </c>
      <c r="D143" s="290">
        <v>1</v>
      </c>
      <c r="E143" s="290" t="s">
        <v>15</v>
      </c>
      <c r="F143" s="221" t="s">
        <v>15</v>
      </c>
      <c r="G143" s="221" t="s">
        <v>298</v>
      </c>
      <c r="H143" s="290">
        <v>26</v>
      </c>
      <c r="I143" s="291" t="s">
        <v>320</v>
      </c>
    </row>
    <row r="144" spans="1:9" x14ac:dyDescent="0.25">
      <c r="A144" s="290">
        <v>143</v>
      </c>
      <c r="B144" s="290" t="s">
        <v>245</v>
      </c>
      <c r="C144" s="290" t="s">
        <v>223</v>
      </c>
      <c r="D144" s="290">
        <v>2</v>
      </c>
      <c r="E144" s="290" t="s">
        <v>15</v>
      </c>
      <c r="F144" s="221" t="s">
        <v>15</v>
      </c>
      <c r="G144" s="221" t="s">
        <v>298</v>
      </c>
      <c r="H144" s="290">
        <v>26</v>
      </c>
      <c r="I144" s="291" t="s">
        <v>320</v>
      </c>
    </row>
    <row r="145" spans="1:9" x14ac:dyDescent="0.25">
      <c r="A145" s="290">
        <v>144</v>
      </c>
      <c r="B145" s="290" t="s">
        <v>245</v>
      </c>
      <c r="C145" s="290" t="s">
        <v>807</v>
      </c>
      <c r="D145" s="290">
        <v>1</v>
      </c>
      <c r="E145" s="290" t="s">
        <v>15</v>
      </c>
      <c r="F145" s="221" t="s">
        <v>15</v>
      </c>
      <c r="G145" s="221" t="s">
        <v>300</v>
      </c>
      <c r="H145" s="290">
        <v>30</v>
      </c>
      <c r="I145" s="291" t="s">
        <v>320</v>
      </c>
    </row>
    <row r="146" spans="1:9" x14ac:dyDescent="0.25">
      <c r="A146" s="290">
        <v>145</v>
      </c>
      <c r="B146" s="290" t="s">
        <v>245</v>
      </c>
      <c r="C146" s="290" t="s">
        <v>807</v>
      </c>
      <c r="D146" s="290">
        <v>2</v>
      </c>
      <c r="E146" s="290" t="s">
        <v>15</v>
      </c>
      <c r="F146" s="221" t="s">
        <v>15</v>
      </c>
      <c r="G146" s="221" t="s">
        <v>300</v>
      </c>
      <c r="H146" s="290">
        <v>30</v>
      </c>
      <c r="I146" s="291" t="s">
        <v>320</v>
      </c>
    </row>
    <row r="147" spans="1:9" x14ac:dyDescent="0.25">
      <c r="A147" s="290">
        <v>146</v>
      </c>
      <c r="B147" s="290" t="s">
        <v>245</v>
      </c>
      <c r="C147" s="290" t="s">
        <v>301</v>
      </c>
      <c r="D147" s="290">
        <v>1</v>
      </c>
      <c r="E147" s="290" t="s">
        <v>15</v>
      </c>
      <c r="F147" s="221" t="s">
        <v>15</v>
      </c>
      <c r="G147" s="221" t="s">
        <v>300</v>
      </c>
      <c r="H147" s="290">
        <v>28</v>
      </c>
      <c r="I147" s="291" t="s">
        <v>320</v>
      </c>
    </row>
    <row r="148" spans="1:9" x14ac:dyDescent="0.25">
      <c r="A148" s="290">
        <v>147</v>
      </c>
      <c r="B148" s="290" t="s">
        <v>245</v>
      </c>
      <c r="C148" s="290" t="s">
        <v>302</v>
      </c>
      <c r="D148" s="290">
        <v>1</v>
      </c>
      <c r="E148" s="290" t="s">
        <v>15</v>
      </c>
      <c r="F148" s="221" t="s">
        <v>15</v>
      </c>
      <c r="G148" s="221" t="s">
        <v>300</v>
      </c>
      <c r="H148" s="290">
        <v>19</v>
      </c>
      <c r="I148" s="291" t="s">
        <v>320</v>
      </c>
    </row>
    <row r="149" spans="1:9" x14ac:dyDescent="0.25">
      <c r="A149" s="290">
        <v>148</v>
      </c>
      <c r="B149" s="290" t="s">
        <v>303</v>
      </c>
      <c r="C149" s="290" t="s">
        <v>304</v>
      </c>
      <c r="D149" s="290">
        <v>1</v>
      </c>
      <c r="E149" s="290" t="s">
        <v>51</v>
      </c>
      <c r="F149" s="221" t="s">
        <v>11</v>
      </c>
      <c r="G149" s="221" t="s">
        <v>51</v>
      </c>
      <c r="H149" s="290">
        <v>25</v>
      </c>
      <c r="I149" s="291" t="s">
        <v>320</v>
      </c>
    </row>
    <row r="150" spans="1:9" x14ac:dyDescent="0.25">
      <c r="A150" s="290">
        <v>149</v>
      </c>
      <c r="B150" s="290" t="s">
        <v>303</v>
      </c>
      <c r="C150" s="290" t="s">
        <v>305</v>
      </c>
      <c r="D150" s="290">
        <v>1</v>
      </c>
      <c r="E150" s="290" t="s">
        <v>51</v>
      </c>
      <c r="F150" s="221" t="s">
        <v>11</v>
      </c>
      <c r="G150" s="221" t="s">
        <v>51</v>
      </c>
      <c r="H150" s="290">
        <v>95</v>
      </c>
      <c r="I150" s="291" t="s">
        <v>320</v>
      </c>
    </row>
    <row r="151" spans="1:9" x14ac:dyDescent="0.25">
      <c r="A151" s="290">
        <v>150</v>
      </c>
      <c r="B151" s="290" t="s">
        <v>303</v>
      </c>
      <c r="C151" s="290" t="s">
        <v>849</v>
      </c>
      <c r="D151" s="290">
        <v>1</v>
      </c>
      <c r="E151" s="290" t="s">
        <v>51</v>
      </c>
      <c r="F151" s="221" t="s">
        <v>11</v>
      </c>
      <c r="G151" s="221" t="s">
        <v>51</v>
      </c>
      <c r="H151" s="290">
        <v>148</v>
      </c>
      <c r="I151" s="291" t="s">
        <v>320</v>
      </c>
    </row>
    <row r="152" spans="1:9" x14ac:dyDescent="0.25">
      <c r="A152" s="290">
        <v>151</v>
      </c>
      <c r="B152" s="290" t="s">
        <v>303</v>
      </c>
      <c r="C152" s="290" t="s">
        <v>850</v>
      </c>
      <c r="D152" s="290">
        <v>1</v>
      </c>
      <c r="E152" s="290" t="s">
        <v>51</v>
      </c>
      <c r="F152" s="221" t="s">
        <v>11</v>
      </c>
      <c r="G152" s="221" t="s">
        <v>51</v>
      </c>
      <c r="H152" s="290">
        <v>20</v>
      </c>
      <c r="I152" s="291" t="s">
        <v>320</v>
      </c>
    </row>
    <row r="153" spans="1:9" x14ac:dyDescent="0.25">
      <c r="A153" s="290">
        <v>152</v>
      </c>
      <c r="B153" s="290" t="s">
        <v>421</v>
      </c>
      <c r="C153" s="290" t="s">
        <v>419</v>
      </c>
      <c r="D153" s="290">
        <v>1</v>
      </c>
      <c r="E153" s="290" t="s">
        <v>420</v>
      </c>
      <c r="F153" s="221" t="s">
        <v>416</v>
      </c>
      <c r="G153" s="221" t="s">
        <v>273</v>
      </c>
      <c r="H153" s="290">
        <v>120</v>
      </c>
      <c r="I153" s="291" t="s">
        <v>320</v>
      </c>
    </row>
    <row r="154" spans="1:9" x14ac:dyDescent="0.25">
      <c r="A154" s="72"/>
      <c r="B154" s="72"/>
      <c r="C154" s="72"/>
      <c r="D154" s="72"/>
      <c r="E154" s="47" t="s">
        <v>499</v>
      </c>
      <c r="F154" s="72"/>
      <c r="G154" s="226" t="s">
        <v>365</v>
      </c>
      <c r="H154" s="283">
        <f>SUM(H2:H153)</f>
        <v>7258.0999999999985</v>
      </c>
      <c r="I154" s="72"/>
    </row>
  </sheetData>
  <autoFilter ref="A1:I154">
    <filterColumn colId="1">
      <colorFilter dxfId="0"/>
    </filterColumn>
  </autoFilter>
  <sortState ref="B2:I153">
    <sortCondition ref="B2:B15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AI432"/>
  <sheetViews>
    <sheetView zoomScale="90" zoomScaleNormal="90" workbookViewId="0">
      <pane ySplit="1" topLeftCell="A2" activePane="bottomLeft" state="frozen"/>
      <selection pane="bottomLeft" activeCell="B8" sqref="B8:O9"/>
    </sheetView>
  </sheetViews>
  <sheetFormatPr defaultRowHeight="15" x14ac:dyDescent="0.25"/>
  <cols>
    <col min="1" max="1" width="4.42578125" bestFit="1" customWidth="1"/>
    <col min="2" max="2" width="14.140625" style="8" customWidth="1"/>
    <col min="3" max="3" width="14.42578125" style="8" customWidth="1"/>
    <col min="4" max="4" width="3" style="8" bestFit="1" customWidth="1"/>
    <col min="5" max="5" width="10" style="8" hidden="1" customWidth="1"/>
    <col min="6" max="6" width="5.5703125" style="8" customWidth="1"/>
    <col min="7" max="7" width="9.140625" style="8" hidden="1" customWidth="1"/>
    <col min="8" max="8" width="8.85546875" style="8" hidden="1" customWidth="1"/>
    <col min="9" max="9" width="10.42578125" style="135" customWidth="1"/>
    <col min="10" max="10" width="6.140625" customWidth="1"/>
    <col min="11" max="11" width="8.42578125" hidden="1" customWidth="1"/>
    <col min="12" max="12" width="4.5703125" customWidth="1"/>
    <col min="13" max="13" width="3.140625" customWidth="1"/>
    <col min="14" max="14" width="4.7109375" customWidth="1"/>
    <col min="15" max="15" width="3" customWidth="1"/>
    <col min="16" max="16" width="8.7109375" style="154" customWidth="1"/>
    <col min="17" max="17" width="20.28515625" style="154" bestFit="1" customWidth="1"/>
    <col min="18" max="18" width="11.140625" style="154" bestFit="1" customWidth="1"/>
    <col min="19" max="19" width="8.85546875" style="154" bestFit="1" customWidth="1"/>
    <col min="20" max="21" width="13.28515625" style="154" bestFit="1" customWidth="1"/>
    <col min="22" max="22" width="9" style="154" customWidth="1"/>
    <col min="23" max="23" width="12.28515625" style="154" bestFit="1" customWidth="1"/>
    <col min="24" max="24" width="13.85546875" style="154" bestFit="1" customWidth="1"/>
    <col min="25" max="25" width="12.28515625" style="154" bestFit="1" customWidth="1"/>
    <col min="26" max="26" width="13.85546875" style="154" bestFit="1" customWidth="1"/>
    <col min="27" max="27" width="12.7109375" style="154" bestFit="1" customWidth="1"/>
    <col min="28" max="28" width="13.85546875" style="154" bestFit="1" customWidth="1"/>
    <col min="29" max="29" width="13.85546875" customWidth="1"/>
    <col min="30" max="30" width="12.28515625" bestFit="1" customWidth="1"/>
    <col min="31" max="31" width="13.85546875" bestFit="1" customWidth="1"/>
    <col min="32" max="32" width="12.28515625" bestFit="1" customWidth="1"/>
    <col min="33" max="33" width="13.85546875" bestFit="1" customWidth="1"/>
    <col min="34" max="34" width="12.7109375" bestFit="1" customWidth="1"/>
    <col min="35" max="35" width="13.85546875" bestFit="1" customWidth="1"/>
  </cols>
  <sheetData>
    <row r="1" spans="1:35" ht="51.75" thickBot="1" x14ac:dyDescent="0.3">
      <c r="A1" s="364" t="s">
        <v>0</v>
      </c>
      <c r="B1" s="364" t="s">
        <v>1</v>
      </c>
      <c r="C1" s="364" t="s">
        <v>2</v>
      </c>
      <c r="D1" s="364" t="s">
        <v>3</v>
      </c>
      <c r="E1" s="179" t="s">
        <v>47</v>
      </c>
      <c r="F1" s="365" t="s">
        <v>645</v>
      </c>
      <c r="G1" s="365" t="s">
        <v>5</v>
      </c>
      <c r="H1" s="365" t="s">
        <v>6</v>
      </c>
      <c r="I1" s="365" t="s">
        <v>309</v>
      </c>
      <c r="J1" s="365" t="s">
        <v>889</v>
      </c>
      <c r="K1" s="179" t="s">
        <v>541</v>
      </c>
      <c r="L1" s="364" t="s">
        <v>587</v>
      </c>
      <c r="M1" s="364"/>
      <c r="N1" s="364" t="s">
        <v>586</v>
      </c>
      <c r="O1" s="364"/>
      <c r="P1" s="81"/>
      <c r="W1" s="360" t="s">
        <v>1</v>
      </c>
      <c r="X1" s="361"/>
      <c r="Y1" s="361"/>
      <c r="Z1" s="361"/>
      <c r="AA1" s="361"/>
      <c r="AB1" s="362"/>
      <c r="AC1" s="146"/>
      <c r="AD1" s="363" t="s">
        <v>2</v>
      </c>
      <c r="AE1" s="363"/>
      <c r="AF1" s="363"/>
      <c r="AG1" s="363"/>
      <c r="AH1" s="363"/>
      <c r="AI1" s="363"/>
    </row>
    <row r="2" spans="1:35" ht="16.5" x14ac:dyDescent="0.25">
      <c r="A2" s="364"/>
      <c r="B2" s="364"/>
      <c r="C2" s="364"/>
      <c r="D2" s="364"/>
      <c r="E2" s="179"/>
      <c r="F2" s="366"/>
      <c r="G2" s="366"/>
      <c r="H2" s="366"/>
      <c r="I2" s="366"/>
      <c r="J2" s="366"/>
      <c r="K2" s="179"/>
      <c r="L2" s="282" t="s">
        <v>580</v>
      </c>
      <c r="M2" s="282" t="s">
        <v>644</v>
      </c>
      <c r="N2" s="282" t="s">
        <v>580</v>
      </c>
      <c r="O2" s="282" t="s">
        <v>644</v>
      </c>
      <c r="P2" s="81"/>
      <c r="W2" s="292" t="s">
        <v>682</v>
      </c>
      <c r="X2" s="293" t="s">
        <v>683</v>
      </c>
      <c r="Y2" s="293" t="s">
        <v>684</v>
      </c>
      <c r="Z2" s="293" t="s">
        <v>685</v>
      </c>
      <c r="AA2" s="293" t="s">
        <v>686</v>
      </c>
      <c r="AB2" s="293" t="s">
        <v>687</v>
      </c>
      <c r="AC2" s="82"/>
      <c r="AD2" s="82" t="s">
        <v>682</v>
      </c>
      <c r="AE2" s="82" t="s">
        <v>683</v>
      </c>
      <c r="AF2" s="82" t="s">
        <v>684</v>
      </c>
      <c r="AG2" s="82" t="s">
        <v>685</v>
      </c>
      <c r="AH2" s="82" t="s">
        <v>686</v>
      </c>
      <c r="AI2" s="82" t="s">
        <v>687</v>
      </c>
    </row>
    <row r="3" spans="1:35" ht="25.5" x14ac:dyDescent="0.25">
      <c r="A3" s="225">
        <v>1</v>
      </c>
      <c r="B3" s="300" t="s">
        <v>48</v>
      </c>
      <c r="C3" s="300" t="s">
        <v>49</v>
      </c>
      <c r="D3" s="300">
        <v>1</v>
      </c>
      <c r="E3" s="300" t="s">
        <v>48</v>
      </c>
      <c r="F3" s="300">
        <v>56</v>
      </c>
      <c r="G3" s="300" t="s">
        <v>48</v>
      </c>
      <c r="H3" s="300" t="s">
        <v>11</v>
      </c>
      <c r="I3" s="343" t="s">
        <v>313</v>
      </c>
      <c r="J3" s="344">
        <v>517.17490225074948</v>
      </c>
      <c r="K3" s="345">
        <v>31.080000000000002</v>
      </c>
      <c r="L3" s="346" t="s">
        <v>451</v>
      </c>
      <c r="M3" s="346" t="s">
        <v>451</v>
      </c>
      <c r="N3" s="346" t="s">
        <v>451</v>
      </c>
      <c r="O3" s="346" t="s">
        <v>451</v>
      </c>
      <c r="R3" s="154" t="s">
        <v>537</v>
      </c>
      <c r="S3" s="154" t="s">
        <v>538</v>
      </c>
      <c r="T3" s="154" t="s">
        <v>539</v>
      </c>
      <c r="U3" s="154" t="s">
        <v>540</v>
      </c>
      <c r="W3" s="207">
        <f t="shared" ref="W3" si="0">IF(AND(L3=50,M3="Y"),1,0)</f>
        <v>0</v>
      </c>
      <c r="X3" s="207">
        <f>IF(AND(L3=50,M3="-"),1,0)</f>
        <v>0</v>
      </c>
      <c r="Y3" s="207">
        <f t="shared" ref="Y3" si="1">IF(AND(L3=63,M3="Y"),1,0)</f>
        <v>0</v>
      </c>
      <c r="Z3" s="207">
        <f>IF(AND(L3=63,M3="-"),1,0)</f>
        <v>0</v>
      </c>
      <c r="AA3" s="207">
        <f t="shared" ref="AA3" si="2">IF(AND(L3=80,M3="Y"),1,0)</f>
        <v>0</v>
      </c>
      <c r="AB3" s="207">
        <f>IF(AND(L3=80,M3="-"),1,0)</f>
        <v>0</v>
      </c>
      <c r="AC3" s="82"/>
      <c r="AD3" s="82">
        <f t="shared" ref="AD3:AD34" si="3">IF(AND(N3=50,O3="Y"),1,0)</f>
        <v>0</v>
      </c>
      <c r="AE3" s="82">
        <f>IF(AND(N3=50,O3="-"),1,0)</f>
        <v>0</v>
      </c>
      <c r="AF3" s="82">
        <f t="shared" ref="AF3:AF34" si="4">IF(AND(N3=63,O3="Y"),1,0)</f>
        <v>0</v>
      </c>
      <c r="AG3" s="82">
        <f>IF(AND(N3=63,O3="-"),1,0)</f>
        <v>0</v>
      </c>
      <c r="AH3" s="82">
        <f t="shared" ref="AH3:AH34" si="5">IF(AND(N3=80,O3="Y"),1,0)</f>
        <v>0</v>
      </c>
      <c r="AI3" s="82">
        <f>IF(AND(N3=80,O3="-"),1,0)</f>
        <v>0</v>
      </c>
    </row>
    <row r="4" spans="1:35" ht="25.5" x14ac:dyDescent="0.25">
      <c r="A4" s="225">
        <v>2</v>
      </c>
      <c r="B4" s="300" t="s">
        <v>48</v>
      </c>
      <c r="C4" s="300" t="s">
        <v>226</v>
      </c>
      <c r="D4" s="300">
        <v>1</v>
      </c>
      <c r="E4" s="300" t="s">
        <v>48</v>
      </c>
      <c r="F4" s="300">
        <v>16</v>
      </c>
      <c r="G4" s="300" t="s">
        <v>48</v>
      </c>
      <c r="H4" s="300" t="s">
        <v>226</v>
      </c>
      <c r="I4" s="343" t="s">
        <v>313</v>
      </c>
      <c r="J4" s="344">
        <v>517.17490225074948</v>
      </c>
      <c r="K4" s="345">
        <v>8.8800000000000008</v>
      </c>
      <c r="L4" s="346" t="s">
        <v>451</v>
      </c>
      <c r="M4" s="346" t="s">
        <v>451</v>
      </c>
      <c r="N4" s="346" t="s">
        <v>451</v>
      </c>
      <c r="O4" s="346" t="s">
        <v>451</v>
      </c>
      <c r="Q4" s="294" t="s">
        <v>313</v>
      </c>
      <c r="R4" s="295">
        <v>2.075E-4</v>
      </c>
      <c r="S4" s="154">
        <v>5.5500000000000002E-3</v>
      </c>
      <c r="T4" s="154">
        <f>SQRT(R4/S4)</f>
        <v>0.19335818417482975</v>
      </c>
      <c r="U4" s="154">
        <f>T4*1600</f>
        <v>309.37309467972761</v>
      </c>
      <c r="W4" s="207">
        <f t="shared" ref="W4:W67" si="6">IF(AND(L4=50,M4="Y"),1,0)</f>
        <v>0</v>
      </c>
      <c r="X4" s="207">
        <f t="shared" ref="X4:X67" si="7">IF(AND(L4=50,M4="-"),1,0)</f>
        <v>0</v>
      </c>
      <c r="Y4" s="207">
        <f t="shared" ref="Y4:Y67" si="8">IF(AND(L4=63,M4="Y"),1,0)</f>
        <v>0</v>
      </c>
      <c r="Z4" s="207">
        <f t="shared" ref="Z4:Z67" si="9">IF(AND(L4=63,M4="-"),1,0)</f>
        <v>0</v>
      </c>
      <c r="AA4" s="207">
        <f t="shared" ref="AA4:AA67" si="10">IF(AND(L4=80,M4="Y"),1,0)</f>
        <v>0</v>
      </c>
      <c r="AB4" s="207">
        <f t="shared" ref="AB4:AB67" si="11">IF(AND(L4=80,M4="-"),1,0)</f>
        <v>0</v>
      </c>
      <c r="AC4" s="82"/>
      <c r="AD4" s="82">
        <f t="shared" si="3"/>
        <v>0</v>
      </c>
      <c r="AE4" s="82">
        <f t="shared" ref="AE4:AE68" si="12">IF(AND(N4=50,O4="-"),1,0)</f>
        <v>0</v>
      </c>
      <c r="AF4" s="82">
        <f t="shared" si="4"/>
        <v>0</v>
      </c>
      <c r="AG4" s="82">
        <f t="shared" ref="AG4:AG68" si="13">IF(AND(N4=63,O4="-"),1,0)</f>
        <v>0</v>
      </c>
      <c r="AH4" s="82">
        <f t="shared" si="5"/>
        <v>0</v>
      </c>
      <c r="AI4" s="82">
        <f t="shared" ref="AI4:AI68" si="14">IF(AND(N4=80,O4="-"),1,0)</f>
        <v>0</v>
      </c>
    </row>
    <row r="5" spans="1:35" ht="25.5" x14ac:dyDescent="0.25">
      <c r="A5" s="225">
        <v>3</v>
      </c>
      <c r="B5" s="300" t="s">
        <v>50</v>
      </c>
      <c r="C5" s="300" t="s">
        <v>35</v>
      </c>
      <c r="D5" s="300">
        <v>1</v>
      </c>
      <c r="E5" s="300" t="s">
        <v>11</v>
      </c>
      <c r="F5" s="300">
        <v>178</v>
      </c>
      <c r="G5" s="300" t="s">
        <v>11</v>
      </c>
      <c r="H5" s="300" t="s">
        <v>11</v>
      </c>
      <c r="I5" s="343" t="s">
        <v>313</v>
      </c>
      <c r="J5" s="344">
        <v>517.17490225074948</v>
      </c>
      <c r="K5" s="345">
        <v>98.79</v>
      </c>
      <c r="L5" s="346">
        <v>50</v>
      </c>
      <c r="M5" s="346" t="s">
        <v>451</v>
      </c>
      <c r="N5" s="346">
        <v>50</v>
      </c>
      <c r="O5" s="346" t="s">
        <v>451</v>
      </c>
      <c r="Q5" s="294" t="s">
        <v>316</v>
      </c>
      <c r="R5" s="295">
        <v>1.6760000000000001E-4</v>
      </c>
      <c r="S5" s="154">
        <v>6.9300000000000004E-3</v>
      </c>
      <c r="T5" s="154">
        <f>SQRT(R5/S5)</f>
        <v>0.15551432147781175</v>
      </c>
      <c r="U5" s="154">
        <f>T5*1600</f>
        <v>248.82291436449879</v>
      </c>
      <c r="W5" s="207">
        <f t="shared" si="6"/>
        <v>0</v>
      </c>
      <c r="X5" s="207">
        <f t="shared" si="7"/>
        <v>1</v>
      </c>
      <c r="Y5" s="207">
        <f t="shared" si="8"/>
        <v>0</v>
      </c>
      <c r="Z5" s="207">
        <f t="shared" si="9"/>
        <v>0</v>
      </c>
      <c r="AA5" s="207">
        <f t="shared" si="10"/>
        <v>0</v>
      </c>
      <c r="AB5" s="207">
        <f t="shared" si="11"/>
        <v>0</v>
      </c>
      <c r="AC5" s="82"/>
      <c r="AD5" s="82">
        <f t="shared" si="3"/>
        <v>0</v>
      </c>
      <c r="AE5" s="82">
        <f t="shared" si="12"/>
        <v>1</v>
      </c>
      <c r="AF5" s="82">
        <f t="shared" si="4"/>
        <v>0</v>
      </c>
      <c r="AG5" s="82">
        <f t="shared" si="13"/>
        <v>0</v>
      </c>
      <c r="AH5" s="82">
        <f t="shared" si="5"/>
        <v>0</v>
      </c>
      <c r="AI5" s="82">
        <f t="shared" si="14"/>
        <v>0</v>
      </c>
    </row>
    <row r="6" spans="1:35" ht="25.5" x14ac:dyDescent="0.25">
      <c r="A6" s="225">
        <v>4</v>
      </c>
      <c r="B6" s="300" t="s">
        <v>50</v>
      </c>
      <c r="C6" s="300" t="s">
        <v>35</v>
      </c>
      <c r="D6" s="300">
        <v>2</v>
      </c>
      <c r="E6" s="300" t="s">
        <v>11</v>
      </c>
      <c r="F6" s="300">
        <v>178</v>
      </c>
      <c r="G6" s="300" t="s">
        <v>11</v>
      </c>
      <c r="H6" s="300" t="s">
        <v>11</v>
      </c>
      <c r="I6" s="343" t="s">
        <v>313</v>
      </c>
      <c r="J6" s="344">
        <v>517.17490225074948</v>
      </c>
      <c r="K6" s="345">
        <v>98.79</v>
      </c>
      <c r="L6" s="346">
        <v>50</v>
      </c>
      <c r="M6" s="346" t="s">
        <v>451</v>
      </c>
      <c r="N6" s="346">
        <v>50</v>
      </c>
      <c r="O6" s="346" t="s">
        <v>451</v>
      </c>
      <c r="Q6" s="294" t="s">
        <v>314</v>
      </c>
      <c r="R6" s="154">
        <v>1.5799999999999999E-4</v>
      </c>
      <c r="S6" s="154">
        <v>7.3200000000000001E-3</v>
      </c>
      <c r="T6" s="154">
        <f>SQRT(R6/S6)</f>
        <v>0.14691732182949671</v>
      </c>
      <c r="U6" s="154">
        <f>T6*1600</f>
        <v>235.06771492719474</v>
      </c>
      <c r="W6" s="207">
        <f t="shared" si="6"/>
        <v>0</v>
      </c>
      <c r="X6" s="207">
        <f t="shared" si="7"/>
        <v>1</v>
      </c>
      <c r="Y6" s="207">
        <f t="shared" si="8"/>
        <v>0</v>
      </c>
      <c r="Z6" s="207">
        <f t="shared" si="9"/>
        <v>0</v>
      </c>
      <c r="AA6" s="207">
        <f t="shared" si="10"/>
        <v>0</v>
      </c>
      <c r="AB6" s="207">
        <f t="shared" si="11"/>
        <v>0</v>
      </c>
      <c r="AC6" s="82"/>
      <c r="AD6" s="82">
        <f t="shared" si="3"/>
        <v>0</v>
      </c>
      <c r="AE6" s="82">
        <f t="shared" si="12"/>
        <v>1</v>
      </c>
      <c r="AF6" s="82">
        <f t="shared" si="4"/>
        <v>0</v>
      </c>
      <c r="AG6" s="82">
        <f t="shared" si="13"/>
        <v>0</v>
      </c>
      <c r="AH6" s="82">
        <f t="shared" si="5"/>
        <v>0</v>
      </c>
      <c r="AI6" s="82">
        <f t="shared" si="14"/>
        <v>0</v>
      </c>
    </row>
    <row r="7" spans="1:35" ht="25.5" x14ac:dyDescent="0.25">
      <c r="A7" s="225">
        <v>5</v>
      </c>
      <c r="B7" s="300" t="s">
        <v>50</v>
      </c>
      <c r="C7" s="300" t="s">
        <v>52</v>
      </c>
      <c r="D7" s="300">
        <v>1</v>
      </c>
      <c r="E7" s="300" t="s">
        <v>51</v>
      </c>
      <c r="F7" s="300">
        <v>117</v>
      </c>
      <c r="G7" s="300" t="s">
        <v>51</v>
      </c>
      <c r="H7" s="300" t="s">
        <v>230</v>
      </c>
      <c r="I7" s="343" t="s">
        <v>313</v>
      </c>
      <c r="J7" s="344">
        <v>517.17490225074948</v>
      </c>
      <c r="K7" s="345">
        <v>64.935000000000002</v>
      </c>
      <c r="L7" s="346" t="s">
        <v>451</v>
      </c>
      <c r="M7" s="346" t="s">
        <v>451</v>
      </c>
      <c r="N7" s="346" t="s">
        <v>451</v>
      </c>
      <c r="O7" s="346" t="s">
        <v>451</v>
      </c>
      <c r="Q7" s="296" t="s">
        <v>315</v>
      </c>
      <c r="R7" s="154">
        <v>1.718E-4</v>
      </c>
      <c r="S7" s="154">
        <v>6.7299999999999999E-3</v>
      </c>
      <c r="T7" s="154">
        <f>SQRT(R7/S7)</f>
        <v>0.15977324198960616</v>
      </c>
      <c r="U7" s="154">
        <f>T7*1600</f>
        <v>255.63718718336986</v>
      </c>
      <c r="W7" s="207">
        <f t="shared" si="6"/>
        <v>0</v>
      </c>
      <c r="X7" s="207">
        <f t="shared" si="7"/>
        <v>0</v>
      </c>
      <c r="Y7" s="207">
        <f t="shared" si="8"/>
        <v>0</v>
      </c>
      <c r="Z7" s="207">
        <f t="shared" si="9"/>
        <v>0</v>
      </c>
      <c r="AA7" s="207">
        <f t="shared" si="10"/>
        <v>0</v>
      </c>
      <c r="AB7" s="207">
        <f t="shared" si="11"/>
        <v>0</v>
      </c>
      <c r="AC7" s="82"/>
      <c r="AD7" s="82">
        <f t="shared" si="3"/>
        <v>0</v>
      </c>
      <c r="AE7" s="82">
        <f t="shared" si="12"/>
        <v>0</v>
      </c>
      <c r="AF7" s="82">
        <f t="shared" si="4"/>
        <v>0</v>
      </c>
      <c r="AG7" s="82">
        <f t="shared" si="13"/>
        <v>0</v>
      </c>
      <c r="AH7" s="82">
        <f t="shared" si="5"/>
        <v>0</v>
      </c>
      <c r="AI7" s="82">
        <f t="shared" si="14"/>
        <v>0</v>
      </c>
    </row>
    <row r="8" spans="1:35" ht="25.5" x14ac:dyDescent="0.25">
      <c r="A8" s="225">
        <v>6</v>
      </c>
      <c r="B8" s="300" t="s">
        <v>50</v>
      </c>
      <c r="C8" s="300" t="s">
        <v>45</v>
      </c>
      <c r="D8" s="300">
        <v>1</v>
      </c>
      <c r="E8" s="300" t="s">
        <v>8</v>
      </c>
      <c r="F8" s="300">
        <v>30</v>
      </c>
      <c r="G8" s="300" t="s">
        <v>51</v>
      </c>
      <c r="H8" s="300" t="s">
        <v>8</v>
      </c>
      <c r="I8" s="343" t="s">
        <v>314</v>
      </c>
      <c r="J8" s="344">
        <v>680.65493404551648</v>
      </c>
      <c r="K8" s="345">
        <v>16.650000000000002</v>
      </c>
      <c r="L8" s="346" t="s">
        <v>451</v>
      </c>
      <c r="M8" s="346" t="s">
        <v>451</v>
      </c>
      <c r="N8" s="346" t="s">
        <v>451</v>
      </c>
      <c r="O8" s="346" t="s">
        <v>451</v>
      </c>
      <c r="Q8" s="294" t="s">
        <v>310</v>
      </c>
      <c r="R8" s="154">
        <f>0.000156</f>
        <v>1.56E-4</v>
      </c>
      <c r="S8" s="154">
        <f>0.00746</f>
        <v>7.4599999999999996E-3</v>
      </c>
      <c r="T8" s="154">
        <f>SQRT(R8/S8)</f>
        <v>0.14460818839240761</v>
      </c>
      <c r="U8" s="154">
        <f>T8*400*400/100</f>
        <v>231.37310142785216</v>
      </c>
      <c r="W8" s="207">
        <f t="shared" si="6"/>
        <v>0</v>
      </c>
      <c r="X8" s="207">
        <f t="shared" si="7"/>
        <v>0</v>
      </c>
      <c r="Y8" s="207">
        <f t="shared" si="8"/>
        <v>0</v>
      </c>
      <c r="Z8" s="207">
        <f t="shared" si="9"/>
        <v>0</v>
      </c>
      <c r="AA8" s="207">
        <f t="shared" si="10"/>
        <v>0</v>
      </c>
      <c r="AB8" s="207">
        <f t="shared" si="11"/>
        <v>0</v>
      </c>
      <c r="AC8" s="82"/>
      <c r="AD8" s="82">
        <f t="shared" si="3"/>
        <v>0</v>
      </c>
      <c r="AE8" s="82">
        <f t="shared" si="12"/>
        <v>0</v>
      </c>
      <c r="AF8" s="82">
        <f t="shared" si="4"/>
        <v>0</v>
      </c>
      <c r="AG8" s="82">
        <f t="shared" si="13"/>
        <v>0</v>
      </c>
      <c r="AH8" s="82">
        <f t="shared" si="5"/>
        <v>0</v>
      </c>
      <c r="AI8" s="82">
        <f t="shared" si="14"/>
        <v>0</v>
      </c>
    </row>
    <row r="9" spans="1:35" ht="25.5" x14ac:dyDescent="0.25">
      <c r="A9" s="225">
        <v>7</v>
      </c>
      <c r="B9" s="300" t="s">
        <v>50</v>
      </c>
      <c r="C9" s="300" t="s">
        <v>45</v>
      </c>
      <c r="D9" s="300">
        <v>2</v>
      </c>
      <c r="E9" s="300" t="s">
        <v>8</v>
      </c>
      <c r="F9" s="300">
        <v>30</v>
      </c>
      <c r="G9" s="300" t="s">
        <v>51</v>
      </c>
      <c r="H9" s="300" t="s">
        <v>8</v>
      </c>
      <c r="I9" s="343" t="s">
        <v>314</v>
      </c>
      <c r="J9" s="344">
        <v>680.65493404551648</v>
      </c>
      <c r="K9" s="345">
        <v>16.650000000000002</v>
      </c>
      <c r="L9" s="346" t="s">
        <v>451</v>
      </c>
      <c r="M9" s="346" t="s">
        <v>451</v>
      </c>
      <c r="N9" s="346" t="s">
        <v>451</v>
      </c>
      <c r="O9" s="346" t="s">
        <v>451</v>
      </c>
      <c r="W9" s="207">
        <f t="shared" si="6"/>
        <v>0</v>
      </c>
      <c r="X9" s="207">
        <f t="shared" si="7"/>
        <v>0</v>
      </c>
      <c r="Y9" s="207">
        <f t="shared" si="8"/>
        <v>0</v>
      </c>
      <c r="Z9" s="207">
        <f t="shared" si="9"/>
        <v>0</v>
      </c>
      <c r="AA9" s="207">
        <f t="shared" si="10"/>
        <v>0</v>
      </c>
      <c r="AB9" s="207">
        <f t="shared" si="11"/>
        <v>0</v>
      </c>
      <c r="AC9" s="82"/>
      <c r="AD9" s="82">
        <f t="shared" si="3"/>
        <v>0</v>
      </c>
      <c r="AE9" s="82">
        <f t="shared" si="12"/>
        <v>0</v>
      </c>
      <c r="AF9" s="82">
        <f t="shared" si="4"/>
        <v>0</v>
      </c>
      <c r="AG9" s="82">
        <f t="shared" si="13"/>
        <v>0</v>
      </c>
      <c r="AH9" s="82">
        <f t="shared" si="5"/>
        <v>0</v>
      </c>
      <c r="AI9" s="82">
        <f t="shared" si="14"/>
        <v>0</v>
      </c>
    </row>
    <row r="10" spans="1:35" ht="25.5" x14ac:dyDescent="0.25">
      <c r="A10" s="225">
        <v>8</v>
      </c>
      <c r="B10" s="300" t="s">
        <v>45</v>
      </c>
      <c r="C10" s="300" t="s">
        <v>52</v>
      </c>
      <c r="D10" s="300">
        <v>1</v>
      </c>
      <c r="E10" s="300" t="s">
        <v>949</v>
      </c>
      <c r="F10" s="300">
        <v>104</v>
      </c>
      <c r="G10" s="300" t="s">
        <v>8</v>
      </c>
      <c r="H10" s="300" t="s">
        <v>230</v>
      </c>
      <c r="I10" s="343" t="s">
        <v>313</v>
      </c>
      <c r="J10" s="344">
        <v>517.17490225074948</v>
      </c>
      <c r="K10" s="345">
        <v>57.720000000000006</v>
      </c>
      <c r="L10" s="346" t="s">
        <v>451</v>
      </c>
      <c r="M10" s="346" t="s">
        <v>451</v>
      </c>
      <c r="N10" s="346" t="s">
        <v>451</v>
      </c>
      <c r="O10" s="346" t="s">
        <v>451</v>
      </c>
      <c r="W10" s="207">
        <f t="shared" si="6"/>
        <v>0</v>
      </c>
      <c r="X10" s="207">
        <f t="shared" si="7"/>
        <v>0</v>
      </c>
      <c r="Y10" s="207">
        <f t="shared" si="8"/>
        <v>0</v>
      </c>
      <c r="Z10" s="207">
        <f t="shared" si="9"/>
        <v>0</v>
      </c>
      <c r="AA10" s="207">
        <f t="shared" si="10"/>
        <v>0</v>
      </c>
      <c r="AB10" s="207">
        <f t="shared" si="11"/>
        <v>0</v>
      </c>
      <c r="AC10" s="82"/>
      <c r="AD10" s="82">
        <f t="shared" si="3"/>
        <v>0</v>
      </c>
      <c r="AE10" s="82">
        <f t="shared" si="12"/>
        <v>0</v>
      </c>
      <c r="AF10" s="82">
        <f t="shared" si="4"/>
        <v>0</v>
      </c>
      <c r="AG10" s="82">
        <f t="shared" si="13"/>
        <v>0</v>
      </c>
      <c r="AH10" s="82">
        <f t="shared" si="5"/>
        <v>0</v>
      </c>
      <c r="AI10" s="82">
        <f t="shared" si="14"/>
        <v>0</v>
      </c>
    </row>
    <row r="11" spans="1:35" ht="25.5" x14ac:dyDescent="0.25">
      <c r="A11" s="225">
        <v>9</v>
      </c>
      <c r="B11" s="300" t="s">
        <v>45</v>
      </c>
      <c r="C11" s="300" t="s">
        <v>52</v>
      </c>
      <c r="D11" s="300">
        <v>2</v>
      </c>
      <c r="E11" s="300" t="s">
        <v>949</v>
      </c>
      <c r="F11" s="300">
        <v>104</v>
      </c>
      <c r="G11" s="300" t="s">
        <v>8</v>
      </c>
      <c r="H11" s="300" t="s">
        <v>230</v>
      </c>
      <c r="I11" s="343" t="s">
        <v>313</v>
      </c>
      <c r="J11" s="344">
        <v>517.17490225074948</v>
      </c>
      <c r="K11" s="345">
        <v>57.720000000000006</v>
      </c>
      <c r="L11" s="346" t="s">
        <v>451</v>
      </c>
      <c r="M11" s="346" t="s">
        <v>451</v>
      </c>
      <c r="N11" s="346" t="s">
        <v>451</v>
      </c>
      <c r="O11" s="346" t="s">
        <v>451</v>
      </c>
      <c r="W11" s="207">
        <f t="shared" si="6"/>
        <v>0</v>
      </c>
      <c r="X11" s="207">
        <f t="shared" si="7"/>
        <v>0</v>
      </c>
      <c r="Y11" s="207">
        <f t="shared" si="8"/>
        <v>0</v>
      </c>
      <c r="Z11" s="207">
        <f t="shared" si="9"/>
        <v>0</v>
      </c>
      <c r="AA11" s="207">
        <f t="shared" si="10"/>
        <v>0</v>
      </c>
      <c r="AB11" s="207">
        <f t="shared" si="11"/>
        <v>0</v>
      </c>
      <c r="AC11" s="82"/>
      <c r="AD11" s="82">
        <f t="shared" si="3"/>
        <v>0</v>
      </c>
      <c r="AE11" s="82">
        <f t="shared" si="12"/>
        <v>0</v>
      </c>
      <c r="AF11" s="82">
        <f t="shared" si="4"/>
        <v>0</v>
      </c>
      <c r="AG11" s="82">
        <f t="shared" si="13"/>
        <v>0</v>
      </c>
      <c r="AH11" s="82">
        <f t="shared" si="5"/>
        <v>0</v>
      </c>
      <c r="AI11" s="82">
        <f t="shared" si="14"/>
        <v>0</v>
      </c>
    </row>
    <row r="12" spans="1:35" ht="25.5" x14ac:dyDescent="0.25">
      <c r="A12" s="225">
        <v>10</v>
      </c>
      <c r="B12" s="346" t="s">
        <v>890</v>
      </c>
      <c r="C12" s="346" t="s">
        <v>40</v>
      </c>
      <c r="D12" s="300">
        <v>1</v>
      </c>
      <c r="E12" s="300" t="s">
        <v>903</v>
      </c>
      <c r="F12" s="300">
        <v>12</v>
      </c>
      <c r="G12" s="300" t="s">
        <v>51</v>
      </c>
      <c r="H12" s="300" t="s">
        <v>11</v>
      </c>
      <c r="I12" s="343" t="s">
        <v>313</v>
      </c>
      <c r="J12" s="344">
        <v>517.17490225074948</v>
      </c>
      <c r="K12" s="345">
        <v>6.66</v>
      </c>
      <c r="L12" s="346" t="s">
        <v>451</v>
      </c>
      <c r="M12" s="346" t="s">
        <v>451</v>
      </c>
      <c r="N12" s="346">
        <v>50</v>
      </c>
      <c r="O12" s="346" t="s">
        <v>451</v>
      </c>
      <c r="W12" s="207">
        <f t="shared" si="6"/>
        <v>0</v>
      </c>
      <c r="X12" s="207">
        <f t="shared" si="7"/>
        <v>0</v>
      </c>
      <c r="Y12" s="207">
        <f t="shared" si="8"/>
        <v>0</v>
      </c>
      <c r="Z12" s="207">
        <f t="shared" si="9"/>
        <v>0</v>
      </c>
      <c r="AA12" s="207">
        <f t="shared" si="10"/>
        <v>0</v>
      </c>
      <c r="AB12" s="207">
        <f t="shared" si="11"/>
        <v>0</v>
      </c>
      <c r="AC12" s="82"/>
      <c r="AD12" s="82">
        <f t="shared" si="3"/>
        <v>0</v>
      </c>
      <c r="AE12" s="82">
        <f>IF(AND(N12=50,O12="-"),1,0)</f>
        <v>1</v>
      </c>
      <c r="AF12" s="82">
        <f t="shared" si="4"/>
        <v>0</v>
      </c>
      <c r="AG12" s="82">
        <f>IF(AND(N12=63,O12="-"),1,0)</f>
        <v>0</v>
      </c>
      <c r="AH12" s="82">
        <f t="shared" si="5"/>
        <v>0</v>
      </c>
      <c r="AI12" s="82">
        <f>IF(AND(N12=80,O12="-"),1,0)</f>
        <v>0</v>
      </c>
    </row>
    <row r="13" spans="1:35" ht="25.5" x14ac:dyDescent="0.25">
      <c r="A13" s="225">
        <v>11</v>
      </c>
      <c r="B13" s="300" t="s">
        <v>53</v>
      </c>
      <c r="C13" s="300" t="s">
        <v>59</v>
      </c>
      <c r="D13" s="300">
        <v>1</v>
      </c>
      <c r="E13" s="300" t="s">
        <v>24</v>
      </c>
      <c r="F13" s="300">
        <v>165</v>
      </c>
      <c r="G13" s="300" t="s">
        <v>24</v>
      </c>
      <c r="H13" s="300" t="s">
        <v>24</v>
      </c>
      <c r="I13" s="343" t="s">
        <v>313</v>
      </c>
      <c r="J13" s="344">
        <v>517.17490225074948</v>
      </c>
      <c r="K13" s="345">
        <v>91.575000000000003</v>
      </c>
      <c r="L13" s="346" t="s">
        <v>451</v>
      </c>
      <c r="M13" s="346" t="s">
        <v>451</v>
      </c>
      <c r="N13" s="346" t="s">
        <v>451</v>
      </c>
      <c r="O13" s="346" t="s">
        <v>451</v>
      </c>
      <c r="W13" s="207">
        <f t="shared" si="6"/>
        <v>0</v>
      </c>
      <c r="X13" s="207">
        <f t="shared" si="7"/>
        <v>0</v>
      </c>
      <c r="Y13" s="207">
        <f t="shared" si="8"/>
        <v>0</v>
      </c>
      <c r="Z13" s="207">
        <f t="shared" si="9"/>
        <v>0</v>
      </c>
      <c r="AA13" s="207">
        <f t="shared" si="10"/>
        <v>0</v>
      </c>
      <c r="AB13" s="207">
        <f t="shared" si="11"/>
        <v>0</v>
      </c>
      <c r="AC13" s="82"/>
      <c r="AD13" s="82">
        <f t="shared" si="3"/>
        <v>0</v>
      </c>
      <c r="AE13" s="82">
        <f t="shared" si="12"/>
        <v>0</v>
      </c>
      <c r="AF13" s="82">
        <f t="shared" si="4"/>
        <v>0</v>
      </c>
      <c r="AG13" s="82">
        <f t="shared" si="13"/>
        <v>0</v>
      </c>
      <c r="AH13" s="82">
        <f t="shared" si="5"/>
        <v>0</v>
      </c>
      <c r="AI13" s="82">
        <f t="shared" si="14"/>
        <v>0</v>
      </c>
    </row>
    <row r="14" spans="1:35" ht="25.5" x14ac:dyDescent="0.25">
      <c r="A14" s="225">
        <v>12</v>
      </c>
      <c r="B14" s="300" t="s">
        <v>53</v>
      </c>
      <c r="C14" s="300" t="s">
        <v>54</v>
      </c>
      <c r="D14" s="300">
        <v>1</v>
      </c>
      <c r="E14" s="300" t="s">
        <v>24</v>
      </c>
      <c r="F14" s="300">
        <v>164</v>
      </c>
      <c r="G14" s="300" t="s">
        <v>24</v>
      </c>
      <c r="H14" s="300" t="s">
        <v>24</v>
      </c>
      <c r="I14" s="343" t="s">
        <v>313</v>
      </c>
      <c r="J14" s="344">
        <v>517.17490225074948</v>
      </c>
      <c r="K14" s="345">
        <v>91.02000000000001</v>
      </c>
      <c r="L14" s="346" t="s">
        <v>451</v>
      </c>
      <c r="M14" s="346" t="s">
        <v>451</v>
      </c>
      <c r="N14" s="346" t="s">
        <v>451</v>
      </c>
      <c r="O14" s="346" t="s">
        <v>451</v>
      </c>
      <c r="W14" s="207">
        <f t="shared" si="6"/>
        <v>0</v>
      </c>
      <c r="X14" s="207">
        <f t="shared" si="7"/>
        <v>0</v>
      </c>
      <c r="Y14" s="207">
        <f t="shared" si="8"/>
        <v>0</v>
      </c>
      <c r="Z14" s="207">
        <f t="shared" si="9"/>
        <v>0</v>
      </c>
      <c r="AA14" s="207">
        <f t="shared" si="10"/>
        <v>0</v>
      </c>
      <c r="AB14" s="207">
        <f t="shared" si="11"/>
        <v>0</v>
      </c>
      <c r="AC14" s="82"/>
      <c r="AD14" s="82">
        <f t="shared" si="3"/>
        <v>0</v>
      </c>
      <c r="AE14" s="82">
        <f t="shared" si="12"/>
        <v>0</v>
      </c>
      <c r="AF14" s="82">
        <f t="shared" si="4"/>
        <v>0</v>
      </c>
      <c r="AG14" s="82">
        <f t="shared" si="13"/>
        <v>0</v>
      </c>
      <c r="AH14" s="82">
        <f t="shared" si="5"/>
        <v>0</v>
      </c>
      <c r="AI14" s="82">
        <f t="shared" si="14"/>
        <v>0</v>
      </c>
    </row>
    <row r="15" spans="1:35" ht="25.5" x14ac:dyDescent="0.25">
      <c r="A15" s="225">
        <v>13</v>
      </c>
      <c r="B15" s="300" t="s">
        <v>53</v>
      </c>
      <c r="C15" s="300" t="s">
        <v>55</v>
      </c>
      <c r="D15" s="300">
        <v>1</v>
      </c>
      <c r="E15" s="300" t="s">
        <v>24</v>
      </c>
      <c r="F15" s="300">
        <v>96</v>
      </c>
      <c r="G15" s="300" t="s">
        <v>24</v>
      </c>
      <c r="H15" s="300" t="s">
        <v>24</v>
      </c>
      <c r="I15" s="343" t="s">
        <v>313</v>
      </c>
      <c r="J15" s="344">
        <v>517.17490225074948</v>
      </c>
      <c r="K15" s="345">
        <v>53.28</v>
      </c>
      <c r="L15" s="346" t="s">
        <v>451</v>
      </c>
      <c r="M15" s="346" t="s">
        <v>451</v>
      </c>
      <c r="N15" s="346" t="s">
        <v>451</v>
      </c>
      <c r="O15" s="346" t="s">
        <v>451</v>
      </c>
      <c r="W15" s="207">
        <f t="shared" si="6"/>
        <v>0</v>
      </c>
      <c r="X15" s="207">
        <f t="shared" si="7"/>
        <v>0</v>
      </c>
      <c r="Y15" s="207">
        <f t="shared" si="8"/>
        <v>0</v>
      </c>
      <c r="Z15" s="207">
        <f t="shared" si="9"/>
        <v>0</v>
      </c>
      <c r="AA15" s="207">
        <f t="shared" si="10"/>
        <v>0</v>
      </c>
      <c r="AB15" s="207">
        <f t="shared" si="11"/>
        <v>0</v>
      </c>
      <c r="AC15" s="82"/>
      <c r="AD15" s="82">
        <f t="shared" si="3"/>
        <v>0</v>
      </c>
      <c r="AE15" s="82">
        <f t="shared" si="12"/>
        <v>0</v>
      </c>
      <c r="AF15" s="82">
        <f t="shared" si="4"/>
        <v>0</v>
      </c>
      <c r="AG15" s="82">
        <f t="shared" si="13"/>
        <v>0</v>
      </c>
      <c r="AH15" s="82">
        <f t="shared" si="5"/>
        <v>0</v>
      </c>
      <c r="AI15" s="82">
        <f t="shared" si="14"/>
        <v>0</v>
      </c>
    </row>
    <row r="16" spans="1:35" ht="25.5" x14ac:dyDescent="0.25">
      <c r="A16" s="225">
        <v>14</v>
      </c>
      <c r="B16" s="300" t="s">
        <v>53</v>
      </c>
      <c r="C16" s="300" t="s">
        <v>55</v>
      </c>
      <c r="D16" s="300">
        <v>2</v>
      </c>
      <c r="E16" s="300" t="s">
        <v>24</v>
      </c>
      <c r="F16" s="300">
        <v>66</v>
      </c>
      <c r="G16" s="300" t="s">
        <v>24</v>
      </c>
      <c r="H16" s="300" t="s">
        <v>24</v>
      </c>
      <c r="I16" s="343" t="s">
        <v>313</v>
      </c>
      <c r="J16" s="344">
        <v>517.17490225074948</v>
      </c>
      <c r="K16" s="345">
        <v>36.630000000000003</v>
      </c>
      <c r="L16" s="346" t="s">
        <v>451</v>
      </c>
      <c r="M16" s="346" t="s">
        <v>451</v>
      </c>
      <c r="N16" s="346" t="s">
        <v>451</v>
      </c>
      <c r="O16" s="346" t="s">
        <v>451</v>
      </c>
      <c r="W16" s="207">
        <f t="shared" si="6"/>
        <v>0</v>
      </c>
      <c r="X16" s="207">
        <f t="shared" si="7"/>
        <v>0</v>
      </c>
      <c r="Y16" s="207">
        <f t="shared" si="8"/>
        <v>0</v>
      </c>
      <c r="Z16" s="207">
        <f t="shared" si="9"/>
        <v>0</v>
      </c>
      <c r="AA16" s="207">
        <f t="shared" si="10"/>
        <v>0</v>
      </c>
      <c r="AB16" s="207">
        <f t="shared" si="11"/>
        <v>0</v>
      </c>
      <c r="AC16" s="82"/>
      <c r="AD16" s="82">
        <f t="shared" si="3"/>
        <v>0</v>
      </c>
      <c r="AE16" s="82">
        <f t="shared" si="12"/>
        <v>0</v>
      </c>
      <c r="AF16" s="82">
        <f t="shared" si="4"/>
        <v>0</v>
      </c>
      <c r="AG16" s="82">
        <f t="shared" si="13"/>
        <v>0</v>
      </c>
      <c r="AH16" s="82">
        <f t="shared" si="5"/>
        <v>0</v>
      </c>
      <c r="AI16" s="82">
        <f t="shared" si="14"/>
        <v>0</v>
      </c>
    </row>
    <row r="17" spans="1:35" ht="25.5" x14ac:dyDescent="0.25">
      <c r="A17" s="225">
        <v>15</v>
      </c>
      <c r="B17" s="300" t="s">
        <v>56</v>
      </c>
      <c r="C17" s="300" t="s">
        <v>57</v>
      </c>
      <c r="D17" s="300">
        <v>1</v>
      </c>
      <c r="E17" s="300" t="s">
        <v>429</v>
      </c>
      <c r="F17" s="300">
        <v>282</v>
      </c>
      <c r="G17" s="300" t="s">
        <v>58</v>
      </c>
      <c r="H17" s="300" t="s">
        <v>429</v>
      </c>
      <c r="I17" s="343" t="s">
        <v>313</v>
      </c>
      <c r="J17" s="344">
        <v>517.17490225074948</v>
      </c>
      <c r="K17" s="345">
        <v>156.51000000000002</v>
      </c>
      <c r="L17" s="346" t="s">
        <v>451</v>
      </c>
      <c r="M17" s="346" t="s">
        <v>451</v>
      </c>
      <c r="N17" s="346">
        <v>50</v>
      </c>
      <c r="O17" s="346" t="s">
        <v>451</v>
      </c>
      <c r="W17" s="207">
        <f t="shared" si="6"/>
        <v>0</v>
      </c>
      <c r="X17" s="207">
        <f t="shared" si="7"/>
        <v>0</v>
      </c>
      <c r="Y17" s="207">
        <f t="shared" si="8"/>
        <v>0</v>
      </c>
      <c r="Z17" s="207">
        <f t="shared" si="9"/>
        <v>0</v>
      </c>
      <c r="AA17" s="207">
        <f t="shared" si="10"/>
        <v>0</v>
      </c>
      <c r="AB17" s="207">
        <f t="shared" si="11"/>
        <v>0</v>
      </c>
      <c r="AC17" s="82"/>
      <c r="AD17" s="82">
        <f t="shared" si="3"/>
        <v>0</v>
      </c>
      <c r="AE17" s="82">
        <f t="shared" si="12"/>
        <v>1</v>
      </c>
      <c r="AF17" s="82">
        <f t="shared" si="4"/>
        <v>0</v>
      </c>
      <c r="AG17" s="82">
        <f t="shared" si="13"/>
        <v>0</v>
      </c>
      <c r="AH17" s="82">
        <f t="shared" si="5"/>
        <v>0</v>
      </c>
      <c r="AI17" s="82">
        <f t="shared" si="14"/>
        <v>0</v>
      </c>
    </row>
    <row r="18" spans="1:35" ht="25.5" x14ac:dyDescent="0.25">
      <c r="A18" s="225">
        <v>16</v>
      </c>
      <c r="B18" s="300" t="s">
        <v>56</v>
      </c>
      <c r="C18" s="300" t="s">
        <v>57</v>
      </c>
      <c r="D18" s="300">
        <v>2</v>
      </c>
      <c r="E18" s="300" t="s">
        <v>429</v>
      </c>
      <c r="F18" s="300">
        <v>282</v>
      </c>
      <c r="G18" s="300" t="s">
        <v>58</v>
      </c>
      <c r="H18" s="300" t="s">
        <v>429</v>
      </c>
      <c r="I18" s="343" t="s">
        <v>313</v>
      </c>
      <c r="J18" s="344">
        <v>517.17490225074948</v>
      </c>
      <c r="K18" s="345">
        <v>156.51000000000002</v>
      </c>
      <c r="L18" s="346" t="s">
        <v>451</v>
      </c>
      <c r="M18" s="346" t="s">
        <v>451</v>
      </c>
      <c r="N18" s="346">
        <v>50</v>
      </c>
      <c r="O18" s="346" t="s">
        <v>451</v>
      </c>
      <c r="W18" s="207">
        <f t="shared" si="6"/>
        <v>0</v>
      </c>
      <c r="X18" s="207">
        <f t="shared" si="7"/>
        <v>0</v>
      </c>
      <c r="Y18" s="207">
        <f t="shared" si="8"/>
        <v>0</v>
      </c>
      <c r="Z18" s="207">
        <f t="shared" si="9"/>
        <v>0</v>
      </c>
      <c r="AA18" s="207">
        <f t="shared" si="10"/>
        <v>0</v>
      </c>
      <c r="AB18" s="207">
        <f t="shared" si="11"/>
        <v>0</v>
      </c>
      <c r="AC18" s="82"/>
      <c r="AD18" s="82">
        <f t="shared" si="3"/>
        <v>0</v>
      </c>
      <c r="AE18" s="82">
        <f t="shared" si="12"/>
        <v>1</v>
      </c>
      <c r="AF18" s="82">
        <f t="shared" si="4"/>
        <v>0</v>
      </c>
      <c r="AG18" s="82">
        <f t="shared" si="13"/>
        <v>0</v>
      </c>
      <c r="AH18" s="82">
        <f t="shared" si="5"/>
        <v>0</v>
      </c>
      <c r="AI18" s="82">
        <f t="shared" si="14"/>
        <v>0</v>
      </c>
    </row>
    <row r="19" spans="1:35" ht="25.5" x14ac:dyDescent="0.25">
      <c r="A19" s="225">
        <v>17</v>
      </c>
      <c r="B19" s="300" t="s">
        <v>56</v>
      </c>
      <c r="C19" s="300" t="s">
        <v>59</v>
      </c>
      <c r="D19" s="300">
        <v>1</v>
      </c>
      <c r="E19" s="300" t="s">
        <v>24</v>
      </c>
      <c r="F19" s="300">
        <v>233</v>
      </c>
      <c r="G19" s="347" t="s">
        <v>24</v>
      </c>
      <c r="H19" s="300" t="s">
        <v>24</v>
      </c>
      <c r="I19" s="343" t="s">
        <v>313</v>
      </c>
      <c r="J19" s="344">
        <v>517.17490225074948</v>
      </c>
      <c r="K19" s="345">
        <v>129.315</v>
      </c>
      <c r="L19" s="346" t="s">
        <v>451</v>
      </c>
      <c r="M19" s="346" t="s">
        <v>451</v>
      </c>
      <c r="N19" s="346">
        <v>63</v>
      </c>
      <c r="O19" s="346" t="s">
        <v>451</v>
      </c>
      <c r="W19" s="207">
        <f t="shared" si="6"/>
        <v>0</v>
      </c>
      <c r="X19" s="207">
        <f t="shared" si="7"/>
        <v>0</v>
      </c>
      <c r="Y19" s="207">
        <f t="shared" si="8"/>
        <v>0</v>
      </c>
      <c r="Z19" s="207">
        <f t="shared" si="9"/>
        <v>0</v>
      </c>
      <c r="AA19" s="207">
        <f t="shared" si="10"/>
        <v>0</v>
      </c>
      <c r="AB19" s="207">
        <f t="shared" si="11"/>
        <v>0</v>
      </c>
      <c r="AC19" s="82"/>
      <c r="AD19" s="82">
        <f t="shared" si="3"/>
        <v>0</v>
      </c>
      <c r="AE19" s="82">
        <f t="shared" si="12"/>
        <v>0</v>
      </c>
      <c r="AF19" s="82">
        <f t="shared" si="4"/>
        <v>0</v>
      </c>
      <c r="AG19" s="82">
        <f t="shared" si="13"/>
        <v>1</v>
      </c>
      <c r="AH19" s="82">
        <f t="shared" si="5"/>
        <v>0</v>
      </c>
      <c r="AI19" s="82">
        <f t="shared" si="14"/>
        <v>0</v>
      </c>
    </row>
    <row r="20" spans="1:35" ht="25.5" x14ac:dyDescent="0.25">
      <c r="A20" s="225">
        <v>18</v>
      </c>
      <c r="B20" s="300" t="s">
        <v>56</v>
      </c>
      <c r="C20" s="300" t="s">
        <v>182</v>
      </c>
      <c r="D20" s="300">
        <v>1</v>
      </c>
      <c r="E20" s="300" t="s">
        <v>24</v>
      </c>
      <c r="F20" s="300">
        <v>84</v>
      </c>
      <c r="G20" s="300" t="s">
        <v>58</v>
      </c>
      <c r="H20" s="300" t="s">
        <v>24</v>
      </c>
      <c r="I20" s="343" t="s">
        <v>313</v>
      </c>
      <c r="J20" s="344">
        <v>517.17490225074948</v>
      </c>
      <c r="K20" s="345">
        <v>46.620000000000005</v>
      </c>
      <c r="L20" s="346" t="s">
        <v>451</v>
      </c>
      <c r="M20" s="346" t="s">
        <v>451</v>
      </c>
      <c r="N20" s="346" t="s">
        <v>451</v>
      </c>
      <c r="O20" s="346" t="s">
        <v>451</v>
      </c>
      <c r="W20" s="207">
        <f t="shared" si="6"/>
        <v>0</v>
      </c>
      <c r="X20" s="207">
        <f t="shared" si="7"/>
        <v>0</v>
      </c>
      <c r="Y20" s="207">
        <f t="shared" si="8"/>
        <v>0</v>
      </c>
      <c r="Z20" s="207">
        <f t="shared" si="9"/>
        <v>0</v>
      </c>
      <c r="AA20" s="207">
        <f t="shared" si="10"/>
        <v>0</v>
      </c>
      <c r="AB20" s="207">
        <f t="shared" si="11"/>
        <v>0</v>
      </c>
      <c r="AC20" s="82"/>
      <c r="AD20" s="82">
        <f t="shared" si="3"/>
        <v>0</v>
      </c>
      <c r="AE20" s="82">
        <f t="shared" si="12"/>
        <v>0</v>
      </c>
      <c r="AF20" s="82">
        <f t="shared" si="4"/>
        <v>0</v>
      </c>
      <c r="AG20" s="82">
        <f t="shared" si="13"/>
        <v>0</v>
      </c>
      <c r="AH20" s="82">
        <f t="shared" si="5"/>
        <v>0</v>
      </c>
      <c r="AI20" s="82">
        <f t="shared" si="14"/>
        <v>0</v>
      </c>
    </row>
    <row r="21" spans="1:35" ht="25.5" x14ac:dyDescent="0.25">
      <c r="A21" s="225">
        <v>19</v>
      </c>
      <c r="B21" s="300" t="s">
        <v>56</v>
      </c>
      <c r="C21" s="300" t="s">
        <v>182</v>
      </c>
      <c r="D21" s="300">
        <v>2</v>
      </c>
      <c r="E21" s="300" t="s">
        <v>24</v>
      </c>
      <c r="F21" s="300">
        <v>84</v>
      </c>
      <c r="G21" s="300" t="s">
        <v>58</v>
      </c>
      <c r="H21" s="300" t="s">
        <v>24</v>
      </c>
      <c r="I21" s="343" t="s">
        <v>313</v>
      </c>
      <c r="J21" s="344">
        <v>517.17490225074948</v>
      </c>
      <c r="K21" s="345">
        <v>46.620000000000005</v>
      </c>
      <c r="L21" s="346" t="s">
        <v>451</v>
      </c>
      <c r="M21" s="346" t="s">
        <v>451</v>
      </c>
      <c r="N21" s="346" t="s">
        <v>451</v>
      </c>
      <c r="O21" s="346" t="s">
        <v>451</v>
      </c>
      <c r="W21" s="207">
        <f t="shared" si="6"/>
        <v>0</v>
      </c>
      <c r="X21" s="207">
        <f t="shared" si="7"/>
        <v>0</v>
      </c>
      <c r="Y21" s="207">
        <f t="shared" si="8"/>
        <v>0</v>
      </c>
      <c r="Z21" s="207">
        <f t="shared" si="9"/>
        <v>0</v>
      </c>
      <c r="AA21" s="207">
        <f t="shared" si="10"/>
        <v>0</v>
      </c>
      <c r="AB21" s="207">
        <f t="shared" si="11"/>
        <v>0</v>
      </c>
      <c r="AC21" s="82"/>
      <c r="AD21" s="82">
        <f t="shared" si="3"/>
        <v>0</v>
      </c>
      <c r="AE21" s="82">
        <f t="shared" si="12"/>
        <v>0</v>
      </c>
      <c r="AF21" s="82">
        <f t="shared" si="4"/>
        <v>0</v>
      </c>
      <c r="AG21" s="82">
        <f t="shared" si="13"/>
        <v>0</v>
      </c>
      <c r="AH21" s="82">
        <f t="shared" si="5"/>
        <v>0</v>
      </c>
      <c r="AI21" s="82">
        <f t="shared" si="14"/>
        <v>0</v>
      </c>
    </row>
    <row r="22" spans="1:35" ht="25.5" x14ac:dyDescent="0.25">
      <c r="A22" s="225">
        <v>20</v>
      </c>
      <c r="B22" s="300" t="s">
        <v>56</v>
      </c>
      <c r="C22" s="300" t="s">
        <v>163</v>
      </c>
      <c r="D22" s="300">
        <v>1</v>
      </c>
      <c r="E22" s="300" t="s">
        <v>24</v>
      </c>
      <c r="F22" s="300">
        <v>332</v>
      </c>
      <c r="G22" s="300" t="s">
        <v>58</v>
      </c>
      <c r="H22" s="300" t="s">
        <v>24</v>
      </c>
      <c r="I22" s="343" t="s">
        <v>313</v>
      </c>
      <c r="J22" s="344">
        <v>517.17490225074948</v>
      </c>
      <c r="K22" s="345">
        <v>184.26000000000002</v>
      </c>
      <c r="L22" s="346" t="s">
        <v>451</v>
      </c>
      <c r="M22" s="346" t="s">
        <v>451</v>
      </c>
      <c r="N22" s="346">
        <v>63</v>
      </c>
      <c r="O22" s="346" t="s">
        <v>451</v>
      </c>
      <c r="W22" s="207">
        <f t="shared" si="6"/>
        <v>0</v>
      </c>
      <c r="X22" s="207">
        <f t="shared" si="7"/>
        <v>0</v>
      </c>
      <c r="Y22" s="207">
        <f t="shared" si="8"/>
        <v>0</v>
      </c>
      <c r="Z22" s="207">
        <f t="shared" si="9"/>
        <v>0</v>
      </c>
      <c r="AA22" s="207">
        <f t="shared" si="10"/>
        <v>0</v>
      </c>
      <c r="AB22" s="207">
        <f t="shared" si="11"/>
        <v>0</v>
      </c>
      <c r="AC22" s="82"/>
      <c r="AD22" s="82">
        <f t="shared" si="3"/>
        <v>0</v>
      </c>
      <c r="AE22" s="82">
        <f t="shared" si="12"/>
        <v>0</v>
      </c>
      <c r="AF22" s="82">
        <f t="shared" si="4"/>
        <v>0</v>
      </c>
      <c r="AG22" s="82">
        <f t="shared" si="13"/>
        <v>1</v>
      </c>
      <c r="AH22" s="82">
        <f t="shared" si="5"/>
        <v>0</v>
      </c>
      <c r="AI22" s="82">
        <f t="shared" si="14"/>
        <v>0</v>
      </c>
    </row>
    <row r="23" spans="1:35" ht="25.5" x14ac:dyDescent="0.25">
      <c r="A23" s="225">
        <v>21</v>
      </c>
      <c r="B23" s="300" t="s">
        <v>61</v>
      </c>
      <c r="C23" s="300" t="s">
        <v>54</v>
      </c>
      <c r="D23" s="300">
        <v>1</v>
      </c>
      <c r="E23" s="300" t="s">
        <v>24</v>
      </c>
      <c r="F23" s="300">
        <v>177</v>
      </c>
      <c r="G23" s="300" t="s">
        <v>24</v>
      </c>
      <c r="H23" s="300" t="s">
        <v>24</v>
      </c>
      <c r="I23" s="343" t="s">
        <v>313</v>
      </c>
      <c r="J23" s="344">
        <v>517.17490225074948</v>
      </c>
      <c r="K23" s="345">
        <v>98.235000000000014</v>
      </c>
      <c r="L23" s="346" t="s">
        <v>451</v>
      </c>
      <c r="M23" s="346" t="s">
        <v>451</v>
      </c>
      <c r="N23" s="346" t="s">
        <v>451</v>
      </c>
      <c r="O23" s="346" t="s">
        <v>451</v>
      </c>
      <c r="W23" s="207">
        <f t="shared" si="6"/>
        <v>0</v>
      </c>
      <c r="X23" s="207">
        <f t="shared" si="7"/>
        <v>0</v>
      </c>
      <c r="Y23" s="207">
        <f t="shared" si="8"/>
        <v>0</v>
      </c>
      <c r="Z23" s="207">
        <f t="shared" si="9"/>
        <v>0</v>
      </c>
      <c r="AA23" s="207">
        <f t="shared" si="10"/>
        <v>0</v>
      </c>
      <c r="AB23" s="207">
        <f t="shared" si="11"/>
        <v>0</v>
      </c>
      <c r="AC23" s="82"/>
      <c r="AD23" s="82">
        <f t="shared" si="3"/>
        <v>0</v>
      </c>
      <c r="AE23" s="82">
        <f t="shared" si="12"/>
        <v>0</v>
      </c>
      <c r="AF23" s="82">
        <f t="shared" si="4"/>
        <v>0</v>
      </c>
      <c r="AG23" s="82">
        <f t="shared" si="13"/>
        <v>0</v>
      </c>
      <c r="AH23" s="82">
        <f t="shared" si="5"/>
        <v>0</v>
      </c>
      <c r="AI23" s="82">
        <f t="shared" si="14"/>
        <v>0</v>
      </c>
    </row>
    <row r="24" spans="1:35" ht="25.5" x14ac:dyDescent="0.25">
      <c r="A24" s="225">
        <v>22</v>
      </c>
      <c r="B24" s="300" t="s">
        <v>61</v>
      </c>
      <c r="C24" s="300" t="s">
        <v>54</v>
      </c>
      <c r="D24" s="300">
        <v>2</v>
      </c>
      <c r="E24" s="300" t="s">
        <v>24</v>
      </c>
      <c r="F24" s="300">
        <v>166</v>
      </c>
      <c r="G24" s="300" t="s">
        <v>24</v>
      </c>
      <c r="H24" s="300" t="s">
        <v>24</v>
      </c>
      <c r="I24" s="343" t="s">
        <v>313</v>
      </c>
      <c r="J24" s="344">
        <v>517.17490225074948</v>
      </c>
      <c r="K24" s="345">
        <v>92.13000000000001</v>
      </c>
      <c r="L24" s="346">
        <v>50</v>
      </c>
      <c r="M24" s="346" t="s">
        <v>451</v>
      </c>
      <c r="N24" s="346" t="s">
        <v>451</v>
      </c>
      <c r="O24" s="346" t="s">
        <v>451</v>
      </c>
      <c r="W24" s="207">
        <f t="shared" si="6"/>
        <v>0</v>
      </c>
      <c r="X24" s="207">
        <f t="shared" si="7"/>
        <v>1</v>
      </c>
      <c r="Y24" s="207">
        <f t="shared" si="8"/>
        <v>0</v>
      </c>
      <c r="Z24" s="207">
        <f t="shared" si="9"/>
        <v>0</v>
      </c>
      <c r="AA24" s="207">
        <f t="shared" si="10"/>
        <v>0</v>
      </c>
      <c r="AB24" s="207">
        <f t="shared" si="11"/>
        <v>0</v>
      </c>
      <c r="AC24" s="82"/>
      <c r="AD24" s="82">
        <f t="shared" si="3"/>
        <v>0</v>
      </c>
      <c r="AE24" s="82">
        <f t="shared" si="12"/>
        <v>0</v>
      </c>
      <c r="AF24" s="82">
        <f t="shared" si="4"/>
        <v>0</v>
      </c>
      <c r="AG24" s="82">
        <f t="shared" si="13"/>
        <v>0</v>
      </c>
      <c r="AH24" s="82">
        <f t="shared" si="5"/>
        <v>0</v>
      </c>
      <c r="AI24" s="82">
        <f t="shared" si="14"/>
        <v>0</v>
      </c>
    </row>
    <row r="25" spans="1:35" s="285" customFormat="1" ht="25.5" x14ac:dyDescent="0.25">
      <c r="A25" s="225">
        <v>23</v>
      </c>
      <c r="B25" s="300" t="s">
        <v>61</v>
      </c>
      <c r="C25" s="300" t="s">
        <v>62</v>
      </c>
      <c r="D25" s="300">
        <v>1</v>
      </c>
      <c r="E25" s="300" t="s">
        <v>24</v>
      </c>
      <c r="F25" s="300">
        <v>122</v>
      </c>
      <c r="G25" s="300" t="s">
        <v>24</v>
      </c>
      <c r="H25" s="300" t="s">
        <v>24</v>
      </c>
      <c r="I25" s="343" t="s">
        <v>313</v>
      </c>
      <c r="J25" s="344">
        <v>517.17490225074948</v>
      </c>
      <c r="K25" s="345">
        <v>67.710000000000008</v>
      </c>
      <c r="L25" s="346" t="s">
        <v>451</v>
      </c>
      <c r="M25" s="346" t="s">
        <v>451</v>
      </c>
      <c r="N25" s="346" t="s">
        <v>451</v>
      </c>
      <c r="O25" s="346" t="s">
        <v>451</v>
      </c>
      <c r="P25" s="154"/>
      <c r="Q25" s="154"/>
      <c r="R25" s="154"/>
      <c r="S25" s="154"/>
      <c r="T25" s="154"/>
      <c r="U25" s="154"/>
      <c r="V25" s="154"/>
      <c r="W25" s="207">
        <f t="shared" si="6"/>
        <v>0</v>
      </c>
      <c r="X25" s="207">
        <f t="shared" si="7"/>
        <v>0</v>
      </c>
      <c r="Y25" s="207">
        <f t="shared" si="8"/>
        <v>0</v>
      </c>
      <c r="Z25" s="207">
        <f t="shared" si="9"/>
        <v>0</v>
      </c>
      <c r="AA25" s="207">
        <f t="shared" si="10"/>
        <v>0</v>
      </c>
      <c r="AB25" s="207">
        <f t="shared" si="11"/>
        <v>0</v>
      </c>
      <c r="AC25" s="286"/>
      <c r="AD25" s="286">
        <f t="shared" si="3"/>
        <v>0</v>
      </c>
      <c r="AE25" s="286">
        <f t="shared" si="12"/>
        <v>0</v>
      </c>
      <c r="AF25" s="286">
        <f t="shared" si="4"/>
        <v>0</v>
      </c>
      <c r="AG25" s="286">
        <f t="shared" si="13"/>
        <v>0</v>
      </c>
      <c r="AH25" s="286">
        <f t="shared" si="5"/>
        <v>0</v>
      </c>
      <c r="AI25" s="286">
        <f t="shared" si="14"/>
        <v>0</v>
      </c>
    </row>
    <row r="26" spans="1:35" s="285" customFormat="1" ht="25.5" x14ac:dyDescent="0.25">
      <c r="A26" s="225">
        <v>24</v>
      </c>
      <c r="B26" s="300" t="s">
        <v>61</v>
      </c>
      <c r="C26" s="300" t="s">
        <v>63</v>
      </c>
      <c r="D26" s="300">
        <v>1</v>
      </c>
      <c r="E26" s="300" t="s">
        <v>24</v>
      </c>
      <c r="F26" s="300">
        <v>76</v>
      </c>
      <c r="G26" s="300" t="s">
        <v>24</v>
      </c>
      <c r="H26" s="300" t="s">
        <v>360</v>
      </c>
      <c r="I26" s="343" t="s">
        <v>313</v>
      </c>
      <c r="J26" s="344">
        <v>517.17490225074948</v>
      </c>
      <c r="K26" s="345">
        <v>42.180000000000007</v>
      </c>
      <c r="L26" s="346" t="s">
        <v>451</v>
      </c>
      <c r="M26" s="346" t="s">
        <v>451</v>
      </c>
      <c r="N26" s="346" t="s">
        <v>451</v>
      </c>
      <c r="O26" s="346" t="s">
        <v>451</v>
      </c>
      <c r="P26" s="154"/>
      <c r="Q26" s="154"/>
      <c r="R26" s="154"/>
      <c r="S26" s="154"/>
      <c r="T26" s="154"/>
      <c r="U26" s="154"/>
      <c r="V26" s="154"/>
      <c r="W26" s="207">
        <f t="shared" si="6"/>
        <v>0</v>
      </c>
      <c r="X26" s="207">
        <f t="shared" si="7"/>
        <v>0</v>
      </c>
      <c r="Y26" s="207">
        <f t="shared" si="8"/>
        <v>0</v>
      </c>
      <c r="Z26" s="207">
        <f t="shared" si="9"/>
        <v>0</v>
      </c>
      <c r="AA26" s="207">
        <f t="shared" si="10"/>
        <v>0</v>
      </c>
      <c r="AB26" s="207">
        <f t="shared" si="11"/>
        <v>0</v>
      </c>
      <c r="AC26" s="286"/>
      <c r="AD26" s="286">
        <f t="shared" si="3"/>
        <v>0</v>
      </c>
      <c r="AE26" s="286">
        <f t="shared" si="12"/>
        <v>0</v>
      </c>
      <c r="AF26" s="286">
        <f t="shared" si="4"/>
        <v>0</v>
      </c>
      <c r="AG26" s="286">
        <f t="shared" si="13"/>
        <v>0</v>
      </c>
      <c r="AH26" s="286">
        <f t="shared" si="5"/>
        <v>0</v>
      </c>
      <c r="AI26" s="286">
        <f t="shared" si="14"/>
        <v>0</v>
      </c>
    </row>
    <row r="27" spans="1:35" ht="26.25" x14ac:dyDescent="0.25">
      <c r="A27" s="225">
        <v>25</v>
      </c>
      <c r="B27" s="300" t="s">
        <v>770</v>
      </c>
      <c r="C27" s="346" t="s">
        <v>25</v>
      </c>
      <c r="D27" s="300">
        <v>1</v>
      </c>
      <c r="E27" s="300" t="s">
        <v>771</v>
      </c>
      <c r="F27" s="300">
        <v>25</v>
      </c>
      <c r="G27" s="300" t="s">
        <v>771</v>
      </c>
      <c r="H27" s="300" t="s">
        <v>11</v>
      </c>
      <c r="I27" s="343" t="s">
        <v>314</v>
      </c>
      <c r="J27" s="344">
        <v>680.65493404551648</v>
      </c>
      <c r="K27" s="345">
        <v>18.3</v>
      </c>
      <c r="L27" s="346" t="s">
        <v>451</v>
      </c>
      <c r="M27" s="346" t="s">
        <v>451</v>
      </c>
      <c r="N27" s="346" t="s">
        <v>451</v>
      </c>
      <c r="O27" s="346" t="s">
        <v>451</v>
      </c>
      <c r="W27" s="207">
        <f t="shared" si="6"/>
        <v>0</v>
      </c>
      <c r="X27" s="207">
        <f t="shared" si="7"/>
        <v>0</v>
      </c>
      <c r="Y27" s="207">
        <f t="shared" si="8"/>
        <v>0</v>
      </c>
      <c r="Z27" s="207">
        <f t="shared" si="9"/>
        <v>0</v>
      </c>
      <c r="AA27" s="207">
        <f t="shared" si="10"/>
        <v>0</v>
      </c>
      <c r="AB27" s="207">
        <f t="shared" si="11"/>
        <v>0</v>
      </c>
      <c r="AC27" s="82"/>
      <c r="AD27" s="82">
        <f t="shared" si="3"/>
        <v>0</v>
      </c>
      <c r="AE27" s="82">
        <f t="shared" si="12"/>
        <v>0</v>
      </c>
      <c r="AF27" s="82">
        <f t="shared" si="4"/>
        <v>0</v>
      </c>
      <c r="AG27" s="82">
        <f t="shared" si="13"/>
        <v>0</v>
      </c>
      <c r="AH27" s="82">
        <f t="shared" si="5"/>
        <v>0</v>
      </c>
      <c r="AI27" s="82">
        <f t="shared" si="14"/>
        <v>0</v>
      </c>
    </row>
    <row r="28" spans="1:35" ht="26.25" x14ac:dyDescent="0.25">
      <c r="A28" s="225">
        <v>26</v>
      </c>
      <c r="B28" s="300" t="s">
        <v>770</v>
      </c>
      <c r="C28" s="346" t="s">
        <v>25</v>
      </c>
      <c r="D28" s="300">
        <v>2</v>
      </c>
      <c r="E28" s="300" t="s">
        <v>771</v>
      </c>
      <c r="F28" s="300">
        <v>25</v>
      </c>
      <c r="G28" s="300" t="s">
        <v>771</v>
      </c>
      <c r="H28" s="300" t="s">
        <v>11</v>
      </c>
      <c r="I28" s="343" t="s">
        <v>314</v>
      </c>
      <c r="J28" s="344">
        <v>680.65493404551648</v>
      </c>
      <c r="K28" s="345">
        <v>18.3</v>
      </c>
      <c r="L28" s="346" t="s">
        <v>451</v>
      </c>
      <c r="M28" s="346" t="s">
        <v>451</v>
      </c>
      <c r="N28" s="346" t="s">
        <v>451</v>
      </c>
      <c r="O28" s="346" t="s">
        <v>451</v>
      </c>
      <c r="W28" s="207">
        <f t="shared" si="6"/>
        <v>0</v>
      </c>
      <c r="X28" s="207">
        <f t="shared" si="7"/>
        <v>0</v>
      </c>
      <c r="Y28" s="207">
        <f t="shared" si="8"/>
        <v>0</v>
      </c>
      <c r="Z28" s="207">
        <f t="shared" si="9"/>
        <v>0</v>
      </c>
      <c r="AA28" s="207">
        <f t="shared" si="10"/>
        <v>0</v>
      </c>
      <c r="AB28" s="207">
        <f t="shared" si="11"/>
        <v>0</v>
      </c>
      <c r="AC28" s="82"/>
      <c r="AD28" s="82">
        <f t="shared" si="3"/>
        <v>0</v>
      </c>
      <c r="AE28" s="82">
        <f t="shared" si="12"/>
        <v>0</v>
      </c>
      <c r="AF28" s="82">
        <f t="shared" si="4"/>
        <v>0</v>
      </c>
      <c r="AG28" s="82">
        <f t="shared" si="13"/>
        <v>0</v>
      </c>
      <c r="AH28" s="82">
        <f t="shared" si="5"/>
        <v>0</v>
      </c>
      <c r="AI28" s="82">
        <f t="shared" si="14"/>
        <v>0</v>
      </c>
    </row>
    <row r="29" spans="1:35" ht="35.25" customHeight="1" x14ac:dyDescent="0.25">
      <c r="A29" s="225">
        <v>27</v>
      </c>
      <c r="B29" s="300" t="s">
        <v>64</v>
      </c>
      <c r="C29" s="300" t="s">
        <v>425</v>
      </c>
      <c r="D29" s="300">
        <v>1</v>
      </c>
      <c r="E29" s="300" t="s">
        <v>901</v>
      </c>
      <c r="F29" s="300">
        <v>223</v>
      </c>
      <c r="G29" s="300" t="s">
        <v>51</v>
      </c>
      <c r="H29" s="300" t="s">
        <v>11</v>
      </c>
      <c r="I29" s="343" t="s">
        <v>313</v>
      </c>
      <c r="J29" s="344">
        <v>517.17490225074948</v>
      </c>
      <c r="K29" s="345">
        <v>123.76500000000001</v>
      </c>
      <c r="L29" s="346">
        <v>50</v>
      </c>
      <c r="M29" s="346" t="s">
        <v>451</v>
      </c>
      <c r="N29" s="346">
        <v>50</v>
      </c>
      <c r="O29" s="346" t="s">
        <v>543</v>
      </c>
      <c r="W29" s="207">
        <f t="shared" si="6"/>
        <v>0</v>
      </c>
      <c r="X29" s="207">
        <f t="shared" si="7"/>
        <v>1</v>
      </c>
      <c r="Y29" s="207">
        <f t="shared" si="8"/>
        <v>0</v>
      </c>
      <c r="Z29" s="207">
        <f t="shared" si="9"/>
        <v>0</v>
      </c>
      <c r="AA29" s="207">
        <f t="shared" si="10"/>
        <v>0</v>
      </c>
      <c r="AB29" s="207">
        <f t="shared" si="11"/>
        <v>0</v>
      </c>
      <c r="AC29" s="82"/>
      <c r="AD29" s="82">
        <f t="shared" si="3"/>
        <v>0</v>
      </c>
      <c r="AE29" s="82">
        <f t="shared" si="12"/>
        <v>0</v>
      </c>
      <c r="AF29" s="82">
        <f t="shared" si="4"/>
        <v>0</v>
      </c>
      <c r="AG29" s="82">
        <f t="shared" si="13"/>
        <v>0</v>
      </c>
      <c r="AH29" s="82">
        <f t="shared" si="5"/>
        <v>0</v>
      </c>
      <c r="AI29" s="82">
        <f t="shared" si="14"/>
        <v>0</v>
      </c>
    </row>
    <row r="30" spans="1:35" ht="26.25" x14ac:dyDescent="0.25">
      <c r="A30" s="225">
        <v>28</v>
      </c>
      <c r="B30" s="300" t="s">
        <v>64</v>
      </c>
      <c r="C30" s="300" t="s">
        <v>425</v>
      </c>
      <c r="D30" s="300">
        <v>2</v>
      </c>
      <c r="E30" s="300" t="s">
        <v>901</v>
      </c>
      <c r="F30" s="300">
        <v>223</v>
      </c>
      <c r="G30" s="300" t="s">
        <v>51</v>
      </c>
      <c r="H30" s="300" t="s">
        <v>11</v>
      </c>
      <c r="I30" s="343" t="s">
        <v>313</v>
      </c>
      <c r="J30" s="344">
        <v>517.17490225074948</v>
      </c>
      <c r="K30" s="345">
        <v>123.76500000000001</v>
      </c>
      <c r="L30" s="346">
        <v>50</v>
      </c>
      <c r="M30" s="346" t="s">
        <v>451</v>
      </c>
      <c r="N30" s="346">
        <v>50</v>
      </c>
      <c r="O30" s="346" t="s">
        <v>543</v>
      </c>
      <c r="W30" s="207">
        <f t="shared" si="6"/>
        <v>0</v>
      </c>
      <c r="X30" s="207">
        <f t="shared" si="7"/>
        <v>1</v>
      </c>
      <c r="Y30" s="207">
        <f t="shared" si="8"/>
        <v>0</v>
      </c>
      <c r="Z30" s="207">
        <f t="shared" si="9"/>
        <v>0</v>
      </c>
      <c r="AA30" s="207">
        <f t="shared" si="10"/>
        <v>0</v>
      </c>
      <c r="AB30" s="207">
        <f t="shared" si="11"/>
        <v>0</v>
      </c>
      <c r="AC30" s="82"/>
      <c r="AD30" s="82">
        <f t="shared" si="3"/>
        <v>0</v>
      </c>
      <c r="AE30" s="82">
        <f t="shared" si="12"/>
        <v>0</v>
      </c>
      <c r="AF30" s="82">
        <f t="shared" si="4"/>
        <v>0</v>
      </c>
      <c r="AG30" s="82">
        <f t="shared" si="13"/>
        <v>0</v>
      </c>
      <c r="AH30" s="82">
        <f t="shared" si="5"/>
        <v>0</v>
      </c>
      <c r="AI30" s="82">
        <f t="shared" si="14"/>
        <v>0</v>
      </c>
    </row>
    <row r="31" spans="1:35" ht="25.5" x14ac:dyDescent="0.25">
      <c r="A31" s="225">
        <v>29</v>
      </c>
      <c r="B31" s="300" t="s">
        <v>64</v>
      </c>
      <c r="C31" s="300" t="s">
        <v>35</v>
      </c>
      <c r="D31" s="300">
        <v>1</v>
      </c>
      <c r="E31" s="300" t="s">
        <v>11</v>
      </c>
      <c r="F31" s="300">
        <v>54</v>
      </c>
      <c r="G31" s="300" t="s">
        <v>11</v>
      </c>
      <c r="H31" s="300" t="s">
        <v>11</v>
      </c>
      <c r="I31" s="343" t="s">
        <v>314</v>
      </c>
      <c r="J31" s="344">
        <v>680.65493404551648</v>
      </c>
      <c r="K31" s="345">
        <v>39.527999999999999</v>
      </c>
      <c r="L31" s="346" t="s">
        <v>451</v>
      </c>
      <c r="M31" s="346" t="s">
        <v>451</v>
      </c>
      <c r="N31" s="346" t="s">
        <v>451</v>
      </c>
      <c r="O31" s="346" t="s">
        <v>451</v>
      </c>
      <c r="W31" s="207">
        <f t="shared" si="6"/>
        <v>0</v>
      </c>
      <c r="X31" s="207">
        <f t="shared" si="7"/>
        <v>0</v>
      </c>
      <c r="Y31" s="207">
        <f t="shared" si="8"/>
        <v>0</v>
      </c>
      <c r="Z31" s="207">
        <f t="shared" si="9"/>
        <v>0</v>
      </c>
      <c r="AA31" s="207">
        <f t="shared" si="10"/>
        <v>0</v>
      </c>
      <c r="AB31" s="207">
        <f t="shared" si="11"/>
        <v>0</v>
      </c>
      <c r="AC31" s="82"/>
      <c r="AD31" s="82">
        <f t="shared" si="3"/>
        <v>0</v>
      </c>
      <c r="AE31" s="82">
        <f t="shared" si="12"/>
        <v>0</v>
      </c>
      <c r="AF31" s="82">
        <f t="shared" si="4"/>
        <v>0</v>
      </c>
      <c r="AG31" s="82">
        <f t="shared" si="13"/>
        <v>0</v>
      </c>
      <c r="AH31" s="82">
        <f t="shared" si="5"/>
        <v>0</v>
      </c>
      <c r="AI31" s="82">
        <f t="shared" si="14"/>
        <v>0</v>
      </c>
    </row>
    <row r="32" spans="1:35" ht="25.5" x14ac:dyDescent="0.25">
      <c r="A32" s="225">
        <v>30</v>
      </c>
      <c r="B32" s="300" t="s">
        <v>64</v>
      </c>
      <c r="C32" s="300" t="s">
        <v>35</v>
      </c>
      <c r="D32" s="300">
        <v>2</v>
      </c>
      <c r="E32" s="300" t="s">
        <v>11</v>
      </c>
      <c r="F32" s="300">
        <v>54</v>
      </c>
      <c r="G32" s="300" t="s">
        <v>11</v>
      </c>
      <c r="H32" s="300" t="s">
        <v>11</v>
      </c>
      <c r="I32" s="343" t="s">
        <v>314</v>
      </c>
      <c r="J32" s="344">
        <v>680.65493404551648</v>
      </c>
      <c r="K32" s="345">
        <v>39.527999999999999</v>
      </c>
      <c r="L32" s="346" t="s">
        <v>451</v>
      </c>
      <c r="M32" s="346" t="s">
        <v>451</v>
      </c>
      <c r="N32" s="346" t="s">
        <v>451</v>
      </c>
      <c r="O32" s="346" t="s">
        <v>451</v>
      </c>
      <c r="W32" s="207">
        <f t="shared" si="6"/>
        <v>0</v>
      </c>
      <c r="X32" s="207">
        <f t="shared" si="7"/>
        <v>0</v>
      </c>
      <c r="Y32" s="207">
        <f t="shared" si="8"/>
        <v>0</v>
      </c>
      <c r="Z32" s="207">
        <f t="shared" si="9"/>
        <v>0</v>
      </c>
      <c r="AA32" s="207">
        <f t="shared" si="10"/>
        <v>0</v>
      </c>
      <c r="AB32" s="207">
        <f t="shared" si="11"/>
        <v>0</v>
      </c>
      <c r="AC32" s="82"/>
      <c r="AD32" s="82">
        <f t="shared" si="3"/>
        <v>0</v>
      </c>
      <c r="AE32" s="82">
        <f t="shared" si="12"/>
        <v>0</v>
      </c>
      <c r="AF32" s="82">
        <f t="shared" si="4"/>
        <v>0</v>
      </c>
      <c r="AG32" s="82">
        <f t="shared" si="13"/>
        <v>0</v>
      </c>
      <c r="AH32" s="82">
        <f t="shared" si="5"/>
        <v>0</v>
      </c>
      <c r="AI32" s="82">
        <f t="shared" si="14"/>
        <v>0</v>
      </c>
    </row>
    <row r="33" spans="1:35" s="285" customFormat="1" ht="25.5" x14ac:dyDescent="0.25">
      <c r="A33" s="225">
        <v>31</v>
      </c>
      <c r="B33" s="300" t="s">
        <v>64</v>
      </c>
      <c r="C33" s="300" t="s">
        <v>66</v>
      </c>
      <c r="D33" s="300">
        <v>1</v>
      </c>
      <c r="E33" s="300" t="s">
        <v>51</v>
      </c>
      <c r="F33" s="300">
        <v>135</v>
      </c>
      <c r="G33" s="300" t="s">
        <v>51</v>
      </c>
      <c r="H33" s="300" t="s">
        <v>51</v>
      </c>
      <c r="I33" s="343" t="s">
        <v>313</v>
      </c>
      <c r="J33" s="344">
        <v>517.17490225074948</v>
      </c>
      <c r="K33" s="345">
        <v>74.925000000000011</v>
      </c>
      <c r="L33" s="346" t="s">
        <v>451</v>
      </c>
      <c r="M33" s="346" t="s">
        <v>451</v>
      </c>
      <c r="N33" s="346" t="s">
        <v>451</v>
      </c>
      <c r="O33" s="346" t="s">
        <v>451</v>
      </c>
      <c r="P33" s="154"/>
      <c r="Q33" s="154"/>
      <c r="R33" s="154"/>
      <c r="S33" s="154"/>
      <c r="T33" s="154"/>
      <c r="U33" s="154"/>
      <c r="V33" s="154"/>
      <c r="W33" s="207">
        <f t="shared" si="6"/>
        <v>0</v>
      </c>
      <c r="X33" s="207">
        <f t="shared" si="7"/>
        <v>0</v>
      </c>
      <c r="Y33" s="207">
        <f t="shared" si="8"/>
        <v>0</v>
      </c>
      <c r="Z33" s="207">
        <f t="shared" si="9"/>
        <v>0</v>
      </c>
      <c r="AA33" s="207">
        <f t="shared" si="10"/>
        <v>0</v>
      </c>
      <c r="AB33" s="207">
        <f t="shared" si="11"/>
        <v>0</v>
      </c>
      <c r="AC33" s="286"/>
      <c r="AD33" s="286">
        <f t="shared" si="3"/>
        <v>0</v>
      </c>
      <c r="AE33" s="286">
        <f t="shared" si="12"/>
        <v>0</v>
      </c>
      <c r="AF33" s="286">
        <f t="shared" si="4"/>
        <v>0</v>
      </c>
      <c r="AG33" s="286">
        <f t="shared" si="13"/>
        <v>0</v>
      </c>
      <c r="AH33" s="286">
        <f t="shared" si="5"/>
        <v>0</v>
      </c>
      <c r="AI33" s="286">
        <f t="shared" si="14"/>
        <v>0</v>
      </c>
    </row>
    <row r="34" spans="1:35" s="285" customFormat="1" ht="25.5" x14ac:dyDescent="0.25">
      <c r="A34" s="225">
        <v>32</v>
      </c>
      <c r="B34" s="300" t="s">
        <v>64</v>
      </c>
      <c r="C34" s="300" t="s">
        <v>67</v>
      </c>
      <c r="D34" s="300">
        <v>2</v>
      </c>
      <c r="E34" s="300" t="s">
        <v>51</v>
      </c>
      <c r="F34" s="300">
        <v>185</v>
      </c>
      <c r="G34" s="300" t="s">
        <v>51</v>
      </c>
      <c r="H34" s="300" t="s">
        <v>51</v>
      </c>
      <c r="I34" s="343" t="s">
        <v>313</v>
      </c>
      <c r="J34" s="344">
        <v>517.17490225074948</v>
      </c>
      <c r="K34" s="345">
        <v>102.67500000000001</v>
      </c>
      <c r="L34" s="346" t="s">
        <v>451</v>
      </c>
      <c r="M34" s="346" t="s">
        <v>451</v>
      </c>
      <c r="N34" s="346" t="s">
        <v>451</v>
      </c>
      <c r="O34" s="346" t="s">
        <v>451</v>
      </c>
      <c r="P34" s="154"/>
      <c r="Q34" s="154"/>
      <c r="R34" s="154"/>
      <c r="S34" s="154"/>
      <c r="T34" s="154"/>
      <c r="U34" s="154"/>
      <c r="V34" s="154"/>
      <c r="W34" s="207">
        <f t="shared" si="6"/>
        <v>0</v>
      </c>
      <c r="X34" s="207">
        <f t="shared" si="7"/>
        <v>0</v>
      </c>
      <c r="Y34" s="207">
        <f t="shared" si="8"/>
        <v>0</v>
      </c>
      <c r="Z34" s="207">
        <f t="shared" si="9"/>
        <v>0</v>
      </c>
      <c r="AA34" s="207">
        <f t="shared" si="10"/>
        <v>0</v>
      </c>
      <c r="AB34" s="207">
        <f t="shared" si="11"/>
        <v>0</v>
      </c>
      <c r="AC34" s="286"/>
      <c r="AD34" s="286">
        <f t="shared" si="3"/>
        <v>0</v>
      </c>
      <c r="AE34" s="286">
        <f t="shared" si="12"/>
        <v>0</v>
      </c>
      <c r="AF34" s="286">
        <f t="shared" si="4"/>
        <v>0</v>
      </c>
      <c r="AG34" s="286">
        <f t="shared" si="13"/>
        <v>0</v>
      </c>
      <c r="AH34" s="286">
        <f t="shared" si="5"/>
        <v>0</v>
      </c>
      <c r="AI34" s="286">
        <f t="shared" si="14"/>
        <v>0</v>
      </c>
    </row>
    <row r="35" spans="1:35" ht="33" customHeight="1" x14ac:dyDescent="0.25">
      <c r="A35" s="225">
        <v>33</v>
      </c>
      <c r="B35" s="300" t="s">
        <v>35</v>
      </c>
      <c r="C35" s="300" t="s">
        <v>153</v>
      </c>
      <c r="D35" s="300">
        <v>1</v>
      </c>
      <c r="E35" s="300" t="s">
        <v>11</v>
      </c>
      <c r="F35" s="300">
        <v>344</v>
      </c>
      <c r="G35" s="300" t="s">
        <v>11</v>
      </c>
      <c r="H35" s="300" t="s">
        <v>11</v>
      </c>
      <c r="I35" s="343" t="s">
        <v>966</v>
      </c>
      <c r="J35" s="344">
        <v>517.17490225074948</v>
      </c>
      <c r="K35" s="345">
        <v>181.48500000000001</v>
      </c>
      <c r="L35" s="346">
        <v>80</v>
      </c>
      <c r="M35" s="346" t="s">
        <v>543</v>
      </c>
      <c r="N35" s="346">
        <v>80</v>
      </c>
      <c r="O35" s="346" t="s">
        <v>451</v>
      </c>
      <c r="W35" s="207">
        <f t="shared" si="6"/>
        <v>0</v>
      </c>
      <c r="X35" s="207">
        <f t="shared" si="7"/>
        <v>0</v>
      </c>
      <c r="Y35" s="207">
        <f t="shared" si="8"/>
        <v>0</v>
      </c>
      <c r="Z35" s="207">
        <f t="shared" si="9"/>
        <v>0</v>
      </c>
      <c r="AA35" s="207">
        <f t="shared" si="10"/>
        <v>0</v>
      </c>
      <c r="AB35" s="207">
        <f t="shared" si="11"/>
        <v>0</v>
      </c>
      <c r="AC35" s="82"/>
      <c r="AD35" s="82">
        <f t="shared" ref="AD35:AD66" si="15">IF(AND(N35=50,O35="Y"),1,0)</f>
        <v>0</v>
      </c>
      <c r="AE35" s="82">
        <f t="shared" si="12"/>
        <v>0</v>
      </c>
      <c r="AF35" s="82">
        <f t="shared" ref="AF35:AF66" si="16">IF(AND(N35=63,O35="Y"),1,0)</f>
        <v>0</v>
      </c>
      <c r="AG35" s="82">
        <f t="shared" si="13"/>
        <v>0</v>
      </c>
      <c r="AH35" s="82">
        <f t="shared" ref="AH35:AH66" si="17">IF(AND(N35=80,O35="Y"),1,0)</f>
        <v>0</v>
      </c>
      <c r="AI35" s="82">
        <f t="shared" si="14"/>
        <v>1</v>
      </c>
    </row>
    <row r="36" spans="1:35" s="41" customFormat="1" ht="30" customHeight="1" x14ac:dyDescent="0.25">
      <c r="A36" s="225">
        <v>34</v>
      </c>
      <c r="B36" s="300" t="s">
        <v>35</v>
      </c>
      <c r="C36" s="300" t="s">
        <v>153</v>
      </c>
      <c r="D36" s="300">
        <v>2</v>
      </c>
      <c r="E36" s="300" t="s">
        <v>11</v>
      </c>
      <c r="F36" s="300">
        <v>344</v>
      </c>
      <c r="G36" s="300" t="s">
        <v>11</v>
      </c>
      <c r="H36" s="300" t="s">
        <v>11</v>
      </c>
      <c r="I36" s="343" t="s">
        <v>966</v>
      </c>
      <c r="J36" s="344">
        <v>517.17490225074948</v>
      </c>
      <c r="K36" s="345">
        <v>181.48500000000001</v>
      </c>
      <c r="L36" s="346">
        <v>80</v>
      </c>
      <c r="M36" s="346" t="s">
        <v>543</v>
      </c>
      <c r="N36" s="346">
        <v>80</v>
      </c>
      <c r="O36" s="346" t="s">
        <v>451</v>
      </c>
      <c r="P36" s="154"/>
      <c r="Q36" s="297"/>
      <c r="R36" s="297"/>
      <c r="S36" s="297"/>
      <c r="T36" s="297"/>
      <c r="U36" s="297"/>
      <c r="V36" s="297"/>
      <c r="W36" s="207">
        <f t="shared" si="6"/>
        <v>0</v>
      </c>
      <c r="X36" s="207">
        <f t="shared" si="7"/>
        <v>0</v>
      </c>
      <c r="Y36" s="207">
        <f t="shared" si="8"/>
        <v>0</v>
      </c>
      <c r="Z36" s="207">
        <f t="shared" si="9"/>
        <v>0</v>
      </c>
      <c r="AA36" s="207">
        <f t="shared" si="10"/>
        <v>0</v>
      </c>
      <c r="AB36" s="207">
        <f t="shared" si="11"/>
        <v>0</v>
      </c>
      <c r="AC36" s="82"/>
      <c r="AD36" s="82">
        <f t="shared" si="15"/>
        <v>0</v>
      </c>
      <c r="AE36" s="82">
        <f t="shared" si="12"/>
        <v>0</v>
      </c>
      <c r="AF36" s="82">
        <f t="shared" si="16"/>
        <v>0</v>
      </c>
      <c r="AG36" s="82">
        <f t="shared" si="13"/>
        <v>0</v>
      </c>
      <c r="AH36" s="82">
        <f t="shared" si="17"/>
        <v>0</v>
      </c>
      <c r="AI36" s="82">
        <f t="shared" si="14"/>
        <v>1</v>
      </c>
    </row>
    <row r="37" spans="1:35" s="41" customFormat="1" ht="25.5" x14ac:dyDescent="0.25">
      <c r="A37" s="225">
        <v>35</v>
      </c>
      <c r="B37" s="300" t="s">
        <v>68</v>
      </c>
      <c r="C37" s="300" t="s">
        <v>69</v>
      </c>
      <c r="D37" s="300">
        <v>1</v>
      </c>
      <c r="E37" s="300" t="s">
        <v>51</v>
      </c>
      <c r="F37" s="300">
        <v>174</v>
      </c>
      <c r="G37" s="300" t="s">
        <v>51</v>
      </c>
      <c r="H37" s="300" t="s">
        <v>51</v>
      </c>
      <c r="I37" s="343" t="s">
        <v>313</v>
      </c>
      <c r="J37" s="344">
        <v>517.17490225074948</v>
      </c>
      <c r="K37" s="345">
        <v>96.570000000000007</v>
      </c>
      <c r="L37" s="346" t="s">
        <v>451</v>
      </c>
      <c r="M37" s="346" t="s">
        <v>451</v>
      </c>
      <c r="N37" s="346" t="s">
        <v>451</v>
      </c>
      <c r="O37" s="346" t="s">
        <v>451</v>
      </c>
      <c r="P37" s="154"/>
      <c r="Q37" s="297"/>
      <c r="R37" s="297"/>
      <c r="S37" s="297"/>
      <c r="T37" s="297"/>
      <c r="U37" s="297"/>
      <c r="V37" s="297"/>
      <c r="W37" s="207">
        <f t="shared" si="6"/>
        <v>0</v>
      </c>
      <c r="X37" s="207">
        <f t="shared" si="7"/>
        <v>0</v>
      </c>
      <c r="Y37" s="207">
        <f t="shared" si="8"/>
        <v>0</v>
      </c>
      <c r="Z37" s="207">
        <f t="shared" si="9"/>
        <v>0</v>
      </c>
      <c r="AA37" s="207">
        <f t="shared" si="10"/>
        <v>0</v>
      </c>
      <c r="AB37" s="207">
        <f t="shared" si="11"/>
        <v>0</v>
      </c>
      <c r="AC37" s="82"/>
      <c r="AD37" s="82">
        <f t="shared" si="15"/>
        <v>0</v>
      </c>
      <c r="AE37" s="82">
        <f t="shared" si="12"/>
        <v>0</v>
      </c>
      <c r="AF37" s="82">
        <f t="shared" si="16"/>
        <v>0</v>
      </c>
      <c r="AG37" s="82">
        <f t="shared" si="13"/>
        <v>0</v>
      </c>
      <c r="AH37" s="82">
        <f t="shared" si="17"/>
        <v>0</v>
      </c>
      <c r="AI37" s="82">
        <f t="shared" si="14"/>
        <v>0</v>
      </c>
    </row>
    <row r="38" spans="1:35" s="41" customFormat="1" ht="25.5" x14ac:dyDescent="0.25">
      <c r="A38" s="225">
        <v>36</v>
      </c>
      <c r="B38" s="300" t="s">
        <v>68</v>
      </c>
      <c r="C38" s="300" t="s">
        <v>69</v>
      </c>
      <c r="D38" s="300">
        <v>2</v>
      </c>
      <c r="E38" s="300" t="s">
        <v>51</v>
      </c>
      <c r="F38" s="300">
        <v>174</v>
      </c>
      <c r="G38" s="300" t="s">
        <v>51</v>
      </c>
      <c r="H38" s="300" t="s">
        <v>51</v>
      </c>
      <c r="I38" s="343" t="s">
        <v>313</v>
      </c>
      <c r="J38" s="344">
        <v>517.17490225074948</v>
      </c>
      <c r="K38" s="345">
        <v>96.570000000000007</v>
      </c>
      <c r="L38" s="346" t="s">
        <v>451</v>
      </c>
      <c r="M38" s="346" t="s">
        <v>451</v>
      </c>
      <c r="N38" s="346" t="s">
        <v>451</v>
      </c>
      <c r="O38" s="346" t="s">
        <v>451</v>
      </c>
      <c r="P38" s="154"/>
      <c r="Q38" s="297"/>
      <c r="R38" s="297"/>
      <c r="S38" s="297"/>
      <c r="T38" s="297"/>
      <c r="U38" s="297"/>
      <c r="V38" s="297"/>
      <c r="W38" s="207">
        <f t="shared" si="6"/>
        <v>0</v>
      </c>
      <c r="X38" s="207">
        <f t="shared" si="7"/>
        <v>0</v>
      </c>
      <c r="Y38" s="207">
        <f t="shared" si="8"/>
        <v>0</v>
      </c>
      <c r="Z38" s="207">
        <f t="shared" si="9"/>
        <v>0</v>
      </c>
      <c r="AA38" s="207">
        <f t="shared" si="10"/>
        <v>0</v>
      </c>
      <c r="AB38" s="207">
        <f t="shared" si="11"/>
        <v>0</v>
      </c>
      <c r="AC38" s="82"/>
      <c r="AD38" s="82">
        <f t="shared" si="15"/>
        <v>0</v>
      </c>
      <c r="AE38" s="82">
        <f t="shared" si="12"/>
        <v>0</v>
      </c>
      <c r="AF38" s="82">
        <f t="shared" si="16"/>
        <v>0</v>
      </c>
      <c r="AG38" s="82">
        <f t="shared" si="13"/>
        <v>0</v>
      </c>
      <c r="AH38" s="82">
        <f t="shared" si="17"/>
        <v>0</v>
      </c>
      <c r="AI38" s="82">
        <f t="shared" si="14"/>
        <v>0</v>
      </c>
    </row>
    <row r="39" spans="1:35" s="41" customFormat="1" ht="25.5" x14ac:dyDescent="0.25">
      <c r="A39" s="225">
        <v>37</v>
      </c>
      <c r="B39" s="300" t="s">
        <v>68</v>
      </c>
      <c r="C39" s="300" t="s">
        <v>64</v>
      </c>
      <c r="D39" s="300">
        <v>1</v>
      </c>
      <c r="E39" s="300" t="s">
        <v>51</v>
      </c>
      <c r="F39" s="300">
        <v>131</v>
      </c>
      <c r="G39" s="300" t="s">
        <v>51</v>
      </c>
      <c r="H39" s="300" t="s">
        <v>51</v>
      </c>
      <c r="I39" s="343" t="s">
        <v>313</v>
      </c>
      <c r="J39" s="344">
        <v>517.17490225074948</v>
      </c>
      <c r="K39" s="345">
        <v>72.705000000000013</v>
      </c>
      <c r="L39" s="346" t="s">
        <v>451</v>
      </c>
      <c r="M39" s="346" t="s">
        <v>451</v>
      </c>
      <c r="N39" s="346" t="s">
        <v>451</v>
      </c>
      <c r="O39" s="346" t="s">
        <v>451</v>
      </c>
      <c r="P39" s="154"/>
      <c r="Q39" s="297"/>
      <c r="R39" s="297"/>
      <c r="S39" s="297"/>
      <c r="T39" s="297"/>
      <c r="U39" s="297"/>
      <c r="V39" s="297"/>
      <c r="W39" s="207">
        <f t="shared" si="6"/>
        <v>0</v>
      </c>
      <c r="X39" s="207">
        <f t="shared" si="7"/>
        <v>0</v>
      </c>
      <c r="Y39" s="207">
        <f t="shared" si="8"/>
        <v>0</v>
      </c>
      <c r="Z39" s="207">
        <f t="shared" si="9"/>
        <v>0</v>
      </c>
      <c r="AA39" s="207">
        <f t="shared" si="10"/>
        <v>0</v>
      </c>
      <c r="AB39" s="207">
        <f t="shared" si="11"/>
        <v>0</v>
      </c>
      <c r="AC39" s="82"/>
      <c r="AD39" s="82">
        <f t="shared" si="15"/>
        <v>0</v>
      </c>
      <c r="AE39" s="82">
        <f t="shared" si="12"/>
        <v>0</v>
      </c>
      <c r="AF39" s="82">
        <f t="shared" si="16"/>
        <v>0</v>
      </c>
      <c r="AG39" s="82">
        <f t="shared" si="13"/>
        <v>0</v>
      </c>
      <c r="AH39" s="82">
        <f t="shared" si="17"/>
        <v>0</v>
      </c>
      <c r="AI39" s="82">
        <f t="shared" si="14"/>
        <v>0</v>
      </c>
    </row>
    <row r="40" spans="1:35" s="285" customFormat="1" ht="25.5" x14ac:dyDescent="0.25">
      <c r="A40" s="225">
        <v>38</v>
      </c>
      <c r="B40" s="300" t="s">
        <v>68</v>
      </c>
      <c r="C40" s="300" t="s">
        <v>435</v>
      </c>
      <c r="D40" s="300">
        <v>1</v>
      </c>
      <c r="E40" s="300" t="s">
        <v>51</v>
      </c>
      <c r="F40" s="300">
        <v>72</v>
      </c>
      <c r="G40" s="300" t="s">
        <v>51</v>
      </c>
      <c r="H40" s="300" t="s">
        <v>230</v>
      </c>
      <c r="I40" s="343" t="s">
        <v>313</v>
      </c>
      <c r="J40" s="344">
        <v>517.17490225074948</v>
      </c>
      <c r="K40" s="345">
        <v>39.96</v>
      </c>
      <c r="L40" s="346" t="s">
        <v>451</v>
      </c>
      <c r="M40" s="346" t="s">
        <v>451</v>
      </c>
      <c r="N40" s="346" t="s">
        <v>451</v>
      </c>
      <c r="O40" s="346" t="s">
        <v>451</v>
      </c>
      <c r="P40" s="154"/>
      <c r="Q40" s="154"/>
      <c r="R40" s="154"/>
      <c r="S40" s="154"/>
      <c r="T40" s="154"/>
      <c r="U40" s="154"/>
      <c r="V40" s="154"/>
      <c r="W40" s="207">
        <f t="shared" si="6"/>
        <v>0</v>
      </c>
      <c r="X40" s="207">
        <f t="shared" si="7"/>
        <v>0</v>
      </c>
      <c r="Y40" s="207">
        <f t="shared" si="8"/>
        <v>0</v>
      </c>
      <c r="Z40" s="207">
        <f t="shared" si="9"/>
        <v>0</v>
      </c>
      <c r="AA40" s="207">
        <f t="shared" si="10"/>
        <v>0</v>
      </c>
      <c r="AB40" s="207">
        <f t="shared" si="11"/>
        <v>0</v>
      </c>
      <c r="AC40" s="286"/>
      <c r="AD40" s="286">
        <f t="shared" si="15"/>
        <v>0</v>
      </c>
      <c r="AE40" s="286">
        <f t="shared" si="12"/>
        <v>0</v>
      </c>
      <c r="AF40" s="286">
        <f t="shared" si="16"/>
        <v>0</v>
      </c>
      <c r="AG40" s="286">
        <f t="shared" si="13"/>
        <v>0</v>
      </c>
      <c r="AH40" s="286">
        <f t="shared" si="17"/>
        <v>0</v>
      </c>
      <c r="AI40" s="286">
        <f t="shared" si="14"/>
        <v>0</v>
      </c>
    </row>
    <row r="41" spans="1:35" s="285" customFormat="1" ht="25.5" x14ac:dyDescent="0.25">
      <c r="A41" s="225">
        <v>39</v>
      </c>
      <c r="B41" s="300" t="s">
        <v>68</v>
      </c>
      <c r="C41" s="300" t="s">
        <v>435</v>
      </c>
      <c r="D41" s="300">
        <v>2</v>
      </c>
      <c r="E41" s="300" t="s">
        <v>51</v>
      </c>
      <c r="F41" s="300">
        <v>72</v>
      </c>
      <c r="G41" s="300" t="s">
        <v>51</v>
      </c>
      <c r="H41" s="300" t="s">
        <v>230</v>
      </c>
      <c r="I41" s="343" t="s">
        <v>313</v>
      </c>
      <c r="J41" s="344">
        <v>517.17490225074948</v>
      </c>
      <c r="K41" s="345">
        <v>39.96</v>
      </c>
      <c r="L41" s="346" t="s">
        <v>451</v>
      </c>
      <c r="M41" s="346" t="s">
        <v>451</v>
      </c>
      <c r="N41" s="346" t="s">
        <v>451</v>
      </c>
      <c r="O41" s="346" t="s">
        <v>451</v>
      </c>
      <c r="P41" s="154"/>
      <c r="Q41" s="154"/>
      <c r="R41" s="154"/>
      <c r="S41" s="154"/>
      <c r="T41" s="154"/>
      <c r="U41" s="154"/>
      <c r="V41" s="154"/>
      <c r="W41" s="207">
        <f t="shared" si="6"/>
        <v>0</v>
      </c>
      <c r="X41" s="207">
        <f t="shared" si="7"/>
        <v>0</v>
      </c>
      <c r="Y41" s="207">
        <f t="shared" si="8"/>
        <v>0</v>
      </c>
      <c r="Z41" s="207">
        <f t="shared" si="9"/>
        <v>0</v>
      </c>
      <c r="AA41" s="207">
        <f t="shared" si="10"/>
        <v>0</v>
      </c>
      <c r="AB41" s="207">
        <f t="shared" si="11"/>
        <v>0</v>
      </c>
      <c r="AC41" s="286"/>
      <c r="AD41" s="286">
        <f t="shared" si="15"/>
        <v>0</v>
      </c>
      <c r="AE41" s="286">
        <f t="shared" si="12"/>
        <v>0</v>
      </c>
      <c r="AF41" s="286">
        <f t="shared" si="16"/>
        <v>0</v>
      </c>
      <c r="AG41" s="286">
        <f t="shared" si="13"/>
        <v>0</v>
      </c>
      <c r="AH41" s="286">
        <f t="shared" si="17"/>
        <v>0</v>
      </c>
      <c r="AI41" s="286">
        <f t="shared" si="14"/>
        <v>0</v>
      </c>
    </row>
    <row r="42" spans="1:35" ht="25.5" x14ac:dyDescent="0.25">
      <c r="A42" s="225">
        <v>40</v>
      </c>
      <c r="B42" s="347" t="s">
        <v>70</v>
      </c>
      <c r="C42" s="347" t="s">
        <v>71</v>
      </c>
      <c r="D42" s="347">
        <v>1</v>
      </c>
      <c r="E42" s="347" t="s">
        <v>15</v>
      </c>
      <c r="F42" s="347">
        <v>282</v>
      </c>
      <c r="G42" s="347" t="s">
        <v>15</v>
      </c>
      <c r="H42" s="347" t="s">
        <v>24</v>
      </c>
      <c r="I42" s="343" t="s">
        <v>315</v>
      </c>
      <c r="J42" s="344">
        <v>625.88703061120441</v>
      </c>
      <c r="K42" s="345">
        <v>189.786</v>
      </c>
      <c r="L42" s="346" t="s">
        <v>451</v>
      </c>
      <c r="M42" s="346" t="s">
        <v>451</v>
      </c>
      <c r="N42" s="346">
        <v>50</v>
      </c>
      <c r="O42" s="346" t="s">
        <v>451</v>
      </c>
      <c r="W42" s="207">
        <f t="shared" si="6"/>
        <v>0</v>
      </c>
      <c r="X42" s="207">
        <f t="shared" si="7"/>
        <v>0</v>
      </c>
      <c r="Y42" s="207">
        <f t="shared" si="8"/>
        <v>0</v>
      </c>
      <c r="Z42" s="207">
        <f t="shared" si="9"/>
        <v>0</v>
      </c>
      <c r="AA42" s="207">
        <f t="shared" si="10"/>
        <v>0</v>
      </c>
      <c r="AB42" s="207">
        <f t="shared" si="11"/>
        <v>0</v>
      </c>
      <c r="AC42" s="82"/>
      <c r="AD42" s="82">
        <f t="shared" si="15"/>
        <v>0</v>
      </c>
      <c r="AE42" s="82">
        <f t="shared" si="12"/>
        <v>1</v>
      </c>
      <c r="AF42" s="82">
        <f t="shared" si="16"/>
        <v>0</v>
      </c>
      <c r="AG42" s="82">
        <f t="shared" si="13"/>
        <v>0</v>
      </c>
      <c r="AH42" s="82">
        <f t="shared" si="17"/>
        <v>0</v>
      </c>
      <c r="AI42" s="82">
        <f t="shared" si="14"/>
        <v>0</v>
      </c>
    </row>
    <row r="43" spans="1:35" ht="25.5" x14ac:dyDescent="0.25">
      <c r="A43" s="225">
        <v>41</v>
      </c>
      <c r="B43" s="347" t="s">
        <v>70</v>
      </c>
      <c r="C43" s="347" t="s">
        <v>71</v>
      </c>
      <c r="D43" s="347">
        <v>2</v>
      </c>
      <c r="E43" s="347" t="s">
        <v>15</v>
      </c>
      <c r="F43" s="347">
        <v>282</v>
      </c>
      <c r="G43" s="347" t="s">
        <v>15</v>
      </c>
      <c r="H43" s="347" t="s">
        <v>24</v>
      </c>
      <c r="I43" s="343" t="s">
        <v>315</v>
      </c>
      <c r="J43" s="344">
        <v>625.88703061120441</v>
      </c>
      <c r="K43" s="345">
        <v>189.786</v>
      </c>
      <c r="L43" s="346" t="s">
        <v>451</v>
      </c>
      <c r="M43" s="346" t="s">
        <v>451</v>
      </c>
      <c r="N43" s="346">
        <v>50</v>
      </c>
      <c r="O43" s="346" t="s">
        <v>451</v>
      </c>
      <c r="W43" s="207">
        <f t="shared" si="6"/>
        <v>0</v>
      </c>
      <c r="X43" s="207">
        <f t="shared" si="7"/>
        <v>0</v>
      </c>
      <c r="Y43" s="207">
        <f t="shared" si="8"/>
        <v>0</v>
      </c>
      <c r="Z43" s="207">
        <f t="shared" si="9"/>
        <v>0</v>
      </c>
      <c r="AA43" s="207">
        <f t="shared" si="10"/>
        <v>0</v>
      </c>
      <c r="AB43" s="207">
        <f t="shared" si="11"/>
        <v>0</v>
      </c>
      <c r="AC43" s="82"/>
      <c r="AD43" s="82">
        <f t="shared" si="15"/>
        <v>0</v>
      </c>
      <c r="AE43" s="82">
        <f t="shared" si="12"/>
        <v>1</v>
      </c>
      <c r="AF43" s="82">
        <f t="shared" si="16"/>
        <v>0</v>
      </c>
      <c r="AG43" s="82">
        <f t="shared" si="13"/>
        <v>0</v>
      </c>
      <c r="AH43" s="82">
        <f t="shared" si="17"/>
        <v>0</v>
      </c>
      <c r="AI43" s="82">
        <f t="shared" si="14"/>
        <v>0</v>
      </c>
    </row>
    <row r="44" spans="1:35" ht="25.5" x14ac:dyDescent="0.25">
      <c r="A44" s="225">
        <v>42</v>
      </c>
      <c r="B44" s="346" t="s">
        <v>70</v>
      </c>
      <c r="C44" s="346" t="s">
        <v>182</v>
      </c>
      <c r="D44" s="346">
        <v>1</v>
      </c>
      <c r="E44" s="346" t="s">
        <v>15</v>
      </c>
      <c r="F44" s="346">
        <v>10</v>
      </c>
      <c r="G44" s="346" t="s">
        <v>15</v>
      </c>
      <c r="H44" s="346" t="s">
        <v>24</v>
      </c>
      <c r="I44" s="343" t="s">
        <v>313</v>
      </c>
      <c r="J44" s="344">
        <v>517.17490225074948</v>
      </c>
      <c r="K44" s="345">
        <v>5.5500000000000007</v>
      </c>
      <c r="L44" s="346" t="s">
        <v>451</v>
      </c>
      <c r="M44" s="346" t="s">
        <v>451</v>
      </c>
      <c r="N44" s="346" t="s">
        <v>451</v>
      </c>
      <c r="O44" s="346" t="s">
        <v>451</v>
      </c>
      <c r="W44" s="207">
        <f t="shared" si="6"/>
        <v>0</v>
      </c>
      <c r="X44" s="207">
        <f t="shared" si="7"/>
        <v>0</v>
      </c>
      <c r="Y44" s="207">
        <f t="shared" si="8"/>
        <v>0</v>
      </c>
      <c r="Z44" s="207">
        <f t="shared" si="9"/>
        <v>0</v>
      </c>
      <c r="AA44" s="207">
        <f t="shared" si="10"/>
        <v>0</v>
      </c>
      <c r="AB44" s="207">
        <f t="shared" si="11"/>
        <v>0</v>
      </c>
      <c r="AC44" s="82"/>
      <c r="AD44" s="82">
        <f t="shared" si="15"/>
        <v>0</v>
      </c>
      <c r="AE44" s="82">
        <f t="shared" si="12"/>
        <v>0</v>
      </c>
      <c r="AF44" s="82">
        <f t="shared" si="16"/>
        <v>0</v>
      </c>
      <c r="AG44" s="82">
        <f t="shared" si="13"/>
        <v>0</v>
      </c>
      <c r="AH44" s="82">
        <f t="shared" si="17"/>
        <v>0</v>
      </c>
      <c r="AI44" s="82">
        <f t="shared" si="14"/>
        <v>0</v>
      </c>
    </row>
    <row r="45" spans="1:35" ht="25.5" x14ac:dyDescent="0.25">
      <c r="A45" s="225">
        <v>43</v>
      </c>
      <c r="B45" s="346" t="s">
        <v>70</v>
      </c>
      <c r="C45" s="346" t="s">
        <v>182</v>
      </c>
      <c r="D45" s="346">
        <v>2</v>
      </c>
      <c r="E45" s="346" t="s">
        <v>15</v>
      </c>
      <c r="F45" s="346">
        <v>10</v>
      </c>
      <c r="G45" s="346" t="s">
        <v>15</v>
      </c>
      <c r="H45" s="346" t="s">
        <v>24</v>
      </c>
      <c r="I45" s="343" t="s">
        <v>313</v>
      </c>
      <c r="J45" s="344">
        <v>517.17490225074948</v>
      </c>
      <c r="K45" s="345">
        <v>5.5500000000000007</v>
      </c>
      <c r="L45" s="346" t="s">
        <v>451</v>
      </c>
      <c r="M45" s="346" t="s">
        <v>451</v>
      </c>
      <c r="N45" s="346" t="s">
        <v>451</v>
      </c>
      <c r="O45" s="346" t="s">
        <v>451</v>
      </c>
      <c r="W45" s="207">
        <f t="shared" si="6"/>
        <v>0</v>
      </c>
      <c r="X45" s="207">
        <f t="shared" si="7"/>
        <v>0</v>
      </c>
      <c r="Y45" s="207">
        <f t="shared" si="8"/>
        <v>0</v>
      </c>
      <c r="Z45" s="207">
        <f t="shared" si="9"/>
        <v>0</v>
      </c>
      <c r="AA45" s="207">
        <f t="shared" si="10"/>
        <v>0</v>
      </c>
      <c r="AB45" s="207">
        <f t="shared" si="11"/>
        <v>0</v>
      </c>
      <c r="AC45" s="82"/>
      <c r="AD45" s="82">
        <f t="shared" si="15"/>
        <v>0</v>
      </c>
      <c r="AE45" s="82">
        <f t="shared" si="12"/>
        <v>0</v>
      </c>
      <c r="AF45" s="82">
        <f t="shared" si="16"/>
        <v>0</v>
      </c>
      <c r="AG45" s="82">
        <f t="shared" si="13"/>
        <v>0</v>
      </c>
      <c r="AH45" s="82">
        <f t="shared" si="17"/>
        <v>0</v>
      </c>
      <c r="AI45" s="82">
        <f t="shared" si="14"/>
        <v>0</v>
      </c>
    </row>
    <row r="46" spans="1:35" ht="25.5" x14ac:dyDescent="0.25">
      <c r="A46" s="225">
        <v>44</v>
      </c>
      <c r="B46" s="347" t="s">
        <v>70</v>
      </c>
      <c r="C46" s="300" t="s">
        <v>54</v>
      </c>
      <c r="D46" s="300">
        <v>1</v>
      </c>
      <c r="E46" s="300" t="s">
        <v>15</v>
      </c>
      <c r="F46" s="300">
        <v>220</v>
      </c>
      <c r="G46" s="300" t="s">
        <v>15</v>
      </c>
      <c r="H46" s="300" t="s">
        <v>24</v>
      </c>
      <c r="I46" s="343" t="s">
        <v>315</v>
      </c>
      <c r="J46" s="344">
        <v>625.88703061120441</v>
      </c>
      <c r="K46" s="345"/>
      <c r="L46" s="346" t="s">
        <v>451</v>
      </c>
      <c r="M46" s="346" t="s">
        <v>451</v>
      </c>
      <c r="N46" s="346" t="s">
        <v>451</v>
      </c>
      <c r="O46" s="346" t="s">
        <v>451</v>
      </c>
      <c r="W46" s="207">
        <f t="shared" si="6"/>
        <v>0</v>
      </c>
      <c r="X46" s="207">
        <f t="shared" si="7"/>
        <v>0</v>
      </c>
      <c r="Y46" s="207">
        <f t="shared" si="8"/>
        <v>0</v>
      </c>
      <c r="Z46" s="207">
        <f t="shared" si="9"/>
        <v>0</v>
      </c>
      <c r="AA46" s="207">
        <f t="shared" si="10"/>
        <v>0</v>
      </c>
      <c r="AB46" s="207">
        <f t="shared" si="11"/>
        <v>0</v>
      </c>
      <c r="AC46" s="82"/>
      <c r="AD46" s="82">
        <f t="shared" si="15"/>
        <v>0</v>
      </c>
      <c r="AE46" s="82">
        <f t="shared" si="12"/>
        <v>0</v>
      </c>
      <c r="AF46" s="82">
        <f t="shared" si="16"/>
        <v>0</v>
      </c>
      <c r="AG46" s="82">
        <f t="shared" si="13"/>
        <v>0</v>
      </c>
      <c r="AH46" s="82">
        <f t="shared" si="17"/>
        <v>0</v>
      </c>
      <c r="AI46" s="82">
        <f t="shared" si="14"/>
        <v>0</v>
      </c>
    </row>
    <row r="47" spans="1:35" ht="25.5" x14ac:dyDescent="0.25">
      <c r="A47" s="225">
        <v>45</v>
      </c>
      <c r="B47" s="347" t="s">
        <v>70</v>
      </c>
      <c r="C47" s="300" t="s">
        <v>227</v>
      </c>
      <c r="D47" s="300">
        <v>1</v>
      </c>
      <c r="E47" s="300" t="s">
        <v>15</v>
      </c>
      <c r="F47" s="300">
        <v>128</v>
      </c>
      <c r="G47" s="300" t="s">
        <v>15</v>
      </c>
      <c r="H47" s="300" t="s">
        <v>24</v>
      </c>
      <c r="I47" s="343" t="s">
        <v>315</v>
      </c>
      <c r="J47" s="344">
        <v>625.88703061120441</v>
      </c>
      <c r="K47" s="345"/>
      <c r="L47" s="346" t="s">
        <v>451</v>
      </c>
      <c r="M47" s="346" t="s">
        <v>451</v>
      </c>
      <c r="N47" s="346" t="s">
        <v>451</v>
      </c>
      <c r="O47" s="346" t="s">
        <v>451</v>
      </c>
      <c r="W47" s="207">
        <f t="shared" si="6"/>
        <v>0</v>
      </c>
      <c r="X47" s="207">
        <f t="shared" si="7"/>
        <v>0</v>
      </c>
      <c r="Y47" s="207">
        <f t="shared" si="8"/>
        <v>0</v>
      </c>
      <c r="Z47" s="207">
        <f t="shared" si="9"/>
        <v>0</v>
      </c>
      <c r="AA47" s="207">
        <f t="shared" si="10"/>
        <v>0</v>
      </c>
      <c r="AB47" s="207">
        <f t="shared" si="11"/>
        <v>0</v>
      </c>
      <c r="AC47" s="82"/>
      <c r="AD47" s="82">
        <f t="shared" si="15"/>
        <v>0</v>
      </c>
      <c r="AE47" s="82">
        <f t="shared" si="12"/>
        <v>0</v>
      </c>
      <c r="AF47" s="82">
        <f t="shared" si="16"/>
        <v>0</v>
      </c>
      <c r="AG47" s="82">
        <f t="shared" si="13"/>
        <v>0</v>
      </c>
      <c r="AH47" s="82">
        <f t="shared" si="17"/>
        <v>0</v>
      </c>
      <c r="AI47" s="82">
        <f t="shared" si="14"/>
        <v>0</v>
      </c>
    </row>
    <row r="48" spans="1:35" ht="25.5" x14ac:dyDescent="0.25">
      <c r="A48" s="225">
        <v>46</v>
      </c>
      <c r="B48" s="300" t="s">
        <v>72</v>
      </c>
      <c r="C48" s="300" t="s">
        <v>73</v>
      </c>
      <c r="D48" s="300">
        <v>1</v>
      </c>
      <c r="E48" s="300" t="s">
        <v>11</v>
      </c>
      <c r="F48" s="300">
        <v>322</v>
      </c>
      <c r="G48" s="300" t="s">
        <v>11</v>
      </c>
      <c r="H48" s="300" t="s">
        <v>11</v>
      </c>
      <c r="I48" s="343" t="s">
        <v>313</v>
      </c>
      <c r="J48" s="344">
        <v>517.17490225074948</v>
      </c>
      <c r="K48" s="345">
        <v>178.71</v>
      </c>
      <c r="L48" s="346">
        <v>50</v>
      </c>
      <c r="M48" s="346" t="s">
        <v>451</v>
      </c>
      <c r="N48" s="346">
        <v>80</v>
      </c>
      <c r="O48" s="346" t="s">
        <v>451</v>
      </c>
      <c r="W48" s="207">
        <f t="shared" si="6"/>
        <v>0</v>
      </c>
      <c r="X48" s="207">
        <f t="shared" si="7"/>
        <v>1</v>
      </c>
      <c r="Y48" s="207">
        <f t="shared" si="8"/>
        <v>0</v>
      </c>
      <c r="Z48" s="207">
        <f t="shared" si="9"/>
        <v>0</v>
      </c>
      <c r="AA48" s="207">
        <f t="shared" si="10"/>
        <v>0</v>
      </c>
      <c r="AB48" s="207">
        <f t="shared" si="11"/>
        <v>0</v>
      </c>
      <c r="AC48" s="82"/>
      <c r="AD48" s="82">
        <f t="shared" si="15"/>
        <v>0</v>
      </c>
      <c r="AE48" s="82">
        <f t="shared" si="12"/>
        <v>0</v>
      </c>
      <c r="AF48" s="82">
        <f t="shared" si="16"/>
        <v>0</v>
      </c>
      <c r="AG48" s="82">
        <f t="shared" si="13"/>
        <v>0</v>
      </c>
      <c r="AH48" s="82">
        <f t="shared" si="17"/>
        <v>0</v>
      </c>
      <c r="AI48" s="82">
        <f t="shared" si="14"/>
        <v>1</v>
      </c>
    </row>
    <row r="49" spans="1:35" s="41" customFormat="1" ht="25.5" x14ac:dyDescent="0.25">
      <c r="A49" s="225">
        <v>47</v>
      </c>
      <c r="B49" s="300" t="s">
        <v>72</v>
      </c>
      <c r="C49" s="300" t="s">
        <v>74</v>
      </c>
      <c r="D49" s="300">
        <v>1</v>
      </c>
      <c r="E49" s="300" t="s">
        <v>11</v>
      </c>
      <c r="F49" s="300">
        <v>333</v>
      </c>
      <c r="G49" s="300" t="s">
        <v>11</v>
      </c>
      <c r="H49" s="300" t="s">
        <v>11</v>
      </c>
      <c r="I49" s="343" t="s">
        <v>313</v>
      </c>
      <c r="J49" s="344">
        <v>517.17490225074948</v>
      </c>
      <c r="K49" s="345">
        <v>184.81500000000003</v>
      </c>
      <c r="L49" s="346">
        <v>50</v>
      </c>
      <c r="M49" s="346" t="s">
        <v>451</v>
      </c>
      <c r="N49" s="346">
        <v>80</v>
      </c>
      <c r="O49" s="346" t="s">
        <v>451</v>
      </c>
      <c r="P49" s="154"/>
      <c r="Q49" s="297"/>
      <c r="R49" s="297"/>
      <c r="S49" s="297"/>
      <c r="T49" s="297"/>
      <c r="U49" s="297"/>
      <c r="V49" s="297"/>
      <c r="W49" s="207">
        <f t="shared" si="6"/>
        <v>0</v>
      </c>
      <c r="X49" s="207">
        <f t="shared" si="7"/>
        <v>1</v>
      </c>
      <c r="Y49" s="207">
        <f t="shared" si="8"/>
        <v>0</v>
      </c>
      <c r="Z49" s="207">
        <f t="shared" si="9"/>
        <v>0</v>
      </c>
      <c r="AA49" s="207">
        <f t="shared" si="10"/>
        <v>0</v>
      </c>
      <c r="AB49" s="207">
        <f t="shared" si="11"/>
        <v>0</v>
      </c>
      <c r="AC49" s="82"/>
      <c r="AD49" s="82">
        <f t="shared" si="15"/>
        <v>0</v>
      </c>
      <c r="AE49" s="82">
        <f t="shared" si="12"/>
        <v>0</v>
      </c>
      <c r="AF49" s="82">
        <f t="shared" si="16"/>
        <v>0</v>
      </c>
      <c r="AG49" s="82">
        <f t="shared" si="13"/>
        <v>0</v>
      </c>
      <c r="AH49" s="82">
        <f t="shared" si="17"/>
        <v>0</v>
      </c>
      <c r="AI49" s="82">
        <f t="shared" si="14"/>
        <v>1</v>
      </c>
    </row>
    <row r="50" spans="1:35" ht="26.25" x14ac:dyDescent="0.25">
      <c r="A50" s="225">
        <v>48</v>
      </c>
      <c r="B50" s="300" t="s">
        <v>72</v>
      </c>
      <c r="C50" s="300" t="s">
        <v>74</v>
      </c>
      <c r="D50" s="300">
        <v>2</v>
      </c>
      <c r="E50" s="300" t="s">
        <v>11</v>
      </c>
      <c r="F50" s="300">
        <v>346</v>
      </c>
      <c r="G50" s="300" t="s">
        <v>11</v>
      </c>
      <c r="H50" s="300" t="s">
        <v>11</v>
      </c>
      <c r="I50" s="343" t="s">
        <v>313</v>
      </c>
      <c r="J50" s="344">
        <v>517.17490225074948</v>
      </c>
      <c r="K50" s="345">
        <v>192.03000000000003</v>
      </c>
      <c r="L50" s="346">
        <v>63</v>
      </c>
      <c r="M50" s="346" t="s">
        <v>451</v>
      </c>
      <c r="N50" s="346">
        <v>50</v>
      </c>
      <c r="O50" s="346" t="s">
        <v>543</v>
      </c>
      <c r="W50" s="207">
        <f t="shared" si="6"/>
        <v>0</v>
      </c>
      <c r="X50" s="207">
        <f t="shared" si="7"/>
        <v>0</v>
      </c>
      <c r="Y50" s="207">
        <f t="shared" si="8"/>
        <v>0</v>
      </c>
      <c r="Z50" s="207">
        <f t="shared" si="9"/>
        <v>1</v>
      </c>
      <c r="AA50" s="207">
        <f t="shared" si="10"/>
        <v>0</v>
      </c>
      <c r="AB50" s="207">
        <f t="shared" si="11"/>
        <v>0</v>
      </c>
      <c r="AC50" s="82"/>
      <c r="AD50" s="82">
        <f t="shared" si="15"/>
        <v>0</v>
      </c>
      <c r="AE50" s="82">
        <f t="shared" si="12"/>
        <v>0</v>
      </c>
      <c r="AF50" s="82">
        <f t="shared" si="16"/>
        <v>0</v>
      </c>
      <c r="AG50" s="82">
        <f t="shared" si="13"/>
        <v>0</v>
      </c>
      <c r="AH50" s="82">
        <f t="shared" si="17"/>
        <v>0</v>
      </c>
      <c r="AI50" s="82">
        <f t="shared" si="14"/>
        <v>0</v>
      </c>
    </row>
    <row r="51" spans="1:35" ht="25.5" x14ac:dyDescent="0.25">
      <c r="A51" s="225">
        <v>49</v>
      </c>
      <c r="B51" s="300" t="s">
        <v>72</v>
      </c>
      <c r="C51" s="300" t="s">
        <v>74</v>
      </c>
      <c r="D51" s="300">
        <v>3</v>
      </c>
      <c r="E51" s="300" t="s">
        <v>11</v>
      </c>
      <c r="F51" s="300">
        <v>346</v>
      </c>
      <c r="G51" s="300" t="s">
        <v>11</v>
      </c>
      <c r="H51" s="300" t="s">
        <v>11</v>
      </c>
      <c r="I51" s="343" t="s">
        <v>313</v>
      </c>
      <c r="J51" s="344">
        <v>517.17490225074948</v>
      </c>
      <c r="K51" s="345">
        <v>192.03000000000003</v>
      </c>
      <c r="L51" s="346">
        <v>63</v>
      </c>
      <c r="M51" s="346" t="s">
        <v>451</v>
      </c>
      <c r="N51" s="346">
        <v>63</v>
      </c>
      <c r="O51" s="346" t="s">
        <v>451</v>
      </c>
      <c r="W51" s="207">
        <f t="shared" si="6"/>
        <v>0</v>
      </c>
      <c r="X51" s="207">
        <f t="shared" si="7"/>
        <v>0</v>
      </c>
      <c r="Y51" s="207">
        <f t="shared" si="8"/>
        <v>0</v>
      </c>
      <c r="Z51" s="207">
        <f t="shared" si="9"/>
        <v>1</v>
      </c>
      <c r="AA51" s="207">
        <f t="shared" si="10"/>
        <v>0</v>
      </c>
      <c r="AB51" s="207">
        <f t="shared" si="11"/>
        <v>0</v>
      </c>
      <c r="AC51" s="82"/>
      <c r="AD51" s="82">
        <f t="shared" si="15"/>
        <v>0</v>
      </c>
      <c r="AE51" s="82">
        <f t="shared" si="12"/>
        <v>0</v>
      </c>
      <c r="AF51" s="82">
        <f t="shared" si="16"/>
        <v>0</v>
      </c>
      <c r="AG51" s="82">
        <f t="shared" si="13"/>
        <v>1</v>
      </c>
      <c r="AH51" s="82">
        <f t="shared" si="17"/>
        <v>0</v>
      </c>
      <c r="AI51" s="82">
        <f t="shared" si="14"/>
        <v>0</v>
      </c>
    </row>
    <row r="52" spans="1:35" ht="25.5" x14ac:dyDescent="0.25">
      <c r="A52" s="225">
        <v>50</v>
      </c>
      <c r="B52" s="300" t="s">
        <v>72</v>
      </c>
      <c r="C52" s="300" t="s">
        <v>900</v>
      </c>
      <c r="D52" s="300">
        <v>1</v>
      </c>
      <c r="E52" s="300" t="s">
        <v>900</v>
      </c>
      <c r="F52" s="300">
        <v>28</v>
      </c>
      <c r="G52" s="300" t="s">
        <v>11</v>
      </c>
      <c r="H52" s="300" t="s">
        <v>900</v>
      </c>
      <c r="I52" s="343" t="s">
        <v>313</v>
      </c>
      <c r="J52" s="344">
        <v>517.17490225074948</v>
      </c>
      <c r="K52" s="345">
        <v>15.540000000000001</v>
      </c>
      <c r="L52" s="346" t="s">
        <v>451</v>
      </c>
      <c r="M52" s="346" t="s">
        <v>451</v>
      </c>
      <c r="N52" s="346" t="s">
        <v>451</v>
      </c>
      <c r="O52" s="346" t="s">
        <v>451</v>
      </c>
      <c r="W52" s="207">
        <f t="shared" si="6"/>
        <v>0</v>
      </c>
      <c r="X52" s="207">
        <f t="shared" si="7"/>
        <v>0</v>
      </c>
      <c r="Y52" s="207">
        <f t="shared" si="8"/>
        <v>0</v>
      </c>
      <c r="Z52" s="207">
        <f t="shared" si="9"/>
        <v>0</v>
      </c>
      <c r="AA52" s="207">
        <f t="shared" si="10"/>
        <v>0</v>
      </c>
      <c r="AB52" s="207">
        <f t="shared" si="11"/>
        <v>0</v>
      </c>
      <c r="AC52" s="82"/>
      <c r="AD52" s="82">
        <f t="shared" si="15"/>
        <v>0</v>
      </c>
      <c r="AE52" s="82">
        <f t="shared" si="12"/>
        <v>0</v>
      </c>
      <c r="AF52" s="82">
        <f t="shared" si="16"/>
        <v>0</v>
      </c>
      <c r="AG52" s="82">
        <f t="shared" si="13"/>
        <v>0</v>
      </c>
      <c r="AH52" s="82">
        <f t="shared" si="17"/>
        <v>0</v>
      </c>
      <c r="AI52" s="82">
        <f t="shared" si="14"/>
        <v>0</v>
      </c>
    </row>
    <row r="53" spans="1:35" ht="25.5" x14ac:dyDescent="0.25">
      <c r="A53" s="225">
        <v>51</v>
      </c>
      <c r="B53" s="300" t="s">
        <v>72</v>
      </c>
      <c r="C53" s="300" t="s">
        <v>900</v>
      </c>
      <c r="D53" s="300">
        <v>2</v>
      </c>
      <c r="E53" s="300" t="s">
        <v>900</v>
      </c>
      <c r="F53" s="300">
        <v>28</v>
      </c>
      <c r="G53" s="300" t="s">
        <v>11</v>
      </c>
      <c r="H53" s="300" t="s">
        <v>900</v>
      </c>
      <c r="I53" s="343" t="s">
        <v>313</v>
      </c>
      <c r="J53" s="344">
        <v>517.17490225074948</v>
      </c>
      <c r="K53" s="345">
        <v>15.540000000000001</v>
      </c>
      <c r="L53" s="346" t="s">
        <v>451</v>
      </c>
      <c r="M53" s="346" t="s">
        <v>451</v>
      </c>
      <c r="N53" s="346" t="s">
        <v>451</v>
      </c>
      <c r="O53" s="346" t="s">
        <v>451</v>
      </c>
      <c r="W53" s="207">
        <f t="shared" si="6"/>
        <v>0</v>
      </c>
      <c r="X53" s="207">
        <f t="shared" si="7"/>
        <v>0</v>
      </c>
      <c r="Y53" s="207">
        <f t="shared" si="8"/>
        <v>0</v>
      </c>
      <c r="Z53" s="207">
        <f t="shared" si="9"/>
        <v>0</v>
      </c>
      <c r="AA53" s="207">
        <f t="shared" si="10"/>
        <v>0</v>
      </c>
      <c r="AB53" s="207">
        <f t="shared" si="11"/>
        <v>0</v>
      </c>
      <c r="AC53" s="82"/>
      <c r="AD53" s="82">
        <f t="shared" si="15"/>
        <v>0</v>
      </c>
      <c r="AE53" s="82">
        <f t="shared" si="12"/>
        <v>0</v>
      </c>
      <c r="AF53" s="82">
        <f t="shared" si="16"/>
        <v>0</v>
      </c>
      <c r="AG53" s="82">
        <f t="shared" si="13"/>
        <v>0</v>
      </c>
      <c r="AH53" s="82">
        <f t="shared" si="17"/>
        <v>0</v>
      </c>
      <c r="AI53" s="82">
        <f t="shared" si="14"/>
        <v>0</v>
      </c>
    </row>
    <row r="54" spans="1:35" s="41" customFormat="1" ht="25.5" x14ac:dyDescent="0.25">
      <c r="A54" s="225">
        <v>52</v>
      </c>
      <c r="B54" s="300" t="s">
        <v>72</v>
      </c>
      <c r="C54" s="300" t="s">
        <v>76</v>
      </c>
      <c r="D54" s="300">
        <v>1</v>
      </c>
      <c r="E54" s="300" t="s">
        <v>11</v>
      </c>
      <c r="F54" s="300">
        <v>388</v>
      </c>
      <c r="G54" s="300" t="s">
        <v>11</v>
      </c>
      <c r="H54" s="300" t="s">
        <v>11</v>
      </c>
      <c r="I54" s="343" t="s">
        <v>313</v>
      </c>
      <c r="J54" s="344">
        <v>517.17490225074948</v>
      </c>
      <c r="K54" s="345">
        <v>215.34000000000003</v>
      </c>
      <c r="L54" s="346">
        <v>63</v>
      </c>
      <c r="M54" s="346" t="s">
        <v>451</v>
      </c>
      <c r="N54" s="346">
        <v>63</v>
      </c>
      <c r="O54" s="346" t="s">
        <v>451</v>
      </c>
      <c r="P54" s="154"/>
      <c r="Q54" s="297"/>
      <c r="R54" s="297"/>
      <c r="S54" s="297"/>
      <c r="T54" s="297"/>
      <c r="U54" s="297"/>
      <c r="V54" s="297"/>
      <c r="W54" s="207">
        <f t="shared" si="6"/>
        <v>0</v>
      </c>
      <c r="X54" s="207">
        <f t="shared" si="7"/>
        <v>0</v>
      </c>
      <c r="Y54" s="207">
        <f t="shared" si="8"/>
        <v>0</v>
      </c>
      <c r="Z54" s="207">
        <f t="shared" si="9"/>
        <v>1</v>
      </c>
      <c r="AA54" s="207">
        <f t="shared" si="10"/>
        <v>0</v>
      </c>
      <c r="AB54" s="207">
        <f t="shared" si="11"/>
        <v>0</v>
      </c>
      <c r="AC54" s="82"/>
      <c r="AD54" s="82">
        <f t="shared" si="15"/>
        <v>0</v>
      </c>
      <c r="AE54" s="82">
        <f t="shared" si="12"/>
        <v>0</v>
      </c>
      <c r="AF54" s="82">
        <f t="shared" si="16"/>
        <v>0</v>
      </c>
      <c r="AG54" s="82">
        <f t="shared" si="13"/>
        <v>1</v>
      </c>
      <c r="AH54" s="82">
        <f t="shared" si="17"/>
        <v>0</v>
      </c>
      <c r="AI54" s="82">
        <f t="shared" si="14"/>
        <v>0</v>
      </c>
    </row>
    <row r="55" spans="1:35" s="41" customFormat="1" ht="25.5" x14ac:dyDescent="0.25">
      <c r="A55" s="225">
        <v>53</v>
      </c>
      <c r="B55" s="300" t="s">
        <v>72</v>
      </c>
      <c r="C55" s="300" t="s">
        <v>77</v>
      </c>
      <c r="D55" s="300">
        <v>1</v>
      </c>
      <c r="E55" s="300" t="s">
        <v>11</v>
      </c>
      <c r="F55" s="300">
        <v>15</v>
      </c>
      <c r="G55" s="300" t="s">
        <v>11</v>
      </c>
      <c r="H55" s="300" t="s">
        <v>232</v>
      </c>
      <c r="I55" s="343" t="s">
        <v>313</v>
      </c>
      <c r="J55" s="344">
        <v>517.17490225074948</v>
      </c>
      <c r="K55" s="345">
        <v>8.3250000000000011</v>
      </c>
      <c r="L55" s="346">
        <v>63</v>
      </c>
      <c r="M55" s="346" t="s">
        <v>451</v>
      </c>
      <c r="N55" s="346" t="s">
        <v>451</v>
      </c>
      <c r="O55" s="346" t="s">
        <v>451</v>
      </c>
      <c r="P55" s="154"/>
      <c r="Q55" s="297"/>
      <c r="R55" s="297"/>
      <c r="S55" s="297"/>
      <c r="T55" s="297"/>
      <c r="U55" s="297"/>
      <c r="V55" s="297"/>
      <c r="W55" s="207">
        <f t="shared" si="6"/>
        <v>0</v>
      </c>
      <c r="X55" s="207">
        <f t="shared" si="7"/>
        <v>0</v>
      </c>
      <c r="Y55" s="207">
        <f t="shared" si="8"/>
        <v>0</v>
      </c>
      <c r="Z55" s="207">
        <f t="shared" si="9"/>
        <v>1</v>
      </c>
      <c r="AA55" s="207">
        <f t="shared" si="10"/>
        <v>0</v>
      </c>
      <c r="AB55" s="207">
        <f t="shared" si="11"/>
        <v>0</v>
      </c>
      <c r="AC55" s="82"/>
      <c r="AD55" s="82">
        <f t="shared" si="15"/>
        <v>0</v>
      </c>
      <c r="AE55" s="82">
        <f t="shared" si="12"/>
        <v>0</v>
      </c>
      <c r="AF55" s="82">
        <f t="shared" si="16"/>
        <v>0</v>
      </c>
      <c r="AG55" s="82">
        <f t="shared" si="13"/>
        <v>0</v>
      </c>
      <c r="AH55" s="82">
        <f t="shared" si="17"/>
        <v>0</v>
      </c>
      <c r="AI55" s="82">
        <f t="shared" si="14"/>
        <v>0</v>
      </c>
    </row>
    <row r="56" spans="1:35" s="41" customFormat="1" ht="25.5" x14ac:dyDescent="0.25">
      <c r="A56" s="225">
        <v>54</v>
      </c>
      <c r="B56" s="300" t="s">
        <v>489</v>
      </c>
      <c r="C56" s="300" t="s">
        <v>436</v>
      </c>
      <c r="D56" s="300">
        <v>1</v>
      </c>
      <c r="E56" s="300" t="s">
        <v>312</v>
      </c>
      <c r="F56" s="300">
        <v>178</v>
      </c>
      <c r="G56" s="300" t="s">
        <v>11</v>
      </c>
      <c r="H56" s="300" t="s">
        <v>312</v>
      </c>
      <c r="I56" s="343" t="s">
        <v>313</v>
      </c>
      <c r="J56" s="344">
        <v>517.17490225074948</v>
      </c>
      <c r="K56" s="345">
        <v>98.79</v>
      </c>
      <c r="L56" s="346">
        <v>50</v>
      </c>
      <c r="M56" s="346" t="s">
        <v>451</v>
      </c>
      <c r="N56" s="346" t="s">
        <v>451</v>
      </c>
      <c r="O56" s="346" t="s">
        <v>451</v>
      </c>
      <c r="P56" s="154"/>
      <c r="Q56" s="297"/>
      <c r="R56" s="297"/>
      <c r="S56" s="297"/>
      <c r="T56" s="297"/>
      <c r="U56" s="297"/>
      <c r="V56" s="297"/>
      <c r="W56" s="207">
        <f t="shared" si="6"/>
        <v>0</v>
      </c>
      <c r="X56" s="207">
        <f t="shared" si="7"/>
        <v>1</v>
      </c>
      <c r="Y56" s="207">
        <f t="shared" si="8"/>
        <v>0</v>
      </c>
      <c r="Z56" s="207">
        <f t="shared" si="9"/>
        <v>0</v>
      </c>
      <c r="AA56" s="207">
        <f t="shared" si="10"/>
        <v>0</v>
      </c>
      <c r="AB56" s="207">
        <f t="shared" si="11"/>
        <v>0</v>
      </c>
      <c r="AC56" s="82"/>
      <c r="AD56" s="82">
        <f t="shared" si="15"/>
        <v>0</v>
      </c>
      <c r="AE56" s="82">
        <f t="shared" si="12"/>
        <v>0</v>
      </c>
      <c r="AF56" s="82">
        <f t="shared" si="16"/>
        <v>0</v>
      </c>
      <c r="AG56" s="82">
        <f t="shared" si="13"/>
        <v>0</v>
      </c>
      <c r="AH56" s="82">
        <f t="shared" si="17"/>
        <v>0</v>
      </c>
      <c r="AI56" s="82">
        <f t="shared" si="14"/>
        <v>0</v>
      </c>
    </row>
    <row r="57" spans="1:35" s="41" customFormat="1" ht="25.5" x14ac:dyDescent="0.25">
      <c r="A57" s="225">
        <v>55</v>
      </c>
      <c r="B57" s="300" t="s">
        <v>489</v>
      </c>
      <c r="C57" s="300" t="s">
        <v>436</v>
      </c>
      <c r="D57" s="300">
        <v>2</v>
      </c>
      <c r="E57" s="300" t="s">
        <v>312</v>
      </c>
      <c r="F57" s="300">
        <v>178</v>
      </c>
      <c r="G57" s="300" t="s">
        <v>11</v>
      </c>
      <c r="H57" s="300" t="s">
        <v>312</v>
      </c>
      <c r="I57" s="343" t="s">
        <v>313</v>
      </c>
      <c r="J57" s="344">
        <v>517.17490225074948</v>
      </c>
      <c r="K57" s="345">
        <v>98.79</v>
      </c>
      <c r="L57" s="346">
        <v>50</v>
      </c>
      <c r="M57" s="346" t="s">
        <v>451</v>
      </c>
      <c r="N57" s="346" t="s">
        <v>451</v>
      </c>
      <c r="O57" s="346" t="s">
        <v>451</v>
      </c>
      <c r="P57" s="154"/>
      <c r="Q57" s="297"/>
      <c r="R57" s="297"/>
      <c r="S57" s="297"/>
      <c r="T57" s="297"/>
      <c r="U57" s="297"/>
      <c r="V57" s="297"/>
      <c r="W57" s="207">
        <f t="shared" si="6"/>
        <v>0</v>
      </c>
      <c r="X57" s="207">
        <f t="shared" si="7"/>
        <v>1</v>
      </c>
      <c r="Y57" s="207">
        <f t="shared" si="8"/>
        <v>0</v>
      </c>
      <c r="Z57" s="207">
        <f t="shared" si="9"/>
        <v>0</v>
      </c>
      <c r="AA57" s="207">
        <f t="shared" si="10"/>
        <v>0</v>
      </c>
      <c r="AB57" s="207">
        <f t="shared" si="11"/>
        <v>0</v>
      </c>
      <c r="AC57" s="82"/>
      <c r="AD57" s="82">
        <f t="shared" si="15"/>
        <v>0</v>
      </c>
      <c r="AE57" s="82">
        <f t="shared" si="12"/>
        <v>0</v>
      </c>
      <c r="AF57" s="82">
        <f t="shared" si="16"/>
        <v>0</v>
      </c>
      <c r="AG57" s="82">
        <f t="shared" si="13"/>
        <v>0</v>
      </c>
      <c r="AH57" s="82">
        <f t="shared" si="17"/>
        <v>0</v>
      </c>
      <c r="AI57" s="82">
        <f t="shared" si="14"/>
        <v>0</v>
      </c>
    </row>
    <row r="58" spans="1:35" s="41" customFormat="1" ht="25.5" x14ac:dyDescent="0.25">
      <c r="A58" s="225">
        <v>56</v>
      </c>
      <c r="B58" s="300" t="s">
        <v>73</v>
      </c>
      <c r="C58" s="300" t="s">
        <v>74</v>
      </c>
      <c r="D58" s="300">
        <v>1</v>
      </c>
      <c r="E58" s="300" t="s">
        <v>11</v>
      </c>
      <c r="F58" s="300">
        <v>13</v>
      </c>
      <c r="G58" s="300" t="s">
        <v>11</v>
      </c>
      <c r="H58" s="300" t="s">
        <v>11</v>
      </c>
      <c r="I58" s="343" t="s">
        <v>313</v>
      </c>
      <c r="J58" s="344">
        <v>517.17490225074948</v>
      </c>
      <c r="K58" s="345">
        <v>7.2150000000000007</v>
      </c>
      <c r="L58" s="346" t="s">
        <v>451</v>
      </c>
      <c r="M58" s="346" t="s">
        <v>451</v>
      </c>
      <c r="N58" s="346" t="s">
        <v>451</v>
      </c>
      <c r="O58" s="346" t="s">
        <v>451</v>
      </c>
      <c r="P58" s="154"/>
      <c r="Q58" s="297"/>
      <c r="R58" s="297"/>
      <c r="S58" s="297"/>
      <c r="T58" s="297"/>
      <c r="U58" s="297"/>
      <c r="V58" s="297"/>
      <c r="W58" s="207">
        <f t="shared" si="6"/>
        <v>0</v>
      </c>
      <c r="X58" s="207">
        <f t="shared" si="7"/>
        <v>0</v>
      </c>
      <c r="Y58" s="207">
        <f t="shared" si="8"/>
        <v>0</v>
      </c>
      <c r="Z58" s="207">
        <f t="shared" si="9"/>
        <v>0</v>
      </c>
      <c r="AA58" s="207">
        <f t="shared" si="10"/>
        <v>0</v>
      </c>
      <c r="AB58" s="207">
        <f t="shared" si="11"/>
        <v>0</v>
      </c>
      <c r="AC58" s="82"/>
      <c r="AD58" s="82">
        <f t="shared" si="15"/>
        <v>0</v>
      </c>
      <c r="AE58" s="82">
        <f t="shared" si="12"/>
        <v>0</v>
      </c>
      <c r="AF58" s="82">
        <f t="shared" si="16"/>
        <v>0</v>
      </c>
      <c r="AG58" s="82">
        <f t="shared" si="13"/>
        <v>0</v>
      </c>
      <c r="AH58" s="82">
        <f t="shared" si="17"/>
        <v>0</v>
      </c>
      <c r="AI58" s="82">
        <f t="shared" si="14"/>
        <v>0</v>
      </c>
    </row>
    <row r="59" spans="1:35" s="41" customFormat="1" ht="25.5" x14ac:dyDescent="0.25">
      <c r="A59" s="225">
        <v>57</v>
      </c>
      <c r="B59" s="347" t="s">
        <v>73</v>
      </c>
      <c r="C59" s="347" t="s">
        <v>10</v>
      </c>
      <c r="D59" s="347">
        <v>1</v>
      </c>
      <c r="E59" s="347" t="s">
        <v>11</v>
      </c>
      <c r="F59" s="347">
        <v>230</v>
      </c>
      <c r="G59" s="347" t="s">
        <v>78</v>
      </c>
      <c r="H59" s="347" t="s">
        <v>11</v>
      </c>
      <c r="I59" s="343" t="s">
        <v>313</v>
      </c>
      <c r="J59" s="344">
        <v>517.17490225074948</v>
      </c>
      <c r="K59" s="345">
        <v>127.65</v>
      </c>
      <c r="L59" s="346">
        <v>50</v>
      </c>
      <c r="M59" s="346" t="s">
        <v>451</v>
      </c>
      <c r="N59" s="346" t="s">
        <v>451</v>
      </c>
      <c r="O59" s="346" t="s">
        <v>451</v>
      </c>
      <c r="P59" s="154"/>
      <c r="Q59" s="297"/>
      <c r="R59" s="297"/>
      <c r="S59" s="297"/>
      <c r="T59" s="297"/>
      <c r="U59" s="297"/>
      <c r="V59" s="297"/>
      <c r="W59" s="207">
        <f t="shared" si="6"/>
        <v>0</v>
      </c>
      <c r="X59" s="207">
        <f t="shared" si="7"/>
        <v>1</v>
      </c>
      <c r="Y59" s="207">
        <f t="shared" si="8"/>
        <v>0</v>
      </c>
      <c r="Z59" s="207">
        <f t="shared" si="9"/>
        <v>0</v>
      </c>
      <c r="AA59" s="207">
        <f t="shared" si="10"/>
        <v>0</v>
      </c>
      <c r="AB59" s="207">
        <f t="shared" si="11"/>
        <v>0</v>
      </c>
      <c r="AC59" s="82"/>
      <c r="AD59" s="82">
        <f t="shared" si="15"/>
        <v>0</v>
      </c>
      <c r="AE59" s="82">
        <f t="shared" si="12"/>
        <v>0</v>
      </c>
      <c r="AF59" s="82">
        <f t="shared" si="16"/>
        <v>0</v>
      </c>
      <c r="AG59" s="82">
        <f t="shared" si="13"/>
        <v>0</v>
      </c>
      <c r="AH59" s="82">
        <f t="shared" si="17"/>
        <v>0</v>
      </c>
      <c r="AI59" s="82">
        <f t="shared" si="14"/>
        <v>0</v>
      </c>
    </row>
    <row r="60" spans="1:35" ht="25.5" x14ac:dyDescent="0.25">
      <c r="A60" s="225">
        <v>58</v>
      </c>
      <c r="B60" s="300" t="s">
        <v>73</v>
      </c>
      <c r="C60" s="300" t="s">
        <v>79</v>
      </c>
      <c r="D60" s="300">
        <v>1</v>
      </c>
      <c r="E60" s="300" t="s">
        <v>11</v>
      </c>
      <c r="F60" s="300">
        <v>93</v>
      </c>
      <c r="G60" s="300" t="s">
        <v>78</v>
      </c>
      <c r="H60" s="300" t="s">
        <v>11</v>
      </c>
      <c r="I60" s="343" t="s">
        <v>313</v>
      </c>
      <c r="J60" s="344">
        <v>517.17490225074948</v>
      </c>
      <c r="K60" s="345">
        <v>51.615000000000002</v>
      </c>
      <c r="L60" s="346" t="s">
        <v>451</v>
      </c>
      <c r="M60" s="346" t="s">
        <v>451</v>
      </c>
      <c r="N60" s="346">
        <v>50</v>
      </c>
      <c r="O60" s="346" t="s">
        <v>451</v>
      </c>
      <c r="W60" s="207">
        <f t="shared" si="6"/>
        <v>0</v>
      </c>
      <c r="X60" s="207">
        <f t="shared" si="7"/>
        <v>0</v>
      </c>
      <c r="Y60" s="207">
        <f t="shared" si="8"/>
        <v>0</v>
      </c>
      <c r="Z60" s="207">
        <f t="shared" si="9"/>
        <v>0</v>
      </c>
      <c r="AA60" s="207">
        <f t="shared" si="10"/>
        <v>0</v>
      </c>
      <c r="AB60" s="207">
        <f t="shared" si="11"/>
        <v>0</v>
      </c>
      <c r="AC60" s="82"/>
      <c r="AD60" s="82">
        <f t="shared" si="15"/>
        <v>0</v>
      </c>
      <c r="AE60" s="82">
        <f t="shared" si="12"/>
        <v>1</v>
      </c>
      <c r="AF60" s="82">
        <f t="shared" si="16"/>
        <v>0</v>
      </c>
      <c r="AG60" s="82">
        <f t="shared" si="13"/>
        <v>0</v>
      </c>
      <c r="AH60" s="82">
        <f t="shared" si="17"/>
        <v>0</v>
      </c>
      <c r="AI60" s="82">
        <f t="shared" si="14"/>
        <v>0</v>
      </c>
    </row>
    <row r="61" spans="1:35" ht="25.5" x14ac:dyDescent="0.25">
      <c r="A61" s="225">
        <v>59</v>
      </c>
      <c r="B61" s="300" t="s">
        <v>73</v>
      </c>
      <c r="C61" s="300" t="s">
        <v>80</v>
      </c>
      <c r="D61" s="300">
        <v>1</v>
      </c>
      <c r="E61" s="300" t="s">
        <v>78</v>
      </c>
      <c r="F61" s="300">
        <v>56</v>
      </c>
      <c r="G61" s="300" t="s">
        <v>78</v>
      </c>
      <c r="H61" s="300" t="s">
        <v>78</v>
      </c>
      <c r="I61" s="343" t="s">
        <v>313</v>
      </c>
      <c r="J61" s="344">
        <v>517.17490225074948</v>
      </c>
      <c r="K61" s="345">
        <v>31.080000000000002</v>
      </c>
      <c r="L61" s="346" t="s">
        <v>451</v>
      </c>
      <c r="M61" s="346" t="s">
        <v>451</v>
      </c>
      <c r="N61" s="346" t="s">
        <v>451</v>
      </c>
      <c r="O61" s="346" t="s">
        <v>451</v>
      </c>
      <c r="W61" s="207">
        <f t="shared" si="6"/>
        <v>0</v>
      </c>
      <c r="X61" s="207">
        <f t="shared" si="7"/>
        <v>0</v>
      </c>
      <c r="Y61" s="207">
        <f t="shared" si="8"/>
        <v>0</v>
      </c>
      <c r="Z61" s="207">
        <f t="shared" si="9"/>
        <v>0</v>
      </c>
      <c r="AA61" s="207">
        <f t="shared" si="10"/>
        <v>0</v>
      </c>
      <c r="AB61" s="207">
        <f t="shared" si="11"/>
        <v>0</v>
      </c>
      <c r="AC61" s="82"/>
      <c r="AD61" s="82">
        <f t="shared" si="15"/>
        <v>0</v>
      </c>
      <c r="AE61" s="82">
        <f t="shared" si="12"/>
        <v>0</v>
      </c>
      <c r="AF61" s="82">
        <f t="shared" si="16"/>
        <v>0</v>
      </c>
      <c r="AG61" s="82">
        <f t="shared" si="13"/>
        <v>0</v>
      </c>
      <c r="AH61" s="82">
        <f t="shared" si="17"/>
        <v>0</v>
      </c>
      <c r="AI61" s="82">
        <f t="shared" si="14"/>
        <v>0</v>
      </c>
    </row>
    <row r="62" spans="1:35" ht="25.5" x14ac:dyDescent="0.25">
      <c r="A62" s="225">
        <v>60</v>
      </c>
      <c r="B62" s="300" t="s">
        <v>73</v>
      </c>
      <c r="C62" s="300" t="s">
        <v>80</v>
      </c>
      <c r="D62" s="300">
        <v>2</v>
      </c>
      <c r="E62" s="300" t="s">
        <v>78</v>
      </c>
      <c r="F62" s="300">
        <v>56</v>
      </c>
      <c r="G62" s="300" t="s">
        <v>78</v>
      </c>
      <c r="H62" s="300" t="s">
        <v>78</v>
      </c>
      <c r="I62" s="343" t="s">
        <v>313</v>
      </c>
      <c r="J62" s="344">
        <v>517.17490225074948</v>
      </c>
      <c r="K62" s="345">
        <v>31.080000000000002</v>
      </c>
      <c r="L62" s="346" t="s">
        <v>451</v>
      </c>
      <c r="M62" s="346" t="s">
        <v>451</v>
      </c>
      <c r="N62" s="346" t="s">
        <v>451</v>
      </c>
      <c r="O62" s="346" t="s">
        <v>451</v>
      </c>
      <c r="W62" s="207">
        <f t="shared" si="6"/>
        <v>0</v>
      </c>
      <c r="X62" s="207">
        <f t="shared" si="7"/>
        <v>0</v>
      </c>
      <c r="Y62" s="207">
        <f t="shared" si="8"/>
        <v>0</v>
      </c>
      <c r="Z62" s="207">
        <f t="shared" si="9"/>
        <v>0</v>
      </c>
      <c r="AA62" s="207">
        <f t="shared" si="10"/>
        <v>0</v>
      </c>
      <c r="AB62" s="207">
        <f t="shared" si="11"/>
        <v>0</v>
      </c>
      <c r="AC62" s="82"/>
      <c r="AD62" s="82">
        <f t="shared" si="15"/>
        <v>0</v>
      </c>
      <c r="AE62" s="82">
        <f t="shared" si="12"/>
        <v>0</v>
      </c>
      <c r="AF62" s="82">
        <f t="shared" si="16"/>
        <v>0</v>
      </c>
      <c r="AG62" s="82">
        <f t="shared" si="13"/>
        <v>0</v>
      </c>
      <c r="AH62" s="82">
        <f t="shared" si="17"/>
        <v>0</v>
      </c>
      <c r="AI62" s="82">
        <f t="shared" si="14"/>
        <v>0</v>
      </c>
    </row>
    <row r="63" spans="1:35" ht="25.5" x14ac:dyDescent="0.25">
      <c r="A63" s="225">
        <v>61</v>
      </c>
      <c r="B63" s="300" t="s">
        <v>73</v>
      </c>
      <c r="C63" s="300" t="s">
        <v>80</v>
      </c>
      <c r="D63" s="300">
        <v>3</v>
      </c>
      <c r="E63" s="300" t="s">
        <v>78</v>
      </c>
      <c r="F63" s="300">
        <v>56</v>
      </c>
      <c r="G63" s="300" t="s">
        <v>78</v>
      </c>
      <c r="H63" s="300" t="s">
        <v>78</v>
      </c>
      <c r="I63" s="343" t="s">
        <v>313</v>
      </c>
      <c r="J63" s="344">
        <v>517.17490225074948</v>
      </c>
      <c r="K63" s="345">
        <v>31.080000000000002</v>
      </c>
      <c r="L63" s="346" t="s">
        <v>451</v>
      </c>
      <c r="M63" s="346" t="s">
        <v>451</v>
      </c>
      <c r="N63" s="346" t="s">
        <v>451</v>
      </c>
      <c r="O63" s="346" t="s">
        <v>451</v>
      </c>
      <c r="W63" s="207">
        <f t="shared" si="6"/>
        <v>0</v>
      </c>
      <c r="X63" s="207">
        <f t="shared" si="7"/>
        <v>0</v>
      </c>
      <c r="Y63" s="207">
        <f t="shared" si="8"/>
        <v>0</v>
      </c>
      <c r="Z63" s="207">
        <f t="shared" si="9"/>
        <v>0</v>
      </c>
      <c r="AA63" s="207">
        <f t="shared" si="10"/>
        <v>0</v>
      </c>
      <c r="AB63" s="207">
        <f t="shared" si="11"/>
        <v>0</v>
      </c>
      <c r="AC63" s="82"/>
      <c r="AD63" s="82">
        <f t="shared" si="15"/>
        <v>0</v>
      </c>
      <c r="AE63" s="82">
        <f t="shared" si="12"/>
        <v>0</v>
      </c>
      <c r="AF63" s="82">
        <f t="shared" si="16"/>
        <v>0</v>
      </c>
      <c r="AG63" s="82">
        <f t="shared" si="13"/>
        <v>0</v>
      </c>
      <c r="AH63" s="82">
        <f t="shared" si="17"/>
        <v>0</v>
      </c>
      <c r="AI63" s="82">
        <f t="shared" si="14"/>
        <v>0</v>
      </c>
    </row>
    <row r="64" spans="1:35" ht="25.5" x14ac:dyDescent="0.25">
      <c r="A64" s="225">
        <v>62</v>
      </c>
      <c r="B64" s="346" t="s">
        <v>422</v>
      </c>
      <c r="C64" s="347" t="s">
        <v>553</v>
      </c>
      <c r="D64" s="346">
        <v>1</v>
      </c>
      <c r="E64" s="300" t="s">
        <v>36</v>
      </c>
      <c r="F64" s="346">
        <v>9</v>
      </c>
      <c r="G64" s="300" t="s">
        <v>36</v>
      </c>
      <c r="H64" s="300" t="s">
        <v>23</v>
      </c>
      <c r="I64" s="343" t="s">
        <v>313</v>
      </c>
      <c r="J64" s="344">
        <v>517.17490225074948</v>
      </c>
      <c r="K64" s="345">
        <v>4.9950000000000001</v>
      </c>
      <c r="L64" s="346" t="s">
        <v>451</v>
      </c>
      <c r="M64" s="346" t="s">
        <v>451</v>
      </c>
      <c r="N64" s="346" t="s">
        <v>451</v>
      </c>
      <c r="O64" s="346" t="s">
        <v>451</v>
      </c>
      <c r="W64" s="207">
        <f t="shared" si="6"/>
        <v>0</v>
      </c>
      <c r="X64" s="207">
        <f t="shared" si="7"/>
        <v>0</v>
      </c>
      <c r="Y64" s="207">
        <f t="shared" si="8"/>
        <v>0</v>
      </c>
      <c r="Z64" s="207">
        <f t="shared" si="9"/>
        <v>0</v>
      </c>
      <c r="AA64" s="207">
        <f t="shared" si="10"/>
        <v>0</v>
      </c>
      <c r="AB64" s="207">
        <f t="shared" si="11"/>
        <v>0</v>
      </c>
      <c r="AC64" s="82"/>
      <c r="AD64" s="82">
        <f t="shared" si="15"/>
        <v>0</v>
      </c>
      <c r="AE64" s="82">
        <f t="shared" si="12"/>
        <v>0</v>
      </c>
      <c r="AF64" s="82">
        <f t="shared" si="16"/>
        <v>0</v>
      </c>
      <c r="AG64" s="82">
        <f t="shared" si="13"/>
        <v>0</v>
      </c>
      <c r="AH64" s="82">
        <f t="shared" si="17"/>
        <v>0</v>
      </c>
      <c r="AI64" s="82">
        <f t="shared" si="14"/>
        <v>0</v>
      </c>
    </row>
    <row r="65" spans="1:35" ht="25.5" x14ac:dyDescent="0.25">
      <c r="A65" s="225">
        <v>63</v>
      </c>
      <c r="B65" s="346" t="s">
        <v>422</v>
      </c>
      <c r="C65" s="347" t="s">
        <v>553</v>
      </c>
      <c r="D65" s="346">
        <v>2</v>
      </c>
      <c r="E65" s="300" t="s">
        <v>36</v>
      </c>
      <c r="F65" s="346">
        <v>9</v>
      </c>
      <c r="G65" s="300" t="s">
        <v>36</v>
      </c>
      <c r="H65" s="300" t="s">
        <v>23</v>
      </c>
      <c r="I65" s="343" t="s">
        <v>313</v>
      </c>
      <c r="J65" s="344">
        <v>517.17490225074948</v>
      </c>
      <c r="K65" s="345">
        <v>4.9950000000000001</v>
      </c>
      <c r="L65" s="346" t="s">
        <v>451</v>
      </c>
      <c r="M65" s="346" t="s">
        <v>451</v>
      </c>
      <c r="N65" s="346" t="s">
        <v>451</v>
      </c>
      <c r="O65" s="346" t="s">
        <v>451</v>
      </c>
      <c r="W65" s="207">
        <f t="shared" si="6"/>
        <v>0</v>
      </c>
      <c r="X65" s="207">
        <f t="shared" si="7"/>
        <v>0</v>
      </c>
      <c r="Y65" s="207">
        <f t="shared" si="8"/>
        <v>0</v>
      </c>
      <c r="Z65" s="207">
        <f t="shared" si="9"/>
        <v>0</v>
      </c>
      <c r="AA65" s="207">
        <f t="shared" si="10"/>
        <v>0</v>
      </c>
      <c r="AB65" s="207">
        <f t="shared" si="11"/>
        <v>0</v>
      </c>
      <c r="AC65" s="82"/>
      <c r="AD65" s="82">
        <f t="shared" si="15"/>
        <v>0</v>
      </c>
      <c r="AE65" s="82">
        <f t="shared" si="12"/>
        <v>0</v>
      </c>
      <c r="AF65" s="82">
        <f t="shared" si="16"/>
        <v>0</v>
      </c>
      <c r="AG65" s="82">
        <f t="shared" si="13"/>
        <v>0</v>
      </c>
      <c r="AH65" s="82">
        <f t="shared" si="17"/>
        <v>0</v>
      </c>
      <c r="AI65" s="82">
        <f t="shared" si="14"/>
        <v>0</v>
      </c>
    </row>
    <row r="66" spans="1:35" ht="25.5" x14ac:dyDescent="0.25">
      <c r="A66" s="225">
        <v>64</v>
      </c>
      <c r="B66" s="347" t="s">
        <v>553</v>
      </c>
      <c r="C66" s="347" t="s">
        <v>82</v>
      </c>
      <c r="D66" s="347">
        <v>1</v>
      </c>
      <c r="E66" s="347" t="s">
        <v>23</v>
      </c>
      <c r="F66" s="347">
        <v>289</v>
      </c>
      <c r="G66" s="347" t="s">
        <v>23</v>
      </c>
      <c r="H66" s="347" t="s">
        <v>23</v>
      </c>
      <c r="I66" s="343" t="s">
        <v>313</v>
      </c>
      <c r="J66" s="344">
        <v>517.17490225074948</v>
      </c>
      <c r="K66" s="345">
        <v>160.39500000000001</v>
      </c>
      <c r="L66" s="346" t="s">
        <v>451</v>
      </c>
      <c r="M66" s="346" t="s">
        <v>451</v>
      </c>
      <c r="N66" s="346">
        <v>50</v>
      </c>
      <c r="O66" s="346" t="s">
        <v>451</v>
      </c>
      <c r="W66" s="207">
        <f t="shared" si="6"/>
        <v>0</v>
      </c>
      <c r="X66" s="207">
        <f t="shared" si="7"/>
        <v>0</v>
      </c>
      <c r="Y66" s="207">
        <f t="shared" si="8"/>
        <v>0</v>
      </c>
      <c r="Z66" s="207">
        <f t="shared" si="9"/>
        <v>0</v>
      </c>
      <c r="AA66" s="207">
        <f t="shared" si="10"/>
        <v>0</v>
      </c>
      <c r="AB66" s="207">
        <f t="shared" si="11"/>
        <v>0</v>
      </c>
      <c r="AC66" s="82"/>
      <c r="AD66" s="82">
        <f t="shared" si="15"/>
        <v>0</v>
      </c>
      <c r="AE66" s="82">
        <f t="shared" si="12"/>
        <v>1</v>
      </c>
      <c r="AF66" s="82">
        <f t="shared" si="16"/>
        <v>0</v>
      </c>
      <c r="AG66" s="82">
        <f t="shared" si="13"/>
        <v>0</v>
      </c>
      <c r="AH66" s="82">
        <f t="shared" si="17"/>
        <v>0</v>
      </c>
      <c r="AI66" s="82">
        <f t="shared" si="14"/>
        <v>0</v>
      </c>
    </row>
    <row r="67" spans="1:35" ht="25.5" x14ac:dyDescent="0.25">
      <c r="A67" s="225">
        <v>65</v>
      </c>
      <c r="B67" s="347" t="s">
        <v>553</v>
      </c>
      <c r="C67" s="347" t="s">
        <v>82</v>
      </c>
      <c r="D67" s="347">
        <v>2</v>
      </c>
      <c r="E67" s="347" t="s">
        <v>23</v>
      </c>
      <c r="F67" s="347">
        <v>273</v>
      </c>
      <c r="G67" s="347" t="s">
        <v>23</v>
      </c>
      <c r="H67" s="347" t="s">
        <v>23</v>
      </c>
      <c r="I67" s="343" t="s">
        <v>313</v>
      </c>
      <c r="J67" s="344">
        <v>517.17490225074948</v>
      </c>
      <c r="K67" s="345">
        <v>151.51500000000001</v>
      </c>
      <c r="L67" s="346" t="s">
        <v>451</v>
      </c>
      <c r="M67" s="346" t="s">
        <v>451</v>
      </c>
      <c r="N67" s="346">
        <v>50</v>
      </c>
      <c r="O67" s="346" t="s">
        <v>451</v>
      </c>
      <c r="W67" s="207">
        <f t="shared" si="6"/>
        <v>0</v>
      </c>
      <c r="X67" s="207">
        <f t="shared" si="7"/>
        <v>0</v>
      </c>
      <c r="Y67" s="207">
        <f t="shared" si="8"/>
        <v>0</v>
      </c>
      <c r="Z67" s="207">
        <f t="shared" si="9"/>
        <v>0</v>
      </c>
      <c r="AA67" s="207">
        <f t="shared" si="10"/>
        <v>0</v>
      </c>
      <c r="AB67" s="207">
        <f t="shared" si="11"/>
        <v>0</v>
      </c>
      <c r="AC67" s="82"/>
      <c r="AD67" s="82">
        <f t="shared" ref="AD67:AD96" si="18">IF(AND(N67=50,O67="Y"),1,0)</f>
        <v>0</v>
      </c>
      <c r="AE67" s="82">
        <f t="shared" si="12"/>
        <v>1</v>
      </c>
      <c r="AF67" s="82">
        <f t="shared" ref="AF67:AF96" si="19">IF(AND(N67=63,O67="Y"),1,0)</f>
        <v>0</v>
      </c>
      <c r="AG67" s="82">
        <f t="shared" si="13"/>
        <v>0</v>
      </c>
      <c r="AH67" s="82">
        <f t="shared" ref="AH67:AH96" si="20">IF(AND(N67=80,O67="Y"),1,0)</f>
        <v>0</v>
      </c>
      <c r="AI67" s="82">
        <f t="shared" si="14"/>
        <v>0</v>
      </c>
    </row>
    <row r="68" spans="1:35" ht="25.5" x14ac:dyDescent="0.25">
      <c r="A68" s="225">
        <v>66</v>
      </c>
      <c r="B68" s="347" t="s">
        <v>553</v>
      </c>
      <c r="C68" s="347" t="s">
        <v>83</v>
      </c>
      <c r="D68" s="347">
        <v>1</v>
      </c>
      <c r="E68" s="347" t="s">
        <v>23</v>
      </c>
      <c r="F68" s="347">
        <v>98</v>
      </c>
      <c r="G68" s="347" t="s">
        <v>23</v>
      </c>
      <c r="H68" s="347" t="s">
        <v>84</v>
      </c>
      <c r="I68" s="343" t="s">
        <v>313</v>
      </c>
      <c r="J68" s="344">
        <v>517.17490225074948</v>
      </c>
      <c r="K68" s="345">
        <v>54.390000000000008</v>
      </c>
      <c r="L68" s="346" t="s">
        <v>451</v>
      </c>
      <c r="M68" s="346" t="s">
        <v>451</v>
      </c>
      <c r="N68" s="346" t="s">
        <v>451</v>
      </c>
      <c r="O68" s="346" t="s">
        <v>451</v>
      </c>
      <c r="W68" s="207">
        <f t="shared" ref="W68:W131" si="21">IF(AND(L68=50,M68="Y"),1,0)</f>
        <v>0</v>
      </c>
      <c r="X68" s="207">
        <f t="shared" ref="X68:X131" si="22">IF(AND(L68=50,M68="-"),1,0)</f>
        <v>0</v>
      </c>
      <c r="Y68" s="207">
        <f t="shared" ref="Y68:Y131" si="23">IF(AND(L68=63,M68="Y"),1,0)</f>
        <v>0</v>
      </c>
      <c r="Z68" s="207">
        <f t="shared" ref="Z68:Z131" si="24">IF(AND(L68=63,M68="-"),1,0)</f>
        <v>0</v>
      </c>
      <c r="AA68" s="207">
        <f t="shared" ref="AA68:AA131" si="25">IF(AND(L68=80,M68="Y"),1,0)</f>
        <v>0</v>
      </c>
      <c r="AB68" s="207">
        <f t="shared" ref="AB68:AB131" si="26">IF(AND(L68=80,M68="-"),1,0)</f>
        <v>0</v>
      </c>
      <c r="AC68" s="82"/>
      <c r="AD68" s="82">
        <f t="shared" si="18"/>
        <v>0</v>
      </c>
      <c r="AE68" s="82">
        <f t="shared" si="12"/>
        <v>0</v>
      </c>
      <c r="AF68" s="82">
        <f t="shared" si="19"/>
        <v>0</v>
      </c>
      <c r="AG68" s="82">
        <f t="shared" si="13"/>
        <v>0</v>
      </c>
      <c r="AH68" s="82">
        <f t="shared" si="20"/>
        <v>0</v>
      </c>
      <c r="AI68" s="82">
        <f t="shared" si="14"/>
        <v>0</v>
      </c>
    </row>
    <row r="69" spans="1:35" ht="25.5" x14ac:dyDescent="0.25">
      <c r="A69" s="225">
        <v>67</v>
      </c>
      <c r="B69" s="347" t="s">
        <v>553</v>
      </c>
      <c r="C69" s="347" t="s">
        <v>83</v>
      </c>
      <c r="D69" s="347">
        <v>2</v>
      </c>
      <c r="E69" s="347" t="s">
        <v>23</v>
      </c>
      <c r="F69" s="347">
        <v>98</v>
      </c>
      <c r="G69" s="347" t="s">
        <v>23</v>
      </c>
      <c r="H69" s="347" t="s">
        <v>84</v>
      </c>
      <c r="I69" s="343" t="s">
        <v>313</v>
      </c>
      <c r="J69" s="344">
        <v>517.17490225074948</v>
      </c>
      <c r="K69" s="345">
        <v>54.390000000000008</v>
      </c>
      <c r="L69" s="346" t="s">
        <v>451</v>
      </c>
      <c r="M69" s="346" t="s">
        <v>451</v>
      </c>
      <c r="N69" s="346" t="s">
        <v>451</v>
      </c>
      <c r="O69" s="346" t="s">
        <v>451</v>
      </c>
      <c r="W69" s="207">
        <f t="shared" si="21"/>
        <v>0</v>
      </c>
      <c r="X69" s="207">
        <f t="shared" si="22"/>
        <v>0</v>
      </c>
      <c r="Y69" s="207">
        <f t="shared" si="23"/>
        <v>0</v>
      </c>
      <c r="Z69" s="207">
        <f t="shared" si="24"/>
        <v>0</v>
      </c>
      <c r="AA69" s="207">
        <f t="shared" si="25"/>
        <v>0</v>
      </c>
      <c r="AB69" s="207">
        <f t="shared" si="26"/>
        <v>0</v>
      </c>
      <c r="AC69" s="82"/>
      <c r="AD69" s="82">
        <f t="shared" si="18"/>
        <v>0</v>
      </c>
      <c r="AE69" s="82">
        <f t="shared" ref="AE69:AE104" si="27">IF(AND(N69=50,O69="-"),1,0)</f>
        <v>0</v>
      </c>
      <c r="AF69" s="82">
        <f t="shared" si="19"/>
        <v>0</v>
      </c>
      <c r="AG69" s="82">
        <f t="shared" ref="AG69:AG104" si="28">IF(AND(N69=63,O69="-"),1,0)</f>
        <v>0</v>
      </c>
      <c r="AH69" s="82">
        <f t="shared" si="20"/>
        <v>0</v>
      </c>
      <c r="AI69" s="82">
        <f t="shared" ref="AI69:AI104" si="29">IF(AND(N69=80,O69="-"),1,0)</f>
        <v>0</v>
      </c>
    </row>
    <row r="70" spans="1:35" ht="25.5" x14ac:dyDescent="0.25">
      <c r="A70" s="225">
        <v>68</v>
      </c>
      <c r="B70" s="347" t="s">
        <v>553</v>
      </c>
      <c r="C70" s="347" t="s">
        <v>85</v>
      </c>
      <c r="D70" s="347">
        <v>1</v>
      </c>
      <c r="E70" s="347" t="s">
        <v>15</v>
      </c>
      <c r="F70" s="347">
        <v>214</v>
      </c>
      <c r="G70" s="347" t="s">
        <v>23</v>
      </c>
      <c r="H70" s="347" t="s">
        <v>84</v>
      </c>
      <c r="I70" s="343" t="s">
        <v>313</v>
      </c>
      <c r="J70" s="344">
        <v>517.17490225074948</v>
      </c>
      <c r="K70" s="345">
        <v>118.77000000000001</v>
      </c>
      <c r="L70" s="346">
        <v>50</v>
      </c>
      <c r="M70" s="346" t="s">
        <v>451</v>
      </c>
      <c r="N70" s="346" t="s">
        <v>451</v>
      </c>
      <c r="O70" s="346" t="s">
        <v>451</v>
      </c>
      <c r="W70" s="207">
        <f t="shared" si="21"/>
        <v>0</v>
      </c>
      <c r="X70" s="207">
        <f t="shared" si="22"/>
        <v>1</v>
      </c>
      <c r="Y70" s="207">
        <f t="shared" si="23"/>
        <v>0</v>
      </c>
      <c r="Z70" s="207">
        <f t="shared" si="24"/>
        <v>0</v>
      </c>
      <c r="AA70" s="207">
        <f t="shared" si="25"/>
        <v>0</v>
      </c>
      <c r="AB70" s="207">
        <f t="shared" si="26"/>
        <v>0</v>
      </c>
      <c r="AC70" s="82"/>
      <c r="AD70" s="82">
        <f t="shared" si="18"/>
        <v>0</v>
      </c>
      <c r="AE70" s="82">
        <f t="shared" si="27"/>
        <v>0</v>
      </c>
      <c r="AF70" s="82">
        <f t="shared" si="19"/>
        <v>0</v>
      </c>
      <c r="AG70" s="82">
        <f t="shared" si="28"/>
        <v>0</v>
      </c>
      <c r="AH70" s="82">
        <f t="shared" si="20"/>
        <v>0</v>
      </c>
      <c r="AI70" s="82">
        <f t="shared" si="29"/>
        <v>0</v>
      </c>
    </row>
    <row r="71" spans="1:35" s="285" customFormat="1" ht="25.5" x14ac:dyDescent="0.25">
      <c r="A71" s="225">
        <v>69</v>
      </c>
      <c r="B71" s="347" t="s">
        <v>553</v>
      </c>
      <c r="C71" s="347" t="s">
        <v>85</v>
      </c>
      <c r="D71" s="347">
        <v>2</v>
      </c>
      <c r="E71" s="347" t="s">
        <v>15</v>
      </c>
      <c r="F71" s="347">
        <v>214</v>
      </c>
      <c r="G71" s="347" t="s">
        <v>23</v>
      </c>
      <c r="H71" s="347" t="s">
        <v>84</v>
      </c>
      <c r="I71" s="343" t="s">
        <v>313</v>
      </c>
      <c r="J71" s="344">
        <v>517.17490225074948</v>
      </c>
      <c r="K71" s="345">
        <v>118.77000000000001</v>
      </c>
      <c r="L71" s="346">
        <v>50</v>
      </c>
      <c r="M71" s="346" t="s">
        <v>451</v>
      </c>
      <c r="N71" s="346" t="s">
        <v>451</v>
      </c>
      <c r="O71" s="346" t="s">
        <v>451</v>
      </c>
      <c r="P71" s="154"/>
      <c r="Q71" s="154"/>
      <c r="R71" s="154"/>
      <c r="S71" s="154"/>
      <c r="T71" s="154"/>
      <c r="U71" s="154"/>
      <c r="V71" s="154"/>
      <c r="W71" s="207">
        <f t="shared" si="21"/>
        <v>0</v>
      </c>
      <c r="X71" s="207">
        <f t="shared" si="22"/>
        <v>1</v>
      </c>
      <c r="Y71" s="207">
        <f t="shared" si="23"/>
        <v>0</v>
      </c>
      <c r="Z71" s="207">
        <f t="shared" si="24"/>
        <v>0</v>
      </c>
      <c r="AA71" s="207">
        <f t="shared" si="25"/>
        <v>0</v>
      </c>
      <c r="AB71" s="207">
        <f t="shared" si="26"/>
        <v>0</v>
      </c>
      <c r="AC71" s="286"/>
      <c r="AD71" s="286">
        <f t="shared" si="18"/>
        <v>0</v>
      </c>
      <c r="AE71" s="286">
        <f t="shared" si="27"/>
        <v>0</v>
      </c>
      <c r="AF71" s="286">
        <f t="shared" si="19"/>
        <v>0</v>
      </c>
      <c r="AG71" s="286">
        <f t="shared" si="28"/>
        <v>0</v>
      </c>
      <c r="AH71" s="286">
        <f t="shared" si="20"/>
        <v>0</v>
      </c>
      <c r="AI71" s="286">
        <f t="shared" si="29"/>
        <v>0</v>
      </c>
    </row>
    <row r="72" spans="1:35" s="285" customFormat="1" ht="25.5" x14ac:dyDescent="0.25">
      <c r="A72" s="225">
        <v>70</v>
      </c>
      <c r="B72" s="300" t="s">
        <v>480</v>
      </c>
      <c r="C72" s="300" t="s">
        <v>68</v>
      </c>
      <c r="D72" s="300">
        <v>1</v>
      </c>
      <c r="E72" s="300" t="s">
        <v>51</v>
      </c>
      <c r="F72" s="300">
        <v>220</v>
      </c>
      <c r="G72" s="300" t="s">
        <v>51</v>
      </c>
      <c r="H72" s="300" t="s">
        <v>51</v>
      </c>
      <c r="I72" s="343" t="s">
        <v>313</v>
      </c>
      <c r="J72" s="344">
        <v>517.17490225074948</v>
      </c>
      <c r="K72" s="345">
        <v>122.10000000000001</v>
      </c>
      <c r="L72" s="346" t="s">
        <v>451</v>
      </c>
      <c r="M72" s="346" t="s">
        <v>451</v>
      </c>
      <c r="N72" s="346" t="s">
        <v>451</v>
      </c>
      <c r="O72" s="346" t="s">
        <v>451</v>
      </c>
      <c r="P72" s="154"/>
      <c r="Q72" s="154"/>
      <c r="R72" s="154"/>
      <c r="S72" s="154"/>
      <c r="T72" s="154"/>
      <c r="U72" s="154"/>
      <c r="V72" s="154"/>
      <c r="W72" s="207">
        <f t="shared" si="21"/>
        <v>0</v>
      </c>
      <c r="X72" s="207">
        <f t="shared" si="22"/>
        <v>0</v>
      </c>
      <c r="Y72" s="207">
        <f t="shared" si="23"/>
        <v>0</v>
      </c>
      <c r="Z72" s="207">
        <f t="shared" si="24"/>
        <v>0</v>
      </c>
      <c r="AA72" s="207">
        <f t="shared" si="25"/>
        <v>0</v>
      </c>
      <c r="AB72" s="207">
        <f t="shared" si="26"/>
        <v>0</v>
      </c>
      <c r="AC72" s="286"/>
      <c r="AD72" s="286">
        <f t="shared" si="18"/>
        <v>0</v>
      </c>
      <c r="AE72" s="286">
        <f t="shared" si="27"/>
        <v>0</v>
      </c>
      <c r="AF72" s="286">
        <f t="shared" si="19"/>
        <v>0</v>
      </c>
      <c r="AG72" s="286">
        <f t="shared" si="28"/>
        <v>0</v>
      </c>
      <c r="AH72" s="286">
        <f t="shared" si="20"/>
        <v>0</v>
      </c>
      <c r="AI72" s="286">
        <f t="shared" si="29"/>
        <v>0</v>
      </c>
    </row>
    <row r="73" spans="1:35" s="285" customFormat="1" ht="25.5" x14ac:dyDescent="0.25">
      <c r="A73" s="225">
        <v>71</v>
      </c>
      <c r="B73" s="300" t="s">
        <v>480</v>
      </c>
      <c r="C73" s="300" t="s">
        <v>64</v>
      </c>
      <c r="D73" s="300">
        <v>1</v>
      </c>
      <c r="E73" s="300" t="s">
        <v>51</v>
      </c>
      <c r="F73" s="300">
        <v>238</v>
      </c>
      <c r="G73" s="300" t="s">
        <v>51</v>
      </c>
      <c r="H73" s="300" t="s">
        <v>51</v>
      </c>
      <c r="I73" s="343" t="s">
        <v>313</v>
      </c>
      <c r="J73" s="344">
        <v>517.17490225074948</v>
      </c>
      <c r="K73" s="345">
        <v>132.09</v>
      </c>
      <c r="L73" s="346" t="s">
        <v>451</v>
      </c>
      <c r="M73" s="346" t="s">
        <v>451</v>
      </c>
      <c r="N73" s="346">
        <v>50</v>
      </c>
      <c r="O73" s="346" t="s">
        <v>451</v>
      </c>
      <c r="P73" s="154"/>
      <c r="Q73" s="154"/>
      <c r="R73" s="154"/>
      <c r="S73" s="154"/>
      <c r="T73" s="154"/>
      <c r="U73" s="154"/>
      <c r="V73" s="154"/>
      <c r="W73" s="207">
        <f t="shared" si="21"/>
        <v>0</v>
      </c>
      <c r="X73" s="207">
        <f t="shared" si="22"/>
        <v>0</v>
      </c>
      <c r="Y73" s="207">
        <f t="shared" si="23"/>
        <v>0</v>
      </c>
      <c r="Z73" s="207">
        <f t="shared" si="24"/>
        <v>0</v>
      </c>
      <c r="AA73" s="207">
        <f t="shared" si="25"/>
        <v>0</v>
      </c>
      <c r="AB73" s="207">
        <f t="shared" si="26"/>
        <v>0</v>
      </c>
      <c r="AC73" s="286"/>
      <c r="AD73" s="286">
        <f t="shared" si="18"/>
        <v>0</v>
      </c>
      <c r="AE73" s="286">
        <f t="shared" si="27"/>
        <v>1</v>
      </c>
      <c r="AF73" s="286">
        <f t="shared" si="19"/>
        <v>0</v>
      </c>
      <c r="AG73" s="286">
        <f t="shared" si="28"/>
        <v>0</v>
      </c>
      <c r="AH73" s="286">
        <f t="shared" si="20"/>
        <v>0</v>
      </c>
      <c r="AI73" s="286">
        <f t="shared" si="29"/>
        <v>0</v>
      </c>
    </row>
    <row r="74" spans="1:35" s="285" customFormat="1" ht="25.5" x14ac:dyDescent="0.25">
      <c r="A74" s="225">
        <v>72</v>
      </c>
      <c r="B74" s="300" t="s">
        <v>480</v>
      </c>
      <c r="C74" s="300" t="s">
        <v>50</v>
      </c>
      <c r="D74" s="300">
        <v>1</v>
      </c>
      <c r="E74" s="300" t="s">
        <v>51</v>
      </c>
      <c r="F74" s="300">
        <v>182</v>
      </c>
      <c r="G74" s="300" t="s">
        <v>51</v>
      </c>
      <c r="H74" s="300" t="s">
        <v>51</v>
      </c>
      <c r="I74" s="343" t="s">
        <v>313</v>
      </c>
      <c r="J74" s="344">
        <v>517.17490225074948</v>
      </c>
      <c r="K74" s="345">
        <v>101.01</v>
      </c>
      <c r="L74" s="346">
        <v>50</v>
      </c>
      <c r="M74" s="346" t="s">
        <v>451</v>
      </c>
      <c r="N74" s="346" t="s">
        <v>451</v>
      </c>
      <c r="O74" s="346" t="s">
        <v>451</v>
      </c>
      <c r="P74" s="154"/>
      <c r="Q74" s="154"/>
      <c r="R74" s="154"/>
      <c r="S74" s="154"/>
      <c r="T74" s="154"/>
      <c r="U74" s="154"/>
      <c r="V74" s="154"/>
      <c r="W74" s="207">
        <f t="shared" si="21"/>
        <v>0</v>
      </c>
      <c r="X74" s="207">
        <f t="shared" si="22"/>
        <v>1</v>
      </c>
      <c r="Y74" s="207">
        <f t="shared" si="23"/>
        <v>0</v>
      </c>
      <c r="Z74" s="207">
        <f t="shared" si="24"/>
        <v>0</v>
      </c>
      <c r="AA74" s="207">
        <f t="shared" si="25"/>
        <v>0</v>
      </c>
      <c r="AB74" s="207">
        <f t="shared" si="26"/>
        <v>0</v>
      </c>
      <c r="AC74" s="286"/>
      <c r="AD74" s="286">
        <f t="shared" si="18"/>
        <v>0</v>
      </c>
      <c r="AE74" s="286">
        <f t="shared" si="27"/>
        <v>0</v>
      </c>
      <c r="AF74" s="286">
        <f t="shared" si="19"/>
        <v>0</v>
      </c>
      <c r="AG74" s="286">
        <f t="shared" si="28"/>
        <v>0</v>
      </c>
      <c r="AH74" s="286">
        <f t="shared" si="20"/>
        <v>0</v>
      </c>
      <c r="AI74" s="286">
        <f t="shared" si="29"/>
        <v>0</v>
      </c>
    </row>
    <row r="75" spans="1:35" s="285" customFormat="1" ht="25.5" x14ac:dyDescent="0.25">
      <c r="A75" s="225">
        <v>73</v>
      </c>
      <c r="B75" s="300" t="s">
        <v>480</v>
      </c>
      <c r="C75" s="300" t="s">
        <v>67</v>
      </c>
      <c r="D75" s="300">
        <v>1</v>
      </c>
      <c r="E75" s="300" t="s">
        <v>51</v>
      </c>
      <c r="F75" s="300">
        <v>15</v>
      </c>
      <c r="G75" s="300" t="s">
        <v>51</v>
      </c>
      <c r="H75" s="300" t="s">
        <v>51</v>
      </c>
      <c r="I75" s="343" t="s">
        <v>313</v>
      </c>
      <c r="J75" s="344">
        <v>517.17490225074948</v>
      </c>
      <c r="K75" s="345">
        <v>8.3250000000000011</v>
      </c>
      <c r="L75" s="346" t="s">
        <v>451</v>
      </c>
      <c r="M75" s="346" t="s">
        <v>451</v>
      </c>
      <c r="N75" s="346" t="s">
        <v>451</v>
      </c>
      <c r="O75" s="346" t="s">
        <v>451</v>
      </c>
      <c r="P75" s="154"/>
      <c r="Q75" s="154"/>
      <c r="R75" s="154"/>
      <c r="S75" s="154"/>
      <c r="T75" s="154"/>
      <c r="U75" s="154"/>
      <c r="V75" s="154"/>
      <c r="W75" s="207">
        <f t="shared" si="21"/>
        <v>0</v>
      </c>
      <c r="X75" s="207">
        <f t="shared" si="22"/>
        <v>0</v>
      </c>
      <c r="Y75" s="207">
        <f t="shared" si="23"/>
        <v>0</v>
      </c>
      <c r="Z75" s="207">
        <f t="shared" si="24"/>
        <v>0</v>
      </c>
      <c r="AA75" s="207">
        <f t="shared" si="25"/>
        <v>0</v>
      </c>
      <c r="AB75" s="207">
        <f t="shared" si="26"/>
        <v>0</v>
      </c>
      <c r="AC75" s="286"/>
      <c r="AD75" s="286">
        <f t="shared" si="18"/>
        <v>0</v>
      </c>
      <c r="AE75" s="286">
        <f t="shared" si="27"/>
        <v>0</v>
      </c>
      <c r="AF75" s="286">
        <f t="shared" si="19"/>
        <v>0</v>
      </c>
      <c r="AG75" s="286">
        <f t="shared" si="28"/>
        <v>0</v>
      </c>
      <c r="AH75" s="286">
        <f t="shared" si="20"/>
        <v>0</v>
      </c>
      <c r="AI75" s="286">
        <f t="shared" si="29"/>
        <v>0</v>
      </c>
    </row>
    <row r="76" spans="1:35" ht="25.5" x14ac:dyDescent="0.25">
      <c r="A76" s="225">
        <v>74</v>
      </c>
      <c r="B76" s="300" t="s">
        <v>480</v>
      </c>
      <c r="C76" s="300" t="s">
        <v>67</v>
      </c>
      <c r="D76" s="300">
        <v>2</v>
      </c>
      <c r="E76" s="300" t="s">
        <v>51</v>
      </c>
      <c r="F76" s="300">
        <v>15</v>
      </c>
      <c r="G76" s="300" t="s">
        <v>51</v>
      </c>
      <c r="H76" s="300" t="s">
        <v>51</v>
      </c>
      <c r="I76" s="343" t="s">
        <v>313</v>
      </c>
      <c r="J76" s="344">
        <v>517.17490225074948</v>
      </c>
      <c r="K76" s="345">
        <v>8.3250000000000011</v>
      </c>
      <c r="L76" s="346" t="s">
        <v>451</v>
      </c>
      <c r="M76" s="346" t="s">
        <v>451</v>
      </c>
      <c r="N76" s="346" t="s">
        <v>451</v>
      </c>
      <c r="O76" s="346" t="s">
        <v>451</v>
      </c>
      <c r="W76" s="207">
        <f t="shared" si="21"/>
        <v>0</v>
      </c>
      <c r="X76" s="207">
        <f t="shared" si="22"/>
        <v>0</v>
      </c>
      <c r="Y76" s="207">
        <f t="shared" si="23"/>
        <v>0</v>
      </c>
      <c r="Z76" s="207">
        <f t="shared" si="24"/>
        <v>0</v>
      </c>
      <c r="AA76" s="207">
        <f t="shared" si="25"/>
        <v>0</v>
      </c>
      <c r="AB76" s="207">
        <f t="shared" si="26"/>
        <v>0</v>
      </c>
      <c r="AC76" s="82"/>
      <c r="AD76" s="82">
        <f t="shared" si="18"/>
        <v>0</v>
      </c>
      <c r="AE76" s="82">
        <f t="shared" si="27"/>
        <v>0</v>
      </c>
      <c r="AF76" s="82">
        <f t="shared" si="19"/>
        <v>0</v>
      </c>
      <c r="AG76" s="82">
        <f t="shared" si="28"/>
        <v>0</v>
      </c>
      <c r="AH76" s="82">
        <f t="shared" si="20"/>
        <v>0</v>
      </c>
      <c r="AI76" s="82">
        <f t="shared" si="29"/>
        <v>0</v>
      </c>
    </row>
    <row r="77" spans="1:35" ht="25.5" x14ac:dyDescent="0.25">
      <c r="A77" s="225">
        <v>75</v>
      </c>
      <c r="B77" s="300" t="s">
        <v>82</v>
      </c>
      <c r="C77" s="300" t="s">
        <v>87</v>
      </c>
      <c r="D77" s="300">
        <v>1</v>
      </c>
      <c r="E77" s="300" t="s">
        <v>23</v>
      </c>
      <c r="F77" s="300">
        <v>20</v>
      </c>
      <c r="G77" s="300" t="s">
        <v>23</v>
      </c>
      <c r="H77" s="300" t="s">
        <v>190</v>
      </c>
      <c r="I77" s="343" t="s">
        <v>313</v>
      </c>
      <c r="J77" s="344">
        <v>517.17490225074948</v>
      </c>
      <c r="K77" s="345">
        <v>11.100000000000001</v>
      </c>
      <c r="L77" s="346" t="s">
        <v>451</v>
      </c>
      <c r="M77" s="346" t="s">
        <v>451</v>
      </c>
      <c r="N77" s="346" t="s">
        <v>451</v>
      </c>
      <c r="O77" s="346" t="s">
        <v>451</v>
      </c>
      <c r="W77" s="207">
        <f t="shared" si="21"/>
        <v>0</v>
      </c>
      <c r="X77" s="207">
        <f t="shared" si="22"/>
        <v>0</v>
      </c>
      <c r="Y77" s="207">
        <f t="shared" si="23"/>
        <v>0</v>
      </c>
      <c r="Z77" s="207">
        <f t="shared" si="24"/>
        <v>0</v>
      </c>
      <c r="AA77" s="207">
        <f t="shared" si="25"/>
        <v>0</v>
      </c>
      <c r="AB77" s="207">
        <f t="shared" si="26"/>
        <v>0</v>
      </c>
      <c r="AC77" s="82"/>
      <c r="AD77" s="82">
        <f t="shared" si="18"/>
        <v>0</v>
      </c>
      <c r="AE77" s="82">
        <f t="shared" si="27"/>
        <v>0</v>
      </c>
      <c r="AF77" s="82">
        <f t="shared" si="19"/>
        <v>0</v>
      </c>
      <c r="AG77" s="82">
        <f t="shared" si="28"/>
        <v>0</v>
      </c>
      <c r="AH77" s="82">
        <f t="shared" si="20"/>
        <v>0</v>
      </c>
      <c r="AI77" s="82">
        <f t="shared" si="29"/>
        <v>0</v>
      </c>
    </row>
    <row r="78" spans="1:35" s="41" customFormat="1" ht="25.5" x14ac:dyDescent="0.25">
      <c r="A78" s="225">
        <v>76</v>
      </c>
      <c r="B78" s="300" t="s">
        <v>82</v>
      </c>
      <c r="C78" s="300" t="s">
        <v>13</v>
      </c>
      <c r="D78" s="300">
        <v>1</v>
      </c>
      <c r="E78" s="300" t="s">
        <v>15</v>
      </c>
      <c r="F78" s="300">
        <v>3</v>
      </c>
      <c r="G78" s="300" t="s">
        <v>23</v>
      </c>
      <c r="H78" s="300" t="s">
        <v>84</v>
      </c>
      <c r="I78" s="343" t="s">
        <v>313</v>
      </c>
      <c r="J78" s="344">
        <v>517.17490225074948</v>
      </c>
      <c r="K78" s="345">
        <v>1.665</v>
      </c>
      <c r="L78" s="346" t="s">
        <v>451</v>
      </c>
      <c r="M78" s="346" t="s">
        <v>451</v>
      </c>
      <c r="N78" s="346" t="s">
        <v>451</v>
      </c>
      <c r="O78" s="346" t="s">
        <v>451</v>
      </c>
      <c r="P78" s="154"/>
      <c r="Q78" s="297"/>
      <c r="R78" s="297"/>
      <c r="S78" s="297"/>
      <c r="T78" s="297"/>
      <c r="U78" s="297"/>
      <c r="V78" s="297"/>
      <c r="W78" s="207">
        <f t="shared" si="21"/>
        <v>0</v>
      </c>
      <c r="X78" s="207">
        <f t="shared" si="22"/>
        <v>0</v>
      </c>
      <c r="Y78" s="207">
        <f t="shared" si="23"/>
        <v>0</v>
      </c>
      <c r="Z78" s="207">
        <f t="shared" si="24"/>
        <v>0</v>
      </c>
      <c r="AA78" s="207">
        <f t="shared" si="25"/>
        <v>0</v>
      </c>
      <c r="AB78" s="207">
        <f t="shared" si="26"/>
        <v>0</v>
      </c>
      <c r="AC78" s="82"/>
      <c r="AD78" s="82">
        <f t="shared" si="18"/>
        <v>0</v>
      </c>
      <c r="AE78" s="82">
        <f t="shared" si="27"/>
        <v>0</v>
      </c>
      <c r="AF78" s="82">
        <f t="shared" si="19"/>
        <v>0</v>
      </c>
      <c r="AG78" s="82">
        <f t="shared" si="28"/>
        <v>0</v>
      </c>
      <c r="AH78" s="82">
        <f t="shared" si="20"/>
        <v>0</v>
      </c>
      <c r="AI78" s="82">
        <f t="shared" si="29"/>
        <v>0</v>
      </c>
    </row>
    <row r="79" spans="1:35" s="41" customFormat="1" ht="25.5" x14ac:dyDescent="0.25">
      <c r="A79" s="225">
        <v>77</v>
      </c>
      <c r="B79" s="300" t="s">
        <v>82</v>
      </c>
      <c r="C79" s="300" t="s">
        <v>13</v>
      </c>
      <c r="D79" s="300">
        <v>2</v>
      </c>
      <c r="E79" s="300" t="s">
        <v>15</v>
      </c>
      <c r="F79" s="300">
        <v>3</v>
      </c>
      <c r="G79" s="300" t="s">
        <v>23</v>
      </c>
      <c r="H79" s="300" t="s">
        <v>84</v>
      </c>
      <c r="I79" s="343" t="s">
        <v>313</v>
      </c>
      <c r="J79" s="344">
        <v>517.17490225074948</v>
      </c>
      <c r="K79" s="345">
        <v>1.665</v>
      </c>
      <c r="L79" s="346" t="s">
        <v>451</v>
      </c>
      <c r="M79" s="346" t="s">
        <v>451</v>
      </c>
      <c r="N79" s="346" t="s">
        <v>451</v>
      </c>
      <c r="O79" s="346" t="s">
        <v>451</v>
      </c>
      <c r="P79" s="154"/>
      <c r="Q79" s="297"/>
      <c r="R79" s="297"/>
      <c r="S79" s="297"/>
      <c r="T79" s="297"/>
      <c r="U79" s="297"/>
      <c r="V79" s="297"/>
      <c r="W79" s="207">
        <f t="shared" si="21"/>
        <v>0</v>
      </c>
      <c r="X79" s="207">
        <f t="shared" si="22"/>
        <v>0</v>
      </c>
      <c r="Y79" s="207">
        <f t="shared" si="23"/>
        <v>0</v>
      </c>
      <c r="Z79" s="207">
        <f t="shared" si="24"/>
        <v>0</v>
      </c>
      <c r="AA79" s="207">
        <f t="shared" si="25"/>
        <v>0</v>
      </c>
      <c r="AB79" s="207">
        <f t="shared" si="26"/>
        <v>0</v>
      </c>
      <c r="AC79" s="82"/>
      <c r="AD79" s="82">
        <f t="shared" si="18"/>
        <v>0</v>
      </c>
      <c r="AE79" s="82">
        <f t="shared" si="27"/>
        <v>0</v>
      </c>
      <c r="AF79" s="82">
        <f t="shared" si="19"/>
        <v>0</v>
      </c>
      <c r="AG79" s="82">
        <f t="shared" si="28"/>
        <v>0</v>
      </c>
      <c r="AH79" s="82">
        <f t="shared" si="20"/>
        <v>0</v>
      </c>
      <c r="AI79" s="82">
        <f t="shared" si="29"/>
        <v>0</v>
      </c>
    </row>
    <row r="80" spans="1:35" s="41" customFormat="1" ht="25.5" x14ac:dyDescent="0.25">
      <c r="A80" s="225">
        <v>78</v>
      </c>
      <c r="B80" s="300" t="s">
        <v>82</v>
      </c>
      <c r="C80" s="300" t="s">
        <v>13</v>
      </c>
      <c r="D80" s="300">
        <v>3</v>
      </c>
      <c r="E80" s="300" t="s">
        <v>15</v>
      </c>
      <c r="F80" s="300">
        <v>3</v>
      </c>
      <c r="G80" s="300" t="s">
        <v>23</v>
      </c>
      <c r="H80" s="300" t="s">
        <v>84</v>
      </c>
      <c r="I80" s="343" t="s">
        <v>313</v>
      </c>
      <c r="J80" s="344">
        <v>517.17490225074948</v>
      </c>
      <c r="K80" s="345">
        <v>1.665</v>
      </c>
      <c r="L80" s="346" t="s">
        <v>451</v>
      </c>
      <c r="M80" s="346" t="s">
        <v>451</v>
      </c>
      <c r="N80" s="346" t="s">
        <v>451</v>
      </c>
      <c r="O80" s="346" t="s">
        <v>451</v>
      </c>
      <c r="P80" s="154"/>
      <c r="Q80" s="297"/>
      <c r="R80" s="297"/>
      <c r="S80" s="297"/>
      <c r="T80" s="297"/>
      <c r="U80" s="297"/>
      <c r="V80" s="297"/>
      <c r="W80" s="207">
        <f t="shared" si="21"/>
        <v>0</v>
      </c>
      <c r="X80" s="207">
        <f t="shared" si="22"/>
        <v>0</v>
      </c>
      <c r="Y80" s="207">
        <f t="shared" si="23"/>
        <v>0</v>
      </c>
      <c r="Z80" s="207">
        <f t="shared" si="24"/>
        <v>0</v>
      </c>
      <c r="AA80" s="207">
        <f t="shared" si="25"/>
        <v>0</v>
      </c>
      <c r="AB80" s="207">
        <f t="shared" si="26"/>
        <v>0</v>
      </c>
      <c r="AC80" s="82"/>
      <c r="AD80" s="82">
        <f t="shared" si="18"/>
        <v>0</v>
      </c>
      <c r="AE80" s="82">
        <f t="shared" si="27"/>
        <v>0</v>
      </c>
      <c r="AF80" s="82">
        <f t="shared" si="19"/>
        <v>0</v>
      </c>
      <c r="AG80" s="82">
        <f t="shared" si="28"/>
        <v>0</v>
      </c>
      <c r="AH80" s="82">
        <f t="shared" si="20"/>
        <v>0</v>
      </c>
      <c r="AI80" s="82">
        <f t="shared" si="29"/>
        <v>0</v>
      </c>
    </row>
    <row r="81" spans="1:35" s="41" customFormat="1" ht="25.5" x14ac:dyDescent="0.25">
      <c r="A81" s="225">
        <v>79</v>
      </c>
      <c r="B81" s="300" t="s">
        <v>82</v>
      </c>
      <c r="C81" s="300" t="s">
        <v>13</v>
      </c>
      <c r="D81" s="300">
        <v>4</v>
      </c>
      <c r="E81" s="300" t="s">
        <v>15</v>
      </c>
      <c r="F81" s="300">
        <v>3</v>
      </c>
      <c r="G81" s="300" t="s">
        <v>23</v>
      </c>
      <c r="H81" s="300" t="s">
        <v>84</v>
      </c>
      <c r="I81" s="343" t="s">
        <v>313</v>
      </c>
      <c r="J81" s="344">
        <v>517.17490225074948</v>
      </c>
      <c r="K81" s="345">
        <v>1.665</v>
      </c>
      <c r="L81" s="346" t="s">
        <v>451</v>
      </c>
      <c r="M81" s="346" t="s">
        <v>451</v>
      </c>
      <c r="N81" s="346" t="s">
        <v>451</v>
      </c>
      <c r="O81" s="346" t="s">
        <v>451</v>
      </c>
      <c r="P81" s="154"/>
      <c r="Q81" s="297"/>
      <c r="R81" s="297"/>
      <c r="S81" s="297"/>
      <c r="T81" s="297"/>
      <c r="U81" s="297"/>
      <c r="V81" s="297"/>
      <c r="W81" s="207">
        <f t="shared" si="21"/>
        <v>0</v>
      </c>
      <c r="X81" s="207">
        <f t="shared" si="22"/>
        <v>0</v>
      </c>
      <c r="Y81" s="207">
        <f t="shared" si="23"/>
        <v>0</v>
      </c>
      <c r="Z81" s="207">
        <f t="shared" si="24"/>
        <v>0</v>
      </c>
      <c r="AA81" s="207">
        <f t="shared" si="25"/>
        <v>0</v>
      </c>
      <c r="AB81" s="207">
        <f t="shared" si="26"/>
        <v>0</v>
      </c>
      <c r="AC81" s="82"/>
      <c r="AD81" s="82">
        <f t="shared" si="18"/>
        <v>0</v>
      </c>
      <c r="AE81" s="82">
        <f t="shared" si="27"/>
        <v>0</v>
      </c>
      <c r="AF81" s="82">
        <f t="shared" si="19"/>
        <v>0</v>
      </c>
      <c r="AG81" s="82">
        <f t="shared" si="28"/>
        <v>0</v>
      </c>
      <c r="AH81" s="82">
        <f t="shared" si="20"/>
        <v>0</v>
      </c>
      <c r="AI81" s="82">
        <f t="shared" si="29"/>
        <v>0</v>
      </c>
    </row>
    <row r="82" spans="1:35" s="41" customFormat="1" ht="26.25" x14ac:dyDescent="0.25">
      <c r="A82" s="225">
        <v>80</v>
      </c>
      <c r="B82" s="300" t="s">
        <v>13</v>
      </c>
      <c r="C82" s="300" t="s">
        <v>88</v>
      </c>
      <c r="D82" s="300">
        <v>1</v>
      </c>
      <c r="E82" s="300" t="s">
        <v>15</v>
      </c>
      <c r="F82" s="300">
        <v>200</v>
      </c>
      <c r="G82" s="300" t="s">
        <v>84</v>
      </c>
      <c r="H82" s="300" t="s">
        <v>84</v>
      </c>
      <c r="I82" s="343" t="s">
        <v>313</v>
      </c>
      <c r="J82" s="344">
        <v>517.17490225074948</v>
      </c>
      <c r="K82" s="345">
        <v>111.00000000000001</v>
      </c>
      <c r="L82" s="346">
        <v>63</v>
      </c>
      <c r="M82" s="346" t="s">
        <v>543</v>
      </c>
      <c r="N82" s="345">
        <v>50</v>
      </c>
      <c r="O82" s="346" t="s">
        <v>451</v>
      </c>
      <c r="P82" s="154"/>
      <c r="Q82" s="297"/>
      <c r="R82" s="297"/>
      <c r="S82" s="297"/>
      <c r="T82" s="297"/>
      <c r="U82" s="297"/>
      <c r="V82" s="297"/>
      <c r="W82" s="207">
        <f t="shared" si="21"/>
        <v>0</v>
      </c>
      <c r="X82" s="207">
        <f t="shared" si="22"/>
        <v>0</v>
      </c>
      <c r="Y82" s="207">
        <f t="shared" si="23"/>
        <v>0</v>
      </c>
      <c r="Z82" s="207">
        <f t="shared" si="24"/>
        <v>0</v>
      </c>
      <c r="AA82" s="207">
        <f t="shared" si="25"/>
        <v>0</v>
      </c>
      <c r="AB82" s="207">
        <f t="shared" si="26"/>
        <v>0</v>
      </c>
      <c r="AC82" s="82"/>
      <c r="AD82" s="82">
        <f t="shared" si="18"/>
        <v>0</v>
      </c>
      <c r="AE82" s="82">
        <f t="shared" si="27"/>
        <v>1</v>
      </c>
      <c r="AF82" s="82">
        <f t="shared" si="19"/>
        <v>0</v>
      </c>
      <c r="AG82" s="82">
        <f t="shared" si="28"/>
        <v>0</v>
      </c>
      <c r="AH82" s="82">
        <f t="shared" si="20"/>
        <v>0</v>
      </c>
      <c r="AI82" s="82">
        <f t="shared" si="29"/>
        <v>0</v>
      </c>
    </row>
    <row r="83" spans="1:35" s="41" customFormat="1" ht="26.25" x14ac:dyDescent="0.25">
      <c r="A83" s="225">
        <v>81</v>
      </c>
      <c r="B83" s="300" t="s">
        <v>13</v>
      </c>
      <c r="C83" s="300" t="s">
        <v>88</v>
      </c>
      <c r="D83" s="300">
        <v>2</v>
      </c>
      <c r="E83" s="300" t="s">
        <v>15</v>
      </c>
      <c r="F83" s="300">
        <v>200</v>
      </c>
      <c r="G83" s="300" t="s">
        <v>84</v>
      </c>
      <c r="H83" s="300" t="s">
        <v>84</v>
      </c>
      <c r="I83" s="343" t="s">
        <v>313</v>
      </c>
      <c r="J83" s="344">
        <v>517.17490225074948</v>
      </c>
      <c r="K83" s="345">
        <v>111.00000000000001</v>
      </c>
      <c r="L83" s="346">
        <v>63</v>
      </c>
      <c r="M83" s="346" t="s">
        <v>543</v>
      </c>
      <c r="N83" s="345">
        <v>50</v>
      </c>
      <c r="O83" s="346" t="s">
        <v>451</v>
      </c>
      <c r="P83" s="154"/>
      <c r="Q83" s="297"/>
      <c r="R83" s="297"/>
      <c r="S83" s="297"/>
      <c r="T83" s="297"/>
      <c r="U83" s="297"/>
      <c r="V83" s="297"/>
      <c r="W83" s="207">
        <f t="shared" si="21"/>
        <v>0</v>
      </c>
      <c r="X83" s="207">
        <f t="shared" si="22"/>
        <v>0</v>
      </c>
      <c r="Y83" s="207">
        <f t="shared" si="23"/>
        <v>0</v>
      </c>
      <c r="Z83" s="207">
        <f t="shared" si="24"/>
        <v>0</v>
      </c>
      <c r="AA83" s="207">
        <f t="shared" si="25"/>
        <v>0</v>
      </c>
      <c r="AB83" s="207">
        <f t="shared" si="26"/>
        <v>0</v>
      </c>
      <c r="AC83" s="82"/>
      <c r="AD83" s="82">
        <f t="shared" si="18"/>
        <v>0</v>
      </c>
      <c r="AE83" s="82">
        <f t="shared" si="27"/>
        <v>1</v>
      </c>
      <c r="AF83" s="82">
        <f t="shared" si="19"/>
        <v>0</v>
      </c>
      <c r="AG83" s="82">
        <f t="shared" si="28"/>
        <v>0</v>
      </c>
      <c r="AH83" s="82">
        <f t="shared" si="20"/>
        <v>0</v>
      </c>
      <c r="AI83" s="82">
        <f t="shared" si="29"/>
        <v>0</v>
      </c>
    </row>
    <row r="84" spans="1:35" s="41" customFormat="1" ht="25.5" x14ac:dyDescent="0.25">
      <c r="A84" s="225">
        <v>82</v>
      </c>
      <c r="B84" s="300" t="s">
        <v>13</v>
      </c>
      <c r="C84" s="300" t="s">
        <v>87</v>
      </c>
      <c r="D84" s="300">
        <v>1</v>
      </c>
      <c r="E84" s="300" t="s">
        <v>15</v>
      </c>
      <c r="F84" s="300">
        <v>20</v>
      </c>
      <c r="G84" s="300" t="s">
        <v>15</v>
      </c>
      <c r="H84" s="300" t="s">
        <v>190</v>
      </c>
      <c r="I84" s="343" t="s">
        <v>313</v>
      </c>
      <c r="J84" s="344">
        <v>517.17490225074948</v>
      </c>
      <c r="K84" s="345">
        <v>11.100000000000001</v>
      </c>
      <c r="L84" s="346" t="s">
        <v>451</v>
      </c>
      <c r="M84" s="346" t="s">
        <v>451</v>
      </c>
      <c r="N84" s="345" t="s">
        <v>451</v>
      </c>
      <c r="O84" s="346" t="s">
        <v>451</v>
      </c>
      <c r="P84" s="154"/>
      <c r="Q84" s="297"/>
      <c r="R84" s="297"/>
      <c r="S84" s="297"/>
      <c r="T84" s="297"/>
      <c r="U84" s="297"/>
      <c r="V84" s="297"/>
      <c r="W84" s="207">
        <f t="shared" si="21"/>
        <v>0</v>
      </c>
      <c r="X84" s="207">
        <f t="shared" si="22"/>
        <v>0</v>
      </c>
      <c r="Y84" s="207">
        <f t="shared" si="23"/>
        <v>0</v>
      </c>
      <c r="Z84" s="207">
        <f t="shared" si="24"/>
        <v>0</v>
      </c>
      <c r="AA84" s="207">
        <f t="shared" si="25"/>
        <v>0</v>
      </c>
      <c r="AB84" s="207">
        <f t="shared" si="26"/>
        <v>0</v>
      </c>
      <c r="AC84" s="82"/>
      <c r="AD84" s="82">
        <f t="shared" si="18"/>
        <v>0</v>
      </c>
      <c r="AE84" s="82">
        <f t="shared" si="27"/>
        <v>0</v>
      </c>
      <c r="AF84" s="82">
        <f t="shared" si="19"/>
        <v>0</v>
      </c>
      <c r="AG84" s="82">
        <f t="shared" si="28"/>
        <v>0</v>
      </c>
      <c r="AH84" s="82">
        <f t="shared" si="20"/>
        <v>0</v>
      </c>
      <c r="AI84" s="82">
        <f t="shared" si="29"/>
        <v>0</v>
      </c>
    </row>
    <row r="85" spans="1:35" s="287" customFormat="1" ht="25.5" x14ac:dyDescent="0.25">
      <c r="A85" s="225">
        <v>83</v>
      </c>
      <c r="B85" s="300" t="s">
        <v>13</v>
      </c>
      <c r="C85" s="300" t="s">
        <v>781</v>
      </c>
      <c r="D85" s="300">
        <v>1</v>
      </c>
      <c r="E85" s="300" t="s">
        <v>15</v>
      </c>
      <c r="F85" s="300">
        <v>1</v>
      </c>
      <c r="G85" s="300" t="s">
        <v>15</v>
      </c>
      <c r="H85" s="300" t="s">
        <v>15</v>
      </c>
      <c r="I85" s="343" t="s">
        <v>313</v>
      </c>
      <c r="J85" s="344">
        <v>517.17490225074948</v>
      </c>
      <c r="K85" s="345">
        <v>0.55500000000000005</v>
      </c>
      <c r="L85" s="346">
        <v>50</v>
      </c>
      <c r="M85" s="346" t="s">
        <v>451</v>
      </c>
      <c r="N85" s="345" t="s">
        <v>451</v>
      </c>
      <c r="O85" s="346" t="s">
        <v>451</v>
      </c>
      <c r="P85" s="154"/>
      <c r="Q85" s="297"/>
      <c r="R85" s="297"/>
      <c r="S85" s="297"/>
      <c r="T85" s="297"/>
      <c r="U85" s="297"/>
      <c r="V85" s="297"/>
      <c r="W85" s="207">
        <f t="shared" si="21"/>
        <v>0</v>
      </c>
      <c r="X85" s="207">
        <f t="shared" si="22"/>
        <v>1</v>
      </c>
      <c r="Y85" s="207">
        <f t="shared" si="23"/>
        <v>0</v>
      </c>
      <c r="Z85" s="207">
        <f t="shared" si="24"/>
        <v>0</v>
      </c>
      <c r="AA85" s="207">
        <f t="shared" si="25"/>
        <v>0</v>
      </c>
      <c r="AB85" s="207">
        <f t="shared" si="26"/>
        <v>0</v>
      </c>
      <c r="AC85" s="286"/>
      <c r="AD85" s="286">
        <f t="shared" si="18"/>
        <v>0</v>
      </c>
      <c r="AE85" s="286">
        <f t="shared" si="27"/>
        <v>0</v>
      </c>
      <c r="AF85" s="286">
        <f t="shared" si="19"/>
        <v>0</v>
      </c>
      <c r="AG85" s="286">
        <f t="shared" si="28"/>
        <v>0</v>
      </c>
      <c r="AH85" s="286">
        <f t="shared" si="20"/>
        <v>0</v>
      </c>
      <c r="AI85" s="286">
        <f t="shared" si="29"/>
        <v>0</v>
      </c>
    </row>
    <row r="86" spans="1:35" s="287" customFormat="1" ht="25.5" x14ac:dyDescent="0.25">
      <c r="A86" s="225">
        <v>84</v>
      </c>
      <c r="B86" s="300" t="s">
        <v>13</v>
      </c>
      <c r="C86" s="300" t="s">
        <v>782</v>
      </c>
      <c r="D86" s="300">
        <v>1</v>
      </c>
      <c r="E86" s="300" t="s">
        <v>15</v>
      </c>
      <c r="F86" s="300">
        <v>0.4</v>
      </c>
      <c r="G86" s="300" t="s">
        <v>15</v>
      </c>
      <c r="H86" s="300" t="s">
        <v>782</v>
      </c>
      <c r="I86" s="343" t="s">
        <v>313</v>
      </c>
      <c r="J86" s="344">
        <v>517.17490225074948</v>
      </c>
      <c r="K86" s="345">
        <v>0.22200000000000003</v>
      </c>
      <c r="L86" s="346" t="s">
        <v>451</v>
      </c>
      <c r="M86" s="346" t="s">
        <v>451</v>
      </c>
      <c r="N86" s="345" t="s">
        <v>451</v>
      </c>
      <c r="O86" s="346" t="s">
        <v>451</v>
      </c>
      <c r="P86" s="154"/>
      <c r="Q86" s="297"/>
      <c r="R86" s="297"/>
      <c r="S86" s="297"/>
      <c r="T86" s="297"/>
      <c r="U86" s="297"/>
      <c r="V86" s="297"/>
      <c r="W86" s="207">
        <f t="shared" si="21"/>
        <v>0</v>
      </c>
      <c r="X86" s="207">
        <f t="shared" si="22"/>
        <v>0</v>
      </c>
      <c r="Y86" s="207">
        <f t="shared" si="23"/>
        <v>0</v>
      </c>
      <c r="Z86" s="207">
        <f t="shared" si="24"/>
        <v>0</v>
      </c>
      <c r="AA86" s="207">
        <f t="shared" si="25"/>
        <v>0</v>
      </c>
      <c r="AB86" s="207">
        <f t="shared" si="26"/>
        <v>0</v>
      </c>
      <c r="AC86" s="286"/>
      <c r="AD86" s="286">
        <f t="shared" si="18"/>
        <v>0</v>
      </c>
      <c r="AE86" s="286">
        <f t="shared" si="27"/>
        <v>0</v>
      </c>
      <c r="AF86" s="286">
        <f t="shared" si="19"/>
        <v>0</v>
      </c>
      <c r="AG86" s="286">
        <f t="shared" si="28"/>
        <v>0</v>
      </c>
      <c r="AH86" s="286">
        <f t="shared" si="20"/>
        <v>0</v>
      </c>
      <c r="AI86" s="286">
        <f t="shared" si="29"/>
        <v>0</v>
      </c>
    </row>
    <row r="87" spans="1:35" ht="25.5" x14ac:dyDescent="0.25">
      <c r="A87" s="225">
        <v>85</v>
      </c>
      <c r="B87" s="300" t="s">
        <v>89</v>
      </c>
      <c r="C87" s="300" t="s">
        <v>90</v>
      </c>
      <c r="D87" s="300">
        <v>1</v>
      </c>
      <c r="E87" s="300" t="s">
        <v>23</v>
      </c>
      <c r="F87" s="300">
        <v>118</v>
      </c>
      <c r="G87" s="300" t="s">
        <v>950</v>
      </c>
      <c r="H87" s="300" t="s">
        <v>23</v>
      </c>
      <c r="I87" s="343" t="s">
        <v>313</v>
      </c>
      <c r="J87" s="344">
        <v>517.17490225074948</v>
      </c>
      <c r="K87" s="345">
        <v>65.490000000000009</v>
      </c>
      <c r="L87" s="346" t="s">
        <v>451</v>
      </c>
      <c r="M87" s="346" t="s">
        <v>451</v>
      </c>
      <c r="N87" s="346" t="s">
        <v>451</v>
      </c>
      <c r="O87" s="346" t="s">
        <v>451</v>
      </c>
      <c r="W87" s="207">
        <f t="shared" si="21"/>
        <v>0</v>
      </c>
      <c r="X87" s="207">
        <f t="shared" si="22"/>
        <v>0</v>
      </c>
      <c r="Y87" s="207">
        <f t="shared" si="23"/>
        <v>0</v>
      </c>
      <c r="Z87" s="207">
        <f t="shared" si="24"/>
        <v>0</v>
      </c>
      <c r="AA87" s="207">
        <f t="shared" si="25"/>
        <v>0</v>
      </c>
      <c r="AB87" s="207">
        <f t="shared" si="26"/>
        <v>0</v>
      </c>
      <c r="AC87" s="82"/>
      <c r="AD87" s="82">
        <f t="shared" si="18"/>
        <v>0</v>
      </c>
      <c r="AE87" s="82">
        <f t="shared" si="27"/>
        <v>0</v>
      </c>
      <c r="AF87" s="82">
        <f t="shared" si="19"/>
        <v>0</v>
      </c>
      <c r="AG87" s="82">
        <f t="shared" si="28"/>
        <v>0</v>
      </c>
      <c r="AH87" s="82">
        <f t="shared" si="20"/>
        <v>0</v>
      </c>
      <c r="AI87" s="82">
        <f t="shared" si="29"/>
        <v>0</v>
      </c>
    </row>
    <row r="88" spans="1:35" ht="25.5" x14ac:dyDescent="0.25">
      <c r="A88" s="225">
        <v>86</v>
      </c>
      <c r="B88" s="300" t="s">
        <v>89</v>
      </c>
      <c r="C88" s="300" t="s">
        <v>90</v>
      </c>
      <c r="D88" s="300">
        <v>2</v>
      </c>
      <c r="E88" s="300" t="s">
        <v>23</v>
      </c>
      <c r="F88" s="300">
        <v>118</v>
      </c>
      <c r="G88" s="300" t="s">
        <v>950</v>
      </c>
      <c r="H88" s="300" t="s">
        <v>23</v>
      </c>
      <c r="I88" s="343" t="s">
        <v>313</v>
      </c>
      <c r="J88" s="344">
        <v>517.17490225074948</v>
      </c>
      <c r="K88" s="345">
        <v>65.490000000000009</v>
      </c>
      <c r="L88" s="346">
        <v>63</v>
      </c>
      <c r="M88" s="346" t="s">
        <v>451</v>
      </c>
      <c r="N88" s="346" t="s">
        <v>451</v>
      </c>
      <c r="O88" s="346" t="s">
        <v>451</v>
      </c>
      <c r="W88" s="207">
        <f t="shared" si="21"/>
        <v>0</v>
      </c>
      <c r="X88" s="207">
        <f t="shared" si="22"/>
        <v>0</v>
      </c>
      <c r="Y88" s="207">
        <f t="shared" si="23"/>
        <v>0</v>
      </c>
      <c r="Z88" s="207">
        <f t="shared" si="24"/>
        <v>1</v>
      </c>
      <c r="AA88" s="207">
        <f t="shared" si="25"/>
        <v>0</v>
      </c>
      <c r="AB88" s="207">
        <f t="shared" si="26"/>
        <v>0</v>
      </c>
      <c r="AC88" s="82"/>
      <c r="AD88" s="82">
        <f t="shared" si="18"/>
        <v>0</v>
      </c>
      <c r="AE88" s="82">
        <f t="shared" si="27"/>
        <v>0</v>
      </c>
      <c r="AF88" s="82">
        <f t="shared" si="19"/>
        <v>0</v>
      </c>
      <c r="AG88" s="82">
        <f t="shared" si="28"/>
        <v>0</v>
      </c>
      <c r="AH88" s="82">
        <f t="shared" si="20"/>
        <v>0</v>
      </c>
      <c r="AI88" s="82">
        <f t="shared" si="29"/>
        <v>0</v>
      </c>
    </row>
    <row r="89" spans="1:35" ht="26.25" x14ac:dyDescent="0.25">
      <c r="A89" s="225">
        <v>87</v>
      </c>
      <c r="B89" s="347" t="s">
        <v>95</v>
      </c>
      <c r="C89" s="347" t="s">
        <v>55</v>
      </c>
      <c r="D89" s="347">
        <v>1</v>
      </c>
      <c r="E89" s="347" t="s">
        <v>15</v>
      </c>
      <c r="F89" s="347">
        <v>334</v>
      </c>
      <c r="G89" s="347" t="s">
        <v>95</v>
      </c>
      <c r="H89" s="347" t="s">
        <v>24</v>
      </c>
      <c r="I89" s="343" t="s">
        <v>315</v>
      </c>
      <c r="J89" s="344">
        <v>625.88703061120441</v>
      </c>
      <c r="K89" s="345">
        <v>224.78200000000001</v>
      </c>
      <c r="L89" s="346">
        <v>63</v>
      </c>
      <c r="M89" s="346" t="s">
        <v>543</v>
      </c>
      <c r="N89" s="346">
        <v>63</v>
      </c>
      <c r="O89" s="346" t="s">
        <v>451</v>
      </c>
      <c r="W89" s="207">
        <f t="shared" si="21"/>
        <v>0</v>
      </c>
      <c r="X89" s="207">
        <f t="shared" si="22"/>
        <v>0</v>
      </c>
      <c r="Y89" s="207">
        <f t="shared" si="23"/>
        <v>0</v>
      </c>
      <c r="Z89" s="207">
        <f t="shared" si="24"/>
        <v>0</v>
      </c>
      <c r="AA89" s="207">
        <f t="shared" si="25"/>
        <v>0</v>
      </c>
      <c r="AB89" s="207">
        <f t="shared" si="26"/>
        <v>0</v>
      </c>
      <c r="AC89" s="82"/>
      <c r="AD89" s="82">
        <f t="shared" si="18"/>
        <v>0</v>
      </c>
      <c r="AE89" s="82">
        <f t="shared" si="27"/>
        <v>0</v>
      </c>
      <c r="AF89" s="82">
        <f t="shared" si="19"/>
        <v>0</v>
      </c>
      <c r="AG89" s="82">
        <f t="shared" si="28"/>
        <v>1</v>
      </c>
      <c r="AH89" s="82">
        <f t="shared" si="20"/>
        <v>0</v>
      </c>
      <c r="AI89" s="82">
        <f t="shared" si="29"/>
        <v>0</v>
      </c>
    </row>
    <row r="90" spans="1:35" ht="26.25" x14ac:dyDescent="0.25">
      <c r="A90" s="225">
        <v>88</v>
      </c>
      <c r="B90" s="347" t="s">
        <v>95</v>
      </c>
      <c r="C90" s="347" t="s">
        <v>55</v>
      </c>
      <c r="D90" s="347">
        <v>2</v>
      </c>
      <c r="E90" s="347" t="s">
        <v>15</v>
      </c>
      <c r="F90" s="347">
        <v>334</v>
      </c>
      <c r="G90" s="347" t="s">
        <v>95</v>
      </c>
      <c r="H90" s="347" t="s">
        <v>24</v>
      </c>
      <c r="I90" s="343" t="s">
        <v>315</v>
      </c>
      <c r="J90" s="344">
        <v>625.88703061120441</v>
      </c>
      <c r="K90" s="345">
        <v>224.78200000000001</v>
      </c>
      <c r="L90" s="346">
        <v>63</v>
      </c>
      <c r="M90" s="346" t="s">
        <v>543</v>
      </c>
      <c r="N90" s="346">
        <v>63</v>
      </c>
      <c r="O90" s="346" t="s">
        <v>451</v>
      </c>
      <c r="W90" s="207">
        <f t="shared" si="21"/>
        <v>0</v>
      </c>
      <c r="X90" s="207">
        <f t="shared" si="22"/>
        <v>0</v>
      </c>
      <c r="Y90" s="207">
        <f t="shared" si="23"/>
        <v>0</v>
      </c>
      <c r="Z90" s="207">
        <f t="shared" si="24"/>
        <v>0</v>
      </c>
      <c r="AA90" s="207">
        <f t="shared" si="25"/>
        <v>0</v>
      </c>
      <c r="AB90" s="207">
        <f t="shared" si="26"/>
        <v>0</v>
      </c>
      <c r="AC90" s="82"/>
      <c r="AD90" s="82">
        <f t="shared" si="18"/>
        <v>0</v>
      </c>
      <c r="AE90" s="82">
        <f t="shared" si="27"/>
        <v>0</v>
      </c>
      <c r="AF90" s="82">
        <f t="shared" si="19"/>
        <v>0</v>
      </c>
      <c r="AG90" s="82">
        <f t="shared" si="28"/>
        <v>1</v>
      </c>
      <c r="AH90" s="82">
        <f t="shared" si="20"/>
        <v>0</v>
      </c>
      <c r="AI90" s="82">
        <f t="shared" si="29"/>
        <v>0</v>
      </c>
    </row>
    <row r="91" spans="1:35" ht="25.5" x14ac:dyDescent="0.25">
      <c r="A91" s="225">
        <v>89</v>
      </c>
      <c r="B91" s="347" t="s">
        <v>95</v>
      </c>
      <c r="C91" s="347" t="s">
        <v>70</v>
      </c>
      <c r="D91" s="347">
        <v>1</v>
      </c>
      <c r="E91" s="347" t="s">
        <v>15</v>
      </c>
      <c r="F91" s="347">
        <v>100</v>
      </c>
      <c r="G91" s="347" t="s">
        <v>95</v>
      </c>
      <c r="H91" s="347" t="s">
        <v>15</v>
      </c>
      <c r="I91" s="343" t="s">
        <v>315</v>
      </c>
      <c r="J91" s="344">
        <v>625.88703061120441</v>
      </c>
      <c r="K91" s="345">
        <v>67.300000000000011</v>
      </c>
      <c r="L91" s="346" t="s">
        <v>451</v>
      </c>
      <c r="M91" s="346" t="s">
        <v>451</v>
      </c>
      <c r="N91" s="346" t="s">
        <v>451</v>
      </c>
      <c r="O91" s="346" t="s">
        <v>451</v>
      </c>
      <c r="W91" s="207">
        <f t="shared" si="21"/>
        <v>0</v>
      </c>
      <c r="X91" s="207">
        <f t="shared" si="22"/>
        <v>0</v>
      </c>
      <c r="Y91" s="207">
        <f t="shared" si="23"/>
        <v>0</v>
      </c>
      <c r="Z91" s="207">
        <f t="shared" si="24"/>
        <v>0</v>
      </c>
      <c r="AA91" s="207">
        <f t="shared" si="25"/>
        <v>0</v>
      </c>
      <c r="AB91" s="207">
        <f t="shared" si="26"/>
        <v>0</v>
      </c>
      <c r="AC91" s="82"/>
      <c r="AD91" s="82">
        <f t="shared" si="18"/>
        <v>0</v>
      </c>
      <c r="AE91" s="82">
        <f t="shared" si="27"/>
        <v>0</v>
      </c>
      <c r="AF91" s="82">
        <f t="shared" si="19"/>
        <v>0</v>
      </c>
      <c r="AG91" s="82">
        <f t="shared" si="28"/>
        <v>0</v>
      </c>
      <c r="AH91" s="82">
        <f t="shared" si="20"/>
        <v>0</v>
      </c>
      <c r="AI91" s="82">
        <f t="shared" si="29"/>
        <v>0</v>
      </c>
    </row>
    <row r="92" spans="1:35" ht="25.5" x14ac:dyDescent="0.25">
      <c r="A92" s="225">
        <v>90</v>
      </c>
      <c r="B92" s="347" t="s">
        <v>95</v>
      </c>
      <c r="C92" s="347" t="s">
        <v>70</v>
      </c>
      <c r="D92" s="347">
        <v>2</v>
      </c>
      <c r="E92" s="347" t="s">
        <v>15</v>
      </c>
      <c r="F92" s="347">
        <v>100</v>
      </c>
      <c r="G92" s="347" t="s">
        <v>95</v>
      </c>
      <c r="H92" s="347" t="s">
        <v>15</v>
      </c>
      <c r="I92" s="343" t="s">
        <v>315</v>
      </c>
      <c r="J92" s="344">
        <v>625.88703061120441</v>
      </c>
      <c r="K92" s="345">
        <v>67.300000000000011</v>
      </c>
      <c r="L92" s="346" t="s">
        <v>451</v>
      </c>
      <c r="M92" s="346" t="s">
        <v>451</v>
      </c>
      <c r="N92" s="346" t="s">
        <v>451</v>
      </c>
      <c r="O92" s="346" t="s">
        <v>451</v>
      </c>
      <c r="W92" s="207">
        <f t="shared" si="21"/>
        <v>0</v>
      </c>
      <c r="X92" s="207">
        <f t="shared" si="22"/>
        <v>0</v>
      </c>
      <c r="Y92" s="207">
        <f t="shared" si="23"/>
        <v>0</v>
      </c>
      <c r="Z92" s="207">
        <f t="shared" si="24"/>
        <v>0</v>
      </c>
      <c r="AA92" s="207">
        <f t="shared" si="25"/>
        <v>0</v>
      </c>
      <c r="AB92" s="207">
        <f t="shared" si="26"/>
        <v>0</v>
      </c>
      <c r="AC92" s="82"/>
      <c r="AD92" s="82">
        <f t="shared" si="18"/>
        <v>0</v>
      </c>
      <c r="AE92" s="82">
        <f t="shared" si="27"/>
        <v>0</v>
      </c>
      <c r="AF92" s="82">
        <f t="shared" si="19"/>
        <v>0</v>
      </c>
      <c r="AG92" s="82">
        <f t="shared" si="28"/>
        <v>0</v>
      </c>
      <c r="AH92" s="82">
        <f t="shared" si="20"/>
        <v>0</v>
      </c>
      <c r="AI92" s="82">
        <f t="shared" si="29"/>
        <v>0</v>
      </c>
    </row>
    <row r="93" spans="1:35" ht="26.25" x14ac:dyDescent="0.25">
      <c r="A93" s="225">
        <v>91</v>
      </c>
      <c r="B93" s="300" t="s">
        <v>95</v>
      </c>
      <c r="C93" s="347" t="s">
        <v>70</v>
      </c>
      <c r="D93" s="300">
        <v>3</v>
      </c>
      <c r="E93" s="300" t="s">
        <v>15</v>
      </c>
      <c r="F93" s="300">
        <v>122</v>
      </c>
      <c r="G93" s="300" t="s">
        <v>95</v>
      </c>
      <c r="H93" s="300" t="s">
        <v>15</v>
      </c>
      <c r="I93" s="343" t="s">
        <v>315</v>
      </c>
      <c r="J93" s="344">
        <v>625.88703061120441</v>
      </c>
      <c r="K93" s="345">
        <v>211.322</v>
      </c>
      <c r="L93" s="346">
        <v>63</v>
      </c>
      <c r="M93" s="346" t="s">
        <v>543</v>
      </c>
      <c r="N93" s="346" t="s">
        <v>451</v>
      </c>
      <c r="O93" s="346" t="s">
        <v>451</v>
      </c>
      <c r="W93" s="207">
        <f t="shared" si="21"/>
        <v>0</v>
      </c>
      <c r="X93" s="207">
        <f t="shared" si="22"/>
        <v>0</v>
      </c>
      <c r="Y93" s="207">
        <f t="shared" si="23"/>
        <v>0</v>
      </c>
      <c r="Z93" s="207">
        <f t="shared" si="24"/>
        <v>0</v>
      </c>
      <c r="AA93" s="207">
        <f t="shared" si="25"/>
        <v>0</v>
      </c>
      <c r="AB93" s="207">
        <f t="shared" si="26"/>
        <v>0</v>
      </c>
      <c r="AC93" s="82"/>
      <c r="AD93" s="82">
        <f t="shared" si="18"/>
        <v>0</v>
      </c>
      <c r="AE93" s="82">
        <f t="shared" si="27"/>
        <v>0</v>
      </c>
      <c r="AF93" s="82">
        <f t="shared" si="19"/>
        <v>0</v>
      </c>
      <c r="AG93" s="82">
        <f t="shared" si="28"/>
        <v>0</v>
      </c>
      <c r="AH93" s="82">
        <f t="shared" si="20"/>
        <v>0</v>
      </c>
      <c r="AI93" s="82">
        <f t="shared" si="29"/>
        <v>0</v>
      </c>
    </row>
    <row r="94" spans="1:35" ht="26.25" x14ac:dyDescent="0.25">
      <c r="A94" s="225">
        <v>92</v>
      </c>
      <c r="B94" s="300" t="s">
        <v>95</v>
      </c>
      <c r="C94" s="347" t="s">
        <v>70</v>
      </c>
      <c r="D94" s="300">
        <v>4</v>
      </c>
      <c r="E94" s="300" t="s">
        <v>15</v>
      </c>
      <c r="F94" s="300">
        <v>122</v>
      </c>
      <c r="G94" s="300" t="s">
        <v>95</v>
      </c>
      <c r="H94" s="300" t="s">
        <v>15</v>
      </c>
      <c r="I94" s="343" t="s">
        <v>315</v>
      </c>
      <c r="J94" s="344">
        <v>625.88703061120441</v>
      </c>
      <c r="K94" s="345">
        <v>150.75200000000001</v>
      </c>
      <c r="L94" s="346">
        <v>63</v>
      </c>
      <c r="M94" s="346" t="s">
        <v>543</v>
      </c>
      <c r="N94" s="346" t="s">
        <v>451</v>
      </c>
      <c r="O94" s="346" t="s">
        <v>451</v>
      </c>
      <c r="W94" s="207">
        <f t="shared" si="21"/>
        <v>0</v>
      </c>
      <c r="X94" s="207">
        <f t="shared" si="22"/>
        <v>0</v>
      </c>
      <c r="Y94" s="207">
        <f t="shared" si="23"/>
        <v>0</v>
      </c>
      <c r="Z94" s="207">
        <f t="shared" si="24"/>
        <v>0</v>
      </c>
      <c r="AA94" s="207">
        <f t="shared" si="25"/>
        <v>0</v>
      </c>
      <c r="AB94" s="207">
        <f t="shared" si="26"/>
        <v>0</v>
      </c>
      <c r="AC94" s="82"/>
      <c r="AD94" s="82">
        <f t="shared" si="18"/>
        <v>0</v>
      </c>
      <c r="AE94" s="82">
        <f t="shared" si="27"/>
        <v>0</v>
      </c>
      <c r="AF94" s="82">
        <f t="shared" si="19"/>
        <v>0</v>
      </c>
      <c r="AG94" s="82">
        <f t="shared" si="28"/>
        <v>0</v>
      </c>
      <c r="AH94" s="82">
        <f t="shared" si="20"/>
        <v>0</v>
      </c>
      <c r="AI94" s="82">
        <f t="shared" si="29"/>
        <v>0</v>
      </c>
    </row>
    <row r="95" spans="1:35" s="41" customFormat="1" ht="25.5" x14ac:dyDescent="0.25">
      <c r="A95" s="225">
        <v>93</v>
      </c>
      <c r="B95" s="300" t="s">
        <v>96</v>
      </c>
      <c r="C95" s="300" t="s">
        <v>65</v>
      </c>
      <c r="D95" s="300">
        <v>1</v>
      </c>
      <c r="E95" s="300" t="s">
        <v>902</v>
      </c>
      <c r="F95" s="300">
        <v>18</v>
      </c>
      <c r="G95" s="300" t="s">
        <v>51</v>
      </c>
      <c r="H95" s="300" t="s">
        <v>11</v>
      </c>
      <c r="I95" s="343" t="s">
        <v>313</v>
      </c>
      <c r="J95" s="344">
        <v>517.17490225074948</v>
      </c>
      <c r="K95" s="345">
        <v>9.99</v>
      </c>
      <c r="L95" s="346" t="s">
        <v>451</v>
      </c>
      <c r="M95" s="346" t="s">
        <v>451</v>
      </c>
      <c r="N95" s="346" t="s">
        <v>451</v>
      </c>
      <c r="O95" s="346" t="s">
        <v>451</v>
      </c>
      <c r="P95" s="154"/>
      <c r="Q95" s="297"/>
      <c r="R95" s="297"/>
      <c r="S95" s="297"/>
      <c r="T95" s="297"/>
      <c r="U95" s="297"/>
      <c r="V95" s="297"/>
      <c r="W95" s="207">
        <f t="shared" si="21"/>
        <v>0</v>
      </c>
      <c r="X95" s="207">
        <f t="shared" si="22"/>
        <v>0</v>
      </c>
      <c r="Y95" s="207">
        <f t="shared" si="23"/>
        <v>0</v>
      </c>
      <c r="Z95" s="207">
        <f t="shared" si="24"/>
        <v>0</v>
      </c>
      <c r="AA95" s="207">
        <f t="shared" si="25"/>
        <v>0</v>
      </c>
      <c r="AB95" s="207">
        <f t="shared" si="26"/>
        <v>0</v>
      </c>
      <c r="AC95" s="82"/>
      <c r="AD95" s="82">
        <f t="shared" si="18"/>
        <v>0</v>
      </c>
      <c r="AE95" s="82">
        <f t="shared" si="27"/>
        <v>0</v>
      </c>
      <c r="AF95" s="82">
        <f t="shared" si="19"/>
        <v>0</v>
      </c>
      <c r="AG95" s="82">
        <f t="shared" si="28"/>
        <v>0</v>
      </c>
      <c r="AH95" s="82">
        <f t="shared" si="20"/>
        <v>0</v>
      </c>
      <c r="AI95" s="82">
        <f t="shared" si="29"/>
        <v>0</v>
      </c>
    </row>
    <row r="96" spans="1:35" s="287" customFormat="1" ht="25.5" x14ac:dyDescent="0.25">
      <c r="A96" s="225">
        <v>94</v>
      </c>
      <c r="B96" s="300" t="s">
        <v>769</v>
      </c>
      <c r="C96" s="300" t="s">
        <v>772</v>
      </c>
      <c r="D96" s="300">
        <v>1</v>
      </c>
      <c r="E96" s="300" t="s">
        <v>11</v>
      </c>
      <c r="F96" s="300">
        <v>112</v>
      </c>
      <c r="G96" s="300" t="s">
        <v>11</v>
      </c>
      <c r="H96" s="300" t="s">
        <v>33</v>
      </c>
      <c r="I96" s="343" t="s">
        <v>314</v>
      </c>
      <c r="J96" s="344">
        <v>681</v>
      </c>
      <c r="K96" s="345"/>
      <c r="L96" s="346" t="s">
        <v>451</v>
      </c>
      <c r="M96" s="346" t="s">
        <v>451</v>
      </c>
      <c r="N96" s="346" t="s">
        <v>451</v>
      </c>
      <c r="O96" s="346" t="s">
        <v>451</v>
      </c>
      <c r="P96" s="154"/>
      <c r="Q96" s="297"/>
      <c r="R96" s="297"/>
      <c r="S96" s="297"/>
      <c r="T96" s="297"/>
      <c r="U96" s="297"/>
      <c r="V96" s="297"/>
      <c r="W96" s="207">
        <f t="shared" si="21"/>
        <v>0</v>
      </c>
      <c r="X96" s="207">
        <f t="shared" si="22"/>
        <v>0</v>
      </c>
      <c r="Y96" s="207">
        <f t="shared" si="23"/>
        <v>0</v>
      </c>
      <c r="Z96" s="207">
        <f t="shared" si="24"/>
        <v>0</v>
      </c>
      <c r="AA96" s="207">
        <f t="shared" si="25"/>
        <v>0</v>
      </c>
      <c r="AB96" s="207">
        <f t="shared" si="26"/>
        <v>0</v>
      </c>
      <c r="AC96" s="286"/>
      <c r="AD96" s="286">
        <f t="shared" si="18"/>
        <v>0</v>
      </c>
      <c r="AE96" s="286">
        <f t="shared" si="27"/>
        <v>0</v>
      </c>
      <c r="AF96" s="286">
        <f t="shared" si="19"/>
        <v>0</v>
      </c>
      <c r="AG96" s="286">
        <f t="shared" si="28"/>
        <v>0</v>
      </c>
      <c r="AH96" s="286">
        <f t="shared" si="20"/>
        <v>0</v>
      </c>
      <c r="AI96" s="286">
        <f t="shared" si="29"/>
        <v>0</v>
      </c>
    </row>
    <row r="97" spans="1:35" s="287" customFormat="1" ht="25.5" x14ac:dyDescent="0.25">
      <c r="A97" s="225">
        <v>95</v>
      </c>
      <c r="B97" s="300" t="s">
        <v>769</v>
      </c>
      <c r="C97" s="300" t="s">
        <v>772</v>
      </c>
      <c r="D97" s="300">
        <v>2</v>
      </c>
      <c r="E97" s="300" t="s">
        <v>11</v>
      </c>
      <c r="F97" s="300">
        <v>112</v>
      </c>
      <c r="G97" s="300" t="s">
        <v>11</v>
      </c>
      <c r="H97" s="300" t="s">
        <v>33</v>
      </c>
      <c r="I97" s="343" t="s">
        <v>314</v>
      </c>
      <c r="J97" s="344">
        <v>681</v>
      </c>
      <c r="K97" s="345"/>
      <c r="L97" s="346" t="s">
        <v>451</v>
      </c>
      <c r="M97" s="346" t="s">
        <v>451</v>
      </c>
      <c r="N97" s="346" t="s">
        <v>451</v>
      </c>
      <c r="O97" s="346" t="s">
        <v>451</v>
      </c>
      <c r="P97" s="154"/>
      <c r="Q97" s="297"/>
      <c r="R97" s="297"/>
      <c r="S97" s="297"/>
      <c r="T97" s="297"/>
      <c r="U97" s="297"/>
      <c r="V97" s="297"/>
      <c r="W97" s="207">
        <f t="shared" si="21"/>
        <v>0</v>
      </c>
      <c r="X97" s="207">
        <f t="shared" si="22"/>
        <v>0</v>
      </c>
      <c r="Y97" s="207">
        <f t="shared" si="23"/>
        <v>0</v>
      </c>
      <c r="Z97" s="207">
        <f t="shared" si="24"/>
        <v>0</v>
      </c>
      <c r="AA97" s="207">
        <f t="shared" si="25"/>
        <v>0</v>
      </c>
      <c r="AB97" s="207">
        <f t="shared" si="26"/>
        <v>0</v>
      </c>
      <c r="AC97" s="286"/>
      <c r="AD97" s="286">
        <f t="shared" ref="AD97:AD104" si="30">IF(AND(N97=50,O97="Y"),1,0)</f>
        <v>0</v>
      </c>
      <c r="AE97" s="286">
        <f t="shared" si="27"/>
        <v>0</v>
      </c>
      <c r="AF97" s="286">
        <f t="shared" ref="AF97:AF104" si="31">IF(AND(N97=63,O97="Y"),1,0)</f>
        <v>0</v>
      </c>
      <c r="AG97" s="286">
        <f t="shared" si="28"/>
        <v>0</v>
      </c>
      <c r="AH97" s="286">
        <f t="shared" ref="AH97:AH104" si="32">IF(AND(N97=80,O97="Y"),1,0)</f>
        <v>0</v>
      </c>
      <c r="AI97" s="286">
        <f t="shared" si="29"/>
        <v>0</v>
      </c>
    </row>
    <row r="98" spans="1:35" s="285" customFormat="1" ht="25.5" x14ac:dyDescent="0.25">
      <c r="A98" s="225">
        <v>96</v>
      </c>
      <c r="B98" s="300" t="s">
        <v>97</v>
      </c>
      <c r="C98" s="300" t="s">
        <v>72</v>
      </c>
      <c r="D98" s="300">
        <v>1</v>
      </c>
      <c r="E98" s="300" t="s">
        <v>11</v>
      </c>
      <c r="F98" s="300">
        <v>20</v>
      </c>
      <c r="G98" s="300" t="s">
        <v>51</v>
      </c>
      <c r="H98" s="300" t="s">
        <v>11</v>
      </c>
      <c r="I98" s="343" t="s">
        <v>313</v>
      </c>
      <c r="J98" s="344">
        <v>517.17490225074948</v>
      </c>
      <c r="K98" s="345">
        <v>11.100000000000001</v>
      </c>
      <c r="L98" s="346" t="s">
        <v>451</v>
      </c>
      <c r="M98" s="346" t="s">
        <v>451</v>
      </c>
      <c r="N98" s="346" t="s">
        <v>451</v>
      </c>
      <c r="O98" s="346" t="s">
        <v>451</v>
      </c>
      <c r="P98" s="154"/>
      <c r="Q98" s="154"/>
      <c r="R98" s="154"/>
      <c r="S98" s="154"/>
      <c r="T98" s="154"/>
      <c r="U98" s="154"/>
      <c r="V98" s="154"/>
      <c r="W98" s="207">
        <f t="shared" si="21"/>
        <v>0</v>
      </c>
      <c r="X98" s="207">
        <f t="shared" si="22"/>
        <v>0</v>
      </c>
      <c r="Y98" s="207">
        <f t="shared" si="23"/>
        <v>0</v>
      </c>
      <c r="Z98" s="207">
        <f t="shared" si="24"/>
        <v>0</v>
      </c>
      <c r="AA98" s="207">
        <f t="shared" si="25"/>
        <v>0</v>
      </c>
      <c r="AB98" s="207">
        <f t="shared" si="26"/>
        <v>0</v>
      </c>
      <c r="AC98" s="286"/>
      <c r="AD98" s="286">
        <f t="shared" si="30"/>
        <v>0</v>
      </c>
      <c r="AE98" s="286">
        <f t="shared" si="27"/>
        <v>0</v>
      </c>
      <c r="AF98" s="286">
        <f t="shared" si="31"/>
        <v>0</v>
      </c>
      <c r="AG98" s="286">
        <f t="shared" si="28"/>
        <v>0</v>
      </c>
      <c r="AH98" s="286">
        <f t="shared" si="32"/>
        <v>0</v>
      </c>
      <c r="AI98" s="286">
        <f t="shared" si="29"/>
        <v>0</v>
      </c>
    </row>
    <row r="99" spans="1:35" ht="25.5" x14ac:dyDescent="0.25">
      <c r="A99" s="225">
        <v>97</v>
      </c>
      <c r="B99" s="300" t="s">
        <v>97</v>
      </c>
      <c r="C99" s="300" t="s">
        <v>72</v>
      </c>
      <c r="D99" s="300">
        <v>2</v>
      </c>
      <c r="E99" s="300" t="s">
        <v>11</v>
      </c>
      <c r="F99" s="300">
        <v>20</v>
      </c>
      <c r="G99" s="300" t="s">
        <v>51</v>
      </c>
      <c r="H99" s="300" t="s">
        <v>11</v>
      </c>
      <c r="I99" s="343" t="s">
        <v>313</v>
      </c>
      <c r="J99" s="344">
        <v>517.17490225074948</v>
      </c>
      <c r="K99" s="345">
        <v>11.100000000000001</v>
      </c>
      <c r="L99" s="346" t="s">
        <v>451</v>
      </c>
      <c r="M99" s="346" t="s">
        <v>451</v>
      </c>
      <c r="N99" s="346" t="s">
        <v>451</v>
      </c>
      <c r="O99" s="346" t="s">
        <v>451</v>
      </c>
      <c r="W99" s="207">
        <f t="shared" si="21"/>
        <v>0</v>
      </c>
      <c r="X99" s="207">
        <f t="shared" si="22"/>
        <v>0</v>
      </c>
      <c r="Y99" s="207">
        <f t="shared" si="23"/>
        <v>0</v>
      </c>
      <c r="Z99" s="207">
        <f t="shared" si="24"/>
        <v>0</v>
      </c>
      <c r="AA99" s="207">
        <f t="shared" si="25"/>
        <v>0</v>
      </c>
      <c r="AB99" s="207">
        <f t="shared" si="26"/>
        <v>0</v>
      </c>
      <c r="AC99" s="82"/>
      <c r="AD99" s="82">
        <f t="shared" si="30"/>
        <v>0</v>
      </c>
      <c r="AE99" s="82">
        <f t="shared" si="27"/>
        <v>0</v>
      </c>
      <c r="AF99" s="82">
        <f t="shared" si="31"/>
        <v>0</v>
      </c>
      <c r="AG99" s="82">
        <f t="shared" si="28"/>
        <v>0</v>
      </c>
      <c r="AH99" s="82">
        <f t="shared" si="32"/>
        <v>0</v>
      </c>
      <c r="AI99" s="82">
        <f t="shared" si="29"/>
        <v>0</v>
      </c>
    </row>
    <row r="100" spans="1:35" s="285" customFormat="1" ht="25.5" x14ac:dyDescent="0.25">
      <c r="A100" s="225">
        <v>98</v>
      </c>
      <c r="B100" s="300" t="s">
        <v>97</v>
      </c>
      <c r="C100" s="300" t="s">
        <v>72</v>
      </c>
      <c r="D100" s="300">
        <v>3</v>
      </c>
      <c r="E100" s="300" t="s">
        <v>11</v>
      </c>
      <c r="F100" s="300">
        <v>22</v>
      </c>
      <c r="G100" s="300" t="s">
        <v>51</v>
      </c>
      <c r="H100" s="300" t="s">
        <v>11</v>
      </c>
      <c r="I100" s="343" t="s">
        <v>313</v>
      </c>
      <c r="J100" s="344">
        <v>517.17490225074948</v>
      </c>
      <c r="K100" s="345">
        <v>12.21</v>
      </c>
      <c r="L100" s="346" t="s">
        <v>451</v>
      </c>
      <c r="M100" s="346" t="s">
        <v>451</v>
      </c>
      <c r="N100" s="346" t="s">
        <v>451</v>
      </c>
      <c r="O100" s="346" t="s">
        <v>451</v>
      </c>
      <c r="P100" s="154"/>
      <c r="Q100" s="154"/>
      <c r="R100" s="154"/>
      <c r="S100" s="154"/>
      <c r="T100" s="154"/>
      <c r="U100" s="154"/>
      <c r="V100" s="154"/>
      <c r="W100" s="207">
        <f t="shared" si="21"/>
        <v>0</v>
      </c>
      <c r="X100" s="207">
        <f t="shared" si="22"/>
        <v>0</v>
      </c>
      <c r="Y100" s="207">
        <f t="shared" si="23"/>
        <v>0</v>
      </c>
      <c r="Z100" s="207">
        <f t="shared" si="24"/>
        <v>0</v>
      </c>
      <c r="AA100" s="207">
        <f t="shared" si="25"/>
        <v>0</v>
      </c>
      <c r="AB100" s="207">
        <f t="shared" si="26"/>
        <v>0</v>
      </c>
      <c r="AC100" s="286"/>
      <c r="AD100" s="286">
        <f t="shared" si="30"/>
        <v>0</v>
      </c>
      <c r="AE100" s="286">
        <f>IF(AND(N100=50,O100="-"),1,0)</f>
        <v>0</v>
      </c>
      <c r="AF100" s="286">
        <f t="shared" si="31"/>
        <v>0</v>
      </c>
      <c r="AG100" s="286">
        <f>IF(AND(N100=63,O100="-"),1,0)</f>
        <v>0</v>
      </c>
      <c r="AH100" s="286">
        <f t="shared" si="32"/>
        <v>0</v>
      </c>
      <c r="AI100" s="286">
        <f>IF(AND(N100=80,O100="-"),1,0)</f>
        <v>0</v>
      </c>
    </row>
    <row r="101" spans="1:35" s="285" customFormat="1" ht="25.5" x14ac:dyDescent="0.25">
      <c r="A101" s="225">
        <v>99</v>
      </c>
      <c r="B101" s="300" t="s">
        <v>97</v>
      </c>
      <c r="C101" s="300" t="s">
        <v>72</v>
      </c>
      <c r="D101" s="300">
        <v>4</v>
      </c>
      <c r="E101" s="300" t="s">
        <v>11</v>
      </c>
      <c r="F101" s="300">
        <v>22</v>
      </c>
      <c r="G101" s="300" t="s">
        <v>51</v>
      </c>
      <c r="H101" s="300" t="s">
        <v>11</v>
      </c>
      <c r="I101" s="343" t="s">
        <v>313</v>
      </c>
      <c r="J101" s="344">
        <v>517.17490225074948</v>
      </c>
      <c r="K101" s="345">
        <v>12.21</v>
      </c>
      <c r="L101" s="346" t="s">
        <v>451</v>
      </c>
      <c r="M101" s="346" t="s">
        <v>451</v>
      </c>
      <c r="N101" s="346" t="s">
        <v>451</v>
      </c>
      <c r="O101" s="346" t="s">
        <v>451</v>
      </c>
      <c r="P101" s="154"/>
      <c r="Q101" s="154"/>
      <c r="R101" s="154"/>
      <c r="S101" s="154"/>
      <c r="T101" s="154"/>
      <c r="U101" s="154"/>
      <c r="V101" s="154"/>
      <c r="W101" s="207">
        <f t="shared" si="21"/>
        <v>0</v>
      </c>
      <c r="X101" s="207">
        <f t="shared" si="22"/>
        <v>0</v>
      </c>
      <c r="Y101" s="207">
        <f t="shared" si="23"/>
        <v>0</v>
      </c>
      <c r="Z101" s="207">
        <f t="shared" si="24"/>
        <v>0</v>
      </c>
      <c r="AA101" s="207">
        <f t="shared" si="25"/>
        <v>0</v>
      </c>
      <c r="AB101" s="207">
        <f t="shared" si="26"/>
        <v>0</v>
      </c>
      <c r="AC101" s="286"/>
      <c r="AD101" s="286">
        <f t="shared" si="30"/>
        <v>0</v>
      </c>
      <c r="AE101" s="286">
        <f>IF(AND(N101=50,O101="-"),1,0)</f>
        <v>0</v>
      </c>
      <c r="AF101" s="286">
        <f t="shared" si="31"/>
        <v>0</v>
      </c>
      <c r="AG101" s="286">
        <f>IF(AND(N101=63,O101="-"),1,0)</f>
        <v>0</v>
      </c>
      <c r="AH101" s="286">
        <f t="shared" si="32"/>
        <v>0</v>
      </c>
      <c r="AI101" s="286">
        <f>IF(AND(N101=80,O101="-"),1,0)</f>
        <v>0</v>
      </c>
    </row>
    <row r="102" spans="1:35" s="287" customFormat="1" ht="25.5" x14ac:dyDescent="0.25">
      <c r="A102" s="225">
        <v>100</v>
      </c>
      <c r="B102" s="300" t="s">
        <v>97</v>
      </c>
      <c r="C102" s="300" t="s">
        <v>98</v>
      </c>
      <c r="D102" s="300">
        <v>1</v>
      </c>
      <c r="E102" s="300" t="s">
        <v>51</v>
      </c>
      <c r="F102" s="300">
        <v>156</v>
      </c>
      <c r="G102" s="300" t="s">
        <v>51</v>
      </c>
      <c r="H102" s="300" t="s">
        <v>51</v>
      </c>
      <c r="I102" s="343" t="s">
        <v>313</v>
      </c>
      <c r="J102" s="344">
        <v>517.17490225074948</v>
      </c>
      <c r="K102" s="345">
        <v>86.580000000000013</v>
      </c>
      <c r="L102" s="346" t="s">
        <v>451</v>
      </c>
      <c r="M102" s="346" t="s">
        <v>451</v>
      </c>
      <c r="N102" s="346" t="s">
        <v>451</v>
      </c>
      <c r="O102" s="346" t="s">
        <v>451</v>
      </c>
      <c r="P102" s="154"/>
      <c r="Q102" s="297"/>
      <c r="R102" s="297"/>
      <c r="S102" s="297"/>
      <c r="T102" s="297"/>
      <c r="U102" s="297"/>
      <c r="V102" s="297"/>
      <c r="W102" s="207">
        <f t="shared" si="21"/>
        <v>0</v>
      </c>
      <c r="X102" s="207">
        <f t="shared" si="22"/>
        <v>0</v>
      </c>
      <c r="Y102" s="207">
        <f t="shared" si="23"/>
        <v>0</v>
      </c>
      <c r="Z102" s="207">
        <f t="shared" si="24"/>
        <v>0</v>
      </c>
      <c r="AA102" s="207">
        <f t="shared" si="25"/>
        <v>0</v>
      </c>
      <c r="AB102" s="207">
        <f t="shared" si="26"/>
        <v>0</v>
      </c>
      <c r="AC102" s="286"/>
      <c r="AD102" s="286">
        <f t="shared" si="30"/>
        <v>0</v>
      </c>
      <c r="AE102" s="286">
        <f t="shared" si="27"/>
        <v>0</v>
      </c>
      <c r="AF102" s="286">
        <f t="shared" si="31"/>
        <v>0</v>
      </c>
      <c r="AG102" s="286">
        <f t="shared" si="28"/>
        <v>0</v>
      </c>
      <c r="AH102" s="286">
        <f t="shared" si="32"/>
        <v>0</v>
      </c>
      <c r="AI102" s="286">
        <f t="shared" si="29"/>
        <v>0</v>
      </c>
    </row>
    <row r="103" spans="1:35" s="287" customFormat="1" ht="25.5" x14ac:dyDescent="0.25">
      <c r="A103" s="225">
        <v>101</v>
      </c>
      <c r="B103" s="300" t="s">
        <v>97</v>
      </c>
      <c r="C103" s="300" t="s">
        <v>99</v>
      </c>
      <c r="D103" s="300">
        <v>1</v>
      </c>
      <c r="E103" s="300" t="s">
        <v>51</v>
      </c>
      <c r="F103" s="300">
        <v>1</v>
      </c>
      <c r="G103" s="300" t="s">
        <v>51</v>
      </c>
      <c r="H103" s="300" t="s">
        <v>51</v>
      </c>
      <c r="I103" s="343" t="s">
        <v>313</v>
      </c>
      <c r="J103" s="344">
        <v>517.17490225074948</v>
      </c>
      <c r="K103" s="345">
        <v>0.55500000000000005</v>
      </c>
      <c r="L103" s="346">
        <v>50</v>
      </c>
      <c r="M103" s="346" t="s">
        <v>451</v>
      </c>
      <c r="N103" s="346" t="s">
        <v>451</v>
      </c>
      <c r="O103" s="346" t="s">
        <v>451</v>
      </c>
      <c r="P103" s="154"/>
      <c r="Q103" s="297"/>
      <c r="R103" s="297"/>
      <c r="S103" s="297"/>
      <c r="T103" s="297"/>
      <c r="U103" s="297"/>
      <c r="V103" s="297"/>
      <c r="W103" s="207">
        <f t="shared" si="21"/>
        <v>0</v>
      </c>
      <c r="X103" s="207">
        <f t="shared" si="22"/>
        <v>1</v>
      </c>
      <c r="Y103" s="207">
        <f t="shared" si="23"/>
        <v>0</v>
      </c>
      <c r="Z103" s="207">
        <f t="shared" si="24"/>
        <v>0</v>
      </c>
      <c r="AA103" s="207">
        <f t="shared" si="25"/>
        <v>0</v>
      </c>
      <c r="AB103" s="207">
        <f t="shared" si="26"/>
        <v>0</v>
      </c>
      <c r="AC103" s="286"/>
      <c r="AD103" s="286">
        <f t="shared" si="30"/>
        <v>0</v>
      </c>
      <c r="AE103" s="286">
        <f t="shared" si="27"/>
        <v>0</v>
      </c>
      <c r="AF103" s="286">
        <f t="shared" si="31"/>
        <v>0</v>
      </c>
      <c r="AG103" s="286">
        <f t="shared" si="28"/>
        <v>0</v>
      </c>
      <c r="AH103" s="286">
        <f t="shared" si="32"/>
        <v>0</v>
      </c>
      <c r="AI103" s="286">
        <f t="shared" si="29"/>
        <v>0</v>
      </c>
    </row>
    <row r="104" spans="1:35" s="41" customFormat="1" ht="25.5" x14ac:dyDescent="0.25">
      <c r="A104" s="225">
        <v>102</v>
      </c>
      <c r="B104" s="300" t="s">
        <v>97</v>
      </c>
      <c r="C104" s="300" t="s">
        <v>99</v>
      </c>
      <c r="D104" s="300">
        <v>2</v>
      </c>
      <c r="E104" s="300" t="s">
        <v>51</v>
      </c>
      <c r="F104" s="300">
        <v>1</v>
      </c>
      <c r="G104" s="300" t="s">
        <v>51</v>
      </c>
      <c r="H104" s="300" t="s">
        <v>51</v>
      </c>
      <c r="I104" s="343" t="s">
        <v>313</v>
      </c>
      <c r="J104" s="344">
        <v>517.17490225074948</v>
      </c>
      <c r="K104" s="345">
        <v>0.55500000000000005</v>
      </c>
      <c r="L104" s="346">
        <v>50</v>
      </c>
      <c r="M104" s="346" t="s">
        <v>451</v>
      </c>
      <c r="N104" s="346" t="s">
        <v>451</v>
      </c>
      <c r="O104" s="346" t="s">
        <v>451</v>
      </c>
      <c r="P104" s="154"/>
      <c r="Q104" s="297"/>
      <c r="R104" s="297"/>
      <c r="S104" s="297"/>
      <c r="T104" s="297"/>
      <c r="U104" s="297"/>
      <c r="V104" s="297"/>
      <c r="W104" s="207">
        <f t="shared" si="21"/>
        <v>0</v>
      </c>
      <c r="X104" s="207">
        <f t="shared" si="22"/>
        <v>1</v>
      </c>
      <c r="Y104" s="207">
        <f t="shared" si="23"/>
        <v>0</v>
      </c>
      <c r="Z104" s="207">
        <f t="shared" si="24"/>
        <v>0</v>
      </c>
      <c r="AA104" s="207">
        <f t="shared" si="25"/>
        <v>0</v>
      </c>
      <c r="AB104" s="207">
        <f t="shared" si="26"/>
        <v>0</v>
      </c>
      <c r="AC104" s="82"/>
      <c r="AD104" s="82">
        <f t="shared" si="30"/>
        <v>0</v>
      </c>
      <c r="AE104" s="82">
        <f t="shared" si="27"/>
        <v>0</v>
      </c>
      <c r="AF104" s="82">
        <f t="shared" si="31"/>
        <v>0</v>
      </c>
      <c r="AG104" s="82">
        <f t="shared" si="28"/>
        <v>0</v>
      </c>
      <c r="AH104" s="82">
        <f t="shared" si="32"/>
        <v>0</v>
      </c>
      <c r="AI104" s="82">
        <f t="shared" si="29"/>
        <v>0</v>
      </c>
    </row>
    <row r="105" spans="1:35" s="41" customFormat="1" ht="25.5" x14ac:dyDescent="0.25">
      <c r="A105" s="225">
        <v>103</v>
      </c>
      <c r="B105" s="300" t="s">
        <v>97</v>
      </c>
      <c r="C105" s="300" t="s">
        <v>100</v>
      </c>
      <c r="D105" s="300">
        <v>3</v>
      </c>
      <c r="E105" s="300" t="s">
        <v>51</v>
      </c>
      <c r="F105" s="300">
        <v>371</v>
      </c>
      <c r="G105" s="300" t="s">
        <v>51</v>
      </c>
      <c r="H105" s="300" t="s">
        <v>51</v>
      </c>
      <c r="I105" s="343" t="s">
        <v>313</v>
      </c>
      <c r="J105" s="344">
        <v>517.17490225074948</v>
      </c>
      <c r="K105" s="345">
        <v>205.90500000000003</v>
      </c>
      <c r="L105" s="346">
        <v>50</v>
      </c>
      <c r="M105" s="346" t="s">
        <v>451</v>
      </c>
      <c r="N105" s="346">
        <v>50</v>
      </c>
      <c r="O105" s="346" t="s">
        <v>451</v>
      </c>
      <c r="P105" s="154"/>
      <c r="Q105" s="297"/>
      <c r="R105" s="297"/>
      <c r="S105" s="297"/>
      <c r="T105" s="297"/>
      <c r="U105" s="297"/>
      <c r="V105" s="297"/>
      <c r="W105" s="207">
        <f t="shared" si="21"/>
        <v>0</v>
      </c>
      <c r="X105" s="207">
        <f t="shared" si="22"/>
        <v>1</v>
      </c>
      <c r="Y105" s="207">
        <f t="shared" si="23"/>
        <v>0</v>
      </c>
      <c r="Z105" s="207">
        <f t="shared" si="24"/>
        <v>0</v>
      </c>
      <c r="AA105" s="207">
        <f t="shared" si="25"/>
        <v>0</v>
      </c>
      <c r="AB105" s="207">
        <f t="shared" si="26"/>
        <v>0</v>
      </c>
      <c r="AC105" s="82"/>
      <c r="AD105" s="82">
        <f t="shared" ref="AD105:AD167" si="33">IF(AND(N105=50,O105="Y"),1,0)</f>
        <v>0</v>
      </c>
      <c r="AE105" s="82">
        <f t="shared" ref="AE105:AE167" si="34">IF(AND(N105=50,O105="-"),1,0)</f>
        <v>1</v>
      </c>
      <c r="AF105" s="82">
        <f t="shared" ref="AF105:AF167" si="35">IF(AND(N105=63,O105="Y"),1,0)</f>
        <v>0</v>
      </c>
      <c r="AG105" s="82">
        <f t="shared" ref="AG105:AG167" si="36">IF(AND(N105=63,O105="-"),1,0)</f>
        <v>0</v>
      </c>
      <c r="AH105" s="82">
        <f t="shared" ref="AH105:AH167" si="37">IF(AND(N105=80,O105="Y"),1,0)</f>
        <v>0</v>
      </c>
      <c r="AI105" s="82">
        <f t="shared" ref="AI105:AI167" si="38">IF(AND(N105=80,O105="-"),1,0)</f>
        <v>0</v>
      </c>
    </row>
    <row r="106" spans="1:35" s="287" customFormat="1" ht="25.5" x14ac:dyDescent="0.25">
      <c r="A106" s="225">
        <v>104</v>
      </c>
      <c r="B106" s="300" t="s">
        <v>856</v>
      </c>
      <c r="C106" s="300" t="s">
        <v>99</v>
      </c>
      <c r="D106" s="300">
        <v>1</v>
      </c>
      <c r="E106" s="300" t="s">
        <v>51</v>
      </c>
      <c r="F106" s="300">
        <v>2</v>
      </c>
      <c r="G106" s="300" t="s">
        <v>51</v>
      </c>
      <c r="H106" s="300" t="s">
        <v>51</v>
      </c>
      <c r="I106" s="343" t="s">
        <v>316</v>
      </c>
      <c r="J106" s="344">
        <v>643.02759417734819</v>
      </c>
      <c r="K106" s="345">
        <v>1.3860000000000001</v>
      </c>
      <c r="L106" s="346" t="s">
        <v>451</v>
      </c>
      <c r="M106" s="346" t="s">
        <v>451</v>
      </c>
      <c r="N106" s="346" t="s">
        <v>451</v>
      </c>
      <c r="O106" s="346" t="s">
        <v>451</v>
      </c>
      <c r="P106" s="154"/>
      <c r="Q106" s="297"/>
      <c r="R106" s="297"/>
      <c r="S106" s="297"/>
      <c r="T106" s="297"/>
      <c r="U106" s="297"/>
      <c r="V106" s="297"/>
      <c r="W106" s="207">
        <f t="shared" si="21"/>
        <v>0</v>
      </c>
      <c r="X106" s="207">
        <f t="shared" si="22"/>
        <v>0</v>
      </c>
      <c r="Y106" s="207">
        <f t="shared" si="23"/>
        <v>0</v>
      </c>
      <c r="Z106" s="207">
        <f t="shared" si="24"/>
        <v>0</v>
      </c>
      <c r="AA106" s="207">
        <f t="shared" si="25"/>
        <v>0</v>
      </c>
      <c r="AB106" s="207">
        <f t="shared" si="26"/>
        <v>0</v>
      </c>
      <c r="AC106" s="82"/>
      <c r="AD106" s="82">
        <f t="shared" si="33"/>
        <v>0</v>
      </c>
      <c r="AE106" s="82">
        <f t="shared" si="34"/>
        <v>0</v>
      </c>
      <c r="AF106" s="82">
        <f t="shared" si="35"/>
        <v>0</v>
      </c>
      <c r="AG106" s="82">
        <f t="shared" si="36"/>
        <v>0</v>
      </c>
      <c r="AH106" s="82">
        <f t="shared" si="37"/>
        <v>0</v>
      </c>
      <c r="AI106" s="82">
        <f t="shared" si="38"/>
        <v>0</v>
      </c>
    </row>
    <row r="107" spans="1:35" ht="25.5" x14ac:dyDescent="0.25">
      <c r="A107" s="225">
        <v>105</v>
      </c>
      <c r="B107" s="300" t="s">
        <v>856</v>
      </c>
      <c r="C107" s="300" t="s">
        <v>99</v>
      </c>
      <c r="D107" s="300">
        <v>2</v>
      </c>
      <c r="E107" s="300" t="s">
        <v>51</v>
      </c>
      <c r="F107" s="300">
        <v>2</v>
      </c>
      <c r="G107" s="300" t="s">
        <v>51</v>
      </c>
      <c r="H107" s="300" t="s">
        <v>51</v>
      </c>
      <c r="I107" s="343" t="s">
        <v>316</v>
      </c>
      <c r="J107" s="344">
        <v>643.02759417734819</v>
      </c>
      <c r="K107" s="345">
        <v>1.3860000000000001</v>
      </c>
      <c r="L107" s="346" t="s">
        <v>451</v>
      </c>
      <c r="M107" s="346" t="s">
        <v>451</v>
      </c>
      <c r="N107" s="346" t="s">
        <v>451</v>
      </c>
      <c r="O107" s="346" t="s">
        <v>451</v>
      </c>
      <c r="W107" s="207">
        <f t="shared" si="21"/>
        <v>0</v>
      </c>
      <c r="X107" s="207">
        <f t="shared" si="22"/>
        <v>0</v>
      </c>
      <c r="Y107" s="207">
        <f t="shared" si="23"/>
        <v>0</v>
      </c>
      <c r="Z107" s="207">
        <f t="shared" si="24"/>
        <v>0</v>
      </c>
      <c r="AA107" s="207">
        <f t="shared" si="25"/>
        <v>0</v>
      </c>
      <c r="AB107" s="207">
        <f t="shared" si="26"/>
        <v>0</v>
      </c>
      <c r="AC107" s="82"/>
      <c r="AD107" s="82">
        <f t="shared" si="33"/>
        <v>0</v>
      </c>
      <c r="AE107" s="82">
        <f t="shared" si="34"/>
        <v>0</v>
      </c>
      <c r="AF107" s="82">
        <f t="shared" si="35"/>
        <v>0</v>
      </c>
      <c r="AG107" s="82">
        <f t="shared" si="36"/>
        <v>0</v>
      </c>
      <c r="AH107" s="82">
        <f t="shared" si="37"/>
        <v>0</v>
      </c>
      <c r="AI107" s="82">
        <f t="shared" si="38"/>
        <v>0</v>
      </c>
    </row>
    <row r="108" spans="1:35" ht="25.5" x14ac:dyDescent="0.25">
      <c r="A108" s="225">
        <v>106</v>
      </c>
      <c r="B108" s="300" t="s">
        <v>99</v>
      </c>
      <c r="C108" s="300" t="s">
        <v>77</v>
      </c>
      <c r="D108" s="300">
        <v>1</v>
      </c>
      <c r="E108" s="300" t="s">
        <v>51</v>
      </c>
      <c r="F108" s="300">
        <v>8</v>
      </c>
      <c r="G108" s="300" t="s">
        <v>51</v>
      </c>
      <c r="H108" s="300" t="s">
        <v>232</v>
      </c>
      <c r="I108" s="343" t="s">
        <v>313</v>
      </c>
      <c r="J108" s="344">
        <v>517.17490225074948</v>
      </c>
      <c r="K108" s="345">
        <v>4.4400000000000004</v>
      </c>
      <c r="L108" s="346" t="s">
        <v>451</v>
      </c>
      <c r="M108" s="346" t="s">
        <v>451</v>
      </c>
      <c r="N108" s="346" t="s">
        <v>451</v>
      </c>
      <c r="O108" s="346" t="s">
        <v>451</v>
      </c>
      <c r="W108" s="207">
        <f t="shared" si="21"/>
        <v>0</v>
      </c>
      <c r="X108" s="207">
        <f t="shared" si="22"/>
        <v>0</v>
      </c>
      <c r="Y108" s="207">
        <f t="shared" si="23"/>
        <v>0</v>
      </c>
      <c r="Z108" s="207">
        <f t="shared" si="24"/>
        <v>0</v>
      </c>
      <c r="AA108" s="207">
        <f t="shared" si="25"/>
        <v>0</v>
      </c>
      <c r="AB108" s="207">
        <f t="shared" si="26"/>
        <v>0</v>
      </c>
      <c r="AC108" s="82"/>
      <c r="AD108" s="82">
        <f t="shared" si="33"/>
        <v>0</v>
      </c>
      <c r="AE108" s="82">
        <f t="shared" si="34"/>
        <v>0</v>
      </c>
      <c r="AF108" s="82">
        <f t="shared" si="35"/>
        <v>0</v>
      </c>
      <c r="AG108" s="82">
        <f t="shared" si="36"/>
        <v>0</v>
      </c>
      <c r="AH108" s="82">
        <f t="shared" si="37"/>
        <v>0</v>
      </c>
      <c r="AI108" s="82">
        <f t="shared" si="38"/>
        <v>0</v>
      </c>
    </row>
    <row r="109" spans="1:35" s="41" customFormat="1" ht="25.5" x14ac:dyDescent="0.25">
      <c r="A109" s="225">
        <v>107</v>
      </c>
      <c r="B109" s="300" t="s">
        <v>99</v>
      </c>
      <c r="C109" s="300" t="s">
        <v>77</v>
      </c>
      <c r="D109" s="300">
        <v>2</v>
      </c>
      <c r="E109" s="300" t="s">
        <v>51</v>
      </c>
      <c r="F109" s="300">
        <v>8</v>
      </c>
      <c r="G109" s="300" t="s">
        <v>51</v>
      </c>
      <c r="H109" s="300" t="s">
        <v>232</v>
      </c>
      <c r="I109" s="343" t="s">
        <v>313</v>
      </c>
      <c r="J109" s="344">
        <v>517.17490225074948</v>
      </c>
      <c r="K109" s="345">
        <v>4.4400000000000004</v>
      </c>
      <c r="L109" s="346" t="s">
        <v>451</v>
      </c>
      <c r="M109" s="346" t="s">
        <v>451</v>
      </c>
      <c r="N109" s="346" t="s">
        <v>451</v>
      </c>
      <c r="O109" s="346" t="s">
        <v>451</v>
      </c>
      <c r="P109" s="154"/>
      <c r="Q109" s="297"/>
      <c r="R109" s="297"/>
      <c r="S109" s="297"/>
      <c r="T109" s="297"/>
      <c r="U109" s="297"/>
      <c r="V109" s="297"/>
      <c r="W109" s="207">
        <f t="shared" si="21"/>
        <v>0</v>
      </c>
      <c r="X109" s="207">
        <f t="shared" si="22"/>
        <v>0</v>
      </c>
      <c r="Y109" s="207">
        <f t="shared" si="23"/>
        <v>0</v>
      </c>
      <c r="Z109" s="207">
        <f t="shared" si="24"/>
        <v>0</v>
      </c>
      <c r="AA109" s="207">
        <f t="shared" si="25"/>
        <v>0</v>
      </c>
      <c r="AB109" s="207">
        <f t="shared" si="26"/>
        <v>0</v>
      </c>
      <c r="AC109" s="82"/>
      <c r="AD109" s="82">
        <f t="shared" si="33"/>
        <v>0</v>
      </c>
      <c r="AE109" s="82">
        <f t="shared" si="34"/>
        <v>0</v>
      </c>
      <c r="AF109" s="82">
        <f t="shared" si="35"/>
        <v>0</v>
      </c>
      <c r="AG109" s="82">
        <f t="shared" si="36"/>
        <v>0</v>
      </c>
      <c r="AH109" s="82">
        <f t="shared" si="37"/>
        <v>0</v>
      </c>
      <c r="AI109" s="82">
        <f t="shared" si="38"/>
        <v>0</v>
      </c>
    </row>
    <row r="110" spans="1:35" s="41" customFormat="1" ht="25.5" x14ac:dyDescent="0.25">
      <c r="A110" s="225">
        <v>108</v>
      </c>
      <c r="B110" s="300" t="s">
        <v>99</v>
      </c>
      <c r="C110" s="300" t="s">
        <v>764</v>
      </c>
      <c r="D110" s="300">
        <v>1</v>
      </c>
      <c r="E110" s="300" t="s">
        <v>51</v>
      </c>
      <c r="F110" s="300">
        <v>257</v>
      </c>
      <c r="G110" s="300" t="s">
        <v>51</v>
      </c>
      <c r="H110" s="300" t="s">
        <v>51</v>
      </c>
      <c r="I110" s="343" t="s">
        <v>313</v>
      </c>
      <c r="J110" s="344">
        <v>517.17490225074948</v>
      </c>
      <c r="K110" s="345">
        <v>142.63500000000002</v>
      </c>
      <c r="L110" s="346" t="s">
        <v>451</v>
      </c>
      <c r="M110" s="346" t="s">
        <v>451</v>
      </c>
      <c r="N110" s="346" t="s">
        <v>451</v>
      </c>
      <c r="O110" s="346" t="s">
        <v>451</v>
      </c>
      <c r="P110" s="154"/>
      <c r="Q110" s="297"/>
      <c r="R110" s="297"/>
      <c r="S110" s="297"/>
      <c r="T110" s="297"/>
      <c r="U110" s="297"/>
      <c r="V110" s="297"/>
      <c r="W110" s="207">
        <f t="shared" si="21"/>
        <v>0</v>
      </c>
      <c r="X110" s="207">
        <f t="shared" si="22"/>
        <v>0</v>
      </c>
      <c r="Y110" s="207">
        <f t="shared" si="23"/>
        <v>0</v>
      </c>
      <c r="Z110" s="207">
        <f t="shared" si="24"/>
        <v>0</v>
      </c>
      <c r="AA110" s="207">
        <f t="shared" si="25"/>
        <v>0</v>
      </c>
      <c r="AB110" s="207">
        <f t="shared" si="26"/>
        <v>0</v>
      </c>
      <c r="AC110" s="82"/>
      <c r="AD110" s="82">
        <f t="shared" si="33"/>
        <v>0</v>
      </c>
      <c r="AE110" s="82">
        <f t="shared" si="34"/>
        <v>0</v>
      </c>
      <c r="AF110" s="82">
        <f t="shared" si="35"/>
        <v>0</v>
      </c>
      <c r="AG110" s="82">
        <f t="shared" si="36"/>
        <v>0</v>
      </c>
      <c r="AH110" s="82">
        <f t="shared" si="37"/>
        <v>0</v>
      </c>
      <c r="AI110" s="82">
        <f t="shared" si="38"/>
        <v>0</v>
      </c>
    </row>
    <row r="111" spans="1:35" ht="25.5" x14ac:dyDescent="0.25">
      <c r="A111" s="225">
        <v>109</v>
      </c>
      <c r="B111" s="300" t="s">
        <v>99</v>
      </c>
      <c r="C111" s="300" t="s">
        <v>764</v>
      </c>
      <c r="D111" s="300">
        <v>2</v>
      </c>
      <c r="E111" s="300" t="s">
        <v>51</v>
      </c>
      <c r="F111" s="300">
        <v>276</v>
      </c>
      <c r="G111" s="300" t="s">
        <v>51</v>
      </c>
      <c r="H111" s="300" t="s">
        <v>51</v>
      </c>
      <c r="I111" s="343" t="s">
        <v>313</v>
      </c>
      <c r="J111" s="344">
        <v>517.17490225074948</v>
      </c>
      <c r="K111" s="345"/>
      <c r="L111" s="346" t="s">
        <v>451</v>
      </c>
      <c r="M111" s="346" t="s">
        <v>451</v>
      </c>
      <c r="N111" s="346" t="s">
        <v>451</v>
      </c>
      <c r="O111" s="346" t="s">
        <v>451</v>
      </c>
      <c r="W111" s="207">
        <f t="shared" si="21"/>
        <v>0</v>
      </c>
      <c r="X111" s="207">
        <f t="shared" si="22"/>
        <v>0</v>
      </c>
      <c r="Y111" s="207">
        <f t="shared" si="23"/>
        <v>0</v>
      </c>
      <c r="Z111" s="207">
        <f t="shared" si="24"/>
        <v>0</v>
      </c>
      <c r="AA111" s="207">
        <f t="shared" si="25"/>
        <v>0</v>
      </c>
      <c r="AB111" s="207">
        <f t="shared" si="26"/>
        <v>0</v>
      </c>
      <c r="AC111" s="82"/>
      <c r="AD111" s="82">
        <f t="shared" si="33"/>
        <v>0</v>
      </c>
      <c r="AE111" s="82">
        <f t="shared" si="34"/>
        <v>0</v>
      </c>
      <c r="AF111" s="82">
        <f t="shared" si="35"/>
        <v>0</v>
      </c>
      <c r="AG111" s="82">
        <f t="shared" si="36"/>
        <v>0</v>
      </c>
      <c r="AH111" s="82">
        <f t="shared" si="37"/>
        <v>0</v>
      </c>
      <c r="AI111" s="82">
        <f t="shared" si="38"/>
        <v>0</v>
      </c>
    </row>
    <row r="112" spans="1:35" ht="25.5" x14ac:dyDescent="0.25">
      <c r="A112" s="225">
        <v>110</v>
      </c>
      <c r="B112" s="346" t="s">
        <v>147</v>
      </c>
      <c r="C112" s="346" t="s">
        <v>225</v>
      </c>
      <c r="D112" s="346">
        <v>1</v>
      </c>
      <c r="E112" s="346" t="s">
        <v>23</v>
      </c>
      <c r="F112" s="346">
        <v>114</v>
      </c>
      <c r="G112" s="346" t="s">
        <v>23</v>
      </c>
      <c r="H112" s="346" t="s">
        <v>23</v>
      </c>
      <c r="I112" s="343" t="s">
        <v>313</v>
      </c>
      <c r="J112" s="344">
        <v>517.17490225074948</v>
      </c>
      <c r="K112" s="345">
        <v>63.27</v>
      </c>
      <c r="L112" s="346" t="s">
        <v>451</v>
      </c>
      <c r="M112" s="346" t="s">
        <v>451</v>
      </c>
      <c r="N112" s="346" t="s">
        <v>451</v>
      </c>
      <c r="O112" s="346" t="s">
        <v>451</v>
      </c>
      <c r="W112" s="207">
        <f t="shared" si="21"/>
        <v>0</v>
      </c>
      <c r="X112" s="207">
        <f t="shared" si="22"/>
        <v>0</v>
      </c>
      <c r="Y112" s="207">
        <f t="shared" si="23"/>
        <v>0</v>
      </c>
      <c r="Z112" s="207">
        <f t="shared" si="24"/>
        <v>0</v>
      </c>
      <c r="AA112" s="207">
        <f t="shared" si="25"/>
        <v>0</v>
      </c>
      <c r="AB112" s="207">
        <f t="shared" si="26"/>
        <v>0</v>
      </c>
      <c r="AC112" s="82"/>
      <c r="AD112" s="82">
        <f t="shared" si="33"/>
        <v>0</v>
      </c>
      <c r="AE112" s="82">
        <f t="shared" si="34"/>
        <v>0</v>
      </c>
      <c r="AF112" s="82">
        <f t="shared" si="35"/>
        <v>0</v>
      </c>
      <c r="AG112" s="82">
        <f t="shared" si="36"/>
        <v>0</v>
      </c>
      <c r="AH112" s="82">
        <f t="shared" si="37"/>
        <v>0</v>
      </c>
      <c r="AI112" s="82">
        <f t="shared" si="38"/>
        <v>0</v>
      </c>
    </row>
    <row r="113" spans="1:35" ht="25.5" x14ac:dyDescent="0.25">
      <c r="A113" s="225">
        <v>111</v>
      </c>
      <c r="B113" s="300" t="s">
        <v>54</v>
      </c>
      <c r="C113" s="300" t="s">
        <v>62</v>
      </c>
      <c r="D113" s="346">
        <v>1</v>
      </c>
      <c r="E113" s="346" t="s">
        <v>24</v>
      </c>
      <c r="F113" s="346">
        <v>230</v>
      </c>
      <c r="G113" s="346" t="s">
        <v>24</v>
      </c>
      <c r="H113" s="346" t="s">
        <v>24</v>
      </c>
      <c r="I113" s="343" t="s">
        <v>313</v>
      </c>
      <c r="J113" s="344">
        <v>517.17490225074948</v>
      </c>
      <c r="K113" s="345">
        <v>127.65</v>
      </c>
      <c r="L113" s="346">
        <v>50</v>
      </c>
      <c r="M113" s="346" t="s">
        <v>451</v>
      </c>
      <c r="N113" s="346">
        <v>63</v>
      </c>
      <c r="O113" s="346" t="s">
        <v>451</v>
      </c>
      <c r="W113" s="207">
        <f t="shared" si="21"/>
        <v>0</v>
      </c>
      <c r="X113" s="207">
        <f t="shared" si="22"/>
        <v>1</v>
      </c>
      <c r="Y113" s="207">
        <f t="shared" si="23"/>
        <v>0</v>
      </c>
      <c r="Z113" s="207">
        <f t="shared" si="24"/>
        <v>0</v>
      </c>
      <c r="AA113" s="207">
        <f t="shared" si="25"/>
        <v>0</v>
      </c>
      <c r="AB113" s="207">
        <f t="shared" si="26"/>
        <v>0</v>
      </c>
      <c r="AC113" s="82"/>
      <c r="AD113" s="82">
        <f t="shared" si="33"/>
        <v>0</v>
      </c>
      <c r="AE113" s="82">
        <f t="shared" si="34"/>
        <v>0</v>
      </c>
      <c r="AF113" s="82">
        <f t="shared" si="35"/>
        <v>0</v>
      </c>
      <c r="AG113" s="82">
        <f t="shared" si="36"/>
        <v>1</v>
      </c>
      <c r="AH113" s="82">
        <f t="shared" si="37"/>
        <v>0</v>
      </c>
      <c r="AI113" s="82">
        <f t="shared" si="38"/>
        <v>0</v>
      </c>
    </row>
    <row r="114" spans="1:35" ht="25.5" x14ac:dyDescent="0.25">
      <c r="A114" s="225">
        <v>112</v>
      </c>
      <c r="B114" s="300" t="s">
        <v>54</v>
      </c>
      <c r="C114" s="300" t="s">
        <v>62</v>
      </c>
      <c r="D114" s="346">
        <v>2</v>
      </c>
      <c r="E114" s="346" t="s">
        <v>24</v>
      </c>
      <c r="F114" s="346">
        <v>230</v>
      </c>
      <c r="G114" s="346" t="s">
        <v>24</v>
      </c>
      <c r="H114" s="346" t="s">
        <v>24</v>
      </c>
      <c r="I114" s="343" t="s">
        <v>313</v>
      </c>
      <c r="J114" s="344">
        <v>517.17490225074948</v>
      </c>
      <c r="K114" s="345">
        <v>127.65</v>
      </c>
      <c r="L114" s="346">
        <v>50</v>
      </c>
      <c r="M114" s="346" t="s">
        <v>451</v>
      </c>
      <c r="N114" s="346">
        <v>63</v>
      </c>
      <c r="O114" s="346" t="s">
        <v>451</v>
      </c>
      <c r="W114" s="207">
        <f t="shared" si="21"/>
        <v>0</v>
      </c>
      <c r="X114" s="207">
        <f t="shared" si="22"/>
        <v>1</v>
      </c>
      <c r="Y114" s="207">
        <f t="shared" si="23"/>
        <v>0</v>
      </c>
      <c r="Z114" s="207">
        <f t="shared" si="24"/>
        <v>0</v>
      </c>
      <c r="AA114" s="207">
        <f t="shared" si="25"/>
        <v>0</v>
      </c>
      <c r="AB114" s="207">
        <f t="shared" si="26"/>
        <v>0</v>
      </c>
      <c r="AC114" s="82"/>
      <c r="AD114" s="82">
        <f t="shared" si="33"/>
        <v>0</v>
      </c>
      <c r="AE114" s="82">
        <f t="shared" si="34"/>
        <v>0</v>
      </c>
      <c r="AF114" s="82">
        <f t="shared" si="35"/>
        <v>0</v>
      </c>
      <c r="AG114" s="82">
        <f t="shared" si="36"/>
        <v>1</v>
      </c>
      <c r="AH114" s="82">
        <f t="shared" si="37"/>
        <v>0</v>
      </c>
      <c r="AI114" s="82">
        <f t="shared" si="38"/>
        <v>0</v>
      </c>
    </row>
    <row r="115" spans="1:35" ht="25.5" x14ac:dyDescent="0.25">
      <c r="A115" s="225">
        <v>113</v>
      </c>
      <c r="B115" s="347" t="s">
        <v>85</v>
      </c>
      <c r="C115" s="347" t="s">
        <v>89</v>
      </c>
      <c r="D115" s="347">
        <v>1</v>
      </c>
      <c r="E115" s="347" t="s">
        <v>15</v>
      </c>
      <c r="F115" s="347">
        <v>227</v>
      </c>
      <c r="G115" s="347" t="s">
        <v>15</v>
      </c>
      <c r="H115" s="347" t="s">
        <v>950</v>
      </c>
      <c r="I115" s="343" t="s">
        <v>313</v>
      </c>
      <c r="J115" s="344">
        <v>517.17490225074948</v>
      </c>
      <c r="K115" s="345">
        <v>125.98500000000001</v>
      </c>
      <c r="L115" s="346">
        <v>50</v>
      </c>
      <c r="M115" s="346" t="s">
        <v>451</v>
      </c>
      <c r="N115" s="346" t="s">
        <v>451</v>
      </c>
      <c r="O115" s="346" t="s">
        <v>451</v>
      </c>
      <c r="W115" s="207">
        <f t="shared" si="21"/>
        <v>0</v>
      </c>
      <c r="X115" s="207">
        <f t="shared" si="22"/>
        <v>1</v>
      </c>
      <c r="Y115" s="207">
        <f t="shared" si="23"/>
        <v>0</v>
      </c>
      <c r="Z115" s="207">
        <f t="shared" si="24"/>
        <v>0</v>
      </c>
      <c r="AA115" s="207">
        <f t="shared" si="25"/>
        <v>0</v>
      </c>
      <c r="AB115" s="207">
        <f t="shared" si="26"/>
        <v>0</v>
      </c>
      <c r="AC115" s="82"/>
      <c r="AD115" s="82">
        <f t="shared" si="33"/>
        <v>0</v>
      </c>
      <c r="AE115" s="82">
        <f t="shared" si="34"/>
        <v>0</v>
      </c>
      <c r="AF115" s="82">
        <f t="shared" si="35"/>
        <v>0</v>
      </c>
      <c r="AG115" s="82">
        <f t="shared" si="36"/>
        <v>0</v>
      </c>
      <c r="AH115" s="82">
        <f t="shared" si="37"/>
        <v>0</v>
      </c>
      <c r="AI115" s="82">
        <f t="shared" si="38"/>
        <v>0</v>
      </c>
    </row>
    <row r="116" spans="1:35" ht="25.5" x14ac:dyDescent="0.25">
      <c r="A116" s="225">
        <v>114</v>
      </c>
      <c r="B116" s="347" t="s">
        <v>85</v>
      </c>
      <c r="C116" s="347" t="s">
        <v>89</v>
      </c>
      <c r="D116" s="347">
        <v>2</v>
      </c>
      <c r="E116" s="347" t="s">
        <v>15</v>
      </c>
      <c r="F116" s="347">
        <v>227</v>
      </c>
      <c r="G116" s="347" t="s">
        <v>15</v>
      </c>
      <c r="H116" s="347" t="s">
        <v>950</v>
      </c>
      <c r="I116" s="343" t="s">
        <v>313</v>
      </c>
      <c r="J116" s="344">
        <v>517.17490225074948</v>
      </c>
      <c r="K116" s="345">
        <v>125.98500000000001</v>
      </c>
      <c r="L116" s="346">
        <v>50</v>
      </c>
      <c r="M116" s="346" t="s">
        <v>451</v>
      </c>
      <c r="N116" s="346" t="s">
        <v>451</v>
      </c>
      <c r="O116" s="346" t="s">
        <v>451</v>
      </c>
      <c r="W116" s="207">
        <f t="shared" si="21"/>
        <v>0</v>
      </c>
      <c r="X116" s="207">
        <f t="shared" si="22"/>
        <v>1</v>
      </c>
      <c r="Y116" s="207">
        <f t="shared" si="23"/>
        <v>0</v>
      </c>
      <c r="Z116" s="207">
        <f t="shared" si="24"/>
        <v>0</v>
      </c>
      <c r="AA116" s="207">
        <f t="shared" si="25"/>
        <v>0</v>
      </c>
      <c r="AB116" s="207">
        <f t="shared" si="26"/>
        <v>0</v>
      </c>
      <c r="AC116" s="82"/>
      <c r="AD116" s="82">
        <f t="shared" si="33"/>
        <v>0</v>
      </c>
      <c r="AE116" s="82">
        <f t="shared" si="34"/>
        <v>0</v>
      </c>
      <c r="AF116" s="82">
        <f t="shared" si="35"/>
        <v>0</v>
      </c>
      <c r="AG116" s="82">
        <f t="shared" si="36"/>
        <v>0</v>
      </c>
      <c r="AH116" s="82">
        <f t="shared" si="37"/>
        <v>0</v>
      </c>
      <c r="AI116" s="82">
        <f t="shared" si="38"/>
        <v>0</v>
      </c>
    </row>
    <row r="117" spans="1:35" ht="25.5" x14ac:dyDescent="0.25">
      <c r="A117" s="225">
        <v>115</v>
      </c>
      <c r="B117" s="347" t="s">
        <v>85</v>
      </c>
      <c r="C117" s="347" t="s">
        <v>90</v>
      </c>
      <c r="D117" s="347">
        <v>1</v>
      </c>
      <c r="E117" s="347" t="s">
        <v>23</v>
      </c>
      <c r="F117" s="347">
        <v>118</v>
      </c>
      <c r="G117" s="347" t="s">
        <v>15</v>
      </c>
      <c r="H117" s="347" t="s">
        <v>23</v>
      </c>
      <c r="I117" s="343" t="s">
        <v>313</v>
      </c>
      <c r="J117" s="344">
        <v>517.17490225074948</v>
      </c>
      <c r="K117" s="345">
        <v>65.490000000000009</v>
      </c>
      <c r="L117" s="346">
        <v>50</v>
      </c>
      <c r="M117" s="346" t="s">
        <v>451</v>
      </c>
      <c r="N117" s="346" t="s">
        <v>451</v>
      </c>
      <c r="O117" s="346" t="s">
        <v>451</v>
      </c>
      <c r="W117" s="207">
        <f t="shared" si="21"/>
        <v>0</v>
      </c>
      <c r="X117" s="207">
        <f t="shared" si="22"/>
        <v>1</v>
      </c>
      <c r="Y117" s="207">
        <f t="shared" si="23"/>
        <v>0</v>
      </c>
      <c r="Z117" s="207">
        <f t="shared" si="24"/>
        <v>0</v>
      </c>
      <c r="AA117" s="207">
        <f t="shared" si="25"/>
        <v>0</v>
      </c>
      <c r="AB117" s="207">
        <f t="shared" si="26"/>
        <v>0</v>
      </c>
      <c r="AC117" s="82"/>
      <c r="AD117" s="82">
        <f t="shared" si="33"/>
        <v>0</v>
      </c>
      <c r="AE117" s="82">
        <f t="shared" si="34"/>
        <v>0</v>
      </c>
      <c r="AF117" s="82">
        <f t="shared" si="35"/>
        <v>0</v>
      </c>
      <c r="AG117" s="82">
        <f t="shared" si="36"/>
        <v>0</v>
      </c>
      <c r="AH117" s="82">
        <f t="shared" si="37"/>
        <v>0</v>
      </c>
      <c r="AI117" s="82">
        <f t="shared" si="38"/>
        <v>0</v>
      </c>
    </row>
    <row r="118" spans="1:35" ht="26.25" x14ac:dyDescent="0.25">
      <c r="A118" s="225">
        <v>116</v>
      </c>
      <c r="B118" s="346" t="s">
        <v>143</v>
      </c>
      <c r="C118" s="346" t="s">
        <v>25</v>
      </c>
      <c r="D118" s="346">
        <v>1</v>
      </c>
      <c r="E118" s="346" t="s">
        <v>143</v>
      </c>
      <c r="F118" s="346">
        <v>18</v>
      </c>
      <c r="G118" s="346" t="s">
        <v>143</v>
      </c>
      <c r="H118" s="346" t="s">
        <v>11</v>
      </c>
      <c r="I118" s="343" t="s">
        <v>314</v>
      </c>
      <c r="J118" s="344">
        <v>680.65493404551648</v>
      </c>
      <c r="K118" s="345">
        <v>9.99</v>
      </c>
      <c r="L118" s="346" t="s">
        <v>451</v>
      </c>
      <c r="M118" s="346" t="s">
        <v>451</v>
      </c>
      <c r="N118" s="346" t="s">
        <v>451</v>
      </c>
      <c r="O118" s="346" t="s">
        <v>451</v>
      </c>
      <c r="W118" s="207">
        <f t="shared" si="21"/>
        <v>0</v>
      </c>
      <c r="X118" s="207">
        <f t="shared" si="22"/>
        <v>0</v>
      </c>
      <c r="Y118" s="207">
        <f t="shared" si="23"/>
        <v>0</v>
      </c>
      <c r="Z118" s="207">
        <f t="shared" si="24"/>
        <v>0</v>
      </c>
      <c r="AA118" s="207">
        <f t="shared" si="25"/>
        <v>0</v>
      </c>
      <c r="AB118" s="207">
        <f t="shared" si="26"/>
        <v>0</v>
      </c>
      <c r="AC118" s="82"/>
      <c r="AD118" s="82">
        <f t="shared" si="33"/>
        <v>0</v>
      </c>
      <c r="AE118" s="82">
        <f t="shared" si="34"/>
        <v>0</v>
      </c>
      <c r="AF118" s="82">
        <f t="shared" si="35"/>
        <v>0</v>
      </c>
      <c r="AG118" s="82">
        <f t="shared" si="36"/>
        <v>0</v>
      </c>
      <c r="AH118" s="82">
        <f t="shared" si="37"/>
        <v>0</v>
      </c>
      <c r="AI118" s="82">
        <f t="shared" si="38"/>
        <v>0</v>
      </c>
    </row>
    <row r="119" spans="1:35" ht="26.25" x14ac:dyDescent="0.25">
      <c r="A119" s="225">
        <v>117</v>
      </c>
      <c r="B119" s="346" t="s">
        <v>143</v>
      </c>
      <c r="C119" s="346" t="s">
        <v>25</v>
      </c>
      <c r="D119" s="346">
        <v>2</v>
      </c>
      <c r="E119" s="346" t="s">
        <v>143</v>
      </c>
      <c r="F119" s="346">
        <v>18</v>
      </c>
      <c r="G119" s="346" t="s">
        <v>143</v>
      </c>
      <c r="H119" s="346" t="s">
        <v>11</v>
      </c>
      <c r="I119" s="343" t="s">
        <v>314</v>
      </c>
      <c r="J119" s="344">
        <v>680.65493404551648</v>
      </c>
      <c r="K119" s="345">
        <v>9.99</v>
      </c>
      <c r="L119" s="346" t="s">
        <v>451</v>
      </c>
      <c r="M119" s="346" t="s">
        <v>451</v>
      </c>
      <c r="N119" s="346" t="s">
        <v>451</v>
      </c>
      <c r="O119" s="346" t="s">
        <v>451</v>
      </c>
      <c r="W119" s="207">
        <f t="shared" si="21"/>
        <v>0</v>
      </c>
      <c r="X119" s="207">
        <f t="shared" si="22"/>
        <v>0</v>
      </c>
      <c r="Y119" s="207">
        <f t="shared" si="23"/>
        <v>0</v>
      </c>
      <c r="Z119" s="207">
        <f t="shared" si="24"/>
        <v>0</v>
      </c>
      <c r="AA119" s="207">
        <f t="shared" si="25"/>
        <v>0</v>
      </c>
      <c r="AB119" s="207">
        <f t="shared" si="26"/>
        <v>0</v>
      </c>
      <c r="AC119" s="82"/>
      <c r="AD119" s="82">
        <f t="shared" si="33"/>
        <v>0</v>
      </c>
      <c r="AE119" s="82">
        <f t="shared" si="34"/>
        <v>0</v>
      </c>
      <c r="AF119" s="82">
        <f t="shared" si="35"/>
        <v>0</v>
      </c>
      <c r="AG119" s="82">
        <f t="shared" si="36"/>
        <v>0</v>
      </c>
      <c r="AH119" s="82">
        <f t="shared" si="37"/>
        <v>0</v>
      </c>
      <c r="AI119" s="82">
        <f t="shared" si="38"/>
        <v>0</v>
      </c>
    </row>
    <row r="120" spans="1:35" s="41" customFormat="1" ht="25.5" x14ac:dyDescent="0.25">
      <c r="A120" s="225">
        <v>118</v>
      </c>
      <c r="B120" s="347" t="s">
        <v>102</v>
      </c>
      <c r="C120" s="347" t="s">
        <v>103</v>
      </c>
      <c r="D120" s="347">
        <v>1</v>
      </c>
      <c r="E120" s="347" t="s">
        <v>15</v>
      </c>
      <c r="F120" s="347">
        <v>157</v>
      </c>
      <c r="G120" s="347" t="s">
        <v>15</v>
      </c>
      <c r="H120" s="347" t="s">
        <v>33</v>
      </c>
      <c r="I120" s="343" t="s">
        <v>313</v>
      </c>
      <c r="J120" s="344">
        <v>517.17490225074948</v>
      </c>
      <c r="K120" s="345">
        <v>87.135000000000005</v>
      </c>
      <c r="L120" s="346" t="s">
        <v>451</v>
      </c>
      <c r="M120" s="346" t="s">
        <v>451</v>
      </c>
      <c r="N120" s="346" t="s">
        <v>451</v>
      </c>
      <c r="O120" s="346" t="s">
        <v>451</v>
      </c>
      <c r="P120" s="154"/>
      <c r="Q120" s="297"/>
      <c r="R120" s="297"/>
      <c r="S120" s="297"/>
      <c r="T120" s="297"/>
      <c r="U120" s="297"/>
      <c r="V120" s="297"/>
      <c r="W120" s="207">
        <f t="shared" si="21"/>
        <v>0</v>
      </c>
      <c r="X120" s="207">
        <f t="shared" si="22"/>
        <v>0</v>
      </c>
      <c r="Y120" s="207">
        <f t="shared" si="23"/>
        <v>0</v>
      </c>
      <c r="Z120" s="207">
        <f t="shared" si="24"/>
        <v>0</v>
      </c>
      <c r="AA120" s="207">
        <f t="shared" si="25"/>
        <v>0</v>
      </c>
      <c r="AB120" s="207">
        <f t="shared" si="26"/>
        <v>0</v>
      </c>
      <c r="AC120" s="82"/>
      <c r="AD120" s="82">
        <f t="shared" si="33"/>
        <v>0</v>
      </c>
      <c r="AE120" s="82">
        <f t="shared" si="34"/>
        <v>0</v>
      </c>
      <c r="AF120" s="82">
        <f t="shared" si="35"/>
        <v>0</v>
      </c>
      <c r="AG120" s="82">
        <f t="shared" si="36"/>
        <v>0</v>
      </c>
      <c r="AH120" s="82">
        <f t="shared" si="37"/>
        <v>0</v>
      </c>
      <c r="AI120" s="82">
        <f t="shared" si="38"/>
        <v>0</v>
      </c>
    </row>
    <row r="121" spans="1:35" s="41" customFormat="1" ht="25.5" x14ac:dyDescent="0.25">
      <c r="A121" s="225">
        <v>119</v>
      </c>
      <c r="B121" s="347" t="s">
        <v>102</v>
      </c>
      <c r="C121" s="347" t="s">
        <v>103</v>
      </c>
      <c r="D121" s="347">
        <v>2</v>
      </c>
      <c r="E121" s="347" t="s">
        <v>15</v>
      </c>
      <c r="F121" s="347">
        <v>157</v>
      </c>
      <c r="G121" s="347" t="s">
        <v>15</v>
      </c>
      <c r="H121" s="347" t="s">
        <v>33</v>
      </c>
      <c r="I121" s="343" t="s">
        <v>313</v>
      </c>
      <c r="J121" s="344">
        <v>517.17490225074948</v>
      </c>
      <c r="K121" s="345">
        <v>87.135000000000005</v>
      </c>
      <c r="L121" s="346" t="s">
        <v>451</v>
      </c>
      <c r="M121" s="346" t="s">
        <v>451</v>
      </c>
      <c r="N121" s="346" t="s">
        <v>451</v>
      </c>
      <c r="O121" s="346" t="s">
        <v>451</v>
      </c>
      <c r="P121" s="154"/>
      <c r="Q121" s="297"/>
      <c r="R121" s="297"/>
      <c r="S121" s="297"/>
      <c r="T121" s="297"/>
      <c r="U121" s="297"/>
      <c r="V121" s="297"/>
      <c r="W121" s="207">
        <f t="shared" si="21"/>
        <v>0</v>
      </c>
      <c r="X121" s="207">
        <f t="shared" si="22"/>
        <v>0</v>
      </c>
      <c r="Y121" s="207">
        <f t="shared" si="23"/>
        <v>0</v>
      </c>
      <c r="Z121" s="207">
        <f t="shared" si="24"/>
        <v>0</v>
      </c>
      <c r="AA121" s="207">
        <f t="shared" si="25"/>
        <v>0</v>
      </c>
      <c r="AB121" s="207">
        <f t="shared" si="26"/>
        <v>0</v>
      </c>
      <c r="AC121" s="82"/>
      <c r="AD121" s="82">
        <f t="shared" si="33"/>
        <v>0</v>
      </c>
      <c r="AE121" s="82">
        <f t="shared" si="34"/>
        <v>0</v>
      </c>
      <c r="AF121" s="82">
        <f t="shared" si="35"/>
        <v>0</v>
      </c>
      <c r="AG121" s="82">
        <f t="shared" si="36"/>
        <v>0</v>
      </c>
      <c r="AH121" s="82">
        <f t="shared" si="37"/>
        <v>0</v>
      </c>
      <c r="AI121" s="82">
        <f t="shared" si="38"/>
        <v>0</v>
      </c>
    </row>
    <row r="122" spans="1:35" ht="25.5" x14ac:dyDescent="0.25">
      <c r="A122" s="225">
        <v>120</v>
      </c>
      <c r="B122" s="300" t="s">
        <v>102</v>
      </c>
      <c r="C122" s="300" t="s">
        <v>104</v>
      </c>
      <c r="D122" s="300">
        <v>1</v>
      </c>
      <c r="E122" s="300" t="s">
        <v>15</v>
      </c>
      <c r="F122" s="300">
        <v>56</v>
      </c>
      <c r="G122" s="300" t="s">
        <v>15</v>
      </c>
      <c r="H122" s="300" t="s">
        <v>15</v>
      </c>
      <c r="I122" s="343" t="s">
        <v>313</v>
      </c>
      <c r="J122" s="344">
        <v>517.17490225074948</v>
      </c>
      <c r="K122" s="345">
        <v>31.080000000000002</v>
      </c>
      <c r="L122" s="346" t="s">
        <v>451</v>
      </c>
      <c r="M122" s="346" t="s">
        <v>451</v>
      </c>
      <c r="N122" s="346" t="s">
        <v>451</v>
      </c>
      <c r="O122" s="346" t="s">
        <v>451</v>
      </c>
      <c r="W122" s="207">
        <f t="shared" si="21"/>
        <v>0</v>
      </c>
      <c r="X122" s="207">
        <f t="shared" si="22"/>
        <v>0</v>
      </c>
      <c r="Y122" s="207">
        <f t="shared" si="23"/>
        <v>0</v>
      </c>
      <c r="Z122" s="207">
        <f t="shared" si="24"/>
        <v>0</v>
      </c>
      <c r="AA122" s="207">
        <f t="shared" si="25"/>
        <v>0</v>
      </c>
      <c r="AB122" s="207">
        <f t="shared" si="26"/>
        <v>0</v>
      </c>
      <c r="AC122" s="82"/>
      <c r="AD122" s="82">
        <f t="shared" si="33"/>
        <v>0</v>
      </c>
      <c r="AE122" s="82">
        <f t="shared" si="34"/>
        <v>0</v>
      </c>
      <c r="AF122" s="82">
        <f t="shared" si="35"/>
        <v>0</v>
      </c>
      <c r="AG122" s="82">
        <f t="shared" si="36"/>
        <v>0</v>
      </c>
      <c r="AH122" s="82">
        <f t="shared" si="37"/>
        <v>0</v>
      </c>
      <c r="AI122" s="82">
        <f t="shared" si="38"/>
        <v>0</v>
      </c>
    </row>
    <row r="123" spans="1:35" ht="25.5" x14ac:dyDescent="0.25">
      <c r="A123" s="225">
        <v>121</v>
      </c>
      <c r="B123" s="347" t="s">
        <v>102</v>
      </c>
      <c r="C123" s="347" t="s">
        <v>57</v>
      </c>
      <c r="D123" s="347">
        <v>1</v>
      </c>
      <c r="E123" s="347" t="s">
        <v>429</v>
      </c>
      <c r="F123" s="347">
        <v>152</v>
      </c>
      <c r="G123" s="347" t="s">
        <v>15</v>
      </c>
      <c r="H123" s="347" t="s">
        <v>429</v>
      </c>
      <c r="I123" s="343" t="s">
        <v>313</v>
      </c>
      <c r="J123" s="344">
        <v>517.17490225074948</v>
      </c>
      <c r="K123" s="345">
        <v>84.360000000000014</v>
      </c>
      <c r="L123" s="346" t="s">
        <v>451</v>
      </c>
      <c r="M123" s="346" t="s">
        <v>451</v>
      </c>
      <c r="N123" s="346" t="s">
        <v>451</v>
      </c>
      <c r="O123" s="346" t="s">
        <v>451</v>
      </c>
      <c r="W123" s="207">
        <f t="shared" si="21"/>
        <v>0</v>
      </c>
      <c r="X123" s="207">
        <f t="shared" si="22"/>
        <v>0</v>
      </c>
      <c r="Y123" s="207">
        <f t="shared" si="23"/>
        <v>0</v>
      </c>
      <c r="Z123" s="207">
        <f t="shared" si="24"/>
        <v>0</v>
      </c>
      <c r="AA123" s="207">
        <f t="shared" si="25"/>
        <v>0</v>
      </c>
      <c r="AB123" s="207">
        <f t="shared" si="26"/>
        <v>0</v>
      </c>
      <c r="AC123" s="82"/>
      <c r="AD123" s="82">
        <f t="shared" si="33"/>
        <v>0</v>
      </c>
      <c r="AE123" s="82">
        <f t="shared" si="34"/>
        <v>0</v>
      </c>
      <c r="AF123" s="82">
        <f t="shared" si="35"/>
        <v>0</v>
      </c>
      <c r="AG123" s="82">
        <f t="shared" si="36"/>
        <v>0</v>
      </c>
      <c r="AH123" s="82">
        <f t="shared" si="37"/>
        <v>0</v>
      </c>
      <c r="AI123" s="82">
        <f t="shared" si="38"/>
        <v>0</v>
      </c>
    </row>
    <row r="124" spans="1:35" ht="25.5" x14ac:dyDescent="0.25">
      <c r="A124" s="225">
        <v>122</v>
      </c>
      <c r="B124" s="347" t="s">
        <v>102</v>
      </c>
      <c r="C124" s="347" t="s">
        <v>57</v>
      </c>
      <c r="D124" s="347">
        <v>2</v>
      </c>
      <c r="E124" s="347" t="s">
        <v>429</v>
      </c>
      <c r="F124" s="347">
        <v>152</v>
      </c>
      <c r="G124" s="347" t="s">
        <v>15</v>
      </c>
      <c r="H124" s="347" t="s">
        <v>429</v>
      </c>
      <c r="I124" s="343" t="s">
        <v>313</v>
      </c>
      <c r="J124" s="344">
        <v>517.17490225074948</v>
      </c>
      <c r="K124" s="345">
        <v>84.360000000000014</v>
      </c>
      <c r="L124" s="346" t="s">
        <v>451</v>
      </c>
      <c r="M124" s="346" t="s">
        <v>451</v>
      </c>
      <c r="N124" s="346" t="s">
        <v>451</v>
      </c>
      <c r="O124" s="346" t="s">
        <v>451</v>
      </c>
      <c r="W124" s="207">
        <f t="shared" si="21"/>
        <v>0</v>
      </c>
      <c r="X124" s="207">
        <f t="shared" si="22"/>
        <v>0</v>
      </c>
      <c r="Y124" s="207">
        <f t="shared" si="23"/>
        <v>0</v>
      </c>
      <c r="Z124" s="207">
        <f t="shared" si="24"/>
        <v>0</v>
      </c>
      <c r="AA124" s="207">
        <f t="shared" si="25"/>
        <v>0</v>
      </c>
      <c r="AB124" s="207">
        <f t="shared" si="26"/>
        <v>0</v>
      </c>
      <c r="AC124" s="82"/>
      <c r="AD124" s="82">
        <f t="shared" si="33"/>
        <v>0</v>
      </c>
      <c r="AE124" s="82">
        <f t="shared" si="34"/>
        <v>0</v>
      </c>
      <c r="AF124" s="82">
        <f t="shared" si="35"/>
        <v>0</v>
      </c>
      <c r="AG124" s="82">
        <f t="shared" si="36"/>
        <v>0</v>
      </c>
      <c r="AH124" s="82">
        <f t="shared" si="37"/>
        <v>0</v>
      </c>
      <c r="AI124" s="82">
        <f t="shared" si="38"/>
        <v>0</v>
      </c>
    </row>
    <row r="125" spans="1:35" ht="25.5" x14ac:dyDescent="0.25">
      <c r="A125" s="225">
        <v>123</v>
      </c>
      <c r="B125" s="300" t="s">
        <v>102</v>
      </c>
      <c r="C125" s="300" t="s">
        <v>71</v>
      </c>
      <c r="D125" s="300">
        <v>1</v>
      </c>
      <c r="E125" s="300" t="s">
        <v>24</v>
      </c>
      <c r="F125" s="300">
        <v>62</v>
      </c>
      <c r="G125" s="300" t="s">
        <v>15</v>
      </c>
      <c r="H125" s="300" t="s">
        <v>24</v>
      </c>
      <c r="I125" s="343" t="s">
        <v>313</v>
      </c>
      <c r="J125" s="344">
        <v>517.17490225074948</v>
      </c>
      <c r="K125" s="345">
        <v>34.410000000000004</v>
      </c>
      <c r="L125" s="346" t="s">
        <v>451</v>
      </c>
      <c r="M125" s="346" t="s">
        <v>451</v>
      </c>
      <c r="N125" s="346" t="s">
        <v>451</v>
      </c>
      <c r="O125" s="346" t="s">
        <v>451</v>
      </c>
      <c r="W125" s="207">
        <f t="shared" si="21"/>
        <v>0</v>
      </c>
      <c r="X125" s="207">
        <f t="shared" si="22"/>
        <v>0</v>
      </c>
      <c r="Y125" s="207">
        <f t="shared" si="23"/>
        <v>0</v>
      </c>
      <c r="Z125" s="207">
        <f t="shared" si="24"/>
        <v>0</v>
      </c>
      <c r="AA125" s="207">
        <f t="shared" si="25"/>
        <v>0</v>
      </c>
      <c r="AB125" s="207">
        <f t="shared" si="26"/>
        <v>0</v>
      </c>
      <c r="AC125" s="82"/>
      <c r="AD125" s="82">
        <f t="shared" si="33"/>
        <v>0</v>
      </c>
      <c r="AE125" s="82">
        <f t="shared" si="34"/>
        <v>0</v>
      </c>
      <c r="AF125" s="82">
        <f t="shared" si="35"/>
        <v>0</v>
      </c>
      <c r="AG125" s="82">
        <f t="shared" si="36"/>
        <v>0</v>
      </c>
      <c r="AH125" s="82">
        <f t="shared" si="37"/>
        <v>0</v>
      </c>
      <c r="AI125" s="82">
        <f t="shared" si="38"/>
        <v>0</v>
      </c>
    </row>
    <row r="126" spans="1:35" ht="25.5" x14ac:dyDescent="0.25">
      <c r="A126" s="225">
        <v>124</v>
      </c>
      <c r="B126" s="300" t="s">
        <v>102</v>
      </c>
      <c r="C126" s="300" t="s">
        <v>71</v>
      </c>
      <c r="D126" s="300">
        <v>2</v>
      </c>
      <c r="E126" s="300" t="s">
        <v>24</v>
      </c>
      <c r="F126" s="300">
        <v>62</v>
      </c>
      <c r="G126" s="300" t="s">
        <v>15</v>
      </c>
      <c r="H126" s="300" t="s">
        <v>24</v>
      </c>
      <c r="I126" s="343" t="s">
        <v>313</v>
      </c>
      <c r="J126" s="344">
        <v>517.17490225074948</v>
      </c>
      <c r="K126" s="345">
        <v>34.410000000000004</v>
      </c>
      <c r="L126" s="346" t="s">
        <v>451</v>
      </c>
      <c r="M126" s="346" t="s">
        <v>451</v>
      </c>
      <c r="N126" s="346" t="s">
        <v>451</v>
      </c>
      <c r="O126" s="346" t="s">
        <v>451</v>
      </c>
      <c r="W126" s="207">
        <f t="shared" si="21"/>
        <v>0</v>
      </c>
      <c r="X126" s="207">
        <f t="shared" si="22"/>
        <v>0</v>
      </c>
      <c r="Y126" s="207">
        <f t="shared" si="23"/>
        <v>0</v>
      </c>
      <c r="Z126" s="207">
        <f t="shared" si="24"/>
        <v>0</v>
      </c>
      <c r="AA126" s="207">
        <f t="shared" si="25"/>
        <v>0</v>
      </c>
      <c r="AB126" s="207">
        <f t="shared" si="26"/>
        <v>0</v>
      </c>
      <c r="AC126" s="82"/>
      <c r="AD126" s="82">
        <f t="shared" si="33"/>
        <v>0</v>
      </c>
      <c r="AE126" s="82">
        <f t="shared" si="34"/>
        <v>0</v>
      </c>
      <c r="AF126" s="82">
        <f t="shared" si="35"/>
        <v>0</v>
      </c>
      <c r="AG126" s="82">
        <f t="shared" si="36"/>
        <v>0</v>
      </c>
      <c r="AH126" s="82">
        <f t="shared" si="37"/>
        <v>0</v>
      </c>
      <c r="AI126" s="82">
        <f t="shared" si="38"/>
        <v>0</v>
      </c>
    </row>
    <row r="127" spans="1:35" s="285" customFormat="1" ht="25.5" x14ac:dyDescent="0.25">
      <c r="A127" s="225">
        <v>125</v>
      </c>
      <c r="B127" s="300" t="s">
        <v>102</v>
      </c>
      <c r="C127" s="300" t="s">
        <v>63</v>
      </c>
      <c r="D127" s="300">
        <v>1</v>
      </c>
      <c r="E127" s="300" t="s">
        <v>15</v>
      </c>
      <c r="F127" s="300">
        <v>68</v>
      </c>
      <c r="G127" s="300" t="s">
        <v>15</v>
      </c>
      <c r="H127" s="300" t="s">
        <v>360</v>
      </c>
      <c r="I127" s="343" t="s">
        <v>313</v>
      </c>
      <c r="J127" s="344">
        <v>517.17490225074948</v>
      </c>
      <c r="K127" s="345">
        <v>37.74</v>
      </c>
      <c r="L127" s="346" t="s">
        <v>451</v>
      </c>
      <c r="M127" s="346" t="s">
        <v>451</v>
      </c>
      <c r="N127" s="346" t="s">
        <v>451</v>
      </c>
      <c r="O127" s="346" t="s">
        <v>451</v>
      </c>
      <c r="P127" s="154"/>
      <c r="Q127" s="154"/>
      <c r="R127" s="154"/>
      <c r="S127" s="154"/>
      <c r="T127" s="154"/>
      <c r="U127" s="154"/>
      <c r="V127" s="154"/>
      <c r="W127" s="207">
        <f t="shared" si="21"/>
        <v>0</v>
      </c>
      <c r="X127" s="207">
        <f t="shared" si="22"/>
        <v>0</v>
      </c>
      <c r="Y127" s="207">
        <f t="shared" si="23"/>
        <v>0</v>
      </c>
      <c r="Z127" s="207">
        <f t="shared" si="24"/>
        <v>0</v>
      </c>
      <c r="AA127" s="207">
        <f t="shared" si="25"/>
        <v>0</v>
      </c>
      <c r="AB127" s="207">
        <f t="shared" si="26"/>
        <v>0</v>
      </c>
      <c r="AC127" s="82"/>
      <c r="AD127" s="82">
        <f t="shared" si="33"/>
        <v>0</v>
      </c>
      <c r="AE127" s="82">
        <f t="shared" si="34"/>
        <v>0</v>
      </c>
      <c r="AF127" s="82">
        <f t="shared" si="35"/>
        <v>0</v>
      </c>
      <c r="AG127" s="82">
        <f t="shared" si="36"/>
        <v>0</v>
      </c>
      <c r="AH127" s="82">
        <f t="shared" si="37"/>
        <v>0</v>
      </c>
      <c r="AI127" s="82">
        <f t="shared" si="38"/>
        <v>0</v>
      </c>
    </row>
    <row r="128" spans="1:35" s="285" customFormat="1" ht="25.5" x14ac:dyDescent="0.25">
      <c r="A128" s="225">
        <v>126</v>
      </c>
      <c r="B128" s="300" t="s">
        <v>102</v>
      </c>
      <c r="C128" s="300" t="s">
        <v>972</v>
      </c>
      <c r="D128" s="300">
        <v>1</v>
      </c>
      <c r="E128" s="300" t="s">
        <v>15</v>
      </c>
      <c r="F128" s="300">
        <v>25</v>
      </c>
      <c r="G128" s="300" t="s">
        <v>15</v>
      </c>
      <c r="H128" s="300" t="s">
        <v>317</v>
      </c>
      <c r="I128" s="343" t="s">
        <v>313</v>
      </c>
      <c r="J128" s="344">
        <v>517.17490225074948</v>
      </c>
      <c r="K128" s="345">
        <v>31.080000000000002</v>
      </c>
      <c r="L128" s="346" t="s">
        <v>451</v>
      </c>
      <c r="M128" s="346" t="s">
        <v>451</v>
      </c>
      <c r="N128" s="346" t="s">
        <v>451</v>
      </c>
      <c r="O128" s="346" t="s">
        <v>451</v>
      </c>
      <c r="P128" s="154"/>
      <c r="Q128" s="154"/>
      <c r="R128" s="154"/>
      <c r="S128" s="154"/>
      <c r="T128" s="154"/>
      <c r="U128" s="154"/>
      <c r="V128" s="154"/>
      <c r="W128" s="207">
        <f t="shared" si="21"/>
        <v>0</v>
      </c>
      <c r="X128" s="207">
        <f t="shared" si="22"/>
        <v>0</v>
      </c>
      <c r="Y128" s="207">
        <f t="shared" si="23"/>
        <v>0</v>
      </c>
      <c r="Z128" s="207">
        <f t="shared" si="24"/>
        <v>0</v>
      </c>
      <c r="AA128" s="207">
        <f t="shared" si="25"/>
        <v>0</v>
      </c>
      <c r="AB128" s="207">
        <f t="shared" si="26"/>
        <v>0</v>
      </c>
      <c r="AC128" s="82"/>
      <c r="AD128" s="82">
        <f t="shared" si="33"/>
        <v>0</v>
      </c>
      <c r="AE128" s="82">
        <f t="shared" si="34"/>
        <v>0</v>
      </c>
      <c r="AF128" s="82">
        <f t="shared" si="35"/>
        <v>0</v>
      </c>
      <c r="AG128" s="82">
        <f t="shared" si="36"/>
        <v>0</v>
      </c>
      <c r="AH128" s="82">
        <f t="shared" si="37"/>
        <v>0</v>
      </c>
      <c r="AI128" s="82">
        <f t="shared" si="38"/>
        <v>0</v>
      </c>
    </row>
    <row r="129" spans="1:35" ht="25.5" x14ac:dyDescent="0.25">
      <c r="A129" s="225">
        <v>127</v>
      </c>
      <c r="B129" s="300" t="s">
        <v>12</v>
      </c>
      <c r="C129" s="300" t="s">
        <v>91</v>
      </c>
      <c r="D129" s="300">
        <v>1</v>
      </c>
      <c r="E129" s="300" t="s">
        <v>92</v>
      </c>
      <c r="F129" s="300">
        <v>23.2</v>
      </c>
      <c r="G129" s="300" t="s">
        <v>11</v>
      </c>
      <c r="H129" s="300" t="s">
        <v>92</v>
      </c>
      <c r="I129" s="343" t="s">
        <v>313</v>
      </c>
      <c r="J129" s="344">
        <v>517.17490225074948</v>
      </c>
      <c r="K129" s="345">
        <v>12.876000000000001</v>
      </c>
      <c r="L129" s="346" t="s">
        <v>451</v>
      </c>
      <c r="M129" s="346" t="s">
        <v>451</v>
      </c>
      <c r="N129" s="346" t="s">
        <v>451</v>
      </c>
      <c r="O129" s="346" t="s">
        <v>451</v>
      </c>
      <c r="W129" s="207">
        <f t="shared" si="21"/>
        <v>0</v>
      </c>
      <c r="X129" s="207">
        <f t="shared" si="22"/>
        <v>0</v>
      </c>
      <c r="Y129" s="207">
        <f t="shared" si="23"/>
        <v>0</v>
      </c>
      <c r="Z129" s="207">
        <f t="shared" si="24"/>
        <v>0</v>
      </c>
      <c r="AA129" s="207">
        <f t="shared" si="25"/>
        <v>0</v>
      </c>
      <c r="AB129" s="207">
        <f t="shared" si="26"/>
        <v>0</v>
      </c>
      <c r="AC129" s="82"/>
      <c r="AD129" s="82">
        <f t="shared" si="33"/>
        <v>0</v>
      </c>
      <c r="AE129" s="82">
        <f t="shared" si="34"/>
        <v>0</v>
      </c>
      <c r="AF129" s="82">
        <f t="shared" si="35"/>
        <v>0</v>
      </c>
      <c r="AG129" s="82">
        <f t="shared" si="36"/>
        <v>0</v>
      </c>
      <c r="AH129" s="82">
        <f t="shared" si="37"/>
        <v>0</v>
      </c>
      <c r="AI129" s="82">
        <f t="shared" si="38"/>
        <v>0</v>
      </c>
    </row>
    <row r="130" spans="1:35" ht="25.5" x14ac:dyDescent="0.25">
      <c r="A130" s="225">
        <v>128</v>
      </c>
      <c r="B130" s="300" t="s">
        <v>12</v>
      </c>
      <c r="C130" s="300" t="s">
        <v>91</v>
      </c>
      <c r="D130" s="300">
        <v>2</v>
      </c>
      <c r="E130" s="300" t="s">
        <v>92</v>
      </c>
      <c r="F130" s="300">
        <v>23.2</v>
      </c>
      <c r="G130" s="300" t="s">
        <v>15</v>
      </c>
      <c r="H130" s="300" t="s">
        <v>92</v>
      </c>
      <c r="I130" s="343" t="s">
        <v>313</v>
      </c>
      <c r="J130" s="344">
        <v>517.17490225074948</v>
      </c>
      <c r="K130" s="345">
        <v>12.876000000000001</v>
      </c>
      <c r="L130" s="346" t="s">
        <v>451</v>
      </c>
      <c r="M130" s="346" t="s">
        <v>451</v>
      </c>
      <c r="N130" s="346" t="s">
        <v>451</v>
      </c>
      <c r="O130" s="346" t="s">
        <v>451</v>
      </c>
      <c r="W130" s="207">
        <f t="shared" si="21"/>
        <v>0</v>
      </c>
      <c r="X130" s="207">
        <f t="shared" si="22"/>
        <v>0</v>
      </c>
      <c r="Y130" s="207">
        <f t="shared" si="23"/>
        <v>0</v>
      </c>
      <c r="Z130" s="207">
        <f t="shared" si="24"/>
        <v>0</v>
      </c>
      <c r="AA130" s="207">
        <f t="shared" si="25"/>
        <v>0</v>
      </c>
      <c r="AB130" s="207">
        <f t="shared" si="26"/>
        <v>0</v>
      </c>
      <c r="AC130" s="82"/>
      <c r="AD130" s="82">
        <f t="shared" si="33"/>
        <v>0</v>
      </c>
      <c r="AE130" s="82">
        <f t="shared" si="34"/>
        <v>0</v>
      </c>
      <c r="AF130" s="82">
        <f t="shared" si="35"/>
        <v>0</v>
      </c>
      <c r="AG130" s="82">
        <f t="shared" si="36"/>
        <v>0</v>
      </c>
      <c r="AH130" s="82">
        <f t="shared" si="37"/>
        <v>0</v>
      </c>
      <c r="AI130" s="82">
        <f t="shared" si="38"/>
        <v>0</v>
      </c>
    </row>
    <row r="131" spans="1:35" ht="25.5" x14ac:dyDescent="0.25">
      <c r="A131" s="225">
        <v>129</v>
      </c>
      <c r="B131" s="300" t="s">
        <v>77</v>
      </c>
      <c r="C131" s="300" t="s">
        <v>76</v>
      </c>
      <c r="D131" s="300">
        <v>1</v>
      </c>
      <c r="E131" s="300" t="s">
        <v>11</v>
      </c>
      <c r="F131" s="300">
        <v>390</v>
      </c>
      <c r="G131" s="300" t="s">
        <v>232</v>
      </c>
      <c r="H131" s="300" t="s">
        <v>11</v>
      </c>
      <c r="I131" s="343" t="s">
        <v>313</v>
      </c>
      <c r="J131" s="344">
        <v>517.17490225074948</v>
      </c>
      <c r="K131" s="345">
        <v>216.45000000000002</v>
      </c>
      <c r="L131" s="346">
        <v>63</v>
      </c>
      <c r="M131" s="346" t="s">
        <v>451</v>
      </c>
      <c r="N131" s="346">
        <v>63</v>
      </c>
      <c r="O131" s="346" t="s">
        <v>451</v>
      </c>
      <c r="W131" s="207">
        <f t="shared" si="21"/>
        <v>0</v>
      </c>
      <c r="X131" s="207">
        <f t="shared" si="22"/>
        <v>0</v>
      </c>
      <c r="Y131" s="207">
        <f t="shared" si="23"/>
        <v>0</v>
      </c>
      <c r="Z131" s="207">
        <f t="shared" si="24"/>
        <v>1</v>
      </c>
      <c r="AA131" s="207">
        <f t="shared" si="25"/>
        <v>0</v>
      </c>
      <c r="AB131" s="207">
        <f t="shared" si="26"/>
        <v>0</v>
      </c>
      <c r="AC131" s="82"/>
      <c r="AD131" s="82">
        <f t="shared" si="33"/>
        <v>0</v>
      </c>
      <c r="AE131" s="82">
        <f t="shared" si="34"/>
        <v>0</v>
      </c>
      <c r="AF131" s="82">
        <f t="shared" si="35"/>
        <v>0</v>
      </c>
      <c r="AG131" s="82">
        <f t="shared" si="36"/>
        <v>1</v>
      </c>
      <c r="AH131" s="82">
        <f t="shared" si="37"/>
        <v>0</v>
      </c>
      <c r="AI131" s="82">
        <f t="shared" si="38"/>
        <v>0</v>
      </c>
    </row>
    <row r="132" spans="1:35" ht="25.5" x14ac:dyDescent="0.25">
      <c r="A132" s="225">
        <v>130</v>
      </c>
      <c r="B132" s="346" t="s">
        <v>423</v>
      </c>
      <c r="C132" s="346" t="s">
        <v>183</v>
      </c>
      <c r="D132" s="346">
        <v>1</v>
      </c>
      <c r="E132" s="346" t="s">
        <v>36</v>
      </c>
      <c r="F132" s="346">
        <v>18</v>
      </c>
      <c r="G132" s="346" t="s">
        <v>36</v>
      </c>
      <c r="H132" s="300" t="s">
        <v>51</v>
      </c>
      <c r="I132" s="343" t="s">
        <v>313</v>
      </c>
      <c r="J132" s="344">
        <v>517.17490225074948</v>
      </c>
      <c r="K132" s="345">
        <v>9.99</v>
      </c>
      <c r="L132" s="346" t="s">
        <v>451</v>
      </c>
      <c r="M132" s="346" t="s">
        <v>451</v>
      </c>
      <c r="N132" s="346" t="s">
        <v>451</v>
      </c>
      <c r="O132" s="346" t="s">
        <v>451</v>
      </c>
      <c r="W132" s="207">
        <f t="shared" ref="W132:W195" si="39">IF(AND(L132=50,M132="Y"),1,0)</f>
        <v>0</v>
      </c>
      <c r="X132" s="207">
        <f t="shared" ref="X132:X195" si="40">IF(AND(L132=50,M132="-"),1,0)</f>
        <v>0</v>
      </c>
      <c r="Y132" s="207">
        <f t="shared" ref="Y132:Y195" si="41">IF(AND(L132=63,M132="Y"),1,0)</f>
        <v>0</v>
      </c>
      <c r="Z132" s="207">
        <f t="shared" ref="Z132:Z195" si="42">IF(AND(L132=63,M132="-"),1,0)</f>
        <v>0</v>
      </c>
      <c r="AA132" s="207">
        <f t="shared" ref="AA132:AA195" si="43">IF(AND(L132=80,M132="Y"),1,0)</f>
        <v>0</v>
      </c>
      <c r="AB132" s="207">
        <f t="shared" ref="AB132:AB195" si="44">IF(AND(L132=80,M132="-"),1,0)</f>
        <v>0</v>
      </c>
      <c r="AC132" s="82"/>
      <c r="AD132" s="82">
        <f t="shared" si="33"/>
        <v>0</v>
      </c>
      <c r="AE132" s="82">
        <f t="shared" si="34"/>
        <v>0</v>
      </c>
      <c r="AF132" s="82">
        <f t="shared" si="35"/>
        <v>0</v>
      </c>
      <c r="AG132" s="82">
        <f t="shared" si="36"/>
        <v>0</v>
      </c>
      <c r="AH132" s="82">
        <f t="shared" si="37"/>
        <v>0</v>
      </c>
      <c r="AI132" s="82">
        <f t="shared" si="38"/>
        <v>0</v>
      </c>
    </row>
    <row r="133" spans="1:35" ht="25.5" x14ac:dyDescent="0.25">
      <c r="A133" s="225">
        <v>131</v>
      </c>
      <c r="B133" s="346" t="s">
        <v>423</v>
      </c>
      <c r="C133" s="346" t="s">
        <v>183</v>
      </c>
      <c r="D133" s="346">
        <v>2</v>
      </c>
      <c r="E133" s="346" t="s">
        <v>36</v>
      </c>
      <c r="F133" s="346">
        <v>18</v>
      </c>
      <c r="G133" s="346" t="s">
        <v>36</v>
      </c>
      <c r="H133" s="300" t="s">
        <v>51</v>
      </c>
      <c r="I133" s="343" t="s">
        <v>313</v>
      </c>
      <c r="J133" s="344">
        <v>517.17490225074948</v>
      </c>
      <c r="K133" s="345">
        <v>9.99</v>
      </c>
      <c r="L133" s="346" t="s">
        <v>451</v>
      </c>
      <c r="M133" s="346" t="s">
        <v>451</v>
      </c>
      <c r="N133" s="346" t="s">
        <v>451</v>
      </c>
      <c r="O133" s="346" t="s">
        <v>451</v>
      </c>
      <c r="W133" s="207">
        <f t="shared" si="39"/>
        <v>0</v>
      </c>
      <c r="X133" s="207">
        <f t="shared" si="40"/>
        <v>0</v>
      </c>
      <c r="Y133" s="207">
        <f t="shared" si="41"/>
        <v>0</v>
      </c>
      <c r="Z133" s="207">
        <f t="shared" si="42"/>
        <v>0</v>
      </c>
      <c r="AA133" s="207">
        <f t="shared" si="43"/>
        <v>0</v>
      </c>
      <c r="AB133" s="207">
        <f t="shared" si="44"/>
        <v>0</v>
      </c>
      <c r="AC133" s="82"/>
      <c r="AD133" s="82">
        <f t="shared" si="33"/>
        <v>0</v>
      </c>
      <c r="AE133" s="82">
        <f t="shared" si="34"/>
        <v>0</v>
      </c>
      <c r="AF133" s="82">
        <f t="shared" si="35"/>
        <v>0</v>
      </c>
      <c r="AG133" s="82">
        <f t="shared" si="36"/>
        <v>0</v>
      </c>
      <c r="AH133" s="82">
        <f t="shared" si="37"/>
        <v>0</v>
      </c>
      <c r="AI133" s="82">
        <f t="shared" si="38"/>
        <v>0</v>
      </c>
    </row>
    <row r="134" spans="1:35" ht="25.5" x14ac:dyDescent="0.25">
      <c r="A134" s="225">
        <v>132</v>
      </c>
      <c r="B134" s="300" t="s">
        <v>183</v>
      </c>
      <c r="C134" s="300" t="s">
        <v>68</v>
      </c>
      <c r="D134" s="300">
        <v>1</v>
      </c>
      <c r="E134" s="300" t="s">
        <v>51</v>
      </c>
      <c r="F134" s="300">
        <v>170</v>
      </c>
      <c r="G134" s="300" t="s">
        <v>51</v>
      </c>
      <c r="H134" s="300" t="s">
        <v>51</v>
      </c>
      <c r="I134" s="343" t="s">
        <v>313</v>
      </c>
      <c r="J134" s="344">
        <v>517.17490225074948</v>
      </c>
      <c r="K134" s="345">
        <v>94.350000000000009</v>
      </c>
      <c r="L134" s="346" t="s">
        <v>451</v>
      </c>
      <c r="M134" s="346" t="s">
        <v>451</v>
      </c>
      <c r="N134" s="346" t="s">
        <v>451</v>
      </c>
      <c r="O134" s="346" t="s">
        <v>451</v>
      </c>
      <c r="W134" s="207">
        <f t="shared" si="39"/>
        <v>0</v>
      </c>
      <c r="X134" s="207">
        <f t="shared" si="40"/>
        <v>0</v>
      </c>
      <c r="Y134" s="207">
        <f t="shared" si="41"/>
        <v>0</v>
      </c>
      <c r="Z134" s="207">
        <f t="shared" si="42"/>
        <v>0</v>
      </c>
      <c r="AA134" s="207">
        <f t="shared" si="43"/>
        <v>0</v>
      </c>
      <c r="AB134" s="207">
        <f t="shared" si="44"/>
        <v>0</v>
      </c>
      <c r="AC134" s="82"/>
      <c r="AD134" s="82">
        <f t="shared" si="33"/>
        <v>0</v>
      </c>
      <c r="AE134" s="82">
        <f t="shared" si="34"/>
        <v>0</v>
      </c>
      <c r="AF134" s="82">
        <f t="shared" si="35"/>
        <v>0</v>
      </c>
      <c r="AG134" s="82">
        <f t="shared" si="36"/>
        <v>0</v>
      </c>
      <c r="AH134" s="82">
        <f t="shared" si="37"/>
        <v>0</v>
      </c>
      <c r="AI134" s="82">
        <f t="shared" si="38"/>
        <v>0</v>
      </c>
    </row>
    <row r="135" spans="1:35" ht="25.5" x14ac:dyDescent="0.25">
      <c r="A135" s="225">
        <v>133</v>
      </c>
      <c r="B135" s="300" t="s">
        <v>183</v>
      </c>
      <c r="C135" s="300" t="s">
        <v>68</v>
      </c>
      <c r="D135" s="300">
        <v>2</v>
      </c>
      <c r="E135" s="300" t="s">
        <v>51</v>
      </c>
      <c r="F135" s="300">
        <v>170</v>
      </c>
      <c r="G135" s="300" t="s">
        <v>51</v>
      </c>
      <c r="H135" s="300" t="s">
        <v>51</v>
      </c>
      <c r="I135" s="343" t="s">
        <v>313</v>
      </c>
      <c r="J135" s="344">
        <v>517.17490225074948</v>
      </c>
      <c r="K135" s="345">
        <v>94.350000000000009</v>
      </c>
      <c r="L135" s="346" t="s">
        <v>451</v>
      </c>
      <c r="M135" s="346" t="s">
        <v>451</v>
      </c>
      <c r="N135" s="346" t="s">
        <v>451</v>
      </c>
      <c r="O135" s="346" t="s">
        <v>451</v>
      </c>
      <c r="W135" s="207">
        <f t="shared" si="39"/>
        <v>0</v>
      </c>
      <c r="X135" s="207">
        <f t="shared" si="40"/>
        <v>0</v>
      </c>
      <c r="Y135" s="207">
        <f t="shared" si="41"/>
        <v>0</v>
      </c>
      <c r="Z135" s="207">
        <f t="shared" si="42"/>
        <v>0</v>
      </c>
      <c r="AA135" s="207">
        <f t="shared" si="43"/>
        <v>0</v>
      </c>
      <c r="AB135" s="207">
        <f t="shared" si="44"/>
        <v>0</v>
      </c>
      <c r="AC135" s="82"/>
      <c r="AD135" s="82">
        <f t="shared" si="33"/>
        <v>0</v>
      </c>
      <c r="AE135" s="82">
        <f t="shared" si="34"/>
        <v>0</v>
      </c>
      <c r="AF135" s="82">
        <f t="shared" si="35"/>
        <v>0</v>
      </c>
      <c r="AG135" s="82">
        <f t="shared" si="36"/>
        <v>0</v>
      </c>
      <c r="AH135" s="82">
        <f t="shared" si="37"/>
        <v>0</v>
      </c>
      <c r="AI135" s="82">
        <f t="shared" si="38"/>
        <v>0</v>
      </c>
    </row>
    <row r="136" spans="1:35" ht="26.25" x14ac:dyDescent="0.25">
      <c r="A136" s="225">
        <v>134</v>
      </c>
      <c r="B136" s="346" t="s">
        <v>761</v>
      </c>
      <c r="C136" s="346" t="s">
        <v>68</v>
      </c>
      <c r="D136" s="346">
        <v>1</v>
      </c>
      <c r="E136" s="346" t="s">
        <v>51</v>
      </c>
      <c r="F136" s="346">
        <v>127</v>
      </c>
      <c r="G136" s="346" t="s">
        <v>51</v>
      </c>
      <c r="H136" s="346" t="s">
        <v>51</v>
      </c>
      <c r="I136" s="343" t="s">
        <v>314</v>
      </c>
      <c r="J136" s="344">
        <v>680.65493404551648</v>
      </c>
      <c r="K136" s="345">
        <v>92.963999999999999</v>
      </c>
      <c r="L136" s="346" t="s">
        <v>451</v>
      </c>
      <c r="M136" s="346" t="s">
        <v>451</v>
      </c>
      <c r="N136" s="346" t="s">
        <v>451</v>
      </c>
      <c r="O136" s="346" t="s">
        <v>451</v>
      </c>
      <c r="W136" s="207">
        <f t="shared" si="39"/>
        <v>0</v>
      </c>
      <c r="X136" s="207">
        <f t="shared" si="40"/>
        <v>0</v>
      </c>
      <c r="Y136" s="207">
        <f t="shared" si="41"/>
        <v>0</v>
      </c>
      <c r="Z136" s="207">
        <f t="shared" si="42"/>
        <v>0</v>
      </c>
      <c r="AA136" s="207">
        <f t="shared" si="43"/>
        <v>0</v>
      </c>
      <c r="AB136" s="207">
        <f t="shared" si="44"/>
        <v>0</v>
      </c>
      <c r="AC136" s="82"/>
      <c r="AD136" s="82">
        <f t="shared" si="33"/>
        <v>0</v>
      </c>
      <c r="AE136" s="82">
        <f t="shared" si="34"/>
        <v>0</v>
      </c>
      <c r="AF136" s="82">
        <f t="shared" si="35"/>
        <v>0</v>
      </c>
      <c r="AG136" s="82">
        <f t="shared" si="36"/>
        <v>0</v>
      </c>
      <c r="AH136" s="82">
        <f t="shared" si="37"/>
        <v>0</v>
      </c>
      <c r="AI136" s="82">
        <f t="shared" si="38"/>
        <v>0</v>
      </c>
    </row>
    <row r="137" spans="1:35" ht="26.25" x14ac:dyDescent="0.25">
      <c r="A137" s="225">
        <v>135</v>
      </c>
      <c r="B137" s="346" t="s">
        <v>761</v>
      </c>
      <c r="C137" s="346" t="s">
        <v>68</v>
      </c>
      <c r="D137" s="346">
        <v>2</v>
      </c>
      <c r="E137" s="346" t="s">
        <v>51</v>
      </c>
      <c r="F137" s="346">
        <v>127</v>
      </c>
      <c r="G137" s="346" t="s">
        <v>51</v>
      </c>
      <c r="H137" s="346" t="s">
        <v>51</v>
      </c>
      <c r="I137" s="343" t="s">
        <v>314</v>
      </c>
      <c r="J137" s="344">
        <v>680.65493404551648</v>
      </c>
      <c r="K137" s="345">
        <v>92.963999999999999</v>
      </c>
      <c r="L137" s="346" t="s">
        <v>451</v>
      </c>
      <c r="M137" s="346" t="s">
        <v>451</v>
      </c>
      <c r="N137" s="346" t="s">
        <v>451</v>
      </c>
      <c r="O137" s="346" t="s">
        <v>451</v>
      </c>
      <c r="W137" s="207">
        <f t="shared" si="39"/>
        <v>0</v>
      </c>
      <c r="X137" s="207">
        <f t="shared" si="40"/>
        <v>0</v>
      </c>
      <c r="Y137" s="207">
        <f t="shared" si="41"/>
        <v>0</v>
      </c>
      <c r="Z137" s="207">
        <f t="shared" si="42"/>
        <v>0</v>
      </c>
      <c r="AA137" s="207">
        <f t="shared" si="43"/>
        <v>0</v>
      </c>
      <c r="AB137" s="207">
        <f t="shared" si="44"/>
        <v>0</v>
      </c>
      <c r="AC137" s="82"/>
      <c r="AD137" s="82">
        <f t="shared" si="33"/>
        <v>0</v>
      </c>
      <c r="AE137" s="82">
        <f t="shared" si="34"/>
        <v>0</v>
      </c>
      <c r="AF137" s="82">
        <f t="shared" si="35"/>
        <v>0</v>
      </c>
      <c r="AG137" s="82">
        <f t="shared" si="36"/>
        <v>0</v>
      </c>
      <c r="AH137" s="82">
        <f t="shared" si="37"/>
        <v>0</v>
      </c>
      <c r="AI137" s="82">
        <f t="shared" si="38"/>
        <v>0</v>
      </c>
    </row>
    <row r="138" spans="1:35" s="285" customFormat="1" ht="25.5" x14ac:dyDescent="0.25">
      <c r="A138" s="225">
        <v>136</v>
      </c>
      <c r="B138" s="300" t="s">
        <v>103</v>
      </c>
      <c r="C138" s="300" t="s">
        <v>106</v>
      </c>
      <c r="D138" s="300">
        <v>1</v>
      </c>
      <c r="E138" s="300" t="s">
        <v>15</v>
      </c>
      <c r="F138" s="300">
        <v>106</v>
      </c>
      <c r="G138" s="300" t="s">
        <v>33</v>
      </c>
      <c r="H138" s="300" t="s">
        <v>15</v>
      </c>
      <c r="I138" s="343" t="s">
        <v>313</v>
      </c>
      <c r="J138" s="344">
        <v>517.17490225074948</v>
      </c>
      <c r="K138" s="345">
        <v>58.830000000000005</v>
      </c>
      <c r="L138" s="346" t="s">
        <v>451</v>
      </c>
      <c r="M138" s="346" t="s">
        <v>451</v>
      </c>
      <c r="N138" s="346" t="s">
        <v>451</v>
      </c>
      <c r="O138" s="346" t="s">
        <v>451</v>
      </c>
      <c r="P138" s="154"/>
      <c r="Q138" s="154"/>
      <c r="R138" s="154"/>
      <c r="S138" s="154"/>
      <c r="T138" s="154"/>
      <c r="U138" s="154"/>
      <c r="V138" s="154"/>
      <c r="W138" s="207">
        <f t="shared" si="39"/>
        <v>0</v>
      </c>
      <c r="X138" s="207">
        <f t="shared" si="40"/>
        <v>0</v>
      </c>
      <c r="Y138" s="207">
        <f t="shared" si="41"/>
        <v>0</v>
      </c>
      <c r="Z138" s="207">
        <f t="shared" si="42"/>
        <v>0</v>
      </c>
      <c r="AA138" s="207">
        <f t="shared" si="43"/>
        <v>0</v>
      </c>
      <c r="AB138" s="207">
        <f t="shared" si="44"/>
        <v>0</v>
      </c>
      <c r="AC138" s="82"/>
      <c r="AD138" s="82">
        <f t="shared" si="33"/>
        <v>0</v>
      </c>
      <c r="AE138" s="82">
        <f t="shared" si="34"/>
        <v>0</v>
      </c>
      <c r="AF138" s="82">
        <f t="shared" si="35"/>
        <v>0</v>
      </c>
      <c r="AG138" s="82">
        <f t="shared" si="36"/>
        <v>0</v>
      </c>
      <c r="AH138" s="82">
        <f t="shared" si="37"/>
        <v>0</v>
      </c>
      <c r="AI138" s="82">
        <f t="shared" si="38"/>
        <v>0</v>
      </c>
    </row>
    <row r="139" spans="1:35" s="285" customFormat="1" ht="25.5" x14ac:dyDescent="0.25">
      <c r="A139" s="225">
        <v>137</v>
      </c>
      <c r="B139" s="300" t="s">
        <v>103</v>
      </c>
      <c r="C139" s="300" t="s">
        <v>62</v>
      </c>
      <c r="D139" s="300">
        <v>1</v>
      </c>
      <c r="E139" s="300" t="s">
        <v>15</v>
      </c>
      <c r="F139" s="300">
        <v>93</v>
      </c>
      <c r="G139" s="300" t="s">
        <v>33</v>
      </c>
      <c r="H139" s="300" t="s">
        <v>24</v>
      </c>
      <c r="I139" s="343" t="s">
        <v>313</v>
      </c>
      <c r="J139" s="344">
        <v>517.17490225074948</v>
      </c>
      <c r="K139" s="345">
        <v>51.615000000000002</v>
      </c>
      <c r="L139" s="346" t="s">
        <v>451</v>
      </c>
      <c r="M139" s="346" t="s">
        <v>451</v>
      </c>
      <c r="N139" s="346" t="s">
        <v>451</v>
      </c>
      <c r="O139" s="346" t="s">
        <v>451</v>
      </c>
      <c r="P139" s="154"/>
      <c r="Q139" s="154"/>
      <c r="R139" s="154"/>
      <c r="S139" s="154"/>
      <c r="T139" s="154"/>
      <c r="U139" s="154"/>
      <c r="V139" s="154"/>
      <c r="W139" s="207">
        <f t="shared" si="39"/>
        <v>0</v>
      </c>
      <c r="X139" s="207">
        <f t="shared" si="40"/>
        <v>0</v>
      </c>
      <c r="Y139" s="207">
        <f t="shared" si="41"/>
        <v>0</v>
      </c>
      <c r="Z139" s="207">
        <f t="shared" si="42"/>
        <v>0</v>
      </c>
      <c r="AA139" s="207">
        <f t="shared" si="43"/>
        <v>0</v>
      </c>
      <c r="AB139" s="207">
        <f t="shared" si="44"/>
        <v>0</v>
      </c>
      <c r="AC139" s="82"/>
      <c r="AD139" s="82">
        <f t="shared" si="33"/>
        <v>0</v>
      </c>
      <c r="AE139" s="82">
        <f t="shared" si="34"/>
        <v>0</v>
      </c>
      <c r="AF139" s="82">
        <f t="shared" si="35"/>
        <v>0</v>
      </c>
      <c r="AG139" s="82">
        <f t="shared" si="36"/>
        <v>0</v>
      </c>
      <c r="AH139" s="82">
        <f t="shared" si="37"/>
        <v>0</v>
      </c>
      <c r="AI139" s="82">
        <f t="shared" si="38"/>
        <v>0</v>
      </c>
    </row>
    <row r="140" spans="1:35" s="285" customFormat="1" ht="25.5" x14ac:dyDescent="0.25">
      <c r="A140" s="225">
        <v>138</v>
      </c>
      <c r="B140" s="347" t="s">
        <v>103</v>
      </c>
      <c r="C140" s="347" t="s">
        <v>107</v>
      </c>
      <c r="D140" s="347">
        <v>1</v>
      </c>
      <c r="E140" s="347" t="s">
        <v>433</v>
      </c>
      <c r="F140" s="347">
        <v>97</v>
      </c>
      <c r="G140" s="347" t="s">
        <v>33</v>
      </c>
      <c r="H140" s="347" t="s">
        <v>951</v>
      </c>
      <c r="I140" s="343" t="s">
        <v>313</v>
      </c>
      <c r="J140" s="344">
        <v>517.17490225074948</v>
      </c>
      <c r="K140" s="345">
        <v>53.835000000000008</v>
      </c>
      <c r="L140" s="346" t="s">
        <v>451</v>
      </c>
      <c r="M140" s="346" t="s">
        <v>451</v>
      </c>
      <c r="N140" s="346" t="s">
        <v>451</v>
      </c>
      <c r="O140" s="346" t="s">
        <v>451</v>
      </c>
      <c r="P140" s="154"/>
      <c r="Q140" s="154"/>
      <c r="R140" s="154"/>
      <c r="S140" s="154"/>
      <c r="T140" s="154"/>
      <c r="U140" s="154"/>
      <c r="V140" s="154"/>
      <c r="W140" s="207">
        <f t="shared" si="39"/>
        <v>0</v>
      </c>
      <c r="X140" s="207">
        <f t="shared" si="40"/>
        <v>0</v>
      </c>
      <c r="Y140" s="207">
        <f t="shared" si="41"/>
        <v>0</v>
      </c>
      <c r="Z140" s="207">
        <f t="shared" si="42"/>
        <v>0</v>
      </c>
      <c r="AA140" s="207">
        <f t="shared" si="43"/>
        <v>0</v>
      </c>
      <c r="AB140" s="207">
        <f t="shared" si="44"/>
        <v>0</v>
      </c>
      <c r="AC140" s="82"/>
      <c r="AD140" s="82">
        <f t="shared" si="33"/>
        <v>0</v>
      </c>
      <c r="AE140" s="82">
        <f t="shared" si="34"/>
        <v>0</v>
      </c>
      <c r="AF140" s="82">
        <f t="shared" si="35"/>
        <v>0</v>
      </c>
      <c r="AG140" s="82">
        <f t="shared" si="36"/>
        <v>0</v>
      </c>
      <c r="AH140" s="82">
        <f t="shared" si="37"/>
        <v>0</v>
      </c>
      <c r="AI140" s="82">
        <f t="shared" si="38"/>
        <v>0</v>
      </c>
    </row>
    <row r="141" spans="1:35" ht="25.5" x14ac:dyDescent="0.25">
      <c r="A141" s="225">
        <v>139</v>
      </c>
      <c r="B141" s="347" t="s">
        <v>103</v>
      </c>
      <c r="C141" s="347" t="s">
        <v>107</v>
      </c>
      <c r="D141" s="347">
        <v>2</v>
      </c>
      <c r="E141" s="347" t="s">
        <v>433</v>
      </c>
      <c r="F141" s="347">
        <v>97</v>
      </c>
      <c r="G141" s="347" t="s">
        <v>33</v>
      </c>
      <c r="H141" s="347" t="s">
        <v>951</v>
      </c>
      <c r="I141" s="343" t="s">
        <v>313</v>
      </c>
      <c r="J141" s="344">
        <v>517.17490225074948</v>
      </c>
      <c r="K141" s="345">
        <v>53.835000000000008</v>
      </c>
      <c r="L141" s="346" t="s">
        <v>451</v>
      </c>
      <c r="M141" s="346" t="s">
        <v>451</v>
      </c>
      <c r="N141" s="346" t="s">
        <v>451</v>
      </c>
      <c r="O141" s="346" t="s">
        <v>451</v>
      </c>
      <c r="W141" s="207">
        <f t="shared" si="39"/>
        <v>0</v>
      </c>
      <c r="X141" s="207">
        <f t="shared" si="40"/>
        <v>0</v>
      </c>
      <c r="Y141" s="207">
        <f t="shared" si="41"/>
        <v>0</v>
      </c>
      <c r="Z141" s="207">
        <f t="shared" si="42"/>
        <v>0</v>
      </c>
      <c r="AA141" s="207">
        <f t="shared" si="43"/>
        <v>0</v>
      </c>
      <c r="AB141" s="207">
        <f t="shared" si="44"/>
        <v>0</v>
      </c>
      <c r="AC141" s="82"/>
      <c r="AD141" s="82">
        <f t="shared" si="33"/>
        <v>0</v>
      </c>
      <c r="AE141" s="82">
        <f t="shared" si="34"/>
        <v>0</v>
      </c>
      <c r="AF141" s="82">
        <f t="shared" si="35"/>
        <v>0</v>
      </c>
      <c r="AG141" s="82">
        <f t="shared" si="36"/>
        <v>0</v>
      </c>
      <c r="AH141" s="82">
        <f t="shared" si="37"/>
        <v>0</v>
      </c>
      <c r="AI141" s="82">
        <f t="shared" si="38"/>
        <v>0</v>
      </c>
    </row>
    <row r="142" spans="1:35" s="285" customFormat="1" ht="25.5" x14ac:dyDescent="0.25">
      <c r="A142" s="225">
        <v>140</v>
      </c>
      <c r="B142" s="300" t="s">
        <v>103</v>
      </c>
      <c r="C142" s="300" t="s">
        <v>108</v>
      </c>
      <c r="D142" s="300">
        <v>1</v>
      </c>
      <c r="E142" s="300" t="s">
        <v>24</v>
      </c>
      <c r="F142" s="300">
        <v>13</v>
      </c>
      <c r="G142" s="300" t="s">
        <v>33</v>
      </c>
      <c r="H142" s="300" t="s">
        <v>108</v>
      </c>
      <c r="I142" s="343" t="s">
        <v>313</v>
      </c>
      <c r="J142" s="344">
        <v>517.17490225074948</v>
      </c>
      <c r="K142" s="345">
        <v>7.2150000000000007</v>
      </c>
      <c r="L142" s="346" t="s">
        <v>451</v>
      </c>
      <c r="M142" s="346" t="s">
        <v>451</v>
      </c>
      <c r="N142" s="346" t="s">
        <v>451</v>
      </c>
      <c r="O142" s="346" t="s">
        <v>451</v>
      </c>
      <c r="P142" s="154"/>
      <c r="Q142" s="154"/>
      <c r="R142" s="154"/>
      <c r="S142" s="154"/>
      <c r="T142" s="154"/>
      <c r="U142" s="154"/>
      <c r="V142" s="154"/>
      <c r="W142" s="207">
        <f t="shared" si="39"/>
        <v>0</v>
      </c>
      <c r="X142" s="207">
        <f t="shared" si="40"/>
        <v>0</v>
      </c>
      <c r="Y142" s="207">
        <f t="shared" si="41"/>
        <v>0</v>
      </c>
      <c r="Z142" s="207">
        <f t="shared" si="42"/>
        <v>0</v>
      </c>
      <c r="AA142" s="207">
        <f t="shared" si="43"/>
        <v>0</v>
      </c>
      <c r="AB142" s="207">
        <f t="shared" si="44"/>
        <v>0</v>
      </c>
      <c r="AC142" s="82"/>
      <c r="AD142" s="82">
        <f t="shared" si="33"/>
        <v>0</v>
      </c>
      <c r="AE142" s="82">
        <f t="shared" si="34"/>
        <v>0</v>
      </c>
      <c r="AF142" s="82">
        <f t="shared" si="35"/>
        <v>0</v>
      </c>
      <c r="AG142" s="82">
        <f t="shared" si="36"/>
        <v>0</v>
      </c>
      <c r="AH142" s="82">
        <f t="shared" si="37"/>
        <v>0</v>
      </c>
      <c r="AI142" s="82">
        <f t="shared" si="38"/>
        <v>0</v>
      </c>
    </row>
    <row r="143" spans="1:35" s="285" customFormat="1" ht="25.5" x14ac:dyDescent="0.25">
      <c r="A143" s="225">
        <v>141</v>
      </c>
      <c r="B143" s="300" t="s">
        <v>103</v>
      </c>
      <c r="C143" s="300" t="s">
        <v>221</v>
      </c>
      <c r="D143" s="300">
        <v>1</v>
      </c>
      <c r="E143" s="300" t="s">
        <v>15</v>
      </c>
      <c r="F143" s="300">
        <v>67</v>
      </c>
      <c r="G143" s="300" t="s">
        <v>33</v>
      </c>
      <c r="H143" s="300" t="s">
        <v>317</v>
      </c>
      <c r="I143" s="343" t="s">
        <v>313</v>
      </c>
      <c r="J143" s="344">
        <v>517.17490225074948</v>
      </c>
      <c r="K143" s="345">
        <v>37.185000000000002</v>
      </c>
      <c r="L143" s="346">
        <v>50</v>
      </c>
      <c r="M143" s="346" t="s">
        <v>451</v>
      </c>
      <c r="N143" s="346" t="s">
        <v>451</v>
      </c>
      <c r="O143" s="346" t="s">
        <v>451</v>
      </c>
      <c r="P143" s="154"/>
      <c r="Q143" s="154"/>
      <c r="R143" s="154"/>
      <c r="S143" s="154"/>
      <c r="T143" s="154"/>
      <c r="U143" s="154"/>
      <c r="V143" s="154"/>
      <c r="W143" s="207">
        <f t="shared" si="39"/>
        <v>0</v>
      </c>
      <c r="X143" s="207">
        <f t="shared" si="40"/>
        <v>1</v>
      </c>
      <c r="Y143" s="207">
        <f t="shared" si="41"/>
        <v>0</v>
      </c>
      <c r="Z143" s="207">
        <f t="shared" si="42"/>
        <v>0</v>
      </c>
      <c r="AA143" s="207">
        <f t="shared" si="43"/>
        <v>0</v>
      </c>
      <c r="AB143" s="207">
        <f t="shared" si="44"/>
        <v>0</v>
      </c>
      <c r="AC143" s="82"/>
      <c r="AD143" s="82">
        <f t="shared" si="33"/>
        <v>0</v>
      </c>
      <c r="AE143" s="82">
        <f t="shared" si="34"/>
        <v>0</v>
      </c>
      <c r="AF143" s="82">
        <f t="shared" si="35"/>
        <v>0</v>
      </c>
      <c r="AG143" s="82">
        <f t="shared" si="36"/>
        <v>0</v>
      </c>
      <c r="AH143" s="82">
        <f t="shared" si="37"/>
        <v>0</v>
      </c>
      <c r="AI143" s="82">
        <f t="shared" si="38"/>
        <v>0</v>
      </c>
    </row>
    <row r="144" spans="1:35" ht="25.5" x14ac:dyDescent="0.25">
      <c r="A144" s="225">
        <v>142</v>
      </c>
      <c r="B144" s="300" t="s">
        <v>108</v>
      </c>
      <c r="C144" s="300" t="s">
        <v>109</v>
      </c>
      <c r="D144" s="300">
        <v>1</v>
      </c>
      <c r="E144" s="300" t="s">
        <v>108</v>
      </c>
      <c r="F144" s="300">
        <v>98</v>
      </c>
      <c r="G144" s="300" t="s">
        <v>108</v>
      </c>
      <c r="H144" s="300" t="s">
        <v>24</v>
      </c>
      <c r="I144" s="343" t="s">
        <v>313</v>
      </c>
      <c r="J144" s="344">
        <v>517.17490225074948</v>
      </c>
      <c r="K144" s="345">
        <v>54.390000000000008</v>
      </c>
      <c r="L144" s="346" t="s">
        <v>451</v>
      </c>
      <c r="M144" s="346" t="s">
        <v>451</v>
      </c>
      <c r="N144" s="346" t="s">
        <v>451</v>
      </c>
      <c r="O144" s="346" t="s">
        <v>451</v>
      </c>
      <c r="W144" s="207">
        <f t="shared" si="39"/>
        <v>0</v>
      </c>
      <c r="X144" s="207">
        <f t="shared" si="40"/>
        <v>0</v>
      </c>
      <c r="Y144" s="207">
        <f t="shared" si="41"/>
        <v>0</v>
      </c>
      <c r="Z144" s="207">
        <f t="shared" si="42"/>
        <v>0</v>
      </c>
      <c r="AA144" s="207">
        <f t="shared" si="43"/>
        <v>0</v>
      </c>
      <c r="AB144" s="207">
        <f t="shared" si="44"/>
        <v>0</v>
      </c>
      <c r="AC144" s="82"/>
      <c r="AD144" s="82">
        <f t="shared" si="33"/>
        <v>0</v>
      </c>
      <c r="AE144" s="82">
        <f t="shared" si="34"/>
        <v>0</v>
      </c>
      <c r="AF144" s="82">
        <f t="shared" si="35"/>
        <v>0</v>
      </c>
      <c r="AG144" s="82">
        <f t="shared" si="36"/>
        <v>0</v>
      </c>
      <c r="AH144" s="82">
        <f t="shared" si="37"/>
        <v>0</v>
      </c>
      <c r="AI144" s="82">
        <f t="shared" si="38"/>
        <v>0</v>
      </c>
    </row>
    <row r="145" spans="1:35" ht="25.5" x14ac:dyDescent="0.25">
      <c r="A145" s="225">
        <v>143</v>
      </c>
      <c r="B145" s="300" t="s">
        <v>59</v>
      </c>
      <c r="C145" s="300" t="s">
        <v>182</v>
      </c>
      <c r="D145" s="300">
        <v>1</v>
      </c>
      <c r="E145" s="300" t="s">
        <v>24</v>
      </c>
      <c r="F145" s="300">
        <v>159</v>
      </c>
      <c r="G145" s="300" t="s">
        <v>24</v>
      </c>
      <c r="H145" s="300" t="s">
        <v>24</v>
      </c>
      <c r="I145" s="343" t="s">
        <v>313</v>
      </c>
      <c r="J145" s="344">
        <v>517.17490225074948</v>
      </c>
      <c r="K145" s="345">
        <v>88.245000000000005</v>
      </c>
      <c r="L145" s="346" t="s">
        <v>451</v>
      </c>
      <c r="M145" s="346" t="s">
        <v>451</v>
      </c>
      <c r="N145" s="346" t="s">
        <v>451</v>
      </c>
      <c r="O145" s="346" t="s">
        <v>451</v>
      </c>
      <c r="W145" s="207">
        <f t="shared" si="39"/>
        <v>0</v>
      </c>
      <c r="X145" s="207">
        <f t="shared" si="40"/>
        <v>0</v>
      </c>
      <c r="Y145" s="207">
        <f t="shared" si="41"/>
        <v>0</v>
      </c>
      <c r="Z145" s="207">
        <f t="shared" si="42"/>
        <v>0</v>
      </c>
      <c r="AA145" s="207">
        <f t="shared" si="43"/>
        <v>0</v>
      </c>
      <c r="AB145" s="207">
        <f t="shared" si="44"/>
        <v>0</v>
      </c>
      <c r="AC145" s="82"/>
      <c r="AD145" s="82">
        <f t="shared" si="33"/>
        <v>0</v>
      </c>
      <c r="AE145" s="82">
        <f t="shared" si="34"/>
        <v>0</v>
      </c>
      <c r="AF145" s="82">
        <f t="shared" si="35"/>
        <v>0</v>
      </c>
      <c r="AG145" s="82">
        <f t="shared" si="36"/>
        <v>0</v>
      </c>
      <c r="AH145" s="82">
        <f t="shared" si="37"/>
        <v>0</v>
      </c>
      <c r="AI145" s="82">
        <f t="shared" si="38"/>
        <v>0</v>
      </c>
    </row>
    <row r="146" spans="1:35" ht="25.5" x14ac:dyDescent="0.25">
      <c r="A146" s="225">
        <v>144</v>
      </c>
      <c r="B146" s="300" t="s">
        <v>59</v>
      </c>
      <c r="C146" s="300" t="s">
        <v>110</v>
      </c>
      <c r="D146" s="300">
        <v>1</v>
      </c>
      <c r="E146" s="300" t="s">
        <v>24</v>
      </c>
      <c r="F146" s="300">
        <v>113</v>
      </c>
      <c r="G146" s="300" t="s">
        <v>24</v>
      </c>
      <c r="H146" s="300" t="s">
        <v>140</v>
      </c>
      <c r="I146" s="343" t="s">
        <v>313</v>
      </c>
      <c r="J146" s="344">
        <v>517.17490225074948</v>
      </c>
      <c r="K146" s="345">
        <v>62.715000000000003</v>
      </c>
      <c r="L146" s="346" t="s">
        <v>451</v>
      </c>
      <c r="M146" s="346" t="s">
        <v>451</v>
      </c>
      <c r="N146" s="346" t="s">
        <v>451</v>
      </c>
      <c r="O146" s="346" t="s">
        <v>451</v>
      </c>
      <c r="W146" s="207">
        <f t="shared" si="39"/>
        <v>0</v>
      </c>
      <c r="X146" s="207">
        <f t="shared" si="40"/>
        <v>0</v>
      </c>
      <c r="Y146" s="207">
        <f t="shared" si="41"/>
        <v>0</v>
      </c>
      <c r="Z146" s="207">
        <f t="shared" si="42"/>
        <v>0</v>
      </c>
      <c r="AA146" s="207">
        <f t="shared" si="43"/>
        <v>0</v>
      </c>
      <c r="AB146" s="207">
        <f t="shared" si="44"/>
        <v>0</v>
      </c>
      <c r="AC146" s="82"/>
      <c r="AD146" s="82">
        <f t="shared" si="33"/>
        <v>0</v>
      </c>
      <c r="AE146" s="82">
        <f t="shared" si="34"/>
        <v>0</v>
      </c>
      <c r="AF146" s="82">
        <f t="shared" si="35"/>
        <v>0</v>
      </c>
      <c r="AG146" s="82">
        <f t="shared" si="36"/>
        <v>0</v>
      </c>
      <c r="AH146" s="82">
        <f t="shared" si="37"/>
        <v>0</v>
      </c>
      <c r="AI146" s="82">
        <f t="shared" si="38"/>
        <v>0</v>
      </c>
    </row>
    <row r="147" spans="1:35" ht="25.5" x14ac:dyDescent="0.25">
      <c r="A147" s="225">
        <v>145</v>
      </c>
      <c r="B147" s="300" t="s">
        <v>59</v>
      </c>
      <c r="C147" s="300" t="s">
        <v>110</v>
      </c>
      <c r="D147" s="300">
        <v>2</v>
      </c>
      <c r="E147" s="300" t="s">
        <v>24</v>
      </c>
      <c r="F147" s="300">
        <v>113</v>
      </c>
      <c r="G147" s="300" t="s">
        <v>24</v>
      </c>
      <c r="H147" s="300" t="s">
        <v>140</v>
      </c>
      <c r="I147" s="343" t="s">
        <v>313</v>
      </c>
      <c r="J147" s="344">
        <v>517.17490225074948</v>
      </c>
      <c r="K147" s="345">
        <v>62.715000000000003</v>
      </c>
      <c r="L147" s="346" t="s">
        <v>451</v>
      </c>
      <c r="M147" s="346" t="s">
        <v>451</v>
      </c>
      <c r="N147" s="346" t="s">
        <v>451</v>
      </c>
      <c r="O147" s="346" t="s">
        <v>451</v>
      </c>
      <c r="W147" s="207">
        <f t="shared" si="39"/>
        <v>0</v>
      </c>
      <c r="X147" s="207">
        <f t="shared" si="40"/>
        <v>0</v>
      </c>
      <c r="Y147" s="207">
        <f t="shared" si="41"/>
        <v>0</v>
      </c>
      <c r="Z147" s="207">
        <f t="shared" si="42"/>
        <v>0</v>
      </c>
      <c r="AA147" s="207">
        <f t="shared" si="43"/>
        <v>0</v>
      </c>
      <c r="AB147" s="207">
        <f t="shared" si="44"/>
        <v>0</v>
      </c>
      <c r="AC147" s="82"/>
      <c r="AD147" s="82">
        <f t="shared" si="33"/>
        <v>0</v>
      </c>
      <c r="AE147" s="82">
        <f t="shared" si="34"/>
        <v>0</v>
      </c>
      <c r="AF147" s="82">
        <f t="shared" si="35"/>
        <v>0</v>
      </c>
      <c r="AG147" s="82">
        <f t="shared" si="36"/>
        <v>0</v>
      </c>
      <c r="AH147" s="82">
        <f t="shared" si="37"/>
        <v>0</v>
      </c>
      <c r="AI147" s="82">
        <f t="shared" si="38"/>
        <v>0</v>
      </c>
    </row>
    <row r="148" spans="1:35" ht="25.5" x14ac:dyDescent="0.25">
      <c r="A148" s="225">
        <v>146</v>
      </c>
      <c r="B148" s="300" t="s">
        <v>59</v>
      </c>
      <c r="C148" s="300" t="s">
        <v>54</v>
      </c>
      <c r="D148" s="300">
        <v>1</v>
      </c>
      <c r="E148" s="300" t="s">
        <v>24</v>
      </c>
      <c r="F148" s="300">
        <v>166</v>
      </c>
      <c r="G148" s="300" t="s">
        <v>24</v>
      </c>
      <c r="H148" s="300" t="s">
        <v>24</v>
      </c>
      <c r="I148" s="343" t="s">
        <v>313</v>
      </c>
      <c r="J148" s="344">
        <v>517.17490225074948</v>
      </c>
      <c r="K148" s="345">
        <v>92.13000000000001</v>
      </c>
      <c r="L148" s="346" t="s">
        <v>451</v>
      </c>
      <c r="M148" s="346" t="s">
        <v>451</v>
      </c>
      <c r="N148" s="346" t="s">
        <v>451</v>
      </c>
      <c r="O148" s="346" t="s">
        <v>451</v>
      </c>
      <c r="W148" s="207">
        <f t="shared" si="39"/>
        <v>0</v>
      </c>
      <c r="X148" s="207">
        <f t="shared" si="40"/>
        <v>0</v>
      </c>
      <c r="Y148" s="207">
        <f t="shared" si="41"/>
        <v>0</v>
      </c>
      <c r="Z148" s="207">
        <f t="shared" si="42"/>
        <v>0</v>
      </c>
      <c r="AA148" s="207">
        <f t="shared" si="43"/>
        <v>0</v>
      </c>
      <c r="AB148" s="207">
        <f t="shared" si="44"/>
        <v>0</v>
      </c>
      <c r="AC148" s="82"/>
      <c r="AD148" s="82">
        <f t="shared" si="33"/>
        <v>0</v>
      </c>
      <c r="AE148" s="82">
        <f t="shared" si="34"/>
        <v>0</v>
      </c>
      <c r="AF148" s="82">
        <f t="shared" si="35"/>
        <v>0</v>
      </c>
      <c r="AG148" s="82">
        <f t="shared" si="36"/>
        <v>0</v>
      </c>
      <c r="AH148" s="82">
        <f t="shared" si="37"/>
        <v>0</v>
      </c>
      <c r="AI148" s="82">
        <f t="shared" si="38"/>
        <v>0</v>
      </c>
    </row>
    <row r="149" spans="1:35" s="285" customFormat="1" ht="25.5" x14ac:dyDescent="0.25">
      <c r="A149" s="225">
        <v>147</v>
      </c>
      <c r="B149" s="300" t="s">
        <v>150</v>
      </c>
      <c r="C149" s="300" t="s">
        <v>174</v>
      </c>
      <c r="D149" s="300">
        <v>1</v>
      </c>
      <c r="E149" s="346" t="s">
        <v>51</v>
      </c>
      <c r="F149" s="300">
        <v>150</v>
      </c>
      <c r="G149" s="300" t="s">
        <v>150</v>
      </c>
      <c r="H149" s="346" t="s">
        <v>51</v>
      </c>
      <c r="I149" s="343" t="s">
        <v>313</v>
      </c>
      <c r="J149" s="344">
        <v>517.17490225074948</v>
      </c>
      <c r="K149" s="345">
        <v>83.250000000000014</v>
      </c>
      <c r="L149" s="346" t="s">
        <v>451</v>
      </c>
      <c r="M149" s="346" t="s">
        <v>451</v>
      </c>
      <c r="N149" s="346" t="s">
        <v>451</v>
      </c>
      <c r="O149" s="346" t="s">
        <v>451</v>
      </c>
      <c r="P149" s="154"/>
      <c r="Q149" s="154"/>
      <c r="R149" s="154"/>
      <c r="S149" s="154"/>
      <c r="T149" s="154"/>
      <c r="U149" s="154"/>
      <c r="V149" s="154"/>
      <c r="W149" s="207">
        <f t="shared" si="39"/>
        <v>0</v>
      </c>
      <c r="X149" s="207">
        <f t="shared" si="40"/>
        <v>0</v>
      </c>
      <c r="Y149" s="207">
        <f t="shared" si="41"/>
        <v>0</v>
      </c>
      <c r="Z149" s="207">
        <f t="shared" si="42"/>
        <v>0</v>
      </c>
      <c r="AA149" s="207">
        <f t="shared" si="43"/>
        <v>0</v>
      </c>
      <c r="AB149" s="207">
        <f t="shared" si="44"/>
        <v>0</v>
      </c>
      <c r="AC149" s="82"/>
      <c r="AD149" s="82">
        <f t="shared" si="33"/>
        <v>0</v>
      </c>
      <c r="AE149" s="82">
        <f t="shared" si="34"/>
        <v>0</v>
      </c>
      <c r="AF149" s="82">
        <f t="shared" si="35"/>
        <v>0</v>
      </c>
      <c r="AG149" s="82">
        <f t="shared" si="36"/>
        <v>0</v>
      </c>
      <c r="AH149" s="82">
        <f t="shared" si="37"/>
        <v>0</v>
      </c>
      <c r="AI149" s="82">
        <f t="shared" si="38"/>
        <v>0</v>
      </c>
    </row>
    <row r="150" spans="1:35" ht="25.5" x14ac:dyDescent="0.25">
      <c r="A150" s="225">
        <v>148</v>
      </c>
      <c r="B150" s="300" t="s">
        <v>150</v>
      </c>
      <c r="C150" s="300" t="s">
        <v>136</v>
      </c>
      <c r="D150" s="300">
        <v>2</v>
      </c>
      <c r="E150" s="300" t="s">
        <v>51</v>
      </c>
      <c r="F150" s="300">
        <v>94</v>
      </c>
      <c r="G150" s="300" t="s">
        <v>150</v>
      </c>
      <c r="H150" s="300" t="s">
        <v>51</v>
      </c>
      <c r="I150" s="343" t="s">
        <v>313</v>
      </c>
      <c r="J150" s="344">
        <v>517.17490225074948</v>
      </c>
      <c r="K150" s="345">
        <v>52.17</v>
      </c>
      <c r="L150" s="346" t="s">
        <v>451</v>
      </c>
      <c r="M150" s="346" t="s">
        <v>451</v>
      </c>
      <c r="N150" s="346" t="s">
        <v>451</v>
      </c>
      <c r="O150" s="346" t="s">
        <v>451</v>
      </c>
      <c r="W150" s="207">
        <f t="shared" si="39"/>
        <v>0</v>
      </c>
      <c r="X150" s="207">
        <f t="shared" si="40"/>
        <v>0</v>
      </c>
      <c r="Y150" s="207">
        <f t="shared" si="41"/>
        <v>0</v>
      </c>
      <c r="Z150" s="207">
        <f t="shared" si="42"/>
        <v>0</v>
      </c>
      <c r="AA150" s="207">
        <f t="shared" si="43"/>
        <v>0</v>
      </c>
      <c r="AB150" s="207">
        <f t="shared" si="44"/>
        <v>0</v>
      </c>
      <c r="AC150" s="82"/>
      <c r="AD150" s="82">
        <f t="shared" si="33"/>
        <v>0</v>
      </c>
      <c r="AE150" s="82">
        <f t="shared" si="34"/>
        <v>0</v>
      </c>
      <c r="AF150" s="82">
        <f t="shared" si="35"/>
        <v>0</v>
      </c>
      <c r="AG150" s="82">
        <f t="shared" si="36"/>
        <v>0</v>
      </c>
      <c r="AH150" s="82">
        <f t="shared" si="37"/>
        <v>0</v>
      </c>
      <c r="AI150" s="82">
        <f t="shared" si="38"/>
        <v>0</v>
      </c>
    </row>
    <row r="151" spans="1:35" ht="25.5" x14ac:dyDescent="0.25">
      <c r="A151" s="225">
        <v>149</v>
      </c>
      <c r="B151" s="300" t="s">
        <v>111</v>
      </c>
      <c r="C151" s="300" t="s">
        <v>112</v>
      </c>
      <c r="D151" s="300">
        <v>1</v>
      </c>
      <c r="E151" s="300" t="s">
        <v>23</v>
      </c>
      <c r="F151" s="300">
        <v>79</v>
      </c>
      <c r="G151" s="300" t="s">
        <v>23</v>
      </c>
      <c r="H151" s="300" t="s">
        <v>23</v>
      </c>
      <c r="I151" s="343" t="s">
        <v>314</v>
      </c>
      <c r="J151" s="344">
        <v>680.65493404551648</v>
      </c>
      <c r="K151" s="345">
        <v>57.827999999999996</v>
      </c>
      <c r="L151" s="346" t="s">
        <v>451</v>
      </c>
      <c r="M151" s="346" t="s">
        <v>451</v>
      </c>
      <c r="N151" s="346" t="s">
        <v>451</v>
      </c>
      <c r="O151" s="346" t="s">
        <v>451</v>
      </c>
      <c r="W151" s="207">
        <f t="shared" si="39"/>
        <v>0</v>
      </c>
      <c r="X151" s="207">
        <f t="shared" si="40"/>
        <v>0</v>
      </c>
      <c r="Y151" s="207">
        <f t="shared" si="41"/>
        <v>0</v>
      </c>
      <c r="Z151" s="207">
        <f t="shared" si="42"/>
        <v>0</v>
      </c>
      <c r="AA151" s="207">
        <f t="shared" si="43"/>
        <v>0</v>
      </c>
      <c r="AB151" s="207">
        <f t="shared" si="44"/>
        <v>0</v>
      </c>
      <c r="AC151" s="82"/>
      <c r="AD151" s="82">
        <f t="shared" si="33"/>
        <v>0</v>
      </c>
      <c r="AE151" s="82">
        <f t="shared" si="34"/>
        <v>0</v>
      </c>
      <c r="AF151" s="82">
        <f t="shared" si="35"/>
        <v>0</v>
      </c>
      <c r="AG151" s="82">
        <f t="shared" si="36"/>
        <v>0</v>
      </c>
      <c r="AH151" s="82">
        <f t="shared" si="37"/>
        <v>0</v>
      </c>
      <c r="AI151" s="82">
        <f t="shared" si="38"/>
        <v>0</v>
      </c>
    </row>
    <row r="152" spans="1:35" ht="25.5" x14ac:dyDescent="0.25">
      <c r="A152" s="225">
        <v>150</v>
      </c>
      <c r="B152" s="300" t="s">
        <v>111</v>
      </c>
      <c r="C152" s="300" t="s">
        <v>112</v>
      </c>
      <c r="D152" s="300">
        <v>2</v>
      </c>
      <c r="E152" s="300" t="s">
        <v>23</v>
      </c>
      <c r="F152" s="300">
        <v>80</v>
      </c>
      <c r="G152" s="300" t="s">
        <v>23</v>
      </c>
      <c r="H152" s="300" t="s">
        <v>23</v>
      </c>
      <c r="I152" s="343" t="s">
        <v>314</v>
      </c>
      <c r="J152" s="344">
        <v>680.65493404551648</v>
      </c>
      <c r="K152" s="345">
        <v>58.56</v>
      </c>
      <c r="L152" s="346" t="s">
        <v>451</v>
      </c>
      <c r="M152" s="346" t="s">
        <v>451</v>
      </c>
      <c r="N152" s="346">
        <v>50</v>
      </c>
      <c r="O152" s="346" t="s">
        <v>451</v>
      </c>
      <c r="W152" s="207">
        <f t="shared" si="39"/>
        <v>0</v>
      </c>
      <c r="X152" s="207">
        <f t="shared" si="40"/>
        <v>0</v>
      </c>
      <c r="Y152" s="207">
        <f t="shared" si="41"/>
        <v>0</v>
      </c>
      <c r="Z152" s="207">
        <f t="shared" si="42"/>
        <v>0</v>
      </c>
      <c r="AA152" s="207">
        <f t="shared" si="43"/>
        <v>0</v>
      </c>
      <c r="AB152" s="207">
        <f t="shared" si="44"/>
        <v>0</v>
      </c>
      <c r="AC152" s="82"/>
      <c r="AD152" s="82">
        <f t="shared" si="33"/>
        <v>0</v>
      </c>
      <c r="AE152" s="82">
        <f t="shared" si="34"/>
        <v>1</v>
      </c>
      <c r="AF152" s="82">
        <f t="shared" si="35"/>
        <v>0</v>
      </c>
      <c r="AG152" s="82">
        <f t="shared" si="36"/>
        <v>0</v>
      </c>
      <c r="AH152" s="82">
        <f t="shared" si="37"/>
        <v>0</v>
      </c>
      <c r="AI152" s="82">
        <f t="shared" si="38"/>
        <v>0</v>
      </c>
    </row>
    <row r="153" spans="1:35" ht="25.5" x14ac:dyDescent="0.25">
      <c r="A153" s="225">
        <v>151</v>
      </c>
      <c r="B153" s="300" t="s">
        <v>111</v>
      </c>
      <c r="C153" s="300" t="s">
        <v>113</v>
      </c>
      <c r="D153" s="300">
        <v>1</v>
      </c>
      <c r="E153" s="300" t="s">
        <v>23</v>
      </c>
      <c r="F153" s="300">
        <v>188</v>
      </c>
      <c r="G153" s="300" t="s">
        <v>23</v>
      </c>
      <c r="H153" s="300" t="s">
        <v>23</v>
      </c>
      <c r="I153" s="343" t="s">
        <v>313</v>
      </c>
      <c r="J153" s="344">
        <v>517.17490225074948</v>
      </c>
      <c r="K153" s="345">
        <v>104.34</v>
      </c>
      <c r="L153" s="346" t="s">
        <v>451</v>
      </c>
      <c r="M153" s="346" t="s">
        <v>451</v>
      </c>
      <c r="N153" s="346" t="s">
        <v>451</v>
      </c>
      <c r="O153" s="346" t="s">
        <v>451</v>
      </c>
      <c r="W153" s="207">
        <f t="shared" si="39"/>
        <v>0</v>
      </c>
      <c r="X153" s="207">
        <f t="shared" si="40"/>
        <v>0</v>
      </c>
      <c r="Y153" s="207">
        <f t="shared" si="41"/>
        <v>0</v>
      </c>
      <c r="Z153" s="207">
        <f t="shared" si="42"/>
        <v>0</v>
      </c>
      <c r="AA153" s="207">
        <f t="shared" si="43"/>
        <v>0</v>
      </c>
      <c r="AB153" s="207">
        <f t="shared" si="44"/>
        <v>0</v>
      </c>
      <c r="AC153" s="82"/>
      <c r="AD153" s="82">
        <f t="shared" si="33"/>
        <v>0</v>
      </c>
      <c r="AE153" s="82">
        <f t="shared" si="34"/>
        <v>0</v>
      </c>
      <c r="AF153" s="82">
        <f t="shared" si="35"/>
        <v>0</v>
      </c>
      <c r="AG153" s="82">
        <f t="shared" si="36"/>
        <v>0</v>
      </c>
      <c r="AH153" s="82">
        <f t="shared" si="37"/>
        <v>0</v>
      </c>
      <c r="AI153" s="82">
        <f t="shared" si="38"/>
        <v>0</v>
      </c>
    </row>
    <row r="154" spans="1:35" ht="25.5" x14ac:dyDescent="0.25">
      <c r="A154" s="225">
        <v>152</v>
      </c>
      <c r="B154" s="300" t="s">
        <v>112</v>
      </c>
      <c r="C154" s="300" t="s">
        <v>39</v>
      </c>
      <c r="D154" s="300">
        <v>1</v>
      </c>
      <c r="E154" s="300" t="s">
        <v>15</v>
      </c>
      <c r="F154" s="300">
        <v>50</v>
      </c>
      <c r="G154" s="300" t="s">
        <v>23</v>
      </c>
      <c r="H154" s="300" t="s">
        <v>15</v>
      </c>
      <c r="I154" s="343" t="s">
        <v>313</v>
      </c>
      <c r="J154" s="344">
        <v>517.17490225074948</v>
      </c>
      <c r="K154" s="345">
        <v>27.750000000000004</v>
      </c>
      <c r="L154" s="346" t="s">
        <v>451</v>
      </c>
      <c r="M154" s="346" t="s">
        <v>451</v>
      </c>
      <c r="N154" s="346" t="s">
        <v>451</v>
      </c>
      <c r="O154" s="346" t="s">
        <v>451</v>
      </c>
      <c r="W154" s="207">
        <f t="shared" si="39"/>
        <v>0</v>
      </c>
      <c r="X154" s="207">
        <f t="shared" si="40"/>
        <v>0</v>
      </c>
      <c r="Y154" s="207">
        <f t="shared" si="41"/>
        <v>0</v>
      </c>
      <c r="Z154" s="207">
        <f t="shared" si="42"/>
        <v>0</v>
      </c>
      <c r="AA154" s="207">
        <f t="shared" si="43"/>
        <v>0</v>
      </c>
      <c r="AB154" s="207">
        <f t="shared" si="44"/>
        <v>0</v>
      </c>
      <c r="AC154" s="82"/>
      <c r="AD154" s="82">
        <f t="shared" si="33"/>
        <v>0</v>
      </c>
      <c r="AE154" s="82">
        <f t="shared" si="34"/>
        <v>0</v>
      </c>
      <c r="AF154" s="82">
        <f t="shared" si="35"/>
        <v>0</v>
      </c>
      <c r="AG154" s="82">
        <f t="shared" si="36"/>
        <v>0</v>
      </c>
      <c r="AH154" s="82">
        <f t="shared" si="37"/>
        <v>0</v>
      </c>
      <c r="AI154" s="82">
        <f t="shared" si="38"/>
        <v>0</v>
      </c>
    </row>
    <row r="155" spans="1:35" ht="25.5" x14ac:dyDescent="0.25">
      <c r="A155" s="225">
        <v>153</v>
      </c>
      <c r="B155" s="300" t="s">
        <v>112</v>
      </c>
      <c r="C155" s="300" t="s">
        <v>39</v>
      </c>
      <c r="D155" s="300">
        <v>2</v>
      </c>
      <c r="E155" s="300" t="s">
        <v>15</v>
      </c>
      <c r="F155" s="300">
        <v>50</v>
      </c>
      <c r="G155" s="300" t="s">
        <v>23</v>
      </c>
      <c r="H155" s="300" t="s">
        <v>15</v>
      </c>
      <c r="I155" s="343" t="s">
        <v>313</v>
      </c>
      <c r="J155" s="344">
        <v>517.17490225074948</v>
      </c>
      <c r="K155" s="345">
        <v>27.750000000000004</v>
      </c>
      <c r="L155" s="346" t="s">
        <v>451</v>
      </c>
      <c r="M155" s="346" t="s">
        <v>451</v>
      </c>
      <c r="N155" s="346" t="s">
        <v>451</v>
      </c>
      <c r="O155" s="346" t="s">
        <v>451</v>
      </c>
      <c r="W155" s="207">
        <f t="shared" si="39"/>
        <v>0</v>
      </c>
      <c r="X155" s="207">
        <f t="shared" si="40"/>
        <v>0</v>
      </c>
      <c r="Y155" s="207">
        <f t="shared" si="41"/>
        <v>0</v>
      </c>
      <c r="Z155" s="207">
        <f t="shared" si="42"/>
        <v>0</v>
      </c>
      <c r="AA155" s="207">
        <f t="shared" si="43"/>
        <v>0</v>
      </c>
      <c r="AB155" s="207">
        <f t="shared" si="44"/>
        <v>0</v>
      </c>
      <c r="AC155" s="82"/>
      <c r="AD155" s="82">
        <f t="shared" si="33"/>
        <v>0</v>
      </c>
      <c r="AE155" s="82">
        <f t="shared" si="34"/>
        <v>0</v>
      </c>
      <c r="AF155" s="82">
        <f t="shared" si="35"/>
        <v>0</v>
      </c>
      <c r="AG155" s="82">
        <f t="shared" si="36"/>
        <v>0</v>
      </c>
      <c r="AH155" s="82">
        <f t="shared" si="37"/>
        <v>0</v>
      </c>
      <c r="AI155" s="82">
        <f t="shared" si="38"/>
        <v>0</v>
      </c>
    </row>
    <row r="156" spans="1:35" ht="25.5" x14ac:dyDescent="0.25">
      <c r="A156" s="225">
        <v>154</v>
      </c>
      <c r="B156" s="300" t="s">
        <v>112</v>
      </c>
      <c r="C156" s="300" t="s">
        <v>113</v>
      </c>
      <c r="D156" s="300">
        <v>1</v>
      </c>
      <c r="E156" s="300" t="s">
        <v>23</v>
      </c>
      <c r="F156" s="300">
        <v>108</v>
      </c>
      <c r="G156" s="300" t="s">
        <v>23</v>
      </c>
      <c r="H156" s="300" t="s">
        <v>23</v>
      </c>
      <c r="I156" s="343" t="s">
        <v>313</v>
      </c>
      <c r="J156" s="344">
        <v>517.17490225074948</v>
      </c>
      <c r="K156" s="345">
        <v>59.940000000000005</v>
      </c>
      <c r="L156" s="346" t="s">
        <v>451</v>
      </c>
      <c r="M156" s="346" t="s">
        <v>451</v>
      </c>
      <c r="N156" s="346" t="s">
        <v>451</v>
      </c>
      <c r="O156" s="346" t="s">
        <v>451</v>
      </c>
      <c r="W156" s="207">
        <f t="shared" si="39"/>
        <v>0</v>
      </c>
      <c r="X156" s="207">
        <f t="shared" si="40"/>
        <v>0</v>
      </c>
      <c r="Y156" s="207">
        <f t="shared" si="41"/>
        <v>0</v>
      </c>
      <c r="Z156" s="207">
        <f t="shared" si="42"/>
        <v>0</v>
      </c>
      <c r="AA156" s="207">
        <f t="shared" si="43"/>
        <v>0</v>
      </c>
      <c r="AB156" s="207">
        <f t="shared" si="44"/>
        <v>0</v>
      </c>
      <c r="AC156" s="82"/>
      <c r="AD156" s="82">
        <f t="shared" si="33"/>
        <v>0</v>
      </c>
      <c r="AE156" s="82">
        <f t="shared" si="34"/>
        <v>0</v>
      </c>
      <c r="AF156" s="82">
        <f t="shared" si="35"/>
        <v>0</v>
      </c>
      <c r="AG156" s="82">
        <f t="shared" si="36"/>
        <v>0</v>
      </c>
      <c r="AH156" s="82">
        <f t="shared" si="37"/>
        <v>0</v>
      </c>
      <c r="AI156" s="82">
        <f t="shared" si="38"/>
        <v>0</v>
      </c>
    </row>
    <row r="157" spans="1:35" ht="25.5" x14ac:dyDescent="0.25">
      <c r="A157" s="225">
        <v>155</v>
      </c>
      <c r="B157" s="300" t="s">
        <v>112</v>
      </c>
      <c r="C157" s="300" t="s">
        <v>61</v>
      </c>
      <c r="D157" s="300">
        <v>1</v>
      </c>
      <c r="E157" s="300" t="s">
        <v>15</v>
      </c>
      <c r="F157" s="300">
        <v>287</v>
      </c>
      <c r="G157" s="300" t="s">
        <v>23</v>
      </c>
      <c r="H157" s="300" t="s">
        <v>24</v>
      </c>
      <c r="I157" s="343" t="s">
        <v>313</v>
      </c>
      <c r="J157" s="344">
        <v>517.17490225074948</v>
      </c>
      <c r="K157" s="345">
        <v>159.28500000000003</v>
      </c>
      <c r="L157" s="346">
        <v>50</v>
      </c>
      <c r="M157" s="346" t="s">
        <v>451</v>
      </c>
      <c r="N157" s="346">
        <v>50</v>
      </c>
      <c r="O157" s="346" t="s">
        <v>451</v>
      </c>
      <c r="W157" s="207">
        <f t="shared" si="39"/>
        <v>0</v>
      </c>
      <c r="X157" s="207">
        <f t="shared" si="40"/>
        <v>1</v>
      </c>
      <c r="Y157" s="207">
        <f t="shared" si="41"/>
        <v>0</v>
      </c>
      <c r="Z157" s="207">
        <f t="shared" si="42"/>
        <v>0</v>
      </c>
      <c r="AA157" s="207">
        <f t="shared" si="43"/>
        <v>0</v>
      </c>
      <c r="AB157" s="207">
        <f t="shared" si="44"/>
        <v>0</v>
      </c>
      <c r="AC157" s="82"/>
      <c r="AD157" s="82">
        <f t="shared" si="33"/>
        <v>0</v>
      </c>
      <c r="AE157" s="82">
        <f t="shared" si="34"/>
        <v>1</v>
      </c>
      <c r="AF157" s="82">
        <f t="shared" si="35"/>
        <v>0</v>
      </c>
      <c r="AG157" s="82">
        <f t="shared" si="36"/>
        <v>0</v>
      </c>
      <c r="AH157" s="82">
        <f t="shared" si="37"/>
        <v>0</v>
      </c>
      <c r="AI157" s="82">
        <f t="shared" si="38"/>
        <v>0</v>
      </c>
    </row>
    <row r="158" spans="1:35" ht="25.5" x14ac:dyDescent="0.25">
      <c r="A158" s="225">
        <v>156</v>
      </c>
      <c r="B158" s="300" t="s">
        <v>112</v>
      </c>
      <c r="C158" s="300" t="s">
        <v>61</v>
      </c>
      <c r="D158" s="300">
        <v>2</v>
      </c>
      <c r="E158" s="300" t="s">
        <v>15</v>
      </c>
      <c r="F158" s="300">
        <v>293</v>
      </c>
      <c r="G158" s="300" t="s">
        <v>23</v>
      </c>
      <c r="H158" s="300" t="s">
        <v>24</v>
      </c>
      <c r="I158" s="343" t="s">
        <v>313</v>
      </c>
      <c r="J158" s="344">
        <v>517.17490225074948</v>
      </c>
      <c r="K158" s="345">
        <v>162.61500000000001</v>
      </c>
      <c r="L158" s="346">
        <v>50</v>
      </c>
      <c r="M158" s="346" t="s">
        <v>451</v>
      </c>
      <c r="N158" s="346">
        <v>50</v>
      </c>
      <c r="O158" s="346" t="s">
        <v>451</v>
      </c>
      <c r="W158" s="207">
        <f t="shared" si="39"/>
        <v>0</v>
      </c>
      <c r="X158" s="207">
        <f t="shared" si="40"/>
        <v>1</v>
      </c>
      <c r="Y158" s="207">
        <f t="shared" si="41"/>
        <v>0</v>
      </c>
      <c r="Z158" s="207">
        <f t="shared" si="42"/>
        <v>0</v>
      </c>
      <c r="AA158" s="207">
        <f t="shared" si="43"/>
        <v>0</v>
      </c>
      <c r="AB158" s="207">
        <f t="shared" si="44"/>
        <v>0</v>
      </c>
      <c r="AC158" s="82"/>
      <c r="AD158" s="82">
        <f t="shared" si="33"/>
        <v>0</v>
      </c>
      <c r="AE158" s="82">
        <f t="shared" si="34"/>
        <v>1</v>
      </c>
      <c r="AF158" s="82">
        <f t="shared" si="35"/>
        <v>0</v>
      </c>
      <c r="AG158" s="82">
        <f t="shared" si="36"/>
        <v>0</v>
      </c>
      <c r="AH158" s="82">
        <f t="shared" si="37"/>
        <v>0</v>
      </c>
      <c r="AI158" s="82">
        <f t="shared" si="38"/>
        <v>0</v>
      </c>
    </row>
    <row r="159" spans="1:35" ht="25.5" x14ac:dyDescent="0.25">
      <c r="A159" s="225">
        <v>157</v>
      </c>
      <c r="B159" s="300" t="s">
        <v>39</v>
      </c>
      <c r="C159" s="346" t="s">
        <v>148</v>
      </c>
      <c r="D159" s="346">
        <v>1</v>
      </c>
      <c r="E159" s="346" t="s">
        <v>23</v>
      </c>
      <c r="F159" s="346">
        <v>150</v>
      </c>
      <c r="G159" s="346" t="s">
        <v>23</v>
      </c>
      <c r="H159" s="346" t="s">
        <v>23</v>
      </c>
      <c r="I159" s="343" t="s">
        <v>313</v>
      </c>
      <c r="J159" s="344">
        <v>517.17490225074948</v>
      </c>
      <c r="K159" s="345">
        <v>83.250000000000014</v>
      </c>
      <c r="L159" s="346" t="s">
        <v>451</v>
      </c>
      <c r="M159" s="346" t="s">
        <v>451</v>
      </c>
      <c r="N159" s="346" t="s">
        <v>451</v>
      </c>
      <c r="O159" s="346" t="s">
        <v>451</v>
      </c>
      <c r="W159" s="207">
        <f t="shared" si="39"/>
        <v>0</v>
      </c>
      <c r="X159" s="207">
        <f t="shared" si="40"/>
        <v>0</v>
      </c>
      <c r="Y159" s="207">
        <f t="shared" si="41"/>
        <v>0</v>
      </c>
      <c r="Z159" s="207">
        <f t="shared" si="42"/>
        <v>0</v>
      </c>
      <c r="AA159" s="207">
        <f t="shared" si="43"/>
        <v>0</v>
      </c>
      <c r="AB159" s="207">
        <f t="shared" si="44"/>
        <v>0</v>
      </c>
      <c r="AC159" s="82"/>
      <c r="AD159" s="82">
        <f t="shared" si="33"/>
        <v>0</v>
      </c>
      <c r="AE159" s="82">
        <f t="shared" si="34"/>
        <v>0</v>
      </c>
      <c r="AF159" s="82">
        <f t="shared" si="35"/>
        <v>0</v>
      </c>
      <c r="AG159" s="82">
        <f t="shared" si="36"/>
        <v>0</v>
      </c>
      <c r="AH159" s="82">
        <f t="shared" si="37"/>
        <v>0</v>
      </c>
      <c r="AI159" s="82">
        <f t="shared" si="38"/>
        <v>0</v>
      </c>
    </row>
    <row r="160" spans="1:35" ht="25.5" x14ac:dyDescent="0.25">
      <c r="A160" s="225">
        <v>158</v>
      </c>
      <c r="B160" s="300" t="s">
        <v>39</v>
      </c>
      <c r="C160" s="346" t="s">
        <v>148</v>
      </c>
      <c r="D160" s="346">
        <v>2</v>
      </c>
      <c r="E160" s="346" t="s">
        <v>23</v>
      </c>
      <c r="F160" s="346">
        <v>150</v>
      </c>
      <c r="G160" s="346" t="s">
        <v>23</v>
      </c>
      <c r="H160" s="346" t="s">
        <v>23</v>
      </c>
      <c r="I160" s="343" t="s">
        <v>313</v>
      </c>
      <c r="J160" s="344">
        <v>517.17490225074948</v>
      </c>
      <c r="K160" s="345">
        <v>83.250000000000014</v>
      </c>
      <c r="L160" s="346" t="s">
        <v>451</v>
      </c>
      <c r="M160" s="346" t="s">
        <v>451</v>
      </c>
      <c r="N160" s="346" t="s">
        <v>451</v>
      </c>
      <c r="O160" s="346" t="s">
        <v>451</v>
      </c>
      <c r="W160" s="207">
        <f t="shared" si="39"/>
        <v>0</v>
      </c>
      <c r="X160" s="207">
        <f t="shared" si="40"/>
        <v>0</v>
      </c>
      <c r="Y160" s="207">
        <f t="shared" si="41"/>
        <v>0</v>
      </c>
      <c r="Z160" s="207">
        <f t="shared" si="42"/>
        <v>0</v>
      </c>
      <c r="AA160" s="207">
        <f t="shared" si="43"/>
        <v>0</v>
      </c>
      <c r="AB160" s="207">
        <f t="shared" si="44"/>
        <v>0</v>
      </c>
      <c r="AC160" s="82"/>
      <c r="AD160" s="82">
        <f t="shared" si="33"/>
        <v>0</v>
      </c>
      <c r="AE160" s="82">
        <f t="shared" si="34"/>
        <v>0</v>
      </c>
      <c r="AF160" s="82">
        <f t="shared" si="35"/>
        <v>0</v>
      </c>
      <c r="AG160" s="82">
        <f t="shared" si="36"/>
        <v>0</v>
      </c>
      <c r="AH160" s="82">
        <f t="shared" si="37"/>
        <v>0</v>
      </c>
      <c r="AI160" s="82">
        <f t="shared" si="38"/>
        <v>0</v>
      </c>
    </row>
    <row r="161" spans="1:35" ht="26.25" x14ac:dyDescent="0.25">
      <c r="A161" s="225">
        <v>159</v>
      </c>
      <c r="B161" s="300" t="s">
        <v>39</v>
      </c>
      <c r="C161" s="300" t="s">
        <v>114</v>
      </c>
      <c r="D161" s="300">
        <v>1</v>
      </c>
      <c r="E161" s="300" t="s">
        <v>15</v>
      </c>
      <c r="F161" s="300">
        <v>169</v>
      </c>
      <c r="G161" s="300" t="s">
        <v>15</v>
      </c>
      <c r="H161" s="300" t="s">
        <v>15</v>
      </c>
      <c r="I161" s="343" t="s">
        <v>313</v>
      </c>
      <c r="J161" s="344">
        <v>517.17490225074948</v>
      </c>
      <c r="K161" s="345"/>
      <c r="L161" s="346">
        <v>80</v>
      </c>
      <c r="M161" s="346" t="s">
        <v>543</v>
      </c>
      <c r="N161" s="346" t="s">
        <v>451</v>
      </c>
      <c r="O161" s="346" t="s">
        <v>451</v>
      </c>
      <c r="W161" s="207">
        <f t="shared" si="39"/>
        <v>0</v>
      </c>
      <c r="X161" s="207">
        <f t="shared" si="40"/>
        <v>0</v>
      </c>
      <c r="Y161" s="207">
        <f t="shared" si="41"/>
        <v>0</v>
      </c>
      <c r="Z161" s="207">
        <f t="shared" si="42"/>
        <v>0</v>
      </c>
      <c r="AA161" s="207">
        <f t="shared" si="43"/>
        <v>0</v>
      </c>
      <c r="AB161" s="207">
        <f t="shared" si="44"/>
        <v>0</v>
      </c>
      <c r="AC161" s="82"/>
      <c r="AD161" s="82">
        <f t="shared" si="33"/>
        <v>0</v>
      </c>
      <c r="AE161" s="82">
        <f t="shared" si="34"/>
        <v>0</v>
      </c>
      <c r="AF161" s="82">
        <f t="shared" si="35"/>
        <v>0</v>
      </c>
      <c r="AG161" s="82">
        <f t="shared" si="36"/>
        <v>0</v>
      </c>
      <c r="AH161" s="82">
        <f t="shared" si="37"/>
        <v>0</v>
      </c>
      <c r="AI161" s="82">
        <f t="shared" si="38"/>
        <v>0</v>
      </c>
    </row>
    <row r="162" spans="1:35" ht="26.25" x14ac:dyDescent="0.25">
      <c r="A162" s="225">
        <v>160</v>
      </c>
      <c r="B162" s="300" t="s">
        <v>39</v>
      </c>
      <c r="C162" s="300" t="s">
        <v>114</v>
      </c>
      <c r="D162" s="300">
        <v>2</v>
      </c>
      <c r="E162" s="300" t="s">
        <v>15</v>
      </c>
      <c r="F162" s="300">
        <v>169</v>
      </c>
      <c r="G162" s="300" t="s">
        <v>15</v>
      </c>
      <c r="H162" s="300" t="s">
        <v>15</v>
      </c>
      <c r="I162" s="343" t="s">
        <v>313</v>
      </c>
      <c r="J162" s="344">
        <v>517.17490225074948</v>
      </c>
      <c r="K162" s="345"/>
      <c r="L162" s="346">
        <v>80</v>
      </c>
      <c r="M162" s="346" t="s">
        <v>543</v>
      </c>
      <c r="N162" s="346" t="s">
        <v>451</v>
      </c>
      <c r="O162" s="346" t="s">
        <v>451</v>
      </c>
      <c r="W162" s="207">
        <f t="shared" si="39"/>
        <v>0</v>
      </c>
      <c r="X162" s="207">
        <f t="shared" si="40"/>
        <v>0</v>
      </c>
      <c r="Y162" s="207">
        <f t="shared" si="41"/>
        <v>0</v>
      </c>
      <c r="Z162" s="207">
        <f t="shared" si="42"/>
        <v>0</v>
      </c>
      <c r="AA162" s="207">
        <f t="shared" si="43"/>
        <v>0</v>
      </c>
      <c r="AB162" s="207">
        <f t="shared" si="44"/>
        <v>0</v>
      </c>
      <c r="AC162" s="82"/>
      <c r="AD162" s="82">
        <f t="shared" si="33"/>
        <v>0</v>
      </c>
      <c r="AE162" s="82">
        <f t="shared" si="34"/>
        <v>0</v>
      </c>
      <c r="AF162" s="82">
        <f t="shared" si="35"/>
        <v>0</v>
      </c>
      <c r="AG162" s="82">
        <f t="shared" si="36"/>
        <v>0</v>
      </c>
      <c r="AH162" s="82">
        <f t="shared" si="37"/>
        <v>0</v>
      </c>
      <c r="AI162" s="82">
        <f t="shared" si="38"/>
        <v>0</v>
      </c>
    </row>
    <row r="163" spans="1:35" ht="25.5" x14ac:dyDescent="0.25">
      <c r="A163" s="225">
        <v>161</v>
      </c>
      <c r="B163" s="300" t="s">
        <v>83</v>
      </c>
      <c r="C163" s="300" t="s">
        <v>112</v>
      </c>
      <c r="D163" s="300">
        <v>1</v>
      </c>
      <c r="E163" s="300" t="s">
        <v>15</v>
      </c>
      <c r="F163" s="300">
        <v>207</v>
      </c>
      <c r="G163" s="300" t="s">
        <v>15</v>
      </c>
      <c r="H163" s="300" t="s">
        <v>23</v>
      </c>
      <c r="I163" s="343" t="s">
        <v>313</v>
      </c>
      <c r="J163" s="344">
        <v>517.17490225074948</v>
      </c>
      <c r="K163" s="345">
        <v>114.88500000000001</v>
      </c>
      <c r="L163" s="346">
        <v>50</v>
      </c>
      <c r="M163" s="346" t="s">
        <v>451</v>
      </c>
      <c r="N163" s="346">
        <v>50</v>
      </c>
      <c r="O163" s="346" t="s">
        <v>451</v>
      </c>
      <c r="W163" s="207">
        <f t="shared" si="39"/>
        <v>0</v>
      </c>
      <c r="X163" s="207">
        <f t="shared" si="40"/>
        <v>1</v>
      </c>
      <c r="Y163" s="207">
        <f t="shared" si="41"/>
        <v>0</v>
      </c>
      <c r="Z163" s="207">
        <f t="shared" si="42"/>
        <v>0</v>
      </c>
      <c r="AA163" s="207">
        <f t="shared" si="43"/>
        <v>0</v>
      </c>
      <c r="AB163" s="207">
        <f t="shared" si="44"/>
        <v>0</v>
      </c>
      <c r="AC163" s="82"/>
      <c r="AD163" s="82">
        <f t="shared" si="33"/>
        <v>0</v>
      </c>
      <c r="AE163" s="82">
        <f t="shared" si="34"/>
        <v>1</v>
      </c>
      <c r="AF163" s="82">
        <f t="shared" si="35"/>
        <v>0</v>
      </c>
      <c r="AG163" s="82">
        <f t="shared" si="36"/>
        <v>0</v>
      </c>
      <c r="AH163" s="82">
        <f t="shared" si="37"/>
        <v>0</v>
      </c>
      <c r="AI163" s="82">
        <f t="shared" si="38"/>
        <v>0</v>
      </c>
    </row>
    <row r="164" spans="1:35" ht="25.5" x14ac:dyDescent="0.25">
      <c r="A164" s="225">
        <v>162</v>
      </c>
      <c r="B164" s="300" t="s">
        <v>83</v>
      </c>
      <c r="C164" s="300" t="s">
        <v>112</v>
      </c>
      <c r="D164" s="300">
        <v>2</v>
      </c>
      <c r="E164" s="300" t="s">
        <v>15</v>
      </c>
      <c r="F164" s="300">
        <v>214</v>
      </c>
      <c r="G164" s="300" t="s">
        <v>15</v>
      </c>
      <c r="H164" s="300" t="s">
        <v>23</v>
      </c>
      <c r="I164" s="343" t="s">
        <v>313</v>
      </c>
      <c r="J164" s="344">
        <v>517.17490225074948</v>
      </c>
      <c r="K164" s="345">
        <v>118.77000000000001</v>
      </c>
      <c r="L164" s="346">
        <v>50</v>
      </c>
      <c r="M164" s="346" t="s">
        <v>451</v>
      </c>
      <c r="N164" s="346">
        <v>50</v>
      </c>
      <c r="O164" s="346" t="s">
        <v>451</v>
      </c>
      <c r="W164" s="207">
        <f t="shared" si="39"/>
        <v>0</v>
      </c>
      <c r="X164" s="207">
        <f t="shared" si="40"/>
        <v>1</v>
      </c>
      <c r="Y164" s="207">
        <f t="shared" si="41"/>
        <v>0</v>
      </c>
      <c r="Z164" s="207">
        <f t="shared" si="42"/>
        <v>0</v>
      </c>
      <c r="AA164" s="207">
        <f t="shared" si="43"/>
        <v>0</v>
      </c>
      <c r="AB164" s="207">
        <f t="shared" si="44"/>
        <v>0</v>
      </c>
      <c r="AC164" s="82"/>
      <c r="AD164" s="82">
        <f t="shared" si="33"/>
        <v>0</v>
      </c>
      <c r="AE164" s="82">
        <f t="shared" si="34"/>
        <v>1</v>
      </c>
      <c r="AF164" s="82">
        <f t="shared" si="35"/>
        <v>0</v>
      </c>
      <c r="AG164" s="82">
        <f t="shared" si="36"/>
        <v>0</v>
      </c>
      <c r="AH164" s="82">
        <f t="shared" si="37"/>
        <v>0</v>
      </c>
      <c r="AI164" s="82">
        <f t="shared" si="38"/>
        <v>0</v>
      </c>
    </row>
    <row r="165" spans="1:35" ht="26.25" x14ac:dyDescent="0.25">
      <c r="A165" s="225">
        <v>163</v>
      </c>
      <c r="B165" s="300" t="s">
        <v>83</v>
      </c>
      <c r="C165" s="300" t="s">
        <v>114</v>
      </c>
      <c r="D165" s="300">
        <v>1</v>
      </c>
      <c r="E165" s="300" t="s">
        <v>15</v>
      </c>
      <c r="F165" s="300">
        <v>197</v>
      </c>
      <c r="G165" s="300" t="s">
        <v>15</v>
      </c>
      <c r="H165" s="300" t="s">
        <v>15</v>
      </c>
      <c r="I165" s="343" t="s">
        <v>313</v>
      </c>
      <c r="J165" s="344">
        <v>517.17490225074948</v>
      </c>
      <c r="K165" s="345">
        <v>109.33500000000001</v>
      </c>
      <c r="L165" s="346">
        <v>50</v>
      </c>
      <c r="M165" s="346" t="s">
        <v>543</v>
      </c>
      <c r="N165" s="346" t="s">
        <v>451</v>
      </c>
      <c r="O165" s="346" t="s">
        <v>451</v>
      </c>
      <c r="W165" s="207">
        <f t="shared" si="39"/>
        <v>0</v>
      </c>
      <c r="X165" s="207">
        <f t="shared" si="40"/>
        <v>0</v>
      </c>
      <c r="Y165" s="207">
        <f t="shared" si="41"/>
        <v>0</v>
      </c>
      <c r="Z165" s="207">
        <f t="shared" si="42"/>
        <v>0</v>
      </c>
      <c r="AA165" s="207">
        <f t="shared" si="43"/>
        <v>0</v>
      </c>
      <c r="AB165" s="207">
        <f t="shared" si="44"/>
        <v>0</v>
      </c>
      <c r="AC165" s="82"/>
      <c r="AD165" s="82">
        <f t="shared" si="33"/>
        <v>0</v>
      </c>
      <c r="AE165" s="82">
        <f t="shared" si="34"/>
        <v>0</v>
      </c>
      <c r="AF165" s="82">
        <f t="shared" si="35"/>
        <v>0</v>
      </c>
      <c r="AG165" s="82">
        <f t="shared" si="36"/>
        <v>0</v>
      </c>
      <c r="AH165" s="82">
        <f t="shared" si="37"/>
        <v>0</v>
      </c>
      <c r="AI165" s="82">
        <f t="shared" si="38"/>
        <v>0</v>
      </c>
    </row>
    <row r="166" spans="1:35" ht="26.25" x14ac:dyDescent="0.25">
      <c r="A166" s="225">
        <v>164</v>
      </c>
      <c r="B166" s="300" t="s">
        <v>83</v>
      </c>
      <c r="C166" s="300" t="s">
        <v>114</v>
      </c>
      <c r="D166" s="300">
        <v>2</v>
      </c>
      <c r="E166" s="300" t="s">
        <v>15</v>
      </c>
      <c r="F166" s="300">
        <v>197</v>
      </c>
      <c r="G166" s="300" t="s">
        <v>15</v>
      </c>
      <c r="H166" s="300" t="s">
        <v>15</v>
      </c>
      <c r="I166" s="343" t="s">
        <v>313</v>
      </c>
      <c r="J166" s="344">
        <v>517.17490225074948</v>
      </c>
      <c r="K166" s="345">
        <v>109.33500000000001</v>
      </c>
      <c r="L166" s="346">
        <v>50</v>
      </c>
      <c r="M166" s="346" t="s">
        <v>543</v>
      </c>
      <c r="N166" s="346" t="s">
        <v>451</v>
      </c>
      <c r="O166" s="346" t="s">
        <v>451</v>
      </c>
      <c r="W166" s="207">
        <f t="shared" si="39"/>
        <v>0</v>
      </c>
      <c r="X166" s="207">
        <f t="shared" si="40"/>
        <v>0</v>
      </c>
      <c r="Y166" s="207">
        <f t="shared" si="41"/>
        <v>0</v>
      </c>
      <c r="Z166" s="207">
        <f t="shared" si="42"/>
        <v>0</v>
      </c>
      <c r="AA166" s="207">
        <f t="shared" si="43"/>
        <v>0</v>
      </c>
      <c r="AB166" s="207">
        <f t="shared" si="44"/>
        <v>0</v>
      </c>
      <c r="AC166" s="82"/>
      <c r="AD166" s="82">
        <f t="shared" si="33"/>
        <v>0</v>
      </c>
      <c r="AE166" s="82">
        <f t="shared" si="34"/>
        <v>0</v>
      </c>
      <c r="AF166" s="82">
        <f t="shared" si="35"/>
        <v>0</v>
      </c>
      <c r="AG166" s="82">
        <f t="shared" si="36"/>
        <v>0</v>
      </c>
      <c r="AH166" s="82">
        <f t="shared" si="37"/>
        <v>0</v>
      </c>
      <c r="AI166" s="82">
        <f t="shared" si="38"/>
        <v>0</v>
      </c>
    </row>
    <row r="167" spans="1:35" ht="25.5" x14ac:dyDescent="0.25">
      <c r="A167" s="225">
        <v>165</v>
      </c>
      <c r="B167" s="300" t="s">
        <v>115</v>
      </c>
      <c r="C167" s="300" t="s">
        <v>83</v>
      </c>
      <c r="D167" s="300">
        <v>1</v>
      </c>
      <c r="E167" s="300" t="s">
        <v>15</v>
      </c>
      <c r="F167" s="300">
        <v>232</v>
      </c>
      <c r="G167" s="300" t="s">
        <v>15</v>
      </c>
      <c r="H167" s="300" t="s">
        <v>15</v>
      </c>
      <c r="I167" s="343" t="s">
        <v>313</v>
      </c>
      <c r="J167" s="344">
        <v>517.17490225074948</v>
      </c>
      <c r="K167" s="345">
        <v>128.76000000000002</v>
      </c>
      <c r="L167" s="346">
        <v>50</v>
      </c>
      <c r="M167" s="346" t="s">
        <v>451</v>
      </c>
      <c r="N167" s="346">
        <v>50</v>
      </c>
      <c r="O167" s="346" t="s">
        <v>451</v>
      </c>
      <c r="W167" s="207">
        <f t="shared" si="39"/>
        <v>0</v>
      </c>
      <c r="X167" s="207">
        <f t="shared" si="40"/>
        <v>1</v>
      </c>
      <c r="Y167" s="207">
        <f t="shared" si="41"/>
        <v>0</v>
      </c>
      <c r="Z167" s="207">
        <f t="shared" si="42"/>
        <v>0</v>
      </c>
      <c r="AA167" s="207">
        <f t="shared" si="43"/>
        <v>0</v>
      </c>
      <c r="AB167" s="207">
        <f t="shared" si="44"/>
        <v>0</v>
      </c>
      <c r="AC167" s="82"/>
      <c r="AD167" s="82">
        <f t="shared" si="33"/>
        <v>0</v>
      </c>
      <c r="AE167" s="82">
        <f t="shared" si="34"/>
        <v>1</v>
      </c>
      <c r="AF167" s="82">
        <f t="shared" si="35"/>
        <v>0</v>
      </c>
      <c r="AG167" s="82">
        <f t="shared" si="36"/>
        <v>0</v>
      </c>
      <c r="AH167" s="82">
        <f t="shared" si="37"/>
        <v>0</v>
      </c>
      <c r="AI167" s="82">
        <f t="shared" si="38"/>
        <v>0</v>
      </c>
    </row>
    <row r="168" spans="1:35" ht="25.5" x14ac:dyDescent="0.25">
      <c r="A168" s="225">
        <v>166</v>
      </c>
      <c r="B168" s="300" t="s">
        <v>115</v>
      </c>
      <c r="C168" s="300" t="s">
        <v>83</v>
      </c>
      <c r="D168" s="300">
        <v>2</v>
      </c>
      <c r="E168" s="300" t="s">
        <v>15</v>
      </c>
      <c r="F168" s="300">
        <v>232</v>
      </c>
      <c r="G168" s="300" t="s">
        <v>15</v>
      </c>
      <c r="H168" s="300" t="s">
        <v>15</v>
      </c>
      <c r="I168" s="343" t="s">
        <v>313</v>
      </c>
      <c r="J168" s="344">
        <v>517.17490225074948</v>
      </c>
      <c r="K168" s="345">
        <v>128.76000000000002</v>
      </c>
      <c r="L168" s="346">
        <v>50</v>
      </c>
      <c r="M168" s="346" t="s">
        <v>451</v>
      </c>
      <c r="N168" s="346">
        <v>50</v>
      </c>
      <c r="O168" s="346" t="s">
        <v>451</v>
      </c>
      <c r="W168" s="207">
        <f t="shared" si="39"/>
        <v>0</v>
      </c>
      <c r="X168" s="207">
        <f t="shared" si="40"/>
        <v>1</v>
      </c>
      <c r="Y168" s="207">
        <f t="shared" si="41"/>
        <v>0</v>
      </c>
      <c r="Z168" s="207">
        <f t="shared" si="42"/>
        <v>0</v>
      </c>
      <c r="AA168" s="207">
        <f t="shared" si="43"/>
        <v>0</v>
      </c>
      <c r="AB168" s="207">
        <f t="shared" si="44"/>
        <v>0</v>
      </c>
      <c r="AC168" s="82"/>
      <c r="AD168" s="82">
        <f t="shared" ref="AD168:AD231" si="45">IF(AND(N168=50,O168="Y"),1,0)</f>
        <v>0</v>
      </c>
      <c r="AE168" s="82">
        <f t="shared" ref="AE168:AE231" si="46">IF(AND(N168=50,O168="-"),1,0)</f>
        <v>1</v>
      </c>
      <c r="AF168" s="82">
        <f t="shared" ref="AF168:AF231" si="47">IF(AND(N168=63,O168="Y"),1,0)</f>
        <v>0</v>
      </c>
      <c r="AG168" s="82">
        <f t="shared" ref="AG168:AG231" si="48">IF(AND(N168=63,O168="-"),1,0)</f>
        <v>0</v>
      </c>
      <c r="AH168" s="82">
        <f t="shared" ref="AH168:AH231" si="49">IF(AND(N168=80,O168="Y"),1,0)</f>
        <v>0</v>
      </c>
      <c r="AI168" s="82">
        <f t="shared" ref="AI168:AI231" si="50">IF(AND(N168=80,O168="-"),1,0)</f>
        <v>0</v>
      </c>
    </row>
    <row r="169" spans="1:35" ht="26.25" x14ac:dyDescent="0.25">
      <c r="A169" s="225">
        <v>167</v>
      </c>
      <c r="B169" s="300" t="s">
        <v>115</v>
      </c>
      <c r="C169" s="300" t="s">
        <v>83</v>
      </c>
      <c r="D169" s="300">
        <v>3</v>
      </c>
      <c r="E169" s="300" t="s">
        <v>15</v>
      </c>
      <c r="F169" s="300">
        <v>234</v>
      </c>
      <c r="G169" s="300" t="s">
        <v>15</v>
      </c>
      <c r="H169" s="300" t="s">
        <v>15</v>
      </c>
      <c r="I169" s="343" t="s">
        <v>313</v>
      </c>
      <c r="J169" s="344">
        <v>517.17490225074948</v>
      </c>
      <c r="K169" s="345">
        <v>129.87</v>
      </c>
      <c r="L169" s="346">
        <v>50</v>
      </c>
      <c r="M169" s="346" t="s">
        <v>543</v>
      </c>
      <c r="N169" s="346">
        <v>50</v>
      </c>
      <c r="O169" s="346" t="s">
        <v>451</v>
      </c>
      <c r="W169" s="207">
        <f t="shared" si="39"/>
        <v>0</v>
      </c>
      <c r="X169" s="207">
        <f t="shared" si="40"/>
        <v>0</v>
      </c>
      <c r="Y169" s="207">
        <f t="shared" si="41"/>
        <v>0</v>
      </c>
      <c r="Z169" s="207">
        <f t="shared" si="42"/>
        <v>0</v>
      </c>
      <c r="AA169" s="207">
        <f t="shared" si="43"/>
        <v>0</v>
      </c>
      <c r="AB169" s="207">
        <f t="shared" si="44"/>
        <v>0</v>
      </c>
      <c r="AC169" s="82"/>
      <c r="AD169" s="82">
        <f t="shared" si="45"/>
        <v>0</v>
      </c>
      <c r="AE169" s="82">
        <f t="shared" si="46"/>
        <v>1</v>
      </c>
      <c r="AF169" s="82">
        <f t="shared" si="47"/>
        <v>0</v>
      </c>
      <c r="AG169" s="82">
        <f t="shared" si="48"/>
        <v>0</v>
      </c>
      <c r="AH169" s="82">
        <f t="shared" si="49"/>
        <v>0</v>
      </c>
      <c r="AI169" s="82">
        <f t="shared" si="50"/>
        <v>0</v>
      </c>
    </row>
    <row r="170" spans="1:35" ht="26.25" x14ac:dyDescent="0.25">
      <c r="A170" s="225">
        <v>168</v>
      </c>
      <c r="B170" s="300" t="s">
        <v>115</v>
      </c>
      <c r="C170" s="300" t="s">
        <v>83</v>
      </c>
      <c r="D170" s="300">
        <v>4</v>
      </c>
      <c r="E170" s="300" t="s">
        <v>15</v>
      </c>
      <c r="F170" s="300">
        <v>234</v>
      </c>
      <c r="G170" s="300" t="s">
        <v>15</v>
      </c>
      <c r="H170" s="300" t="s">
        <v>15</v>
      </c>
      <c r="I170" s="343" t="s">
        <v>313</v>
      </c>
      <c r="J170" s="344">
        <v>517.17490225074948</v>
      </c>
      <c r="K170" s="345">
        <v>129.87</v>
      </c>
      <c r="L170" s="346">
        <v>50</v>
      </c>
      <c r="M170" s="346" t="s">
        <v>543</v>
      </c>
      <c r="N170" s="346">
        <v>50</v>
      </c>
      <c r="O170" s="346" t="s">
        <v>451</v>
      </c>
      <c r="W170" s="207">
        <f t="shared" si="39"/>
        <v>0</v>
      </c>
      <c r="X170" s="207">
        <f t="shared" si="40"/>
        <v>0</v>
      </c>
      <c r="Y170" s="207">
        <f t="shared" si="41"/>
        <v>0</v>
      </c>
      <c r="Z170" s="207">
        <f t="shared" si="42"/>
        <v>0</v>
      </c>
      <c r="AA170" s="207">
        <f t="shared" si="43"/>
        <v>0</v>
      </c>
      <c r="AB170" s="207">
        <f t="shared" si="44"/>
        <v>0</v>
      </c>
      <c r="AC170" s="82"/>
      <c r="AD170" s="82">
        <f t="shared" si="45"/>
        <v>0</v>
      </c>
      <c r="AE170" s="82">
        <f t="shared" si="46"/>
        <v>1</v>
      </c>
      <c r="AF170" s="82">
        <f t="shared" si="47"/>
        <v>0</v>
      </c>
      <c r="AG170" s="82">
        <f t="shared" si="48"/>
        <v>0</v>
      </c>
      <c r="AH170" s="82">
        <f t="shared" si="49"/>
        <v>0</v>
      </c>
      <c r="AI170" s="82">
        <f t="shared" si="50"/>
        <v>0</v>
      </c>
    </row>
    <row r="171" spans="1:35" s="285" customFormat="1" ht="25.5" x14ac:dyDescent="0.25">
      <c r="A171" s="225">
        <v>169</v>
      </c>
      <c r="B171" s="300" t="s">
        <v>115</v>
      </c>
      <c r="C171" s="300" t="s">
        <v>28</v>
      </c>
      <c r="D171" s="300">
        <v>1</v>
      </c>
      <c r="E171" s="300" t="s">
        <v>15</v>
      </c>
      <c r="F171" s="300">
        <v>376</v>
      </c>
      <c r="G171" s="300" t="s">
        <v>15</v>
      </c>
      <c r="H171" s="300" t="s">
        <v>229</v>
      </c>
      <c r="I171" s="343" t="s">
        <v>313</v>
      </c>
      <c r="J171" s="344">
        <v>517.17490225074948</v>
      </c>
      <c r="K171" s="345">
        <v>208.68</v>
      </c>
      <c r="L171" s="346">
        <v>63</v>
      </c>
      <c r="M171" s="346" t="s">
        <v>451</v>
      </c>
      <c r="N171" s="346">
        <v>50</v>
      </c>
      <c r="O171" s="346" t="s">
        <v>451</v>
      </c>
      <c r="P171" s="154"/>
      <c r="Q171" s="154"/>
      <c r="R171" s="154"/>
      <c r="S171" s="154"/>
      <c r="T171" s="154"/>
      <c r="U171" s="154"/>
      <c r="V171" s="154"/>
      <c r="W171" s="207">
        <f t="shared" si="39"/>
        <v>0</v>
      </c>
      <c r="X171" s="207">
        <f t="shared" si="40"/>
        <v>0</v>
      </c>
      <c r="Y171" s="207">
        <f t="shared" si="41"/>
        <v>0</v>
      </c>
      <c r="Z171" s="207">
        <f t="shared" si="42"/>
        <v>1</v>
      </c>
      <c r="AA171" s="207">
        <f t="shared" si="43"/>
        <v>0</v>
      </c>
      <c r="AB171" s="207">
        <f t="shared" si="44"/>
        <v>0</v>
      </c>
      <c r="AC171" s="82"/>
      <c r="AD171" s="82">
        <f t="shared" si="45"/>
        <v>0</v>
      </c>
      <c r="AE171" s="82">
        <f t="shared" si="46"/>
        <v>1</v>
      </c>
      <c r="AF171" s="82">
        <f t="shared" si="47"/>
        <v>0</v>
      </c>
      <c r="AG171" s="82">
        <f t="shared" si="48"/>
        <v>0</v>
      </c>
      <c r="AH171" s="82">
        <f t="shared" si="49"/>
        <v>0</v>
      </c>
      <c r="AI171" s="82">
        <f t="shared" si="50"/>
        <v>0</v>
      </c>
    </row>
    <row r="172" spans="1:35" s="285" customFormat="1" ht="25.5" x14ac:dyDescent="0.25">
      <c r="A172" s="225">
        <v>170</v>
      </c>
      <c r="B172" s="300" t="s">
        <v>115</v>
      </c>
      <c r="C172" s="300" t="s">
        <v>188</v>
      </c>
      <c r="D172" s="300">
        <v>1</v>
      </c>
      <c r="E172" s="300" t="s">
        <v>15</v>
      </c>
      <c r="F172" s="300">
        <v>16</v>
      </c>
      <c r="G172" s="300" t="s">
        <v>15</v>
      </c>
      <c r="H172" s="300" t="s">
        <v>15</v>
      </c>
      <c r="I172" s="343" t="s">
        <v>314</v>
      </c>
      <c r="J172" s="344">
        <v>680.65493404551648</v>
      </c>
      <c r="K172" s="345">
        <v>11.712</v>
      </c>
      <c r="L172" s="346" t="s">
        <v>451</v>
      </c>
      <c r="M172" s="346" t="s">
        <v>451</v>
      </c>
      <c r="N172" s="346" t="s">
        <v>451</v>
      </c>
      <c r="O172" s="346" t="s">
        <v>451</v>
      </c>
      <c r="P172" s="154"/>
      <c r="Q172" s="154"/>
      <c r="R172" s="154"/>
      <c r="S172" s="154"/>
      <c r="T172" s="154"/>
      <c r="U172" s="154"/>
      <c r="V172" s="154"/>
      <c r="W172" s="207">
        <f t="shared" si="39"/>
        <v>0</v>
      </c>
      <c r="X172" s="207">
        <f t="shared" si="40"/>
        <v>0</v>
      </c>
      <c r="Y172" s="207">
        <f t="shared" si="41"/>
        <v>0</v>
      </c>
      <c r="Z172" s="207">
        <f t="shared" si="42"/>
        <v>0</v>
      </c>
      <c r="AA172" s="207">
        <f t="shared" si="43"/>
        <v>0</v>
      </c>
      <c r="AB172" s="207">
        <f t="shared" si="44"/>
        <v>0</v>
      </c>
      <c r="AC172" s="82"/>
      <c r="AD172" s="82">
        <f t="shared" si="45"/>
        <v>0</v>
      </c>
      <c r="AE172" s="82">
        <f t="shared" si="46"/>
        <v>0</v>
      </c>
      <c r="AF172" s="82">
        <f t="shared" si="47"/>
        <v>0</v>
      </c>
      <c r="AG172" s="82">
        <f t="shared" si="48"/>
        <v>0</v>
      </c>
      <c r="AH172" s="82">
        <f t="shared" si="49"/>
        <v>0</v>
      </c>
      <c r="AI172" s="82">
        <f t="shared" si="50"/>
        <v>0</v>
      </c>
    </row>
    <row r="173" spans="1:35" ht="25.5" x14ac:dyDescent="0.25">
      <c r="A173" s="225">
        <v>171</v>
      </c>
      <c r="B173" s="300" t="s">
        <v>115</v>
      </c>
      <c r="C173" s="300" t="s">
        <v>188</v>
      </c>
      <c r="D173" s="300">
        <v>2</v>
      </c>
      <c r="E173" s="300" t="s">
        <v>15</v>
      </c>
      <c r="F173" s="300">
        <v>16</v>
      </c>
      <c r="G173" s="300" t="s">
        <v>15</v>
      </c>
      <c r="H173" s="300" t="s">
        <v>15</v>
      </c>
      <c r="I173" s="343" t="s">
        <v>314</v>
      </c>
      <c r="J173" s="344">
        <v>680.65493404551648</v>
      </c>
      <c r="K173" s="345">
        <v>11.712</v>
      </c>
      <c r="L173" s="346" t="s">
        <v>451</v>
      </c>
      <c r="M173" s="346" t="s">
        <v>451</v>
      </c>
      <c r="N173" s="346" t="s">
        <v>451</v>
      </c>
      <c r="O173" s="346" t="s">
        <v>451</v>
      </c>
      <c r="W173" s="207">
        <f t="shared" si="39"/>
        <v>0</v>
      </c>
      <c r="X173" s="207">
        <f t="shared" si="40"/>
        <v>0</v>
      </c>
      <c r="Y173" s="207">
        <f t="shared" si="41"/>
        <v>0</v>
      </c>
      <c r="Z173" s="207">
        <f t="shared" si="42"/>
        <v>0</v>
      </c>
      <c r="AA173" s="207">
        <f t="shared" si="43"/>
        <v>0</v>
      </c>
      <c r="AB173" s="207">
        <f t="shared" si="44"/>
        <v>0</v>
      </c>
      <c r="AC173" s="82"/>
      <c r="AD173" s="82">
        <f t="shared" si="45"/>
        <v>0</v>
      </c>
      <c r="AE173" s="82">
        <f t="shared" si="46"/>
        <v>0</v>
      </c>
      <c r="AF173" s="82">
        <f t="shared" si="47"/>
        <v>0</v>
      </c>
      <c r="AG173" s="82">
        <f t="shared" si="48"/>
        <v>0</v>
      </c>
      <c r="AH173" s="82">
        <f t="shared" si="49"/>
        <v>0</v>
      </c>
      <c r="AI173" s="82">
        <f t="shared" si="50"/>
        <v>0</v>
      </c>
    </row>
    <row r="174" spans="1:35" ht="26.25" x14ac:dyDescent="0.25">
      <c r="A174" s="225">
        <v>172</v>
      </c>
      <c r="B174" s="346" t="s">
        <v>188</v>
      </c>
      <c r="C174" s="346" t="s">
        <v>189</v>
      </c>
      <c r="D174" s="346">
        <v>1</v>
      </c>
      <c r="E174" s="300" t="s">
        <v>15</v>
      </c>
      <c r="F174" s="346">
        <v>246</v>
      </c>
      <c r="G174" s="300" t="s">
        <v>15</v>
      </c>
      <c r="H174" s="300" t="s">
        <v>233</v>
      </c>
      <c r="I174" s="343" t="s">
        <v>315</v>
      </c>
      <c r="J174" s="344">
        <v>625.88703061120441</v>
      </c>
      <c r="K174" s="345">
        <v>165.55800000000002</v>
      </c>
      <c r="L174" s="346">
        <v>50</v>
      </c>
      <c r="M174" s="346" t="s">
        <v>451</v>
      </c>
      <c r="N174" s="346">
        <v>50</v>
      </c>
      <c r="O174" s="346" t="s">
        <v>543</v>
      </c>
      <c r="W174" s="207">
        <f t="shared" si="39"/>
        <v>0</v>
      </c>
      <c r="X174" s="207">
        <f t="shared" si="40"/>
        <v>1</v>
      </c>
      <c r="Y174" s="207">
        <f t="shared" si="41"/>
        <v>0</v>
      </c>
      <c r="Z174" s="207">
        <f t="shared" si="42"/>
        <v>0</v>
      </c>
      <c r="AA174" s="207">
        <f t="shared" si="43"/>
        <v>0</v>
      </c>
      <c r="AB174" s="207">
        <f t="shared" si="44"/>
        <v>0</v>
      </c>
      <c r="AC174" s="82"/>
      <c r="AD174" s="82">
        <f t="shared" si="45"/>
        <v>0</v>
      </c>
      <c r="AE174" s="82">
        <f t="shared" si="46"/>
        <v>0</v>
      </c>
      <c r="AF174" s="82">
        <f t="shared" si="47"/>
        <v>0</v>
      </c>
      <c r="AG174" s="82">
        <f t="shared" si="48"/>
        <v>0</v>
      </c>
      <c r="AH174" s="82">
        <f t="shared" si="49"/>
        <v>0</v>
      </c>
      <c r="AI174" s="82">
        <f t="shared" si="50"/>
        <v>0</v>
      </c>
    </row>
    <row r="175" spans="1:35" ht="26.25" x14ac:dyDescent="0.25">
      <c r="A175" s="225">
        <v>173</v>
      </c>
      <c r="B175" s="346" t="s">
        <v>188</v>
      </c>
      <c r="C175" s="346" t="s">
        <v>189</v>
      </c>
      <c r="D175" s="346">
        <v>2</v>
      </c>
      <c r="E175" s="300" t="s">
        <v>15</v>
      </c>
      <c r="F175" s="346">
        <v>246</v>
      </c>
      <c r="G175" s="300" t="s">
        <v>15</v>
      </c>
      <c r="H175" s="300" t="s">
        <v>233</v>
      </c>
      <c r="I175" s="343" t="s">
        <v>315</v>
      </c>
      <c r="J175" s="344">
        <v>625.88703061120441</v>
      </c>
      <c r="K175" s="345">
        <v>165.55800000000002</v>
      </c>
      <c r="L175" s="346">
        <v>50</v>
      </c>
      <c r="M175" s="346" t="s">
        <v>451</v>
      </c>
      <c r="N175" s="346">
        <v>50</v>
      </c>
      <c r="O175" s="346" t="s">
        <v>543</v>
      </c>
      <c r="W175" s="207">
        <f t="shared" si="39"/>
        <v>0</v>
      </c>
      <c r="X175" s="207">
        <f t="shared" si="40"/>
        <v>1</v>
      </c>
      <c r="Y175" s="207">
        <f t="shared" si="41"/>
        <v>0</v>
      </c>
      <c r="Z175" s="207">
        <f t="shared" si="42"/>
        <v>0</v>
      </c>
      <c r="AA175" s="207">
        <f t="shared" si="43"/>
        <v>0</v>
      </c>
      <c r="AB175" s="207">
        <f t="shared" si="44"/>
        <v>0</v>
      </c>
      <c r="AC175" s="82"/>
      <c r="AD175" s="82">
        <f t="shared" si="45"/>
        <v>0</v>
      </c>
      <c r="AE175" s="82">
        <f t="shared" si="46"/>
        <v>0</v>
      </c>
      <c r="AF175" s="82">
        <f t="shared" si="47"/>
        <v>0</v>
      </c>
      <c r="AG175" s="82">
        <f t="shared" si="48"/>
        <v>0</v>
      </c>
      <c r="AH175" s="82">
        <f t="shared" si="49"/>
        <v>0</v>
      </c>
      <c r="AI175" s="82">
        <f t="shared" si="50"/>
        <v>0</v>
      </c>
    </row>
    <row r="176" spans="1:35" ht="26.25" x14ac:dyDescent="0.25">
      <c r="A176" s="225">
        <v>174</v>
      </c>
      <c r="B176" s="346" t="s">
        <v>188</v>
      </c>
      <c r="C176" s="346" t="s">
        <v>321</v>
      </c>
      <c r="D176" s="346">
        <v>1</v>
      </c>
      <c r="E176" s="346" t="s">
        <v>322</v>
      </c>
      <c r="F176" s="346">
        <v>65</v>
      </c>
      <c r="G176" s="300" t="s">
        <v>15</v>
      </c>
      <c r="H176" s="346" t="s">
        <v>321</v>
      </c>
      <c r="I176" s="343" t="s">
        <v>313</v>
      </c>
      <c r="J176" s="344">
        <v>517.17490225074948</v>
      </c>
      <c r="K176" s="345">
        <v>36.075000000000003</v>
      </c>
      <c r="L176" s="346" t="s">
        <v>451</v>
      </c>
      <c r="M176" s="346" t="s">
        <v>451</v>
      </c>
      <c r="N176" s="346" t="s">
        <v>451</v>
      </c>
      <c r="O176" s="346" t="s">
        <v>451</v>
      </c>
      <c r="W176" s="207">
        <f t="shared" si="39"/>
        <v>0</v>
      </c>
      <c r="X176" s="207">
        <f t="shared" si="40"/>
        <v>0</v>
      </c>
      <c r="Y176" s="207">
        <f t="shared" si="41"/>
        <v>0</v>
      </c>
      <c r="Z176" s="207">
        <f t="shared" si="42"/>
        <v>0</v>
      </c>
      <c r="AA176" s="207">
        <f t="shared" si="43"/>
        <v>0</v>
      </c>
      <c r="AB176" s="207">
        <f t="shared" si="44"/>
        <v>0</v>
      </c>
      <c r="AC176" s="82"/>
      <c r="AD176" s="82">
        <f t="shared" si="45"/>
        <v>0</v>
      </c>
      <c r="AE176" s="82">
        <f t="shared" si="46"/>
        <v>0</v>
      </c>
      <c r="AF176" s="82">
        <f t="shared" si="47"/>
        <v>0</v>
      </c>
      <c r="AG176" s="82">
        <f t="shared" si="48"/>
        <v>0</v>
      </c>
      <c r="AH176" s="82">
        <f t="shared" si="49"/>
        <v>0</v>
      </c>
      <c r="AI176" s="82">
        <f t="shared" si="50"/>
        <v>0</v>
      </c>
    </row>
    <row r="177" spans="1:35" ht="26.25" x14ac:dyDescent="0.25">
      <c r="A177" s="225">
        <v>175</v>
      </c>
      <c r="B177" s="346" t="s">
        <v>188</v>
      </c>
      <c r="C177" s="346" t="s">
        <v>321</v>
      </c>
      <c r="D177" s="346">
        <v>2</v>
      </c>
      <c r="E177" s="346" t="s">
        <v>322</v>
      </c>
      <c r="F177" s="346">
        <v>65</v>
      </c>
      <c r="G177" s="300" t="s">
        <v>15</v>
      </c>
      <c r="H177" s="346" t="s">
        <v>321</v>
      </c>
      <c r="I177" s="343" t="s">
        <v>313</v>
      </c>
      <c r="J177" s="344">
        <v>517.17490225074948</v>
      </c>
      <c r="K177" s="345">
        <v>36.075000000000003</v>
      </c>
      <c r="L177" s="346" t="s">
        <v>451</v>
      </c>
      <c r="M177" s="346" t="s">
        <v>451</v>
      </c>
      <c r="N177" s="346" t="s">
        <v>451</v>
      </c>
      <c r="O177" s="346" t="s">
        <v>451</v>
      </c>
      <c r="W177" s="207">
        <f t="shared" si="39"/>
        <v>0</v>
      </c>
      <c r="X177" s="207">
        <f t="shared" si="40"/>
        <v>0</v>
      </c>
      <c r="Y177" s="207">
        <f t="shared" si="41"/>
        <v>0</v>
      </c>
      <c r="Z177" s="207">
        <f t="shared" si="42"/>
        <v>0</v>
      </c>
      <c r="AA177" s="207">
        <f t="shared" si="43"/>
        <v>0</v>
      </c>
      <c r="AB177" s="207">
        <f t="shared" si="44"/>
        <v>0</v>
      </c>
      <c r="AC177" s="82"/>
      <c r="AD177" s="82">
        <f t="shared" si="45"/>
        <v>0</v>
      </c>
      <c r="AE177" s="82">
        <f t="shared" si="46"/>
        <v>0</v>
      </c>
      <c r="AF177" s="82">
        <f t="shared" si="47"/>
        <v>0</v>
      </c>
      <c r="AG177" s="82">
        <f t="shared" si="48"/>
        <v>0</v>
      </c>
      <c r="AH177" s="82">
        <f t="shared" si="49"/>
        <v>0</v>
      </c>
      <c r="AI177" s="82">
        <f t="shared" si="50"/>
        <v>0</v>
      </c>
    </row>
    <row r="178" spans="1:35" ht="25.5" x14ac:dyDescent="0.25">
      <c r="A178" s="225">
        <v>176</v>
      </c>
      <c r="B178" s="300" t="s">
        <v>116</v>
      </c>
      <c r="C178" s="300" t="s">
        <v>117</v>
      </c>
      <c r="D178" s="300">
        <v>1</v>
      </c>
      <c r="E178" s="300" t="s">
        <v>51</v>
      </c>
      <c r="F178" s="300">
        <v>55</v>
      </c>
      <c r="G178" s="300" t="s">
        <v>118</v>
      </c>
      <c r="H178" s="300" t="s">
        <v>51</v>
      </c>
      <c r="I178" s="343" t="s">
        <v>313</v>
      </c>
      <c r="J178" s="344">
        <v>517.17490225074948</v>
      </c>
      <c r="K178" s="345">
        <v>30.525000000000002</v>
      </c>
      <c r="L178" s="346" t="s">
        <v>451</v>
      </c>
      <c r="M178" s="346" t="s">
        <v>451</v>
      </c>
      <c r="N178" s="346" t="s">
        <v>451</v>
      </c>
      <c r="O178" s="346" t="s">
        <v>451</v>
      </c>
      <c r="W178" s="207">
        <f t="shared" si="39"/>
        <v>0</v>
      </c>
      <c r="X178" s="207">
        <f t="shared" si="40"/>
        <v>0</v>
      </c>
      <c r="Y178" s="207">
        <f t="shared" si="41"/>
        <v>0</v>
      </c>
      <c r="Z178" s="207">
        <f t="shared" si="42"/>
        <v>0</v>
      </c>
      <c r="AA178" s="207">
        <f t="shared" si="43"/>
        <v>0</v>
      </c>
      <c r="AB178" s="207">
        <f t="shared" si="44"/>
        <v>0</v>
      </c>
      <c r="AC178" s="82"/>
      <c r="AD178" s="82">
        <f t="shared" si="45"/>
        <v>0</v>
      </c>
      <c r="AE178" s="82">
        <f t="shared" si="46"/>
        <v>0</v>
      </c>
      <c r="AF178" s="82">
        <f t="shared" si="47"/>
        <v>0</v>
      </c>
      <c r="AG178" s="82">
        <f t="shared" si="48"/>
        <v>0</v>
      </c>
      <c r="AH178" s="82">
        <f t="shared" si="49"/>
        <v>0</v>
      </c>
      <c r="AI178" s="82">
        <f t="shared" si="50"/>
        <v>0</v>
      </c>
    </row>
    <row r="179" spans="1:35" ht="25.5" x14ac:dyDescent="0.25">
      <c r="A179" s="225">
        <v>177</v>
      </c>
      <c r="B179" s="300" t="s">
        <v>116</v>
      </c>
      <c r="C179" s="300" t="s">
        <v>117</v>
      </c>
      <c r="D179" s="300">
        <v>2</v>
      </c>
      <c r="E179" s="300" t="s">
        <v>51</v>
      </c>
      <c r="F179" s="300">
        <v>55</v>
      </c>
      <c r="G179" s="300" t="s">
        <v>118</v>
      </c>
      <c r="H179" s="300" t="s">
        <v>51</v>
      </c>
      <c r="I179" s="343" t="s">
        <v>313</v>
      </c>
      <c r="J179" s="344">
        <v>517.17490225074948</v>
      </c>
      <c r="K179" s="345">
        <v>30.525000000000002</v>
      </c>
      <c r="L179" s="346" t="s">
        <v>451</v>
      </c>
      <c r="M179" s="346" t="s">
        <v>451</v>
      </c>
      <c r="N179" s="346" t="s">
        <v>451</v>
      </c>
      <c r="O179" s="346" t="s">
        <v>451</v>
      </c>
      <c r="W179" s="207">
        <f t="shared" si="39"/>
        <v>0</v>
      </c>
      <c r="X179" s="207">
        <f t="shared" si="40"/>
        <v>0</v>
      </c>
      <c r="Y179" s="207">
        <f t="shared" si="41"/>
        <v>0</v>
      </c>
      <c r="Z179" s="207">
        <f t="shared" si="42"/>
        <v>0</v>
      </c>
      <c r="AA179" s="207">
        <f t="shared" si="43"/>
        <v>0</v>
      </c>
      <c r="AB179" s="207">
        <f t="shared" si="44"/>
        <v>0</v>
      </c>
      <c r="AC179" s="82"/>
      <c r="AD179" s="82">
        <f t="shared" si="45"/>
        <v>0</v>
      </c>
      <c r="AE179" s="82">
        <f t="shared" si="46"/>
        <v>0</v>
      </c>
      <c r="AF179" s="82">
        <f t="shared" si="47"/>
        <v>0</v>
      </c>
      <c r="AG179" s="82">
        <f t="shared" si="48"/>
        <v>0</v>
      </c>
      <c r="AH179" s="82">
        <f t="shared" si="49"/>
        <v>0</v>
      </c>
      <c r="AI179" s="82">
        <f t="shared" si="50"/>
        <v>0</v>
      </c>
    </row>
    <row r="180" spans="1:35" ht="25.5" x14ac:dyDescent="0.25">
      <c r="A180" s="225">
        <v>178</v>
      </c>
      <c r="B180" s="300" t="s">
        <v>119</v>
      </c>
      <c r="C180" s="300" t="s">
        <v>120</v>
      </c>
      <c r="D180" s="300">
        <v>1</v>
      </c>
      <c r="E180" s="300" t="s">
        <v>51</v>
      </c>
      <c r="F180" s="300">
        <v>172</v>
      </c>
      <c r="G180" s="300" t="s">
        <v>51</v>
      </c>
      <c r="H180" s="300" t="s">
        <v>51</v>
      </c>
      <c r="I180" s="343" t="s">
        <v>313</v>
      </c>
      <c r="J180" s="344">
        <v>517.17490225074948</v>
      </c>
      <c r="K180" s="345">
        <v>95.460000000000008</v>
      </c>
      <c r="L180" s="346" t="s">
        <v>451</v>
      </c>
      <c r="M180" s="346" t="s">
        <v>451</v>
      </c>
      <c r="N180" s="346" t="s">
        <v>451</v>
      </c>
      <c r="O180" s="346" t="s">
        <v>451</v>
      </c>
      <c r="W180" s="207">
        <f t="shared" si="39"/>
        <v>0</v>
      </c>
      <c r="X180" s="207">
        <f t="shared" si="40"/>
        <v>0</v>
      </c>
      <c r="Y180" s="207">
        <f t="shared" si="41"/>
        <v>0</v>
      </c>
      <c r="Z180" s="207">
        <f t="shared" si="42"/>
        <v>0</v>
      </c>
      <c r="AA180" s="207">
        <f t="shared" si="43"/>
        <v>0</v>
      </c>
      <c r="AB180" s="207">
        <f t="shared" si="44"/>
        <v>0</v>
      </c>
      <c r="AC180" s="82"/>
      <c r="AD180" s="82">
        <f t="shared" si="45"/>
        <v>0</v>
      </c>
      <c r="AE180" s="82">
        <f t="shared" si="46"/>
        <v>0</v>
      </c>
      <c r="AF180" s="82">
        <f t="shared" si="47"/>
        <v>0</v>
      </c>
      <c r="AG180" s="82">
        <f t="shared" si="48"/>
        <v>0</v>
      </c>
      <c r="AH180" s="82">
        <f t="shared" si="49"/>
        <v>0</v>
      </c>
      <c r="AI180" s="82">
        <f t="shared" si="50"/>
        <v>0</v>
      </c>
    </row>
    <row r="181" spans="1:35" ht="25.5" x14ac:dyDescent="0.25">
      <c r="A181" s="225">
        <v>179</v>
      </c>
      <c r="B181" s="300" t="s">
        <v>122</v>
      </c>
      <c r="C181" s="300" t="s">
        <v>74</v>
      </c>
      <c r="D181" s="300">
        <v>1</v>
      </c>
      <c r="E181" s="300" t="s">
        <v>122</v>
      </c>
      <c r="F181" s="300">
        <v>258</v>
      </c>
      <c r="G181" s="300" t="s">
        <v>122</v>
      </c>
      <c r="H181" s="300" t="s">
        <v>11</v>
      </c>
      <c r="I181" s="343" t="s">
        <v>314</v>
      </c>
      <c r="J181" s="344">
        <v>680.65493404551648</v>
      </c>
      <c r="K181" s="345">
        <v>143.19000000000003</v>
      </c>
      <c r="L181" s="346" t="s">
        <v>451</v>
      </c>
      <c r="M181" s="346" t="s">
        <v>451</v>
      </c>
      <c r="N181" s="346">
        <v>50</v>
      </c>
      <c r="O181" s="346" t="s">
        <v>451</v>
      </c>
      <c r="W181" s="207">
        <f t="shared" si="39"/>
        <v>0</v>
      </c>
      <c r="X181" s="207">
        <f t="shared" si="40"/>
        <v>0</v>
      </c>
      <c r="Y181" s="207">
        <f t="shared" si="41"/>
        <v>0</v>
      </c>
      <c r="Z181" s="207">
        <f t="shared" si="42"/>
        <v>0</v>
      </c>
      <c r="AA181" s="207">
        <f t="shared" si="43"/>
        <v>0</v>
      </c>
      <c r="AB181" s="207">
        <f t="shared" si="44"/>
        <v>0</v>
      </c>
      <c r="AC181" s="82"/>
      <c r="AD181" s="82">
        <f t="shared" si="45"/>
        <v>0</v>
      </c>
      <c r="AE181" s="82">
        <f t="shared" si="46"/>
        <v>1</v>
      </c>
      <c r="AF181" s="82">
        <f t="shared" si="47"/>
        <v>0</v>
      </c>
      <c r="AG181" s="82">
        <f t="shared" si="48"/>
        <v>0</v>
      </c>
      <c r="AH181" s="82">
        <f t="shared" si="49"/>
        <v>0</v>
      </c>
      <c r="AI181" s="82">
        <f t="shared" si="50"/>
        <v>0</v>
      </c>
    </row>
    <row r="182" spans="1:35" ht="25.5" x14ac:dyDescent="0.25">
      <c r="A182" s="225">
        <v>180</v>
      </c>
      <c r="B182" s="300" t="s">
        <v>122</v>
      </c>
      <c r="C182" s="300" t="s">
        <v>74</v>
      </c>
      <c r="D182" s="300">
        <v>2</v>
      </c>
      <c r="E182" s="300" t="s">
        <v>122</v>
      </c>
      <c r="F182" s="300">
        <v>258</v>
      </c>
      <c r="G182" s="300" t="s">
        <v>122</v>
      </c>
      <c r="H182" s="300" t="s">
        <v>11</v>
      </c>
      <c r="I182" s="343" t="s">
        <v>314</v>
      </c>
      <c r="J182" s="344">
        <v>680.65493404551648</v>
      </c>
      <c r="K182" s="345">
        <v>143.19000000000003</v>
      </c>
      <c r="L182" s="346" t="s">
        <v>451</v>
      </c>
      <c r="M182" s="346" t="s">
        <v>451</v>
      </c>
      <c r="N182" s="346">
        <v>50</v>
      </c>
      <c r="O182" s="346" t="s">
        <v>451</v>
      </c>
      <c r="W182" s="207">
        <f t="shared" si="39"/>
        <v>0</v>
      </c>
      <c r="X182" s="207">
        <f t="shared" si="40"/>
        <v>0</v>
      </c>
      <c r="Y182" s="207">
        <f t="shared" si="41"/>
        <v>0</v>
      </c>
      <c r="Z182" s="207">
        <f t="shared" si="42"/>
        <v>0</v>
      </c>
      <c r="AA182" s="207">
        <f t="shared" si="43"/>
        <v>0</v>
      </c>
      <c r="AB182" s="207">
        <f t="shared" si="44"/>
        <v>0</v>
      </c>
      <c r="AC182" s="82"/>
      <c r="AD182" s="82">
        <f t="shared" si="45"/>
        <v>0</v>
      </c>
      <c r="AE182" s="82">
        <f t="shared" si="46"/>
        <v>1</v>
      </c>
      <c r="AF182" s="82">
        <f t="shared" si="47"/>
        <v>0</v>
      </c>
      <c r="AG182" s="82">
        <f t="shared" si="48"/>
        <v>0</v>
      </c>
      <c r="AH182" s="82">
        <f t="shared" si="49"/>
        <v>0</v>
      </c>
      <c r="AI182" s="82">
        <f t="shared" si="50"/>
        <v>0</v>
      </c>
    </row>
    <row r="183" spans="1:35" ht="25.5" x14ac:dyDescent="0.25">
      <c r="A183" s="225">
        <v>181</v>
      </c>
      <c r="B183" s="300" t="s">
        <v>122</v>
      </c>
      <c r="C183" s="300" t="s">
        <v>123</v>
      </c>
      <c r="D183" s="300">
        <v>1</v>
      </c>
      <c r="E183" s="300" t="s">
        <v>122</v>
      </c>
      <c r="F183" s="300">
        <v>2</v>
      </c>
      <c r="G183" s="300" t="s">
        <v>122</v>
      </c>
      <c r="H183" s="300" t="s">
        <v>122</v>
      </c>
      <c r="I183" s="343" t="s">
        <v>314</v>
      </c>
      <c r="J183" s="344">
        <v>680.65493404551648</v>
      </c>
      <c r="K183" s="345">
        <v>1.1100000000000001</v>
      </c>
      <c r="L183" s="346" t="s">
        <v>451</v>
      </c>
      <c r="M183" s="346" t="s">
        <v>451</v>
      </c>
      <c r="N183" s="346" t="s">
        <v>451</v>
      </c>
      <c r="O183" s="346" t="s">
        <v>451</v>
      </c>
      <c r="W183" s="207">
        <f t="shared" si="39"/>
        <v>0</v>
      </c>
      <c r="X183" s="207">
        <f t="shared" si="40"/>
        <v>0</v>
      </c>
      <c r="Y183" s="207">
        <f t="shared" si="41"/>
        <v>0</v>
      </c>
      <c r="Z183" s="207">
        <f t="shared" si="42"/>
        <v>0</v>
      </c>
      <c r="AA183" s="207">
        <f t="shared" si="43"/>
        <v>0</v>
      </c>
      <c r="AB183" s="207">
        <f t="shared" si="44"/>
        <v>0</v>
      </c>
      <c r="AC183" s="82"/>
      <c r="AD183" s="82">
        <f t="shared" si="45"/>
        <v>0</v>
      </c>
      <c r="AE183" s="82">
        <f t="shared" si="46"/>
        <v>0</v>
      </c>
      <c r="AF183" s="82">
        <f t="shared" si="47"/>
        <v>0</v>
      </c>
      <c r="AG183" s="82">
        <f t="shared" si="48"/>
        <v>0</v>
      </c>
      <c r="AH183" s="82">
        <f t="shared" si="49"/>
        <v>0</v>
      </c>
      <c r="AI183" s="82">
        <f t="shared" si="50"/>
        <v>0</v>
      </c>
    </row>
    <row r="184" spans="1:35" ht="25.5" x14ac:dyDescent="0.25">
      <c r="A184" s="225">
        <v>182</v>
      </c>
      <c r="B184" s="300" t="s">
        <v>123</v>
      </c>
      <c r="C184" s="300" t="s">
        <v>124</v>
      </c>
      <c r="D184" s="300">
        <v>1</v>
      </c>
      <c r="E184" s="300" t="s">
        <v>122</v>
      </c>
      <c r="F184" s="300">
        <v>10</v>
      </c>
      <c r="G184" s="300" t="s">
        <v>122</v>
      </c>
      <c r="H184" s="300" t="s">
        <v>11</v>
      </c>
      <c r="I184" s="343" t="s">
        <v>314</v>
      </c>
      <c r="J184" s="344">
        <v>680.65493404551648</v>
      </c>
      <c r="K184" s="345">
        <v>5.5500000000000007</v>
      </c>
      <c r="L184" s="346" t="s">
        <v>451</v>
      </c>
      <c r="M184" s="346" t="s">
        <v>451</v>
      </c>
      <c r="N184" s="346" t="s">
        <v>451</v>
      </c>
      <c r="O184" s="346" t="s">
        <v>451</v>
      </c>
      <c r="W184" s="207">
        <f t="shared" si="39"/>
        <v>0</v>
      </c>
      <c r="X184" s="207">
        <f t="shared" si="40"/>
        <v>0</v>
      </c>
      <c r="Y184" s="207">
        <f t="shared" si="41"/>
        <v>0</v>
      </c>
      <c r="Z184" s="207">
        <f t="shared" si="42"/>
        <v>0</v>
      </c>
      <c r="AA184" s="207">
        <f t="shared" si="43"/>
        <v>0</v>
      </c>
      <c r="AB184" s="207">
        <f t="shared" si="44"/>
        <v>0</v>
      </c>
      <c r="AC184" s="82"/>
      <c r="AD184" s="82">
        <f t="shared" si="45"/>
        <v>0</v>
      </c>
      <c r="AE184" s="82">
        <f t="shared" si="46"/>
        <v>0</v>
      </c>
      <c r="AF184" s="82">
        <f t="shared" si="47"/>
        <v>0</v>
      </c>
      <c r="AG184" s="82">
        <f t="shared" si="48"/>
        <v>0</v>
      </c>
      <c r="AH184" s="82">
        <f t="shared" si="49"/>
        <v>0</v>
      </c>
      <c r="AI184" s="82">
        <f t="shared" si="50"/>
        <v>0</v>
      </c>
    </row>
    <row r="185" spans="1:35" ht="25.5" x14ac:dyDescent="0.25">
      <c r="A185" s="225">
        <v>183</v>
      </c>
      <c r="B185" s="300" t="s">
        <v>123</v>
      </c>
      <c r="C185" s="300" t="s">
        <v>124</v>
      </c>
      <c r="D185" s="300">
        <v>2</v>
      </c>
      <c r="E185" s="300" t="s">
        <v>122</v>
      </c>
      <c r="F185" s="300">
        <v>10</v>
      </c>
      <c r="G185" s="300" t="s">
        <v>122</v>
      </c>
      <c r="H185" s="300" t="s">
        <v>11</v>
      </c>
      <c r="I185" s="343" t="s">
        <v>314</v>
      </c>
      <c r="J185" s="344">
        <v>680.65493404551648</v>
      </c>
      <c r="K185" s="345">
        <v>5.5500000000000007</v>
      </c>
      <c r="L185" s="346" t="s">
        <v>451</v>
      </c>
      <c r="M185" s="346" t="s">
        <v>451</v>
      </c>
      <c r="N185" s="346" t="s">
        <v>451</v>
      </c>
      <c r="O185" s="346" t="s">
        <v>451</v>
      </c>
      <c r="W185" s="207">
        <f t="shared" si="39"/>
        <v>0</v>
      </c>
      <c r="X185" s="207">
        <f t="shared" si="40"/>
        <v>0</v>
      </c>
      <c r="Y185" s="207">
        <f t="shared" si="41"/>
        <v>0</v>
      </c>
      <c r="Z185" s="207">
        <f t="shared" si="42"/>
        <v>0</v>
      </c>
      <c r="AA185" s="207">
        <f t="shared" si="43"/>
        <v>0</v>
      </c>
      <c r="AB185" s="207">
        <f t="shared" si="44"/>
        <v>0</v>
      </c>
      <c r="AC185" s="82"/>
      <c r="AD185" s="82">
        <f t="shared" si="45"/>
        <v>0</v>
      </c>
      <c r="AE185" s="82">
        <f t="shared" si="46"/>
        <v>0</v>
      </c>
      <c r="AF185" s="82">
        <f t="shared" si="47"/>
        <v>0</v>
      </c>
      <c r="AG185" s="82">
        <f t="shared" si="48"/>
        <v>0</v>
      </c>
      <c r="AH185" s="82">
        <f t="shared" si="49"/>
        <v>0</v>
      </c>
      <c r="AI185" s="82">
        <f t="shared" si="50"/>
        <v>0</v>
      </c>
    </row>
    <row r="186" spans="1:35" ht="25.5" x14ac:dyDescent="0.25">
      <c r="A186" s="225">
        <v>184</v>
      </c>
      <c r="B186" s="300" t="s">
        <v>123</v>
      </c>
      <c r="C186" s="300" t="s">
        <v>124</v>
      </c>
      <c r="D186" s="300">
        <v>4</v>
      </c>
      <c r="E186" s="300" t="s">
        <v>122</v>
      </c>
      <c r="F186" s="300">
        <v>10</v>
      </c>
      <c r="G186" s="300" t="s">
        <v>122</v>
      </c>
      <c r="H186" s="300" t="s">
        <v>11</v>
      </c>
      <c r="I186" s="343" t="s">
        <v>314</v>
      </c>
      <c r="J186" s="344">
        <v>680.65493404551648</v>
      </c>
      <c r="K186" s="345">
        <v>5.5500000000000007</v>
      </c>
      <c r="L186" s="346" t="s">
        <v>451</v>
      </c>
      <c r="M186" s="346" t="s">
        <v>451</v>
      </c>
      <c r="N186" s="346" t="s">
        <v>451</v>
      </c>
      <c r="O186" s="346" t="s">
        <v>451</v>
      </c>
      <c r="W186" s="207">
        <f t="shared" si="39"/>
        <v>0</v>
      </c>
      <c r="X186" s="207">
        <f t="shared" si="40"/>
        <v>0</v>
      </c>
      <c r="Y186" s="207">
        <f t="shared" si="41"/>
        <v>0</v>
      </c>
      <c r="Z186" s="207">
        <f t="shared" si="42"/>
        <v>0</v>
      </c>
      <c r="AA186" s="207">
        <f t="shared" si="43"/>
        <v>0</v>
      </c>
      <c r="AB186" s="207">
        <f t="shared" si="44"/>
        <v>0</v>
      </c>
      <c r="AC186" s="82"/>
      <c r="AD186" s="82">
        <f t="shared" si="45"/>
        <v>0</v>
      </c>
      <c r="AE186" s="82">
        <f t="shared" si="46"/>
        <v>0</v>
      </c>
      <c r="AF186" s="82">
        <f t="shared" si="47"/>
        <v>0</v>
      </c>
      <c r="AG186" s="82">
        <f t="shared" si="48"/>
        <v>0</v>
      </c>
      <c r="AH186" s="82">
        <f t="shared" si="49"/>
        <v>0</v>
      </c>
      <c r="AI186" s="82">
        <f t="shared" si="50"/>
        <v>0</v>
      </c>
    </row>
    <row r="187" spans="1:35" ht="25.5" x14ac:dyDescent="0.25">
      <c r="A187" s="225">
        <v>185</v>
      </c>
      <c r="B187" s="300" t="s">
        <v>123</v>
      </c>
      <c r="C187" s="300" t="s">
        <v>124</v>
      </c>
      <c r="D187" s="300">
        <v>3</v>
      </c>
      <c r="E187" s="300" t="s">
        <v>122</v>
      </c>
      <c r="F187" s="300">
        <v>10</v>
      </c>
      <c r="G187" s="300" t="s">
        <v>122</v>
      </c>
      <c r="H187" s="300" t="s">
        <v>11</v>
      </c>
      <c r="I187" s="343" t="s">
        <v>314</v>
      </c>
      <c r="J187" s="344">
        <v>680.65493404551648</v>
      </c>
      <c r="K187" s="345">
        <v>5.5500000000000007</v>
      </c>
      <c r="L187" s="346" t="s">
        <v>451</v>
      </c>
      <c r="M187" s="346" t="s">
        <v>451</v>
      </c>
      <c r="N187" s="346" t="s">
        <v>451</v>
      </c>
      <c r="O187" s="346" t="s">
        <v>451</v>
      </c>
      <c r="W187" s="207">
        <f t="shared" si="39"/>
        <v>0</v>
      </c>
      <c r="X187" s="207">
        <f t="shared" si="40"/>
        <v>0</v>
      </c>
      <c r="Y187" s="207">
        <f t="shared" si="41"/>
        <v>0</v>
      </c>
      <c r="Z187" s="207">
        <f t="shared" si="42"/>
        <v>0</v>
      </c>
      <c r="AA187" s="207">
        <f t="shared" si="43"/>
        <v>0</v>
      </c>
      <c r="AB187" s="207">
        <f t="shared" si="44"/>
        <v>0</v>
      </c>
      <c r="AC187" s="82"/>
      <c r="AD187" s="82">
        <f t="shared" si="45"/>
        <v>0</v>
      </c>
      <c r="AE187" s="82">
        <f t="shared" si="46"/>
        <v>0</v>
      </c>
      <c r="AF187" s="82">
        <f t="shared" si="47"/>
        <v>0</v>
      </c>
      <c r="AG187" s="82">
        <f t="shared" si="48"/>
        <v>0</v>
      </c>
      <c r="AH187" s="82">
        <f t="shared" si="49"/>
        <v>0</v>
      </c>
      <c r="AI187" s="82">
        <f t="shared" si="50"/>
        <v>0</v>
      </c>
    </row>
    <row r="188" spans="1:35" s="285" customFormat="1" ht="25.5" x14ac:dyDescent="0.25">
      <c r="A188" s="225">
        <v>186</v>
      </c>
      <c r="B188" s="346" t="s">
        <v>185</v>
      </c>
      <c r="C188" s="346" t="s">
        <v>222</v>
      </c>
      <c r="D188" s="346">
        <v>1</v>
      </c>
      <c r="E188" s="300" t="s">
        <v>15</v>
      </c>
      <c r="F188" s="346">
        <v>49</v>
      </c>
      <c r="G188" s="300" t="s">
        <v>15</v>
      </c>
      <c r="H188" s="300" t="s">
        <v>15</v>
      </c>
      <c r="I188" s="343" t="s">
        <v>313</v>
      </c>
      <c r="J188" s="344">
        <v>517.17490225074948</v>
      </c>
      <c r="K188" s="345">
        <v>27.195000000000004</v>
      </c>
      <c r="L188" s="346" t="s">
        <v>451</v>
      </c>
      <c r="M188" s="346" t="s">
        <v>451</v>
      </c>
      <c r="N188" s="346" t="s">
        <v>451</v>
      </c>
      <c r="O188" s="346" t="s">
        <v>451</v>
      </c>
      <c r="P188" s="154"/>
      <c r="Q188" s="154"/>
      <c r="R188" s="154"/>
      <c r="S188" s="154"/>
      <c r="T188" s="154"/>
      <c r="U188" s="154"/>
      <c r="V188" s="154"/>
      <c r="W188" s="207">
        <f t="shared" si="39"/>
        <v>0</v>
      </c>
      <c r="X188" s="207">
        <f t="shared" si="40"/>
        <v>0</v>
      </c>
      <c r="Y188" s="207">
        <f t="shared" si="41"/>
        <v>0</v>
      </c>
      <c r="Z188" s="207">
        <f t="shared" si="42"/>
        <v>0</v>
      </c>
      <c r="AA188" s="207">
        <f t="shared" si="43"/>
        <v>0</v>
      </c>
      <c r="AB188" s="207">
        <f t="shared" si="44"/>
        <v>0</v>
      </c>
      <c r="AC188" s="82"/>
      <c r="AD188" s="82">
        <f t="shared" si="45"/>
        <v>0</v>
      </c>
      <c r="AE188" s="82">
        <f t="shared" si="46"/>
        <v>0</v>
      </c>
      <c r="AF188" s="82">
        <f t="shared" si="47"/>
        <v>0</v>
      </c>
      <c r="AG188" s="82">
        <f t="shared" si="48"/>
        <v>0</v>
      </c>
      <c r="AH188" s="82">
        <f t="shared" si="49"/>
        <v>0</v>
      </c>
      <c r="AI188" s="82">
        <f t="shared" si="50"/>
        <v>0</v>
      </c>
    </row>
    <row r="189" spans="1:35" s="287" customFormat="1" ht="25.5" x14ac:dyDescent="0.25">
      <c r="A189" s="225">
        <v>187</v>
      </c>
      <c r="B189" s="346" t="s">
        <v>185</v>
      </c>
      <c r="C189" s="346" t="s">
        <v>222</v>
      </c>
      <c r="D189" s="346">
        <v>2</v>
      </c>
      <c r="E189" s="300" t="s">
        <v>15</v>
      </c>
      <c r="F189" s="346">
        <v>52</v>
      </c>
      <c r="G189" s="300" t="s">
        <v>15</v>
      </c>
      <c r="H189" s="300" t="s">
        <v>15</v>
      </c>
      <c r="I189" s="343" t="s">
        <v>313</v>
      </c>
      <c r="J189" s="344">
        <v>517.17490225074948</v>
      </c>
      <c r="K189" s="345">
        <v>28.860000000000003</v>
      </c>
      <c r="L189" s="346" t="s">
        <v>451</v>
      </c>
      <c r="M189" s="346" t="s">
        <v>451</v>
      </c>
      <c r="N189" s="346" t="s">
        <v>451</v>
      </c>
      <c r="O189" s="346" t="s">
        <v>451</v>
      </c>
      <c r="P189" s="154"/>
      <c r="Q189" s="297"/>
      <c r="R189" s="297"/>
      <c r="S189" s="297"/>
      <c r="T189" s="297"/>
      <c r="U189" s="297"/>
      <c r="V189" s="297"/>
      <c r="W189" s="207">
        <f t="shared" si="39"/>
        <v>0</v>
      </c>
      <c r="X189" s="207">
        <f t="shared" si="40"/>
        <v>0</v>
      </c>
      <c r="Y189" s="207">
        <f t="shared" si="41"/>
        <v>0</v>
      </c>
      <c r="Z189" s="207">
        <f t="shared" si="42"/>
        <v>0</v>
      </c>
      <c r="AA189" s="207">
        <f t="shared" si="43"/>
        <v>0</v>
      </c>
      <c r="AB189" s="207">
        <f t="shared" si="44"/>
        <v>0</v>
      </c>
      <c r="AC189" s="82"/>
      <c r="AD189" s="82">
        <f t="shared" si="45"/>
        <v>0</v>
      </c>
      <c r="AE189" s="82">
        <f t="shared" si="46"/>
        <v>0</v>
      </c>
      <c r="AF189" s="82">
        <f t="shared" si="47"/>
        <v>0</v>
      </c>
      <c r="AG189" s="82">
        <f t="shared" si="48"/>
        <v>0</v>
      </c>
      <c r="AH189" s="82">
        <f t="shared" si="49"/>
        <v>0</v>
      </c>
      <c r="AI189" s="82">
        <f t="shared" si="50"/>
        <v>0</v>
      </c>
    </row>
    <row r="190" spans="1:35" s="287" customFormat="1" ht="25.5" x14ac:dyDescent="0.25">
      <c r="A190" s="225">
        <v>188</v>
      </c>
      <c r="B190" s="346" t="s">
        <v>185</v>
      </c>
      <c r="C190" s="346" t="s">
        <v>153</v>
      </c>
      <c r="D190" s="346">
        <v>1</v>
      </c>
      <c r="E190" s="300" t="s">
        <v>15</v>
      </c>
      <c r="F190" s="346">
        <v>61</v>
      </c>
      <c r="G190" s="300" t="s">
        <v>15</v>
      </c>
      <c r="H190" s="300" t="s">
        <v>15</v>
      </c>
      <c r="I190" s="343" t="s">
        <v>313</v>
      </c>
      <c r="J190" s="344">
        <v>517.17490225074948</v>
      </c>
      <c r="K190" s="345">
        <v>33.855000000000004</v>
      </c>
      <c r="L190" s="346" t="s">
        <v>451</v>
      </c>
      <c r="M190" s="346" t="s">
        <v>451</v>
      </c>
      <c r="N190" s="346" t="s">
        <v>451</v>
      </c>
      <c r="O190" s="346" t="s">
        <v>451</v>
      </c>
      <c r="P190" s="154"/>
      <c r="Q190" s="297"/>
      <c r="R190" s="297"/>
      <c r="S190" s="297"/>
      <c r="T190" s="297"/>
      <c r="U190" s="297"/>
      <c r="V190" s="297"/>
      <c r="W190" s="207">
        <f t="shared" si="39"/>
        <v>0</v>
      </c>
      <c r="X190" s="207">
        <f t="shared" si="40"/>
        <v>0</v>
      </c>
      <c r="Y190" s="207">
        <f t="shared" si="41"/>
        <v>0</v>
      </c>
      <c r="Z190" s="207">
        <f t="shared" si="42"/>
        <v>0</v>
      </c>
      <c r="AA190" s="207">
        <f t="shared" si="43"/>
        <v>0</v>
      </c>
      <c r="AB190" s="207">
        <f t="shared" si="44"/>
        <v>0</v>
      </c>
      <c r="AC190" s="82"/>
      <c r="AD190" s="82">
        <f t="shared" si="45"/>
        <v>0</v>
      </c>
      <c r="AE190" s="82">
        <f t="shared" si="46"/>
        <v>0</v>
      </c>
      <c r="AF190" s="82">
        <f t="shared" si="47"/>
        <v>0</v>
      </c>
      <c r="AG190" s="82">
        <f t="shared" si="48"/>
        <v>0</v>
      </c>
      <c r="AH190" s="82">
        <f t="shared" si="49"/>
        <v>0</v>
      </c>
      <c r="AI190" s="82">
        <f t="shared" si="50"/>
        <v>0</v>
      </c>
    </row>
    <row r="191" spans="1:35" s="285" customFormat="1" ht="25.5" x14ac:dyDescent="0.25">
      <c r="A191" s="225">
        <v>189</v>
      </c>
      <c r="B191" s="300" t="s">
        <v>125</v>
      </c>
      <c r="C191" s="300" t="s">
        <v>69</v>
      </c>
      <c r="D191" s="300">
        <v>1</v>
      </c>
      <c r="E191" s="300" t="s">
        <v>51</v>
      </c>
      <c r="F191" s="300">
        <v>72</v>
      </c>
      <c r="G191" s="300" t="s">
        <v>51</v>
      </c>
      <c r="H191" s="300" t="s">
        <v>51</v>
      </c>
      <c r="I191" s="343" t="s">
        <v>313</v>
      </c>
      <c r="J191" s="344">
        <v>517.17490225074948</v>
      </c>
      <c r="K191" s="345">
        <v>39.96</v>
      </c>
      <c r="L191" s="346" t="s">
        <v>451</v>
      </c>
      <c r="M191" s="346" t="s">
        <v>451</v>
      </c>
      <c r="N191" s="346" t="s">
        <v>451</v>
      </c>
      <c r="O191" s="346" t="s">
        <v>451</v>
      </c>
      <c r="P191" s="154"/>
      <c r="Q191" s="154"/>
      <c r="R191" s="154"/>
      <c r="S191" s="154"/>
      <c r="T191" s="154"/>
      <c r="U191" s="154"/>
      <c r="V191" s="154"/>
      <c r="W191" s="207">
        <f t="shared" si="39"/>
        <v>0</v>
      </c>
      <c r="X191" s="207">
        <f t="shared" si="40"/>
        <v>0</v>
      </c>
      <c r="Y191" s="207">
        <f t="shared" si="41"/>
        <v>0</v>
      </c>
      <c r="Z191" s="207">
        <f t="shared" si="42"/>
        <v>0</v>
      </c>
      <c r="AA191" s="207">
        <f t="shared" si="43"/>
        <v>0</v>
      </c>
      <c r="AB191" s="207">
        <f t="shared" si="44"/>
        <v>0</v>
      </c>
      <c r="AC191" s="82"/>
      <c r="AD191" s="82">
        <f t="shared" si="45"/>
        <v>0</v>
      </c>
      <c r="AE191" s="82">
        <f t="shared" si="46"/>
        <v>0</v>
      </c>
      <c r="AF191" s="82">
        <f t="shared" si="47"/>
        <v>0</v>
      </c>
      <c r="AG191" s="82">
        <f t="shared" si="48"/>
        <v>0</v>
      </c>
      <c r="AH191" s="82">
        <f t="shared" si="49"/>
        <v>0</v>
      </c>
      <c r="AI191" s="82">
        <f t="shared" si="50"/>
        <v>0</v>
      </c>
    </row>
    <row r="192" spans="1:35" s="285" customFormat="1" ht="25.5" x14ac:dyDescent="0.25">
      <c r="A192" s="225">
        <v>190</v>
      </c>
      <c r="B192" s="300" t="s">
        <v>125</v>
      </c>
      <c r="C192" s="300" t="s">
        <v>69</v>
      </c>
      <c r="D192" s="300">
        <v>2</v>
      </c>
      <c r="E192" s="300" t="s">
        <v>51</v>
      </c>
      <c r="F192" s="300">
        <v>72</v>
      </c>
      <c r="G192" s="300" t="s">
        <v>51</v>
      </c>
      <c r="H192" s="300" t="s">
        <v>51</v>
      </c>
      <c r="I192" s="343" t="s">
        <v>313</v>
      </c>
      <c r="J192" s="344">
        <v>517.17490225074948</v>
      </c>
      <c r="K192" s="345">
        <v>39.96</v>
      </c>
      <c r="L192" s="346" t="s">
        <v>451</v>
      </c>
      <c r="M192" s="346" t="s">
        <v>451</v>
      </c>
      <c r="N192" s="346" t="s">
        <v>451</v>
      </c>
      <c r="O192" s="346" t="s">
        <v>451</v>
      </c>
      <c r="P192" s="154"/>
      <c r="Q192" s="154"/>
      <c r="R192" s="154"/>
      <c r="S192" s="154"/>
      <c r="T192" s="154"/>
      <c r="U192" s="154"/>
      <c r="V192" s="154"/>
      <c r="W192" s="207">
        <f t="shared" si="39"/>
        <v>0</v>
      </c>
      <c r="X192" s="207">
        <f t="shared" si="40"/>
        <v>0</v>
      </c>
      <c r="Y192" s="207">
        <f t="shared" si="41"/>
        <v>0</v>
      </c>
      <c r="Z192" s="207">
        <f t="shared" si="42"/>
        <v>0</v>
      </c>
      <c r="AA192" s="207">
        <f t="shared" si="43"/>
        <v>0</v>
      </c>
      <c r="AB192" s="207">
        <f t="shared" si="44"/>
        <v>0</v>
      </c>
      <c r="AC192" s="82"/>
      <c r="AD192" s="82">
        <f t="shared" si="45"/>
        <v>0</v>
      </c>
      <c r="AE192" s="82">
        <f t="shared" si="46"/>
        <v>0</v>
      </c>
      <c r="AF192" s="82">
        <f t="shared" si="47"/>
        <v>0</v>
      </c>
      <c r="AG192" s="82">
        <f t="shared" si="48"/>
        <v>0</v>
      </c>
      <c r="AH192" s="82">
        <f t="shared" si="49"/>
        <v>0</v>
      </c>
      <c r="AI192" s="82">
        <f t="shared" si="50"/>
        <v>0</v>
      </c>
    </row>
    <row r="193" spans="1:35" s="285" customFormat="1" ht="25.5" x14ac:dyDescent="0.25">
      <c r="A193" s="225">
        <v>191</v>
      </c>
      <c r="B193" s="300" t="s">
        <v>125</v>
      </c>
      <c r="C193" s="300" t="s">
        <v>126</v>
      </c>
      <c r="D193" s="300">
        <v>1</v>
      </c>
      <c r="E193" s="300" t="s">
        <v>51</v>
      </c>
      <c r="F193" s="300">
        <v>28</v>
      </c>
      <c r="G193" s="300" t="s">
        <v>51</v>
      </c>
      <c r="H193" s="300" t="s">
        <v>51</v>
      </c>
      <c r="I193" s="343" t="s">
        <v>313</v>
      </c>
      <c r="J193" s="344">
        <v>517.17490225074948</v>
      </c>
      <c r="K193" s="345">
        <v>15.540000000000001</v>
      </c>
      <c r="L193" s="346" t="s">
        <v>451</v>
      </c>
      <c r="M193" s="346" t="s">
        <v>451</v>
      </c>
      <c r="N193" s="346" t="s">
        <v>451</v>
      </c>
      <c r="O193" s="346" t="s">
        <v>451</v>
      </c>
      <c r="P193" s="154"/>
      <c r="Q193" s="154"/>
      <c r="R193" s="154"/>
      <c r="S193" s="154"/>
      <c r="T193" s="154"/>
      <c r="U193" s="154"/>
      <c r="V193" s="154"/>
      <c r="W193" s="207">
        <f t="shared" si="39"/>
        <v>0</v>
      </c>
      <c r="X193" s="207">
        <f t="shared" si="40"/>
        <v>0</v>
      </c>
      <c r="Y193" s="207">
        <f t="shared" si="41"/>
        <v>0</v>
      </c>
      <c r="Z193" s="207">
        <f t="shared" si="42"/>
        <v>0</v>
      </c>
      <c r="AA193" s="207">
        <f t="shared" si="43"/>
        <v>0</v>
      </c>
      <c r="AB193" s="207">
        <f t="shared" si="44"/>
        <v>0</v>
      </c>
      <c r="AC193" s="82"/>
      <c r="AD193" s="82">
        <f t="shared" si="45"/>
        <v>0</v>
      </c>
      <c r="AE193" s="82">
        <f t="shared" si="46"/>
        <v>0</v>
      </c>
      <c r="AF193" s="82">
        <f t="shared" si="47"/>
        <v>0</v>
      </c>
      <c r="AG193" s="82">
        <f t="shared" si="48"/>
        <v>0</v>
      </c>
      <c r="AH193" s="82">
        <f t="shared" si="49"/>
        <v>0</v>
      </c>
      <c r="AI193" s="82">
        <f t="shared" si="50"/>
        <v>0</v>
      </c>
    </row>
    <row r="194" spans="1:35" s="285" customFormat="1" ht="25.5" x14ac:dyDescent="0.25">
      <c r="A194" s="225">
        <v>192</v>
      </c>
      <c r="B194" s="300" t="s">
        <v>125</v>
      </c>
      <c r="C194" s="300" t="s">
        <v>65</v>
      </c>
      <c r="D194" s="300">
        <v>1</v>
      </c>
      <c r="E194" s="300" t="s">
        <v>902</v>
      </c>
      <c r="F194" s="300">
        <v>104</v>
      </c>
      <c r="G194" s="300" t="s">
        <v>51</v>
      </c>
      <c r="H194" s="300" t="s">
        <v>11</v>
      </c>
      <c r="I194" s="343" t="s">
        <v>313</v>
      </c>
      <c r="J194" s="344">
        <v>517.17490225074948</v>
      </c>
      <c r="K194" s="345">
        <v>57.720000000000006</v>
      </c>
      <c r="L194" s="346" t="s">
        <v>451</v>
      </c>
      <c r="M194" s="346" t="s">
        <v>451</v>
      </c>
      <c r="N194" s="346" t="s">
        <v>451</v>
      </c>
      <c r="O194" s="346" t="s">
        <v>451</v>
      </c>
      <c r="P194" s="154"/>
      <c r="Q194" s="154"/>
      <c r="R194" s="154"/>
      <c r="S194" s="154"/>
      <c r="T194" s="154"/>
      <c r="U194" s="154"/>
      <c r="V194" s="154"/>
      <c r="W194" s="207">
        <f t="shared" si="39"/>
        <v>0</v>
      </c>
      <c r="X194" s="207">
        <f t="shared" si="40"/>
        <v>0</v>
      </c>
      <c r="Y194" s="207">
        <f t="shared" si="41"/>
        <v>0</v>
      </c>
      <c r="Z194" s="207">
        <f t="shared" si="42"/>
        <v>0</v>
      </c>
      <c r="AA194" s="207">
        <f t="shared" si="43"/>
        <v>0</v>
      </c>
      <c r="AB194" s="207">
        <f t="shared" si="44"/>
        <v>0</v>
      </c>
      <c r="AC194" s="82"/>
      <c r="AD194" s="82">
        <f t="shared" si="45"/>
        <v>0</v>
      </c>
      <c r="AE194" s="82">
        <f t="shared" si="46"/>
        <v>0</v>
      </c>
      <c r="AF194" s="82">
        <f t="shared" si="47"/>
        <v>0</v>
      </c>
      <c r="AG194" s="82">
        <f t="shared" si="48"/>
        <v>0</v>
      </c>
      <c r="AH194" s="82">
        <f t="shared" si="49"/>
        <v>0</v>
      </c>
      <c r="AI194" s="82">
        <f t="shared" si="50"/>
        <v>0</v>
      </c>
    </row>
    <row r="195" spans="1:35" ht="25.5" x14ac:dyDescent="0.25">
      <c r="A195" s="225">
        <v>193</v>
      </c>
      <c r="B195" s="300" t="s">
        <v>127</v>
      </c>
      <c r="C195" s="300" t="s">
        <v>128</v>
      </c>
      <c r="D195" s="300">
        <v>1</v>
      </c>
      <c r="E195" s="300" t="s">
        <v>51</v>
      </c>
      <c r="F195" s="300">
        <v>105</v>
      </c>
      <c r="G195" s="300" t="s">
        <v>51</v>
      </c>
      <c r="H195" s="300" t="s">
        <v>51</v>
      </c>
      <c r="I195" s="343" t="s">
        <v>313</v>
      </c>
      <c r="J195" s="344">
        <v>517.17490225074948</v>
      </c>
      <c r="K195" s="345">
        <v>58.275000000000006</v>
      </c>
      <c r="L195" s="346" t="s">
        <v>451</v>
      </c>
      <c r="M195" s="346" t="s">
        <v>451</v>
      </c>
      <c r="N195" s="346" t="s">
        <v>451</v>
      </c>
      <c r="O195" s="346" t="s">
        <v>451</v>
      </c>
      <c r="W195" s="207">
        <f t="shared" si="39"/>
        <v>0</v>
      </c>
      <c r="X195" s="207">
        <f t="shared" si="40"/>
        <v>0</v>
      </c>
      <c r="Y195" s="207">
        <f t="shared" si="41"/>
        <v>0</v>
      </c>
      <c r="Z195" s="207">
        <f t="shared" si="42"/>
        <v>0</v>
      </c>
      <c r="AA195" s="207">
        <f t="shared" si="43"/>
        <v>0</v>
      </c>
      <c r="AB195" s="207">
        <f t="shared" si="44"/>
        <v>0</v>
      </c>
      <c r="AC195" s="82"/>
      <c r="AD195" s="82">
        <f t="shared" si="45"/>
        <v>0</v>
      </c>
      <c r="AE195" s="82">
        <f t="shared" si="46"/>
        <v>0</v>
      </c>
      <c r="AF195" s="82">
        <f t="shared" si="47"/>
        <v>0</v>
      </c>
      <c r="AG195" s="82">
        <f t="shared" si="48"/>
        <v>0</v>
      </c>
      <c r="AH195" s="82">
        <f t="shared" si="49"/>
        <v>0</v>
      </c>
      <c r="AI195" s="82">
        <f t="shared" si="50"/>
        <v>0</v>
      </c>
    </row>
    <row r="196" spans="1:35" ht="25.5" x14ac:dyDescent="0.25">
      <c r="A196" s="225">
        <v>194</v>
      </c>
      <c r="B196" s="300" t="s">
        <v>127</v>
      </c>
      <c r="C196" s="300" t="s">
        <v>128</v>
      </c>
      <c r="D196" s="300">
        <v>2</v>
      </c>
      <c r="E196" s="300" t="s">
        <v>51</v>
      </c>
      <c r="F196" s="300">
        <v>105</v>
      </c>
      <c r="G196" s="300" t="s">
        <v>51</v>
      </c>
      <c r="H196" s="300" t="s">
        <v>51</v>
      </c>
      <c r="I196" s="343" t="s">
        <v>313</v>
      </c>
      <c r="J196" s="344">
        <v>517.17490225074948</v>
      </c>
      <c r="K196" s="345">
        <v>58.275000000000006</v>
      </c>
      <c r="L196" s="346" t="s">
        <v>451</v>
      </c>
      <c r="M196" s="346" t="s">
        <v>451</v>
      </c>
      <c r="N196" s="346" t="s">
        <v>451</v>
      </c>
      <c r="O196" s="346" t="s">
        <v>451</v>
      </c>
      <c r="W196" s="207">
        <f t="shared" ref="W196:W259" si="51">IF(AND(L196=50,M196="Y"),1,0)</f>
        <v>0</v>
      </c>
      <c r="X196" s="207">
        <f t="shared" ref="X196:X259" si="52">IF(AND(L196=50,M196="-"),1,0)</f>
        <v>0</v>
      </c>
      <c r="Y196" s="207">
        <f t="shared" ref="Y196:Y259" si="53">IF(AND(L196=63,M196="Y"),1,0)</f>
        <v>0</v>
      </c>
      <c r="Z196" s="207">
        <f t="shared" ref="Z196:Z259" si="54">IF(AND(L196=63,M196="-"),1,0)</f>
        <v>0</v>
      </c>
      <c r="AA196" s="207">
        <f t="shared" ref="AA196:AA259" si="55">IF(AND(L196=80,M196="Y"),1,0)</f>
        <v>0</v>
      </c>
      <c r="AB196" s="207">
        <f t="shared" ref="AB196:AB259" si="56">IF(AND(L196=80,M196="-"),1,0)</f>
        <v>0</v>
      </c>
      <c r="AC196" s="82"/>
      <c r="AD196" s="82">
        <f t="shared" si="45"/>
        <v>0</v>
      </c>
      <c r="AE196" s="82">
        <f t="shared" si="46"/>
        <v>0</v>
      </c>
      <c r="AF196" s="82">
        <f t="shared" si="47"/>
        <v>0</v>
      </c>
      <c r="AG196" s="82">
        <f t="shared" si="48"/>
        <v>0</v>
      </c>
      <c r="AH196" s="82">
        <f t="shared" si="49"/>
        <v>0</v>
      </c>
      <c r="AI196" s="82">
        <f t="shared" si="50"/>
        <v>0</v>
      </c>
    </row>
    <row r="197" spans="1:35" ht="25.5" x14ac:dyDescent="0.25">
      <c r="A197" s="225">
        <v>195</v>
      </c>
      <c r="B197" s="300" t="s">
        <v>127</v>
      </c>
      <c r="C197" s="300" t="s">
        <v>116</v>
      </c>
      <c r="D197" s="300">
        <v>1</v>
      </c>
      <c r="E197" s="300" t="s">
        <v>51</v>
      </c>
      <c r="F197" s="300">
        <v>111</v>
      </c>
      <c r="G197" s="300" t="s">
        <v>51</v>
      </c>
      <c r="H197" s="300" t="s">
        <v>118</v>
      </c>
      <c r="I197" s="343" t="s">
        <v>313</v>
      </c>
      <c r="J197" s="344">
        <v>517.17490225074948</v>
      </c>
      <c r="K197" s="345">
        <v>61.605000000000004</v>
      </c>
      <c r="L197" s="346" t="s">
        <v>451</v>
      </c>
      <c r="M197" s="346" t="s">
        <v>451</v>
      </c>
      <c r="N197" s="346" t="s">
        <v>451</v>
      </c>
      <c r="O197" s="346" t="s">
        <v>451</v>
      </c>
      <c r="W197" s="207">
        <f t="shared" si="51"/>
        <v>0</v>
      </c>
      <c r="X197" s="207">
        <f t="shared" si="52"/>
        <v>0</v>
      </c>
      <c r="Y197" s="207">
        <f t="shared" si="53"/>
        <v>0</v>
      </c>
      <c r="Z197" s="207">
        <f t="shared" si="54"/>
        <v>0</v>
      </c>
      <c r="AA197" s="207">
        <f t="shared" si="55"/>
        <v>0</v>
      </c>
      <c r="AB197" s="207">
        <f t="shared" si="56"/>
        <v>0</v>
      </c>
      <c r="AC197" s="82"/>
      <c r="AD197" s="82">
        <f t="shared" si="45"/>
        <v>0</v>
      </c>
      <c r="AE197" s="82">
        <f t="shared" si="46"/>
        <v>0</v>
      </c>
      <c r="AF197" s="82">
        <f t="shared" si="47"/>
        <v>0</v>
      </c>
      <c r="AG197" s="82">
        <f t="shared" si="48"/>
        <v>0</v>
      </c>
      <c r="AH197" s="82">
        <f t="shared" si="49"/>
        <v>0</v>
      </c>
      <c r="AI197" s="82">
        <f t="shared" si="50"/>
        <v>0</v>
      </c>
    </row>
    <row r="198" spans="1:35" ht="25.5" x14ac:dyDescent="0.25">
      <c r="A198" s="225">
        <v>196</v>
      </c>
      <c r="B198" s="300" t="s">
        <v>127</v>
      </c>
      <c r="C198" s="300" t="s">
        <v>116</v>
      </c>
      <c r="D198" s="300">
        <v>2</v>
      </c>
      <c r="E198" s="300" t="s">
        <v>51</v>
      </c>
      <c r="F198" s="300">
        <v>111</v>
      </c>
      <c r="G198" s="300" t="s">
        <v>51</v>
      </c>
      <c r="H198" s="300" t="s">
        <v>118</v>
      </c>
      <c r="I198" s="343" t="s">
        <v>313</v>
      </c>
      <c r="J198" s="344">
        <v>517.17490225074948</v>
      </c>
      <c r="K198" s="345">
        <v>61.605000000000004</v>
      </c>
      <c r="L198" s="346" t="s">
        <v>451</v>
      </c>
      <c r="M198" s="346" t="s">
        <v>451</v>
      </c>
      <c r="N198" s="346" t="s">
        <v>451</v>
      </c>
      <c r="O198" s="346" t="s">
        <v>451</v>
      </c>
      <c r="W198" s="207">
        <f t="shared" si="51"/>
        <v>0</v>
      </c>
      <c r="X198" s="207">
        <f t="shared" si="52"/>
        <v>0</v>
      </c>
      <c r="Y198" s="207">
        <f t="shared" si="53"/>
        <v>0</v>
      </c>
      <c r="Z198" s="207">
        <f t="shared" si="54"/>
        <v>0</v>
      </c>
      <c r="AA198" s="207">
        <f t="shared" si="55"/>
        <v>0</v>
      </c>
      <c r="AB198" s="207">
        <f t="shared" si="56"/>
        <v>0</v>
      </c>
      <c r="AC198" s="82"/>
      <c r="AD198" s="82">
        <f t="shared" si="45"/>
        <v>0</v>
      </c>
      <c r="AE198" s="82">
        <f t="shared" si="46"/>
        <v>0</v>
      </c>
      <c r="AF198" s="82">
        <f t="shared" si="47"/>
        <v>0</v>
      </c>
      <c r="AG198" s="82">
        <f t="shared" si="48"/>
        <v>0</v>
      </c>
      <c r="AH198" s="82">
        <f t="shared" si="49"/>
        <v>0</v>
      </c>
      <c r="AI198" s="82">
        <f t="shared" si="50"/>
        <v>0</v>
      </c>
    </row>
    <row r="199" spans="1:35" s="41" customFormat="1" ht="25.5" x14ac:dyDescent="0.25">
      <c r="A199" s="225">
        <v>197</v>
      </c>
      <c r="B199" s="300" t="s">
        <v>127</v>
      </c>
      <c r="C199" s="300" t="s">
        <v>129</v>
      </c>
      <c r="D199" s="300">
        <v>1</v>
      </c>
      <c r="E199" s="300" t="s">
        <v>51</v>
      </c>
      <c r="F199" s="300">
        <v>72</v>
      </c>
      <c r="G199" s="300" t="s">
        <v>51</v>
      </c>
      <c r="H199" s="300" t="s">
        <v>51</v>
      </c>
      <c r="I199" s="343" t="s">
        <v>313</v>
      </c>
      <c r="J199" s="344">
        <v>517.17490225074948</v>
      </c>
      <c r="K199" s="345">
        <v>39.96</v>
      </c>
      <c r="L199" s="346" t="s">
        <v>451</v>
      </c>
      <c r="M199" s="346" t="s">
        <v>451</v>
      </c>
      <c r="N199" s="346" t="s">
        <v>451</v>
      </c>
      <c r="O199" s="346" t="s">
        <v>451</v>
      </c>
      <c r="P199" s="154"/>
      <c r="Q199" s="297"/>
      <c r="R199" s="297"/>
      <c r="S199" s="297"/>
      <c r="T199" s="297"/>
      <c r="U199" s="297"/>
      <c r="V199" s="297"/>
      <c r="W199" s="207">
        <f t="shared" si="51"/>
        <v>0</v>
      </c>
      <c r="X199" s="207">
        <f t="shared" si="52"/>
        <v>0</v>
      </c>
      <c r="Y199" s="207">
        <f t="shared" si="53"/>
        <v>0</v>
      </c>
      <c r="Z199" s="207">
        <f t="shared" si="54"/>
        <v>0</v>
      </c>
      <c r="AA199" s="207">
        <f t="shared" si="55"/>
        <v>0</v>
      </c>
      <c r="AB199" s="207">
        <f t="shared" si="56"/>
        <v>0</v>
      </c>
      <c r="AC199" s="82"/>
      <c r="AD199" s="82">
        <f t="shared" si="45"/>
        <v>0</v>
      </c>
      <c r="AE199" s="82">
        <f t="shared" si="46"/>
        <v>0</v>
      </c>
      <c r="AF199" s="82">
        <f t="shared" si="47"/>
        <v>0</v>
      </c>
      <c r="AG199" s="82">
        <f t="shared" si="48"/>
        <v>0</v>
      </c>
      <c r="AH199" s="82">
        <f t="shared" si="49"/>
        <v>0</v>
      </c>
      <c r="AI199" s="82">
        <f t="shared" si="50"/>
        <v>0</v>
      </c>
    </row>
    <row r="200" spans="1:35" ht="25.5" x14ac:dyDescent="0.25">
      <c r="A200" s="225">
        <v>198</v>
      </c>
      <c r="B200" s="300" t="s">
        <v>127</v>
      </c>
      <c r="C200" s="300" t="s">
        <v>129</v>
      </c>
      <c r="D200" s="300">
        <v>2</v>
      </c>
      <c r="E200" s="300" t="s">
        <v>51</v>
      </c>
      <c r="F200" s="300">
        <v>72</v>
      </c>
      <c r="G200" s="300" t="s">
        <v>51</v>
      </c>
      <c r="H200" s="300" t="s">
        <v>51</v>
      </c>
      <c r="I200" s="343" t="s">
        <v>313</v>
      </c>
      <c r="J200" s="344">
        <v>517.17490225074948</v>
      </c>
      <c r="K200" s="345">
        <v>39.96</v>
      </c>
      <c r="L200" s="346" t="s">
        <v>451</v>
      </c>
      <c r="M200" s="346" t="s">
        <v>451</v>
      </c>
      <c r="N200" s="346" t="s">
        <v>451</v>
      </c>
      <c r="O200" s="346" t="s">
        <v>451</v>
      </c>
      <c r="W200" s="207">
        <f t="shared" si="51"/>
        <v>0</v>
      </c>
      <c r="X200" s="207">
        <f t="shared" si="52"/>
        <v>0</v>
      </c>
      <c r="Y200" s="207">
        <f t="shared" si="53"/>
        <v>0</v>
      </c>
      <c r="Z200" s="207">
        <f t="shared" si="54"/>
        <v>0</v>
      </c>
      <c r="AA200" s="207">
        <f t="shared" si="55"/>
        <v>0</v>
      </c>
      <c r="AB200" s="207">
        <f t="shared" si="56"/>
        <v>0</v>
      </c>
      <c r="AC200" s="82"/>
      <c r="AD200" s="82">
        <f t="shared" si="45"/>
        <v>0</v>
      </c>
      <c r="AE200" s="82">
        <f t="shared" si="46"/>
        <v>0</v>
      </c>
      <c r="AF200" s="82">
        <f t="shared" si="47"/>
        <v>0</v>
      </c>
      <c r="AG200" s="82">
        <f t="shared" si="48"/>
        <v>0</v>
      </c>
      <c r="AH200" s="82">
        <f t="shared" si="49"/>
        <v>0</v>
      </c>
      <c r="AI200" s="82">
        <f t="shared" si="50"/>
        <v>0</v>
      </c>
    </row>
    <row r="201" spans="1:35" ht="25.5" x14ac:dyDescent="0.25">
      <c r="A201" s="225">
        <v>199</v>
      </c>
      <c r="B201" s="300" t="s">
        <v>127</v>
      </c>
      <c r="C201" s="300" t="s">
        <v>131</v>
      </c>
      <c r="D201" s="300">
        <v>1</v>
      </c>
      <c r="E201" s="300" t="s">
        <v>51</v>
      </c>
      <c r="F201" s="300">
        <v>161</v>
      </c>
      <c r="G201" s="300" t="s">
        <v>51</v>
      </c>
      <c r="H201" s="300" t="s">
        <v>51</v>
      </c>
      <c r="I201" s="343" t="s">
        <v>313</v>
      </c>
      <c r="J201" s="344">
        <v>517.17490225074948</v>
      </c>
      <c r="K201" s="345">
        <v>89.355000000000004</v>
      </c>
      <c r="L201" s="346">
        <v>80</v>
      </c>
      <c r="M201" s="346" t="s">
        <v>451</v>
      </c>
      <c r="N201" s="346" t="s">
        <v>451</v>
      </c>
      <c r="O201" s="346" t="s">
        <v>451</v>
      </c>
      <c r="W201" s="207">
        <f t="shared" si="51"/>
        <v>0</v>
      </c>
      <c r="X201" s="207">
        <f t="shared" si="52"/>
        <v>0</v>
      </c>
      <c r="Y201" s="207">
        <f t="shared" si="53"/>
        <v>0</v>
      </c>
      <c r="Z201" s="207">
        <f t="shared" si="54"/>
        <v>0</v>
      </c>
      <c r="AA201" s="207">
        <f t="shared" si="55"/>
        <v>0</v>
      </c>
      <c r="AB201" s="207">
        <f t="shared" si="56"/>
        <v>1</v>
      </c>
      <c r="AC201" s="82"/>
      <c r="AD201" s="82">
        <f t="shared" si="45"/>
        <v>0</v>
      </c>
      <c r="AE201" s="82">
        <f t="shared" si="46"/>
        <v>0</v>
      </c>
      <c r="AF201" s="82">
        <f t="shared" si="47"/>
        <v>0</v>
      </c>
      <c r="AG201" s="82">
        <f t="shared" si="48"/>
        <v>0</v>
      </c>
      <c r="AH201" s="82">
        <f t="shared" si="49"/>
        <v>0</v>
      </c>
      <c r="AI201" s="82">
        <f t="shared" si="50"/>
        <v>0</v>
      </c>
    </row>
    <row r="202" spans="1:35" s="154" customFormat="1" ht="25.5" x14ac:dyDescent="0.25">
      <c r="A202" s="225">
        <v>200</v>
      </c>
      <c r="B202" s="300" t="s">
        <v>109</v>
      </c>
      <c r="C202" s="300" t="s">
        <v>54</v>
      </c>
      <c r="D202" s="300">
        <v>1</v>
      </c>
      <c r="E202" s="300" t="s">
        <v>24</v>
      </c>
      <c r="F202" s="300">
        <v>103</v>
      </c>
      <c r="G202" s="300" t="s">
        <v>24</v>
      </c>
      <c r="H202" s="300" t="s">
        <v>24</v>
      </c>
      <c r="I202" s="343" t="s">
        <v>313</v>
      </c>
      <c r="J202" s="344">
        <v>517.17490225074948</v>
      </c>
      <c r="K202" s="345">
        <v>57.165000000000006</v>
      </c>
      <c r="L202" s="346" t="s">
        <v>451</v>
      </c>
      <c r="M202" s="346" t="s">
        <v>451</v>
      </c>
      <c r="N202" s="346" t="s">
        <v>451</v>
      </c>
      <c r="O202" s="346" t="s">
        <v>451</v>
      </c>
      <c r="W202" s="207">
        <f t="shared" si="51"/>
        <v>0</v>
      </c>
      <c r="X202" s="207">
        <f t="shared" si="52"/>
        <v>0</v>
      </c>
      <c r="Y202" s="207">
        <f t="shared" si="53"/>
        <v>0</v>
      </c>
      <c r="Z202" s="207">
        <f t="shared" si="54"/>
        <v>0</v>
      </c>
      <c r="AA202" s="207">
        <f t="shared" si="55"/>
        <v>0</v>
      </c>
      <c r="AB202" s="207">
        <f t="shared" si="56"/>
        <v>0</v>
      </c>
      <c r="AC202" s="82"/>
      <c r="AD202" s="82">
        <f t="shared" si="45"/>
        <v>0</v>
      </c>
      <c r="AE202" s="82">
        <f t="shared" si="46"/>
        <v>0</v>
      </c>
      <c r="AF202" s="82">
        <f t="shared" si="47"/>
        <v>0</v>
      </c>
      <c r="AG202" s="82">
        <f t="shared" si="48"/>
        <v>0</v>
      </c>
      <c r="AH202" s="82">
        <f t="shared" si="49"/>
        <v>0</v>
      </c>
      <c r="AI202" s="82">
        <f t="shared" si="50"/>
        <v>0</v>
      </c>
    </row>
    <row r="203" spans="1:35" ht="25.5" x14ac:dyDescent="0.25">
      <c r="A203" s="225">
        <v>201</v>
      </c>
      <c r="B203" s="300" t="s">
        <v>114</v>
      </c>
      <c r="C203" s="300" t="s">
        <v>183</v>
      </c>
      <c r="D203" s="300">
        <v>1</v>
      </c>
      <c r="E203" s="300" t="s">
        <v>15</v>
      </c>
      <c r="F203" s="300">
        <v>262</v>
      </c>
      <c r="G203" s="300" t="s">
        <v>15</v>
      </c>
      <c r="H203" s="300" t="s">
        <v>51</v>
      </c>
      <c r="I203" s="343" t="s">
        <v>313</v>
      </c>
      <c r="J203" s="344">
        <v>517.17490225074948</v>
      </c>
      <c r="K203" s="345">
        <v>145.41000000000003</v>
      </c>
      <c r="L203" s="346">
        <v>50</v>
      </c>
      <c r="M203" s="346" t="s">
        <v>451</v>
      </c>
      <c r="N203" s="346">
        <v>50</v>
      </c>
      <c r="O203" s="346" t="s">
        <v>451</v>
      </c>
      <c r="W203" s="207">
        <f t="shared" si="51"/>
        <v>0</v>
      </c>
      <c r="X203" s="207">
        <f t="shared" si="52"/>
        <v>1</v>
      </c>
      <c r="Y203" s="207">
        <f t="shared" si="53"/>
        <v>0</v>
      </c>
      <c r="Z203" s="207">
        <f t="shared" si="54"/>
        <v>0</v>
      </c>
      <c r="AA203" s="207">
        <f t="shared" si="55"/>
        <v>0</v>
      </c>
      <c r="AB203" s="207">
        <f t="shared" si="56"/>
        <v>0</v>
      </c>
      <c r="AC203" s="82"/>
      <c r="AD203" s="82">
        <f t="shared" si="45"/>
        <v>0</v>
      </c>
      <c r="AE203" s="82">
        <f t="shared" si="46"/>
        <v>1</v>
      </c>
      <c r="AF203" s="82">
        <f t="shared" si="47"/>
        <v>0</v>
      </c>
      <c r="AG203" s="82">
        <f t="shared" si="48"/>
        <v>0</v>
      </c>
      <c r="AH203" s="82">
        <f t="shared" si="49"/>
        <v>0</v>
      </c>
      <c r="AI203" s="82">
        <f t="shared" si="50"/>
        <v>0</v>
      </c>
    </row>
    <row r="204" spans="1:35" ht="25.5" x14ac:dyDescent="0.25">
      <c r="A204" s="225">
        <v>202</v>
      </c>
      <c r="B204" s="300" t="s">
        <v>114</v>
      </c>
      <c r="C204" s="300" t="s">
        <v>183</v>
      </c>
      <c r="D204" s="300">
        <v>2</v>
      </c>
      <c r="E204" s="300" t="s">
        <v>15</v>
      </c>
      <c r="F204" s="300">
        <v>262</v>
      </c>
      <c r="G204" s="300" t="s">
        <v>15</v>
      </c>
      <c r="H204" s="300" t="s">
        <v>51</v>
      </c>
      <c r="I204" s="343" t="s">
        <v>313</v>
      </c>
      <c r="J204" s="344">
        <v>517.17490225074948</v>
      </c>
      <c r="K204" s="345">
        <v>145.41000000000003</v>
      </c>
      <c r="L204" s="346">
        <v>50</v>
      </c>
      <c r="M204" s="346" t="s">
        <v>451</v>
      </c>
      <c r="N204" s="346">
        <v>50</v>
      </c>
      <c r="O204" s="346" t="s">
        <v>451</v>
      </c>
      <c r="W204" s="207">
        <f t="shared" si="51"/>
        <v>0</v>
      </c>
      <c r="X204" s="207">
        <f t="shared" si="52"/>
        <v>1</v>
      </c>
      <c r="Y204" s="207">
        <f t="shared" si="53"/>
        <v>0</v>
      </c>
      <c r="Z204" s="207">
        <f t="shared" si="54"/>
        <v>0</v>
      </c>
      <c r="AA204" s="207">
        <f t="shared" si="55"/>
        <v>0</v>
      </c>
      <c r="AB204" s="207">
        <f t="shared" si="56"/>
        <v>0</v>
      </c>
      <c r="AC204" s="82"/>
      <c r="AD204" s="82">
        <f t="shared" si="45"/>
        <v>0</v>
      </c>
      <c r="AE204" s="82">
        <f t="shared" si="46"/>
        <v>1</v>
      </c>
      <c r="AF204" s="82">
        <f t="shared" si="47"/>
        <v>0</v>
      </c>
      <c r="AG204" s="82">
        <f t="shared" si="48"/>
        <v>0</v>
      </c>
      <c r="AH204" s="82">
        <f t="shared" si="49"/>
        <v>0</v>
      </c>
      <c r="AI204" s="82">
        <f t="shared" si="50"/>
        <v>0</v>
      </c>
    </row>
    <row r="205" spans="1:35" ht="25.5" x14ac:dyDescent="0.25">
      <c r="A205" s="225">
        <v>203</v>
      </c>
      <c r="B205" s="300" t="s">
        <v>114</v>
      </c>
      <c r="C205" s="300" t="s">
        <v>132</v>
      </c>
      <c r="D205" s="300">
        <v>1</v>
      </c>
      <c r="E205" s="300" t="s">
        <v>15</v>
      </c>
      <c r="F205" s="300">
        <v>221</v>
      </c>
      <c r="G205" s="300" t="s">
        <v>15</v>
      </c>
      <c r="H205" s="300" t="s">
        <v>15</v>
      </c>
      <c r="I205" s="343" t="s">
        <v>313</v>
      </c>
      <c r="J205" s="344">
        <v>517.17490225074948</v>
      </c>
      <c r="K205" s="345">
        <v>122.65500000000002</v>
      </c>
      <c r="L205" s="346" t="s">
        <v>451</v>
      </c>
      <c r="M205" s="346" t="s">
        <v>451</v>
      </c>
      <c r="N205" s="346" t="s">
        <v>451</v>
      </c>
      <c r="O205" s="346" t="s">
        <v>451</v>
      </c>
      <c r="W205" s="207">
        <f t="shared" si="51"/>
        <v>0</v>
      </c>
      <c r="X205" s="207">
        <f t="shared" si="52"/>
        <v>0</v>
      </c>
      <c r="Y205" s="207">
        <f t="shared" si="53"/>
        <v>0</v>
      </c>
      <c r="Z205" s="207">
        <f t="shared" si="54"/>
        <v>0</v>
      </c>
      <c r="AA205" s="207">
        <f t="shared" si="55"/>
        <v>0</v>
      </c>
      <c r="AB205" s="207">
        <f t="shared" si="56"/>
        <v>0</v>
      </c>
      <c r="AC205" s="82"/>
      <c r="AD205" s="82">
        <f t="shared" si="45"/>
        <v>0</v>
      </c>
      <c r="AE205" s="82">
        <f t="shared" si="46"/>
        <v>0</v>
      </c>
      <c r="AF205" s="82">
        <f t="shared" si="47"/>
        <v>0</v>
      </c>
      <c r="AG205" s="82">
        <f t="shared" si="48"/>
        <v>0</v>
      </c>
      <c r="AH205" s="82">
        <f t="shared" si="49"/>
        <v>0</v>
      </c>
      <c r="AI205" s="82">
        <f t="shared" si="50"/>
        <v>0</v>
      </c>
    </row>
    <row r="206" spans="1:35" ht="25.5" x14ac:dyDescent="0.25">
      <c r="A206" s="225">
        <v>204</v>
      </c>
      <c r="B206" s="300" t="s">
        <v>114</v>
      </c>
      <c r="C206" s="300" t="s">
        <v>132</v>
      </c>
      <c r="D206" s="300">
        <v>2</v>
      </c>
      <c r="E206" s="300" t="s">
        <v>15</v>
      </c>
      <c r="F206" s="300">
        <v>221</v>
      </c>
      <c r="G206" s="300" t="s">
        <v>15</v>
      </c>
      <c r="H206" s="300" t="s">
        <v>15</v>
      </c>
      <c r="I206" s="343" t="s">
        <v>313</v>
      </c>
      <c r="J206" s="344">
        <v>517.17490225074948</v>
      </c>
      <c r="K206" s="345">
        <v>122.65500000000002</v>
      </c>
      <c r="L206" s="346" t="s">
        <v>451</v>
      </c>
      <c r="M206" s="346" t="s">
        <v>451</v>
      </c>
      <c r="N206" s="346" t="s">
        <v>451</v>
      </c>
      <c r="O206" s="346" t="s">
        <v>451</v>
      </c>
      <c r="W206" s="207">
        <f t="shared" si="51"/>
        <v>0</v>
      </c>
      <c r="X206" s="207">
        <f t="shared" si="52"/>
        <v>0</v>
      </c>
      <c r="Y206" s="207">
        <f t="shared" si="53"/>
        <v>0</v>
      </c>
      <c r="Z206" s="207">
        <f t="shared" si="54"/>
        <v>0</v>
      </c>
      <c r="AA206" s="207">
        <f t="shared" si="55"/>
        <v>0</v>
      </c>
      <c r="AB206" s="207">
        <f t="shared" si="56"/>
        <v>0</v>
      </c>
      <c r="AC206" s="82"/>
      <c r="AD206" s="82">
        <f t="shared" si="45"/>
        <v>0</v>
      </c>
      <c r="AE206" s="82">
        <f t="shared" si="46"/>
        <v>0</v>
      </c>
      <c r="AF206" s="82">
        <f t="shared" si="47"/>
        <v>0</v>
      </c>
      <c r="AG206" s="82">
        <f t="shared" si="48"/>
        <v>0</v>
      </c>
      <c r="AH206" s="82">
        <f t="shared" si="49"/>
        <v>0</v>
      </c>
      <c r="AI206" s="82">
        <f t="shared" si="50"/>
        <v>0</v>
      </c>
    </row>
    <row r="207" spans="1:35" ht="26.25" x14ac:dyDescent="0.25">
      <c r="A207" s="225">
        <v>205</v>
      </c>
      <c r="B207" s="300" t="s">
        <v>114</v>
      </c>
      <c r="C207" s="300" t="s">
        <v>843</v>
      </c>
      <c r="D207" s="300">
        <v>1</v>
      </c>
      <c r="E207" s="300" t="s">
        <v>15</v>
      </c>
      <c r="F207" s="300">
        <v>169</v>
      </c>
      <c r="G207" s="300" t="s">
        <v>15</v>
      </c>
      <c r="H207" s="300" t="s">
        <v>15</v>
      </c>
      <c r="I207" s="343" t="s">
        <v>314</v>
      </c>
      <c r="J207" s="344">
        <v>680.65493404551648</v>
      </c>
      <c r="K207" s="345">
        <v>123.708</v>
      </c>
      <c r="L207" s="346">
        <v>50</v>
      </c>
      <c r="M207" s="346" t="s">
        <v>451</v>
      </c>
      <c r="N207" s="346">
        <v>50</v>
      </c>
      <c r="O207" s="346" t="s">
        <v>543</v>
      </c>
      <c r="W207" s="207">
        <f t="shared" si="51"/>
        <v>0</v>
      </c>
      <c r="X207" s="207">
        <f t="shared" si="52"/>
        <v>1</v>
      </c>
      <c r="Y207" s="207">
        <f t="shared" si="53"/>
        <v>0</v>
      </c>
      <c r="Z207" s="207">
        <f t="shared" si="54"/>
        <v>0</v>
      </c>
      <c r="AA207" s="207">
        <f t="shared" si="55"/>
        <v>0</v>
      </c>
      <c r="AB207" s="207">
        <f t="shared" si="56"/>
        <v>0</v>
      </c>
      <c r="AC207" s="82"/>
      <c r="AD207" s="82">
        <f t="shared" si="45"/>
        <v>0</v>
      </c>
      <c r="AE207" s="82">
        <f t="shared" si="46"/>
        <v>0</v>
      </c>
      <c r="AF207" s="82">
        <f t="shared" si="47"/>
        <v>0</v>
      </c>
      <c r="AG207" s="82">
        <f t="shared" si="48"/>
        <v>0</v>
      </c>
      <c r="AH207" s="82">
        <f t="shared" si="49"/>
        <v>0</v>
      </c>
      <c r="AI207" s="82">
        <f t="shared" si="50"/>
        <v>0</v>
      </c>
    </row>
    <row r="208" spans="1:35" ht="26.25" x14ac:dyDescent="0.25">
      <c r="A208" s="225">
        <v>206</v>
      </c>
      <c r="B208" s="300" t="s">
        <v>114</v>
      </c>
      <c r="C208" s="300" t="s">
        <v>843</v>
      </c>
      <c r="D208" s="300">
        <v>2</v>
      </c>
      <c r="E208" s="300" t="s">
        <v>15</v>
      </c>
      <c r="F208" s="300">
        <v>169</v>
      </c>
      <c r="G208" s="300" t="s">
        <v>15</v>
      </c>
      <c r="H208" s="300" t="s">
        <v>15</v>
      </c>
      <c r="I208" s="343" t="s">
        <v>314</v>
      </c>
      <c r="J208" s="344">
        <v>680.65493404551648</v>
      </c>
      <c r="K208" s="345">
        <v>123.708</v>
      </c>
      <c r="L208" s="346">
        <v>50</v>
      </c>
      <c r="M208" s="346" t="s">
        <v>451</v>
      </c>
      <c r="N208" s="346">
        <v>50</v>
      </c>
      <c r="O208" s="346" t="s">
        <v>543</v>
      </c>
      <c r="W208" s="207">
        <f t="shared" si="51"/>
        <v>0</v>
      </c>
      <c r="X208" s="207">
        <f t="shared" si="52"/>
        <v>1</v>
      </c>
      <c r="Y208" s="207">
        <f t="shared" si="53"/>
        <v>0</v>
      </c>
      <c r="Z208" s="207">
        <f t="shared" si="54"/>
        <v>0</v>
      </c>
      <c r="AA208" s="207">
        <f t="shared" si="55"/>
        <v>0</v>
      </c>
      <c r="AB208" s="207">
        <f t="shared" si="56"/>
        <v>0</v>
      </c>
      <c r="AC208" s="82"/>
      <c r="AD208" s="82">
        <f t="shared" si="45"/>
        <v>0</v>
      </c>
      <c r="AE208" s="82">
        <f t="shared" si="46"/>
        <v>0</v>
      </c>
      <c r="AF208" s="82">
        <f t="shared" si="47"/>
        <v>0</v>
      </c>
      <c r="AG208" s="82">
        <f t="shared" si="48"/>
        <v>0</v>
      </c>
      <c r="AH208" s="82">
        <f t="shared" si="49"/>
        <v>0</v>
      </c>
      <c r="AI208" s="82">
        <f t="shared" si="50"/>
        <v>0</v>
      </c>
    </row>
    <row r="209" spans="1:35" ht="25.5" x14ac:dyDescent="0.25">
      <c r="A209" s="225">
        <v>207</v>
      </c>
      <c r="B209" s="300" t="s">
        <v>126</v>
      </c>
      <c r="C209" s="300" t="s">
        <v>65</v>
      </c>
      <c r="D209" s="300">
        <v>1</v>
      </c>
      <c r="E209" s="300" t="s">
        <v>902</v>
      </c>
      <c r="F209" s="300">
        <v>96</v>
      </c>
      <c r="G209" s="300" t="s">
        <v>51</v>
      </c>
      <c r="H209" s="300" t="s">
        <v>51</v>
      </c>
      <c r="I209" s="343" t="s">
        <v>313</v>
      </c>
      <c r="J209" s="344">
        <v>517.17490225074948</v>
      </c>
      <c r="K209" s="345">
        <v>47.175000000000004</v>
      </c>
      <c r="L209" s="346" t="s">
        <v>451</v>
      </c>
      <c r="M209" s="346" t="s">
        <v>451</v>
      </c>
      <c r="N209" s="346" t="s">
        <v>451</v>
      </c>
      <c r="O209" s="346" t="s">
        <v>451</v>
      </c>
      <c r="W209" s="207">
        <f t="shared" si="51"/>
        <v>0</v>
      </c>
      <c r="X209" s="207">
        <f t="shared" si="52"/>
        <v>0</v>
      </c>
      <c r="Y209" s="207">
        <f t="shared" si="53"/>
        <v>0</v>
      </c>
      <c r="Z209" s="207">
        <f t="shared" si="54"/>
        <v>0</v>
      </c>
      <c r="AA209" s="207">
        <f t="shared" si="55"/>
        <v>0</v>
      </c>
      <c r="AB209" s="207">
        <f t="shared" si="56"/>
        <v>0</v>
      </c>
      <c r="AC209" s="82"/>
      <c r="AD209" s="82">
        <f t="shared" si="45"/>
        <v>0</v>
      </c>
      <c r="AE209" s="82">
        <f t="shared" si="46"/>
        <v>0</v>
      </c>
      <c r="AF209" s="82">
        <f t="shared" si="47"/>
        <v>0</v>
      </c>
      <c r="AG209" s="82">
        <f t="shared" si="48"/>
        <v>0</v>
      </c>
      <c r="AH209" s="82">
        <f t="shared" si="49"/>
        <v>0</v>
      </c>
      <c r="AI209" s="82">
        <f t="shared" si="50"/>
        <v>0</v>
      </c>
    </row>
    <row r="210" spans="1:35" ht="25.5" x14ac:dyDescent="0.25">
      <c r="A210" s="225">
        <v>208</v>
      </c>
      <c r="B210" s="300" t="s">
        <v>128</v>
      </c>
      <c r="C210" s="300" t="s">
        <v>581</v>
      </c>
      <c r="D210" s="300">
        <v>1</v>
      </c>
      <c r="E210" s="300" t="s">
        <v>11</v>
      </c>
      <c r="F210" s="300">
        <v>39</v>
      </c>
      <c r="G210" s="300" t="s">
        <v>51</v>
      </c>
      <c r="H210" s="300" t="s">
        <v>11</v>
      </c>
      <c r="I210" s="343" t="s">
        <v>313</v>
      </c>
      <c r="J210" s="344">
        <v>517.17490225074948</v>
      </c>
      <c r="K210" s="345">
        <v>21.645000000000003</v>
      </c>
      <c r="L210" s="346" t="s">
        <v>451</v>
      </c>
      <c r="M210" s="346" t="s">
        <v>451</v>
      </c>
      <c r="N210" s="346" t="s">
        <v>451</v>
      </c>
      <c r="O210" s="346" t="s">
        <v>451</v>
      </c>
      <c r="W210" s="207">
        <f t="shared" si="51"/>
        <v>0</v>
      </c>
      <c r="X210" s="207">
        <f t="shared" si="52"/>
        <v>0</v>
      </c>
      <c r="Y210" s="207">
        <f t="shared" si="53"/>
        <v>0</v>
      </c>
      <c r="Z210" s="207">
        <f t="shared" si="54"/>
        <v>0</v>
      </c>
      <c r="AA210" s="207">
        <f t="shared" si="55"/>
        <v>0</v>
      </c>
      <c r="AB210" s="207">
        <f t="shared" si="56"/>
        <v>0</v>
      </c>
      <c r="AC210" s="82"/>
      <c r="AD210" s="82">
        <f t="shared" si="45"/>
        <v>0</v>
      </c>
      <c r="AE210" s="82">
        <f t="shared" si="46"/>
        <v>0</v>
      </c>
      <c r="AF210" s="82">
        <f t="shared" si="47"/>
        <v>0</v>
      </c>
      <c r="AG210" s="82">
        <f t="shared" si="48"/>
        <v>0</v>
      </c>
      <c r="AH210" s="82">
        <f t="shared" si="49"/>
        <v>0</v>
      </c>
      <c r="AI210" s="82">
        <f t="shared" si="50"/>
        <v>0</v>
      </c>
    </row>
    <row r="211" spans="1:35" ht="25.5" x14ac:dyDescent="0.25">
      <c r="A211" s="225">
        <v>209</v>
      </c>
      <c r="B211" s="300" t="s">
        <v>128</v>
      </c>
      <c r="C211" s="300" t="s">
        <v>581</v>
      </c>
      <c r="D211" s="300">
        <v>2</v>
      </c>
      <c r="E211" s="300" t="s">
        <v>11</v>
      </c>
      <c r="F211" s="300">
        <v>39</v>
      </c>
      <c r="G211" s="300" t="s">
        <v>51</v>
      </c>
      <c r="H211" s="300" t="s">
        <v>11</v>
      </c>
      <c r="I211" s="343" t="s">
        <v>313</v>
      </c>
      <c r="J211" s="344">
        <v>517.17490225074948</v>
      </c>
      <c r="K211" s="345">
        <v>21.645000000000003</v>
      </c>
      <c r="L211" s="346" t="s">
        <v>451</v>
      </c>
      <c r="M211" s="346" t="s">
        <v>451</v>
      </c>
      <c r="N211" s="346" t="s">
        <v>451</v>
      </c>
      <c r="O211" s="346" t="s">
        <v>451</v>
      </c>
      <c r="W211" s="207">
        <f t="shared" si="51"/>
        <v>0</v>
      </c>
      <c r="X211" s="207">
        <f t="shared" si="52"/>
        <v>0</v>
      </c>
      <c r="Y211" s="207">
        <f t="shared" si="53"/>
        <v>0</v>
      </c>
      <c r="Z211" s="207">
        <f t="shared" si="54"/>
        <v>0</v>
      </c>
      <c r="AA211" s="207">
        <f t="shared" si="55"/>
        <v>0</v>
      </c>
      <c r="AB211" s="207">
        <f t="shared" si="56"/>
        <v>0</v>
      </c>
      <c r="AC211" s="82"/>
      <c r="AD211" s="82">
        <f t="shared" si="45"/>
        <v>0</v>
      </c>
      <c r="AE211" s="82">
        <f t="shared" si="46"/>
        <v>0</v>
      </c>
      <c r="AF211" s="82">
        <f t="shared" si="47"/>
        <v>0</v>
      </c>
      <c r="AG211" s="82">
        <f t="shared" si="48"/>
        <v>0</v>
      </c>
      <c r="AH211" s="82">
        <f t="shared" si="49"/>
        <v>0</v>
      </c>
      <c r="AI211" s="82">
        <f t="shared" si="50"/>
        <v>0</v>
      </c>
    </row>
    <row r="212" spans="1:35" s="285" customFormat="1" ht="25.5" x14ac:dyDescent="0.25">
      <c r="A212" s="225">
        <v>210</v>
      </c>
      <c r="B212" s="300" t="s">
        <v>128</v>
      </c>
      <c r="C212" s="346" t="s">
        <v>890</v>
      </c>
      <c r="D212" s="300">
        <v>1</v>
      </c>
      <c r="E212" s="300" t="s">
        <v>902</v>
      </c>
      <c r="F212" s="300">
        <v>12</v>
      </c>
      <c r="G212" s="300" t="s">
        <v>51</v>
      </c>
      <c r="H212" s="300" t="s">
        <v>11</v>
      </c>
      <c r="I212" s="343" t="s">
        <v>313</v>
      </c>
      <c r="J212" s="344">
        <v>517.17490225074948</v>
      </c>
      <c r="K212" s="345">
        <v>6.66</v>
      </c>
      <c r="L212" s="346" t="s">
        <v>451</v>
      </c>
      <c r="M212" s="346" t="s">
        <v>451</v>
      </c>
      <c r="N212" s="346" t="s">
        <v>451</v>
      </c>
      <c r="O212" s="346" t="s">
        <v>451</v>
      </c>
      <c r="P212" s="154"/>
      <c r="Q212" s="154"/>
      <c r="R212" s="154"/>
      <c r="S212" s="154"/>
      <c r="T212" s="154"/>
      <c r="U212" s="154"/>
      <c r="V212" s="154"/>
      <c r="W212" s="207">
        <f t="shared" si="51"/>
        <v>0</v>
      </c>
      <c r="X212" s="207">
        <f t="shared" si="52"/>
        <v>0</v>
      </c>
      <c r="Y212" s="207">
        <f t="shared" si="53"/>
        <v>0</v>
      </c>
      <c r="Z212" s="207">
        <f t="shared" si="54"/>
        <v>0</v>
      </c>
      <c r="AA212" s="207">
        <f t="shared" si="55"/>
        <v>0</v>
      </c>
      <c r="AB212" s="207">
        <f t="shared" si="56"/>
        <v>0</v>
      </c>
      <c r="AC212" s="82"/>
      <c r="AD212" s="82">
        <f t="shared" si="45"/>
        <v>0</v>
      </c>
      <c r="AE212" s="82">
        <f t="shared" si="46"/>
        <v>0</v>
      </c>
      <c r="AF212" s="82">
        <f t="shared" si="47"/>
        <v>0</v>
      </c>
      <c r="AG212" s="82">
        <f t="shared" si="48"/>
        <v>0</v>
      </c>
      <c r="AH212" s="82">
        <f t="shared" si="49"/>
        <v>0</v>
      </c>
      <c r="AI212" s="82">
        <f t="shared" si="50"/>
        <v>0</v>
      </c>
    </row>
    <row r="213" spans="1:35" s="285" customFormat="1" ht="25.5" x14ac:dyDescent="0.25">
      <c r="A213" s="225">
        <v>211</v>
      </c>
      <c r="B213" s="300" t="s">
        <v>128</v>
      </c>
      <c r="C213" s="346" t="s">
        <v>40</v>
      </c>
      <c r="D213" s="300">
        <v>2</v>
      </c>
      <c r="E213" s="300" t="s">
        <v>903</v>
      </c>
      <c r="F213" s="300">
        <v>220</v>
      </c>
      <c r="G213" s="300" t="s">
        <v>51</v>
      </c>
      <c r="H213" s="300" t="s">
        <v>11</v>
      </c>
      <c r="I213" s="343" t="s">
        <v>313</v>
      </c>
      <c r="J213" s="344">
        <v>517.17490225074948</v>
      </c>
      <c r="K213" s="345">
        <v>122.10000000000001</v>
      </c>
      <c r="L213" s="346" t="s">
        <v>451</v>
      </c>
      <c r="M213" s="346" t="s">
        <v>451</v>
      </c>
      <c r="N213" s="346">
        <v>50</v>
      </c>
      <c r="O213" s="346" t="s">
        <v>451</v>
      </c>
      <c r="P213" s="154"/>
      <c r="Q213" s="154"/>
      <c r="R213" s="154"/>
      <c r="S213" s="154"/>
      <c r="T213" s="154"/>
      <c r="U213" s="154"/>
      <c r="V213" s="154"/>
      <c r="W213" s="207">
        <f t="shared" si="51"/>
        <v>0</v>
      </c>
      <c r="X213" s="207">
        <f t="shared" si="52"/>
        <v>0</v>
      </c>
      <c r="Y213" s="207">
        <f t="shared" si="53"/>
        <v>0</v>
      </c>
      <c r="Z213" s="207">
        <f t="shared" si="54"/>
        <v>0</v>
      </c>
      <c r="AA213" s="207">
        <f t="shared" si="55"/>
        <v>0</v>
      </c>
      <c r="AB213" s="207">
        <f t="shared" si="56"/>
        <v>0</v>
      </c>
      <c r="AC213" s="82"/>
      <c r="AD213" s="82">
        <f t="shared" si="45"/>
        <v>0</v>
      </c>
      <c r="AE213" s="82">
        <f t="shared" si="46"/>
        <v>1</v>
      </c>
      <c r="AF213" s="82">
        <f t="shared" si="47"/>
        <v>0</v>
      </c>
      <c r="AG213" s="82">
        <f t="shared" si="48"/>
        <v>0</v>
      </c>
      <c r="AH213" s="82">
        <f t="shared" si="49"/>
        <v>0</v>
      </c>
      <c r="AI213" s="82">
        <f t="shared" si="50"/>
        <v>0</v>
      </c>
    </row>
    <row r="214" spans="1:35" ht="25.5" x14ac:dyDescent="0.25">
      <c r="A214" s="225">
        <v>212</v>
      </c>
      <c r="B214" s="300" t="s">
        <v>581</v>
      </c>
      <c r="C214" s="300" t="s">
        <v>133</v>
      </c>
      <c r="D214" s="300">
        <v>1</v>
      </c>
      <c r="E214" s="300" t="s">
        <v>11</v>
      </c>
      <c r="F214" s="300">
        <v>156</v>
      </c>
      <c r="G214" s="300" t="s">
        <v>11</v>
      </c>
      <c r="H214" s="300" t="s">
        <v>11</v>
      </c>
      <c r="I214" s="343" t="s">
        <v>313</v>
      </c>
      <c r="J214" s="344">
        <v>517.17490225074948</v>
      </c>
      <c r="K214" s="345">
        <v>86.580000000000013</v>
      </c>
      <c r="L214" s="346" t="s">
        <v>451</v>
      </c>
      <c r="M214" s="346" t="s">
        <v>451</v>
      </c>
      <c r="N214" s="346" t="s">
        <v>451</v>
      </c>
      <c r="O214" s="346" t="s">
        <v>451</v>
      </c>
      <c r="W214" s="207">
        <f t="shared" si="51"/>
        <v>0</v>
      </c>
      <c r="X214" s="207">
        <f t="shared" si="52"/>
        <v>0</v>
      </c>
      <c r="Y214" s="207">
        <f t="shared" si="53"/>
        <v>0</v>
      </c>
      <c r="Z214" s="207">
        <f t="shared" si="54"/>
        <v>0</v>
      </c>
      <c r="AA214" s="207">
        <f t="shared" si="55"/>
        <v>0</v>
      </c>
      <c r="AB214" s="207">
        <f t="shared" si="56"/>
        <v>0</v>
      </c>
      <c r="AC214" s="82"/>
      <c r="AD214" s="82">
        <f t="shared" si="45"/>
        <v>0</v>
      </c>
      <c r="AE214" s="82">
        <f t="shared" si="46"/>
        <v>0</v>
      </c>
      <c r="AF214" s="82">
        <f t="shared" si="47"/>
        <v>0</v>
      </c>
      <c r="AG214" s="82">
        <f t="shared" si="48"/>
        <v>0</v>
      </c>
      <c r="AH214" s="82">
        <f t="shared" si="49"/>
        <v>0</v>
      </c>
      <c r="AI214" s="82">
        <f t="shared" si="50"/>
        <v>0</v>
      </c>
    </row>
    <row r="215" spans="1:35" ht="25.5" x14ac:dyDescent="0.25">
      <c r="A215" s="225">
        <v>213</v>
      </c>
      <c r="B215" s="300" t="s">
        <v>581</v>
      </c>
      <c r="C215" s="300" t="s">
        <v>133</v>
      </c>
      <c r="D215" s="300">
        <v>2</v>
      </c>
      <c r="E215" s="300" t="s">
        <v>11</v>
      </c>
      <c r="F215" s="300">
        <v>156</v>
      </c>
      <c r="G215" s="300" t="s">
        <v>11</v>
      </c>
      <c r="H215" s="300" t="s">
        <v>11</v>
      </c>
      <c r="I215" s="343" t="s">
        <v>313</v>
      </c>
      <c r="J215" s="344">
        <v>517.17490225074948</v>
      </c>
      <c r="K215" s="345">
        <v>86.580000000000013</v>
      </c>
      <c r="L215" s="346" t="s">
        <v>451</v>
      </c>
      <c r="M215" s="346" t="s">
        <v>451</v>
      </c>
      <c r="N215" s="346" t="s">
        <v>451</v>
      </c>
      <c r="O215" s="346" t="s">
        <v>451</v>
      </c>
      <c r="W215" s="207">
        <f t="shared" si="51"/>
        <v>0</v>
      </c>
      <c r="X215" s="207">
        <f t="shared" si="52"/>
        <v>0</v>
      </c>
      <c r="Y215" s="207">
        <f t="shared" si="53"/>
        <v>0</v>
      </c>
      <c r="Z215" s="207">
        <f t="shared" si="54"/>
        <v>0</v>
      </c>
      <c r="AA215" s="207">
        <f t="shared" si="55"/>
        <v>0</v>
      </c>
      <c r="AB215" s="207">
        <f t="shared" si="56"/>
        <v>0</v>
      </c>
      <c r="AC215" s="82"/>
      <c r="AD215" s="82">
        <f t="shared" si="45"/>
        <v>0</v>
      </c>
      <c r="AE215" s="82">
        <f t="shared" si="46"/>
        <v>0</v>
      </c>
      <c r="AF215" s="82">
        <f t="shared" si="47"/>
        <v>0</v>
      </c>
      <c r="AG215" s="82">
        <f t="shared" si="48"/>
        <v>0</v>
      </c>
      <c r="AH215" s="82">
        <f t="shared" si="49"/>
        <v>0</v>
      </c>
      <c r="AI215" s="82">
        <f t="shared" si="50"/>
        <v>0</v>
      </c>
    </row>
    <row r="216" spans="1:35" ht="25.5" x14ac:dyDescent="0.25">
      <c r="A216" s="225">
        <v>214</v>
      </c>
      <c r="B216" s="300" t="s">
        <v>134</v>
      </c>
      <c r="C216" s="300" t="s">
        <v>480</v>
      </c>
      <c r="D216" s="300">
        <v>2</v>
      </c>
      <c r="E216" s="300" t="s">
        <v>51</v>
      </c>
      <c r="F216" s="300">
        <v>343</v>
      </c>
      <c r="G216" s="300" t="s">
        <v>51</v>
      </c>
      <c r="H216" s="300" t="s">
        <v>51</v>
      </c>
      <c r="I216" s="343" t="s">
        <v>313</v>
      </c>
      <c r="J216" s="344">
        <v>517.17490225074948</v>
      </c>
      <c r="K216" s="345">
        <v>190.36500000000001</v>
      </c>
      <c r="L216" s="346">
        <v>50</v>
      </c>
      <c r="M216" s="346" t="s">
        <v>451</v>
      </c>
      <c r="N216" s="346">
        <v>50</v>
      </c>
      <c r="O216" s="346" t="s">
        <v>451</v>
      </c>
      <c r="W216" s="207">
        <f t="shared" si="51"/>
        <v>0</v>
      </c>
      <c r="X216" s="207">
        <f t="shared" si="52"/>
        <v>1</v>
      </c>
      <c r="Y216" s="207">
        <f t="shared" si="53"/>
        <v>0</v>
      </c>
      <c r="Z216" s="207">
        <f t="shared" si="54"/>
        <v>0</v>
      </c>
      <c r="AA216" s="207">
        <f t="shared" si="55"/>
        <v>0</v>
      </c>
      <c r="AB216" s="207">
        <f t="shared" si="56"/>
        <v>0</v>
      </c>
      <c r="AC216" s="82"/>
      <c r="AD216" s="82">
        <f t="shared" si="45"/>
        <v>0</v>
      </c>
      <c r="AE216" s="82">
        <f t="shared" si="46"/>
        <v>1</v>
      </c>
      <c r="AF216" s="82">
        <f t="shared" si="47"/>
        <v>0</v>
      </c>
      <c r="AG216" s="82">
        <f t="shared" si="48"/>
        <v>0</v>
      </c>
      <c r="AH216" s="82">
        <f t="shared" si="49"/>
        <v>0</v>
      </c>
      <c r="AI216" s="82">
        <f t="shared" si="50"/>
        <v>0</v>
      </c>
    </row>
    <row r="217" spans="1:35" ht="25.5" x14ac:dyDescent="0.25">
      <c r="A217" s="225">
        <v>215</v>
      </c>
      <c r="B217" s="347" t="s">
        <v>134</v>
      </c>
      <c r="C217" s="347" t="s">
        <v>135</v>
      </c>
      <c r="D217" s="347">
        <v>1</v>
      </c>
      <c r="E217" s="347" t="s">
        <v>11</v>
      </c>
      <c r="F217" s="347">
        <v>149</v>
      </c>
      <c r="G217" s="300" t="s">
        <v>11</v>
      </c>
      <c r="H217" s="300" t="s">
        <v>15</v>
      </c>
      <c r="I217" s="343" t="s">
        <v>313</v>
      </c>
      <c r="J217" s="344">
        <v>517.17490225074948</v>
      </c>
      <c r="K217" s="345">
        <v>82.695000000000007</v>
      </c>
      <c r="L217" s="346" t="s">
        <v>451</v>
      </c>
      <c r="M217" s="346" t="s">
        <v>451</v>
      </c>
      <c r="N217" s="346">
        <v>50</v>
      </c>
      <c r="O217" s="346" t="s">
        <v>451</v>
      </c>
      <c r="W217" s="207">
        <f t="shared" si="51"/>
        <v>0</v>
      </c>
      <c r="X217" s="207">
        <f t="shared" si="52"/>
        <v>0</v>
      </c>
      <c r="Y217" s="207">
        <f t="shared" si="53"/>
        <v>0</v>
      </c>
      <c r="Z217" s="207">
        <f t="shared" si="54"/>
        <v>0</v>
      </c>
      <c r="AA217" s="207">
        <f t="shared" si="55"/>
        <v>0</v>
      </c>
      <c r="AB217" s="207">
        <f t="shared" si="56"/>
        <v>0</v>
      </c>
      <c r="AC217" s="82"/>
      <c r="AD217" s="82">
        <f t="shared" si="45"/>
        <v>0</v>
      </c>
      <c r="AE217" s="82">
        <f t="shared" si="46"/>
        <v>1</v>
      </c>
      <c r="AF217" s="82">
        <f t="shared" si="47"/>
        <v>0</v>
      </c>
      <c r="AG217" s="82">
        <f t="shared" si="48"/>
        <v>0</v>
      </c>
      <c r="AH217" s="82">
        <f t="shared" si="49"/>
        <v>0</v>
      </c>
      <c r="AI217" s="82">
        <f t="shared" si="50"/>
        <v>0</v>
      </c>
    </row>
    <row r="218" spans="1:35" s="285" customFormat="1" ht="25.5" x14ac:dyDescent="0.25">
      <c r="A218" s="225">
        <v>216</v>
      </c>
      <c r="B218" s="347" t="s">
        <v>134</v>
      </c>
      <c r="C218" s="347" t="s">
        <v>73</v>
      </c>
      <c r="D218" s="347">
        <v>1</v>
      </c>
      <c r="E218" s="347" t="s">
        <v>11</v>
      </c>
      <c r="F218" s="347">
        <v>272</v>
      </c>
      <c r="G218" s="300" t="s">
        <v>11</v>
      </c>
      <c r="H218" s="300" t="s">
        <v>11</v>
      </c>
      <c r="I218" s="343" t="s">
        <v>313</v>
      </c>
      <c r="J218" s="344">
        <v>517.17490225074948</v>
      </c>
      <c r="K218" s="345">
        <v>150.96</v>
      </c>
      <c r="L218" s="346">
        <v>50</v>
      </c>
      <c r="M218" s="346" t="s">
        <v>451</v>
      </c>
      <c r="N218" s="346">
        <v>50</v>
      </c>
      <c r="O218" s="346" t="s">
        <v>451</v>
      </c>
      <c r="P218" s="154"/>
      <c r="Q218" s="154"/>
      <c r="R218" s="154"/>
      <c r="S218" s="154"/>
      <c r="T218" s="154"/>
      <c r="U218" s="154"/>
      <c r="V218" s="154"/>
      <c r="W218" s="207">
        <f t="shared" si="51"/>
        <v>0</v>
      </c>
      <c r="X218" s="207">
        <f t="shared" si="52"/>
        <v>1</v>
      </c>
      <c r="Y218" s="207">
        <f t="shared" si="53"/>
        <v>0</v>
      </c>
      <c r="Z218" s="207">
        <f t="shared" si="54"/>
        <v>0</v>
      </c>
      <c r="AA218" s="207">
        <f t="shared" si="55"/>
        <v>0</v>
      </c>
      <c r="AB218" s="207">
        <f t="shared" si="56"/>
        <v>0</v>
      </c>
      <c r="AC218" s="82"/>
      <c r="AD218" s="82">
        <f t="shared" si="45"/>
        <v>0</v>
      </c>
      <c r="AE218" s="82">
        <f t="shared" si="46"/>
        <v>1</v>
      </c>
      <c r="AF218" s="82">
        <f t="shared" si="47"/>
        <v>0</v>
      </c>
      <c r="AG218" s="82">
        <f t="shared" si="48"/>
        <v>0</v>
      </c>
      <c r="AH218" s="82">
        <f t="shared" si="49"/>
        <v>0</v>
      </c>
      <c r="AI218" s="82">
        <f t="shared" si="50"/>
        <v>0</v>
      </c>
    </row>
    <row r="219" spans="1:35" ht="25.5" x14ac:dyDescent="0.25">
      <c r="A219" s="225">
        <v>217</v>
      </c>
      <c r="B219" s="300" t="s">
        <v>134</v>
      </c>
      <c r="C219" s="300" t="s">
        <v>98</v>
      </c>
      <c r="D219" s="300">
        <v>1</v>
      </c>
      <c r="E219" s="300" t="s">
        <v>51</v>
      </c>
      <c r="F219" s="300">
        <v>10</v>
      </c>
      <c r="G219" s="300" t="s">
        <v>51</v>
      </c>
      <c r="H219" s="300" t="s">
        <v>51</v>
      </c>
      <c r="I219" s="343" t="s">
        <v>313</v>
      </c>
      <c r="J219" s="344">
        <v>517.17490225074948</v>
      </c>
      <c r="K219" s="345">
        <v>5.5500000000000007</v>
      </c>
      <c r="L219" s="346" t="s">
        <v>451</v>
      </c>
      <c r="M219" s="346" t="s">
        <v>451</v>
      </c>
      <c r="N219" s="346" t="s">
        <v>451</v>
      </c>
      <c r="O219" s="346" t="s">
        <v>451</v>
      </c>
      <c r="W219" s="207">
        <f t="shared" si="51"/>
        <v>0</v>
      </c>
      <c r="X219" s="207">
        <f t="shared" si="52"/>
        <v>0</v>
      </c>
      <c r="Y219" s="207">
        <f t="shared" si="53"/>
        <v>0</v>
      </c>
      <c r="Z219" s="207">
        <f t="shared" si="54"/>
        <v>0</v>
      </c>
      <c r="AA219" s="207">
        <f t="shared" si="55"/>
        <v>0</v>
      </c>
      <c r="AB219" s="207">
        <f t="shared" si="56"/>
        <v>0</v>
      </c>
      <c r="AC219" s="82"/>
      <c r="AD219" s="82">
        <f t="shared" si="45"/>
        <v>0</v>
      </c>
      <c r="AE219" s="82">
        <f t="shared" si="46"/>
        <v>0</v>
      </c>
      <c r="AF219" s="82">
        <f t="shared" si="47"/>
        <v>0</v>
      </c>
      <c r="AG219" s="82">
        <f t="shared" si="48"/>
        <v>0</v>
      </c>
      <c r="AH219" s="82">
        <f t="shared" si="49"/>
        <v>0</v>
      </c>
      <c r="AI219" s="82">
        <f t="shared" si="50"/>
        <v>0</v>
      </c>
    </row>
    <row r="220" spans="1:35" ht="25.5" x14ac:dyDescent="0.25">
      <c r="A220" s="225">
        <v>218</v>
      </c>
      <c r="B220" s="300" t="s">
        <v>134</v>
      </c>
      <c r="C220" s="300" t="s">
        <v>98</v>
      </c>
      <c r="D220" s="300">
        <v>2</v>
      </c>
      <c r="E220" s="300" t="s">
        <v>51</v>
      </c>
      <c r="F220" s="300">
        <v>10</v>
      </c>
      <c r="G220" s="300" t="s">
        <v>51</v>
      </c>
      <c r="H220" s="300" t="s">
        <v>51</v>
      </c>
      <c r="I220" s="343" t="s">
        <v>313</v>
      </c>
      <c r="J220" s="344">
        <v>517.17490225074948</v>
      </c>
      <c r="K220" s="345">
        <v>5.5500000000000007</v>
      </c>
      <c r="L220" s="346" t="s">
        <v>451</v>
      </c>
      <c r="M220" s="346" t="s">
        <v>451</v>
      </c>
      <c r="N220" s="346" t="s">
        <v>451</v>
      </c>
      <c r="O220" s="346" t="s">
        <v>451</v>
      </c>
      <c r="W220" s="207">
        <f t="shared" si="51"/>
        <v>0</v>
      </c>
      <c r="X220" s="207">
        <f t="shared" si="52"/>
        <v>0</v>
      </c>
      <c r="Y220" s="207">
        <f t="shared" si="53"/>
        <v>0</v>
      </c>
      <c r="Z220" s="207">
        <f t="shared" si="54"/>
        <v>0</v>
      </c>
      <c r="AA220" s="207">
        <f t="shared" si="55"/>
        <v>0</v>
      </c>
      <c r="AB220" s="207">
        <f t="shared" si="56"/>
        <v>0</v>
      </c>
      <c r="AC220" s="82"/>
      <c r="AD220" s="82">
        <f t="shared" si="45"/>
        <v>0</v>
      </c>
      <c r="AE220" s="82">
        <f t="shared" si="46"/>
        <v>0</v>
      </c>
      <c r="AF220" s="82">
        <f t="shared" si="47"/>
        <v>0</v>
      </c>
      <c r="AG220" s="82">
        <f t="shared" si="48"/>
        <v>0</v>
      </c>
      <c r="AH220" s="82">
        <f t="shared" si="49"/>
        <v>0</v>
      </c>
      <c r="AI220" s="82">
        <f t="shared" si="50"/>
        <v>0</v>
      </c>
    </row>
    <row r="221" spans="1:35" ht="25.5" x14ac:dyDescent="0.25">
      <c r="A221" s="225">
        <v>219</v>
      </c>
      <c r="B221" s="300" t="s">
        <v>136</v>
      </c>
      <c r="C221" s="300" t="s">
        <v>234</v>
      </c>
      <c r="D221" s="300">
        <v>1</v>
      </c>
      <c r="E221" s="300" t="s">
        <v>51</v>
      </c>
      <c r="F221" s="300">
        <v>38</v>
      </c>
      <c r="G221" s="300" t="s">
        <v>51</v>
      </c>
      <c r="H221" s="300" t="s">
        <v>51</v>
      </c>
      <c r="I221" s="343" t="s">
        <v>313</v>
      </c>
      <c r="J221" s="344">
        <v>517.17490225074948</v>
      </c>
      <c r="K221" s="345">
        <v>21.090000000000003</v>
      </c>
      <c r="L221" s="346" t="s">
        <v>451</v>
      </c>
      <c r="M221" s="346" t="s">
        <v>451</v>
      </c>
      <c r="N221" s="346" t="s">
        <v>451</v>
      </c>
      <c r="O221" s="346" t="s">
        <v>451</v>
      </c>
      <c r="W221" s="207">
        <f t="shared" si="51"/>
        <v>0</v>
      </c>
      <c r="X221" s="207">
        <f t="shared" si="52"/>
        <v>0</v>
      </c>
      <c r="Y221" s="207">
        <f t="shared" si="53"/>
        <v>0</v>
      </c>
      <c r="Z221" s="207">
        <f t="shared" si="54"/>
        <v>0</v>
      </c>
      <c r="AA221" s="207">
        <f t="shared" si="55"/>
        <v>0</v>
      </c>
      <c r="AB221" s="207">
        <f t="shared" si="56"/>
        <v>0</v>
      </c>
      <c r="AC221" s="82"/>
      <c r="AD221" s="82">
        <f t="shared" si="45"/>
        <v>0</v>
      </c>
      <c r="AE221" s="82">
        <f t="shared" si="46"/>
        <v>0</v>
      </c>
      <c r="AF221" s="82">
        <f t="shared" si="47"/>
        <v>0</v>
      </c>
      <c r="AG221" s="82">
        <f t="shared" si="48"/>
        <v>0</v>
      </c>
      <c r="AH221" s="82">
        <f t="shared" si="49"/>
        <v>0</v>
      </c>
      <c r="AI221" s="82">
        <f t="shared" si="50"/>
        <v>0</v>
      </c>
    </row>
    <row r="222" spans="1:35" ht="25.5" x14ac:dyDescent="0.25">
      <c r="A222" s="225">
        <v>220</v>
      </c>
      <c r="B222" s="300" t="s">
        <v>136</v>
      </c>
      <c r="C222" s="300" t="s">
        <v>234</v>
      </c>
      <c r="D222" s="300">
        <v>2</v>
      </c>
      <c r="E222" s="300" t="s">
        <v>51</v>
      </c>
      <c r="F222" s="300">
        <v>39</v>
      </c>
      <c r="G222" s="300" t="s">
        <v>51</v>
      </c>
      <c r="H222" s="300" t="s">
        <v>51</v>
      </c>
      <c r="I222" s="343" t="s">
        <v>313</v>
      </c>
      <c r="J222" s="344">
        <v>517.17490225074948</v>
      </c>
      <c r="K222" s="345">
        <v>21.645000000000003</v>
      </c>
      <c r="L222" s="346" t="s">
        <v>451</v>
      </c>
      <c r="M222" s="346" t="s">
        <v>451</v>
      </c>
      <c r="N222" s="346" t="s">
        <v>451</v>
      </c>
      <c r="O222" s="346" t="s">
        <v>451</v>
      </c>
      <c r="W222" s="207">
        <f t="shared" si="51"/>
        <v>0</v>
      </c>
      <c r="X222" s="207">
        <f t="shared" si="52"/>
        <v>0</v>
      </c>
      <c r="Y222" s="207">
        <f t="shared" si="53"/>
        <v>0</v>
      </c>
      <c r="Z222" s="207">
        <f t="shared" si="54"/>
        <v>0</v>
      </c>
      <c r="AA222" s="207">
        <f t="shared" si="55"/>
        <v>0</v>
      </c>
      <c r="AB222" s="207">
        <f t="shared" si="56"/>
        <v>0</v>
      </c>
      <c r="AC222" s="82"/>
      <c r="AD222" s="82">
        <f t="shared" si="45"/>
        <v>0</v>
      </c>
      <c r="AE222" s="82">
        <f t="shared" si="46"/>
        <v>0</v>
      </c>
      <c r="AF222" s="82">
        <f t="shared" si="47"/>
        <v>0</v>
      </c>
      <c r="AG222" s="82">
        <f t="shared" si="48"/>
        <v>0</v>
      </c>
      <c r="AH222" s="82">
        <f t="shared" si="49"/>
        <v>0</v>
      </c>
      <c r="AI222" s="82">
        <f t="shared" si="50"/>
        <v>0</v>
      </c>
    </row>
    <row r="223" spans="1:35" ht="25.5" x14ac:dyDescent="0.25">
      <c r="A223" s="225">
        <v>221</v>
      </c>
      <c r="B223" s="300" t="s">
        <v>385</v>
      </c>
      <c r="C223" s="300" t="s">
        <v>434</v>
      </c>
      <c r="D223" s="300">
        <v>1</v>
      </c>
      <c r="E223" s="300" t="s">
        <v>11</v>
      </c>
      <c r="F223" s="300">
        <v>14</v>
      </c>
      <c r="G223" s="300" t="s">
        <v>383</v>
      </c>
      <c r="H223" s="300" t="s">
        <v>33</v>
      </c>
      <c r="I223" s="343" t="s">
        <v>313</v>
      </c>
      <c r="J223" s="344">
        <v>517.17490225074948</v>
      </c>
      <c r="K223" s="345">
        <v>7.7700000000000005</v>
      </c>
      <c r="L223" s="346" t="s">
        <v>451</v>
      </c>
      <c r="M223" s="346" t="s">
        <v>451</v>
      </c>
      <c r="N223" s="346" t="s">
        <v>451</v>
      </c>
      <c r="O223" s="346" t="s">
        <v>451</v>
      </c>
      <c r="W223" s="207">
        <f t="shared" si="51"/>
        <v>0</v>
      </c>
      <c r="X223" s="207">
        <f t="shared" si="52"/>
        <v>0</v>
      </c>
      <c r="Y223" s="207">
        <f t="shared" si="53"/>
        <v>0</v>
      </c>
      <c r="Z223" s="207">
        <f t="shared" si="54"/>
        <v>0</v>
      </c>
      <c r="AA223" s="207">
        <f t="shared" si="55"/>
        <v>0</v>
      </c>
      <c r="AB223" s="207">
        <f t="shared" si="56"/>
        <v>0</v>
      </c>
      <c r="AC223" s="82"/>
      <c r="AD223" s="82">
        <f t="shared" si="45"/>
        <v>0</v>
      </c>
      <c r="AE223" s="82">
        <f t="shared" si="46"/>
        <v>0</v>
      </c>
      <c r="AF223" s="82">
        <f t="shared" si="47"/>
        <v>0</v>
      </c>
      <c r="AG223" s="82">
        <f t="shared" si="48"/>
        <v>0</v>
      </c>
      <c r="AH223" s="82">
        <f t="shared" si="49"/>
        <v>0</v>
      </c>
      <c r="AI223" s="82">
        <f t="shared" si="50"/>
        <v>0</v>
      </c>
    </row>
    <row r="224" spans="1:35" ht="25.5" x14ac:dyDescent="0.25">
      <c r="A224" s="225">
        <v>222</v>
      </c>
      <c r="B224" s="300" t="s">
        <v>385</v>
      </c>
      <c r="C224" s="300" t="s">
        <v>80</v>
      </c>
      <c r="D224" s="300">
        <v>1</v>
      </c>
      <c r="E224" s="300" t="s">
        <v>78</v>
      </c>
      <c r="F224" s="300">
        <v>144</v>
      </c>
      <c r="G224" s="300" t="s">
        <v>383</v>
      </c>
      <c r="H224" s="300" t="s">
        <v>78</v>
      </c>
      <c r="I224" s="343" t="s">
        <v>313</v>
      </c>
      <c r="J224" s="344">
        <v>517.17490225074948</v>
      </c>
      <c r="K224" s="345">
        <v>79.92</v>
      </c>
      <c r="L224" s="346" t="s">
        <v>451</v>
      </c>
      <c r="M224" s="346" t="s">
        <v>451</v>
      </c>
      <c r="N224" s="346" t="s">
        <v>451</v>
      </c>
      <c r="O224" s="346" t="s">
        <v>451</v>
      </c>
      <c r="W224" s="207">
        <f t="shared" si="51"/>
        <v>0</v>
      </c>
      <c r="X224" s="207">
        <f t="shared" si="52"/>
        <v>0</v>
      </c>
      <c r="Y224" s="207">
        <f t="shared" si="53"/>
        <v>0</v>
      </c>
      <c r="Z224" s="207">
        <f t="shared" si="54"/>
        <v>0</v>
      </c>
      <c r="AA224" s="207">
        <f t="shared" si="55"/>
        <v>0</v>
      </c>
      <c r="AB224" s="207">
        <f t="shared" si="56"/>
        <v>0</v>
      </c>
      <c r="AC224" s="82"/>
      <c r="AD224" s="82">
        <f t="shared" si="45"/>
        <v>0</v>
      </c>
      <c r="AE224" s="82">
        <f t="shared" si="46"/>
        <v>0</v>
      </c>
      <c r="AF224" s="82">
        <f t="shared" si="47"/>
        <v>0</v>
      </c>
      <c r="AG224" s="82">
        <f t="shared" si="48"/>
        <v>0</v>
      </c>
      <c r="AH224" s="82">
        <f t="shared" si="49"/>
        <v>0</v>
      </c>
      <c r="AI224" s="82">
        <f t="shared" si="50"/>
        <v>0</v>
      </c>
    </row>
    <row r="225" spans="1:35" ht="25.5" x14ac:dyDescent="0.25">
      <c r="A225" s="225">
        <v>223</v>
      </c>
      <c r="B225" s="300" t="s">
        <v>385</v>
      </c>
      <c r="C225" s="300" t="s">
        <v>584</v>
      </c>
      <c r="D225" s="300">
        <v>1</v>
      </c>
      <c r="E225" s="300" t="s">
        <v>78</v>
      </c>
      <c r="F225" s="300">
        <v>1</v>
      </c>
      <c r="G225" s="300" t="s">
        <v>383</v>
      </c>
      <c r="H225" s="300" t="s">
        <v>78</v>
      </c>
      <c r="I225" s="343" t="s">
        <v>313</v>
      </c>
      <c r="J225" s="344">
        <v>517.17490225074948</v>
      </c>
      <c r="K225" s="345">
        <v>0.55500000000000005</v>
      </c>
      <c r="L225" s="346" t="s">
        <v>451</v>
      </c>
      <c r="M225" s="346" t="s">
        <v>451</v>
      </c>
      <c r="N225" s="346" t="s">
        <v>451</v>
      </c>
      <c r="O225" s="346" t="s">
        <v>451</v>
      </c>
      <c r="W225" s="207">
        <f t="shared" si="51"/>
        <v>0</v>
      </c>
      <c r="X225" s="207">
        <f t="shared" si="52"/>
        <v>0</v>
      </c>
      <c r="Y225" s="207">
        <f t="shared" si="53"/>
        <v>0</v>
      </c>
      <c r="Z225" s="207">
        <f t="shared" si="54"/>
        <v>0</v>
      </c>
      <c r="AA225" s="207">
        <f t="shared" si="55"/>
        <v>0</v>
      </c>
      <c r="AB225" s="207">
        <f t="shared" si="56"/>
        <v>0</v>
      </c>
      <c r="AC225" s="82"/>
      <c r="AD225" s="82">
        <f t="shared" si="45"/>
        <v>0</v>
      </c>
      <c r="AE225" s="82">
        <f t="shared" si="46"/>
        <v>0</v>
      </c>
      <c r="AF225" s="82">
        <f t="shared" si="47"/>
        <v>0</v>
      </c>
      <c r="AG225" s="82">
        <f t="shared" si="48"/>
        <v>0</v>
      </c>
      <c r="AH225" s="82">
        <f t="shared" si="49"/>
        <v>0</v>
      </c>
      <c r="AI225" s="82">
        <f t="shared" si="50"/>
        <v>0</v>
      </c>
    </row>
    <row r="226" spans="1:35" ht="25.5" x14ac:dyDescent="0.25">
      <c r="A226" s="225">
        <v>224</v>
      </c>
      <c r="B226" s="300" t="s">
        <v>584</v>
      </c>
      <c r="C226" s="300" t="s">
        <v>73</v>
      </c>
      <c r="D226" s="300">
        <v>1</v>
      </c>
      <c r="E226" s="300" t="s">
        <v>78</v>
      </c>
      <c r="F226" s="300">
        <v>220</v>
      </c>
      <c r="G226" s="300" t="s">
        <v>383</v>
      </c>
      <c r="H226" s="300" t="s">
        <v>78</v>
      </c>
      <c r="I226" s="343" t="s">
        <v>313</v>
      </c>
      <c r="J226" s="344">
        <v>517.17490225074948</v>
      </c>
      <c r="K226" s="345">
        <v>122.10000000000001</v>
      </c>
      <c r="L226" s="346" t="s">
        <v>451</v>
      </c>
      <c r="M226" s="346" t="s">
        <v>451</v>
      </c>
      <c r="N226" s="346">
        <v>50</v>
      </c>
      <c r="O226" s="346" t="s">
        <v>451</v>
      </c>
      <c r="W226" s="207">
        <f t="shared" si="51"/>
        <v>0</v>
      </c>
      <c r="X226" s="207">
        <f t="shared" si="52"/>
        <v>0</v>
      </c>
      <c r="Y226" s="207">
        <f t="shared" si="53"/>
        <v>0</v>
      </c>
      <c r="Z226" s="207">
        <f t="shared" si="54"/>
        <v>0</v>
      </c>
      <c r="AA226" s="207">
        <f t="shared" si="55"/>
        <v>0</v>
      </c>
      <c r="AB226" s="207">
        <f t="shared" si="56"/>
        <v>0</v>
      </c>
      <c r="AC226" s="82"/>
      <c r="AD226" s="82">
        <f t="shared" si="45"/>
        <v>0</v>
      </c>
      <c r="AE226" s="82">
        <f t="shared" si="46"/>
        <v>1</v>
      </c>
      <c r="AF226" s="82">
        <f t="shared" si="47"/>
        <v>0</v>
      </c>
      <c r="AG226" s="82">
        <f t="shared" si="48"/>
        <v>0</v>
      </c>
      <c r="AH226" s="82">
        <f t="shared" si="49"/>
        <v>0</v>
      </c>
      <c r="AI226" s="82">
        <f t="shared" si="50"/>
        <v>0</v>
      </c>
    </row>
    <row r="227" spans="1:35" ht="25.5" x14ac:dyDescent="0.25">
      <c r="A227" s="225">
        <v>225</v>
      </c>
      <c r="B227" s="300" t="s">
        <v>584</v>
      </c>
      <c r="C227" s="300" t="s">
        <v>162</v>
      </c>
      <c r="D227" s="300">
        <v>1</v>
      </c>
      <c r="E227" s="300" t="s">
        <v>78</v>
      </c>
      <c r="F227" s="300">
        <v>60</v>
      </c>
      <c r="G227" s="300" t="s">
        <v>383</v>
      </c>
      <c r="H227" s="300" t="s">
        <v>78</v>
      </c>
      <c r="I227" s="343" t="s">
        <v>313</v>
      </c>
      <c r="J227" s="344">
        <v>517.17490225074948</v>
      </c>
      <c r="K227" s="345">
        <v>33.300000000000004</v>
      </c>
      <c r="L227" s="346" t="s">
        <v>451</v>
      </c>
      <c r="M227" s="346" t="s">
        <v>451</v>
      </c>
      <c r="N227" s="346" t="s">
        <v>451</v>
      </c>
      <c r="O227" s="346" t="s">
        <v>451</v>
      </c>
      <c r="W227" s="207">
        <f t="shared" si="51"/>
        <v>0</v>
      </c>
      <c r="X227" s="207">
        <f t="shared" si="52"/>
        <v>0</v>
      </c>
      <c r="Y227" s="207">
        <f t="shared" si="53"/>
        <v>0</v>
      </c>
      <c r="Z227" s="207">
        <f t="shared" si="54"/>
        <v>0</v>
      </c>
      <c r="AA227" s="207">
        <f t="shared" si="55"/>
        <v>0</v>
      </c>
      <c r="AB227" s="207">
        <f t="shared" si="56"/>
        <v>0</v>
      </c>
      <c r="AC227" s="82"/>
      <c r="AD227" s="82">
        <f t="shared" si="45"/>
        <v>0</v>
      </c>
      <c r="AE227" s="82">
        <f t="shared" si="46"/>
        <v>0</v>
      </c>
      <c r="AF227" s="82">
        <f t="shared" si="47"/>
        <v>0</v>
      </c>
      <c r="AG227" s="82">
        <f t="shared" si="48"/>
        <v>0</v>
      </c>
      <c r="AH227" s="82">
        <f t="shared" si="49"/>
        <v>0</v>
      </c>
      <c r="AI227" s="82">
        <f t="shared" si="50"/>
        <v>0</v>
      </c>
    </row>
    <row r="228" spans="1:35" ht="25.5" x14ac:dyDescent="0.25">
      <c r="A228" s="225">
        <v>226</v>
      </c>
      <c r="B228" s="300" t="s">
        <v>434</v>
      </c>
      <c r="C228" s="300" t="s">
        <v>73</v>
      </c>
      <c r="D228" s="300">
        <v>1</v>
      </c>
      <c r="E228" s="300" t="s">
        <v>11</v>
      </c>
      <c r="F228" s="300">
        <v>197</v>
      </c>
      <c r="G228" s="300" t="s">
        <v>33</v>
      </c>
      <c r="H228" s="300" t="s">
        <v>11</v>
      </c>
      <c r="I228" s="343" t="s">
        <v>313</v>
      </c>
      <c r="J228" s="344">
        <v>517.17490225074948</v>
      </c>
      <c r="K228" s="345">
        <v>109.33500000000001</v>
      </c>
      <c r="L228" s="346" t="s">
        <v>451</v>
      </c>
      <c r="M228" s="346" t="s">
        <v>451</v>
      </c>
      <c r="N228" s="346">
        <v>50</v>
      </c>
      <c r="O228" s="346" t="s">
        <v>451</v>
      </c>
      <c r="W228" s="207">
        <f t="shared" si="51"/>
        <v>0</v>
      </c>
      <c r="X228" s="207">
        <f t="shared" si="52"/>
        <v>0</v>
      </c>
      <c r="Y228" s="207">
        <f t="shared" si="53"/>
        <v>0</v>
      </c>
      <c r="Z228" s="207">
        <f t="shared" si="54"/>
        <v>0</v>
      </c>
      <c r="AA228" s="207">
        <f t="shared" si="55"/>
        <v>0</v>
      </c>
      <c r="AB228" s="207">
        <f t="shared" si="56"/>
        <v>0</v>
      </c>
      <c r="AC228" s="82"/>
      <c r="AD228" s="82">
        <f t="shared" si="45"/>
        <v>0</v>
      </c>
      <c r="AE228" s="82">
        <f t="shared" si="46"/>
        <v>1</v>
      </c>
      <c r="AF228" s="82">
        <f t="shared" si="47"/>
        <v>0</v>
      </c>
      <c r="AG228" s="82">
        <f t="shared" si="48"/>
        <v>0</v>
      </c>
      <c r="AH228" s="82">
        <f t="shared" si="49"/>
        <v>0</v>
      </c>
      <c r="AI228" s="82">
        <f t="shared" si="50"/>
        <v>0</v>
      </c>
    </row>
    <row r="229" spans="1:35" ht="25.5" x14ac:dyDescent="0.25">
      <c r="A229" s="225">
        <v>227</v>
      </c>
      <c r="B229" s="300" t="s">
        <v>434</v>
      </c>
      <c r="C229" s="300" t="s">
        <v>73</v>
      </c>
      <c r="D229" s="300">
        <v>2</v>
      </c>
      <c r="E229" s="300" t="s">
        <v>11</v>
      </c>
      <c r="F229" s="300">
        <v>192</v>
      </c>
      <c r="G229" s="300" t="s">
        <v>33</v>
      </c>
      <c r="H229" s="300" t="s">
        <v>11</v>
      </c>
      <c r="I229" s="343" t="s">
        <v>313</v>
      </c>
      <c r="J229" s="344">
        <v>517.17490225074948</v>
      </c>
      <c r="K229" s="345">
        <v>106.56</v>
      </c>
      <c r="L229" s="346" t="s">
        <v>451</v>
      </c>
      <c r="M229" s="346" t="s">
        <v>451</v>
      </c>
      <c r="N229" s="346">
        <v>50</v>
      </c>
      <c r="O229" s="346" t="s">
        <v>451</v>
      </c>
      <c r="W229" s="207">
        <f t="shared" si="51"/>
        <v>0</v>
      </c>
      <c r="X229" s="207">
        <f t="shared" si="52"/>
        <v>0</v>
      </c>
      <c r="Y229" s="207">
        <f t="shared" si="53"/>
        <v>0</v>
      </c>
      <c r="Z229" s="207">
        <f t="shared" si="54"/>
        <v>0</v>
      </c>
      <c r="AA229" s="207">
        <f t="shared" si="55"/>
        <v>0</v>
      </c>
      <c r="AB229" s="207">
        <f t="shared" si="56"/>
        <v>0</v>
      </c>
      <c r="AC229" s="82"/>
      <c r="AD229" s="82">
        <f t="shared" si="45"/>
        <v>0</v>
      </c>
      <c r="AE229" s="82">
        <f t="shared" si="46"/>
        <v>1</v>
      </c>
      <c r="AF229" s="82">
        <f t="shared" si="47"/>
        <v>0</v>
      </c>
      <c r="AG229" s="82">
        <f t="shared" si="48"/>
        <v>0</v>
      </c>
      <c r="AH229" s="82">
        <f t="shared" si="49"/>
        <v>0</v>
      </c>
      <c r="AI229" s="82">
        <f t="shared" si="50"/>
        <v>0</v>
      </c>
    </row>
    <row r="230" spans="1:35" s="41" customFormat="1" ht="25.5" x14ac:dyDescent="0.25">
      <c r="A230" s="225">
        <v>228</v>
      </c>
      <c r="B230" s="300" t="s">
        <v>434</v>
      </c>
      <c r="C230" s="300" t="s">
        <v>74</v>
      </c>
      <c r="D230" s="300">
        <v>1</v>
      </c>
      <c r="E230" s="300" t="s">
        <v>11</v>
      </c>
      <c r="F230" s="300">
        <v>212</v>
      </c>
      <c r="G230" s="300" t="s">
        <v>33</v>
      </c>
      <c r="H230" s="300" t="s">
        <v>11</v>
      </c>
      <c r="I230" s="343" t="s">
        <v>313</v>
      </c>
      <c r="J230" s="344">
        <v>517.17490225074948</v>
      </c>
      <c r="K230" s="345">
        <v>117.66000000000001</v>
      </c>
      <c r="L230" s="346" t="s">
        <v>451</v>
      </c>
      <c r="M230" s="346" t="s">
        <v>451</v>
      </c>
      <c r="N230" s="346">
        <v>63</v>
      </c>
      <c r="O230" s="346" t="s">
        <v>451</v>
      </c>
      <c r="P230" s="154"/>
      <c r="Q230" s="297"/>
      <c r="R230" s="297"/>
      <c r="S230" s="297"/>
      <c r="T230" s="297"/>
      <c r="U230" s="297"/>
      <c r="V230" s="297"/>
      <c r="W230" s="207">
        <f t="shared" si="51"/>
        <v>0</v>
      </c>
      <c r="X230" s="207">
        <f t="shared" si="52"/>
        <v>0</v>
      </c>
      <c r="Y230" s="207">
        <f t="shared" si="53"/>
        <v>0</v>
      </c>
      <c r="Z230" s="207">
        <f t="shared" si="54"/>
        <v>0</v>
      </c>
      <c r="AA230" s="207">
        <f t="shared" si="55"/>
        <v>0</v>
      </c>
      <c r="AB230" s="207">
        <f t="shared" si="56"/>
        <v>0</v>
      </c>
      <c r="AC230" s="82"/>
      <c r="AD230" s="82">
        <f t="shared" si="45"/>
        <v>0</v>
      </c>
      <c r="AE230" s="82">
        <f t="shared" si="46"/>
        <v>0</v>
      </c>
      <c r="AF230" s="82">
        <f t="shared" si="47"/>
        <v>0</v>
      </c>
      <c r="AG230" s="82">
        <f t="shared" si="48"/>
        <v>1</v>
      </c>
      <c r="AH230" s="82">
        <f t="shared" si="49"/>
        <v>0</v>
      </c>
      <c r="AI230" s="82">
        <f t="shared" si="50"/>
        <v>0</v>
      </c>
    </row>
    <row r="231" spans="1:35" s="285" customFormat="1" ht="25.5" x14ac:dyDescent="0.25">
      <c r="A231" s="225">
        <v>229</v>
      </c>
      <c r="B231" s="300" t="s">
        <v>434</v>
      </c>
      <c r="C231" s="300" t="s">
        <v>74</v>
      </c>
      <c r="D231" s="300">
        <v>2</v>
      </c>
      <c r="E231" s="300" t="s">
        <v>11</v>
      </c>
      <c r="F231" s="300">
        <v>212</v>
      </c>
      <c r="G231" s="300" t="s">
        <v>33</v>
      </c>
      <c r="H231" s="300" t="s">
        <v>11</v>
      </c>
      <c r="I231" s="343" t="s">
        <v>313</v>
      </c>
      <c r="J231" s="344">
        <v>517.17490225074948</v>
      </c>
      <c r="K231" s="345">
        <v>117.66000000000001</v>
      </c>
      <c r="L231" s="346" t="s">
        <v>451</v>
      </c>
      <c r="M231" s="346" t="s">
        <v>451</v>
      </c>
      <c r="N231" s="346">
        <v>63</v>
      </c>
      <c r="O231" s="346" t="s">
        <v>451</v>
      </c>
      <c r="P231" s="154"/>
      <c r="Q231" s="154"/>
      <c r="R231" s="154"/>
      <c r="S231" s="154"/>
      <c r="T231" s="154"/>
      <c r="U231" s="154"/>
      <c r="V231" s="154"/>
      <c r="W231" s="207">
        <f t="shared" si="51"/>
        <v>0</v>
      </c>
      <c r="X231" s="207">
        <f t="shared" si="52"/>
        <v>0</v>
      </c>
      <c r="Y231" s="207">
        <f t="shared" si="53"/>
        <v>0</v>
      </c>
      <c r="Z231" s="207">
        <f t="shared" si="54"/>
        <v>0</v>
      </c>
      <c r="AA231" s="207">
        <f t="shared" si="55"/>
        <v>0</v>
      </c>
      <c r="AB231" s="207">
        <f t="shared" si="56"/>
        <v>0</v>
      </c>
      <c r="AC231" s="82"/>
      <c r="AD231" s="82">
        <f t="shared" si="45"/>
        <v>0</v>
      </c>
      <c r="AE231" s="82">
        <f t="shared" si="46"/>
        <v>0</v>
      </c>
      <c r="AF231" s="82">
        <f t="shared" si="47"/>
        <v>0</v>
      </c>
      <c r="AG231" s="82">
        <f t="shared" si="48"/>
        <v>1</v>
      </c>
      <c r="AH231" s="82">
        <f t="shared" si="49"/>
        <v>0</v>
      </c>
      <c r="AI231" s="82">
        <f t="shared" si="50"/>
        <v>0</v>
      </c>
    </row>
    <row r="232" spans="1:35" s="285" customFormat="1" ht="25.5" x14ac:dyDescent="0.25">
      <c r="A232" s="225">
        <v>230</v>
      </c>
      <c r="B232" s="300" t="s">
        <v>434</v>
      </c>
      <c r="C232" s="347" t="s">
        <v>32</v>
      </c>
      <c r="D232" s="347">
        <v>1</v>
      </c>
      <c r="E232" s="347" t="s">
        <v>11</v>
      </c>
      <c r="F232" s="347">
        <v>68</v>
      </c>
      <c r="G232" s="347" t="s">
        <v>33</v>
      </c>
      <c r="H232" s="347" t="s">
        <v>33</v>
      </c>
      <c r="I232" s="343" t="s">
        <v>313</v>
      </c>
      <c r="J232" s="344">
        <v>517.17490225074948</v>
      </c>
      <c r="K232" s="345">
        <v>37.74</v>
      </c>
      <c r="L232" s="346" t="s">
        <v>451</v>
      </c>
      <c r="M232" s="346" t="s">
        <v>451</v>
      </c>
      <c r="N232" s="346" t="s">
        <v>451</v>
      </c>
      <c r="O232" s="346" t="s">
        <v>451</v>
      </c>
      <c r="P232" s="154"/>
      <c r="Q232" s="154"/>
      <c r="R232" s="154"/>
      <c r="S232" s="154"/>
      <c r="T232" s="154"/>
      <c r="U232" s="154"/>
      <c r="V232" s="154"/>
      <c r="W232" s="207">
        <f t="shared" si="51"/>
        <v>0</v>
      </c>
      <c r="X232" s="207">
        <f t="shared" si="52"/>
        <v>0</v>
      </c>
      <c r="Y232" s="207">
        <f t="shared" si="53"/>
        <v>0</v>
      </c>
      <c r="Z232" s="207">
        <f t="shared" si="54"/>
        <v>0</v>
      </c>
      <c r="AA232" s="207">
        <f t="shared" si="55"/>
        <v>0</v>
      </c>
      <c r="AB232" s="207">
        <f t="shared" si="56"/>
        <v>0</v>
      </c>
      <c r="AC232" s="82"/>
      <c r="AD232" s="82">
        <f t="shared" ref="AD232:AD295" si="57">IF(AND(N232=50,O232="Y"),1,0)</f>
        <v>0</v>
      </c>
      <c r="AE232" s="82">
        <f t="shared" ref="AE232:AE295" si="58">IF(AND(N232=50,O232="-"),1,0)</f>
        <v>0</v>
      </c>
      <c r="AF232" s="82">
        <f t="shared" ref="AF232:AF295" si="59">IF(AND(N232=63,O232="Y"),1,0)</f>
        <v>0</v>
      </c>
      <c r="AG232" s="82">
        <f t="shared" ref="AG232:AG295" si="60">IF(AND(N232=63,O232="-"),1,0)</f>
        <v>0</v>
      </c>
      <c r="AH232" s="82">
        <f t="shared" ref="AH232:AH295" si="61">IF(AND(N232=80,O232="Y"),1,0)</f>
        <v>0</v>
      </c>
      <c r="AI232" s="82">
        <f t="shared" ref="AI232:AI295" si="62">IF(AND(N232=80,O232="-"),1,0)</f>
        <v>0</v>
      </c>
    </row>
    <row r="233" spans="1:35" s="287" customFormat="1" ht="25.5" x14ac:dyDescent="0.25">
      <c r="A233" s="225">
        <v>231</v>
      </c>
      <c r="B233" s="300" t="s">
        <v>434</v>
      </c>
      <c r="C233" s="300" t="s">
        <v>139</v>
      </c>
      <c r="D233" s="300">
        <v>1</v>
      </c>
      <c r="E233" s="300" t="s">
        <v>11</v>
      </c>
      <c r="F233" s="300">
        <v>218</v>
      </c>
      <c r="G233" s="300" t="s">
        <v>33</v>
      </c>
      <c r="H233" s="300" t="s">
        <v>177</v>
      </c>
      <c r="I233" s="343" t="s">
        <v>313</v>
      </c>
      <c r="J233" s="344">
        <v>517.17490225074948</v>
      </c>
      <c r="K233" s="345">
        <v>120.99000000000001</v>
      </c>
      <c r="L233" s="346" t="s">
        <v>451</v>
      </c>
      <c r="M233" s="346" t="s">
        <v>451</v>
      </c>
      <c r="N233" s="346" t="s">
        <v>451</v>
      </c>
      <c r="O233" s="346" t="s">
        <v>451</v>
      </c>
      <c r="P233" s="154"/>
      <c r="Q233" s="297"/>
      <c r="R233" s="297"/>
      <c r="S233" s="297"/>
      <c r="T233" s="297"/>
      <c r="U233" s="297"/>
      <c r="V233" s="297"/>
      <c r="W233" s="207">
        <f t="shared" si="51"/>
        <v>0</v>
      </c>
      <c r="X233" s="207">
        <f t="shared" si="52"/>
        <v>0</v>
      </c>
      <c r="Y233" s="207">
        <f t="shared" si="53"/>
        <v>0</v>
      </c>
      <c r="Z233" s="207">
        <f t="shared" si="54"/>
        <v>0</v>
      </c>
      <c r="AA233" s="207">
        <f t="shared" si="55"/>
        <v>0</v>
      </c>
      <c r="AB233" s="207">
        <f t="shared" si="56"/>
        <v>0</v>
      </c>
      <c r="AC233" s="82"/>
      <c r="AD233" s="82">
        <f t="shared" si="57"/>
        <v>0</v>
      </c>
      <c r="AE233" s="82">
        <f t="shared" si="58"/>
        <v>0</v>
      </c>
      <c r="AF233" s="82">
        <f t="shared" si="59"/>
        <v>0</v>
      </c>
      <c r="AG233" s="82">
        <f t="shared" si="60"/>
        <v>0</v>
      </c>
      <c r="AH233" s="82">
        <f t="shared" si="61"/>
        <v>0</v>
      </c>
      <c r="AI233" s="82">
        <f t="shared" si="62"/>
        <v>0</v>
      </c>
    </row>
    <row r="234" spans="1:35" s="41" customFormat="1" ht="25.5" x14ac:dyDescent="0.25">
      <c r="A234" s="225">
        <v>232</v>
      </c>
      <c r="B234" s="348" t="s">
        <v>434</v>
      </c>
      <c r="C234" s="300" t="s">
        <v>141</v>
      </c>
      <c r="D234" s="300">
        <v>2</v>
      </c>
      <c r="E234" s="300" t="s">
        <v>11</v>
      </c>
      <c r="F234" s="300">
        <v>289</v>
      </c>
      <c r="G234" s="300" t="s">
        <v>11</v>
      </c>
      <c r="H234" s="300" t="s">
        <v>15</v>
      </c>
      <c r="I234" s="343" t="s">
        <v>313</v>
      </c>
      <c r="J234" s="344">
        <v>517.17490225074948</v>
      </c>
      <c r="K234" s="345">
        <v>160.39500000000001</v>
      </c>
      <c r="L234" s="346" t="s">
        <v>451</v>
      </c>
      <c r="M234" s="346" t="s">
        <v>451</v>
      </c>
      <c r="N234" s="346">
        <v>50</v>
      </c>
      <c r="O234" s="346" t="s">
        <v>451</v>
      </c>
      <c r="P234" s="154"/>
      <c r="Q234" s="297"/>
      <c r="R234" s="297"/>
      <c r="S234" s="297"/>
      <c r="T234" s="297"/>
      <c r="U234" s="297"/>
      <c r="V234" s="297"/>
      <c r="W234" s="207">
        <f t="shared" si="51"/>
        <v>0</v>
      </c>
      <c r="X234" s="207">
        <f t="shared" si="52"/>
        <v>0</v>
      </c>
      <c r="Y234" s="207">
        <f t="shared" si="53"/>
        <v>0</v>
      </c>
      <c r="Z234" s="207">
        <f t="shared" si="54"/>
        <v>0</v>
      </c>
      <c r="AA234" s="207">
        <f t="shared" si="55"/>
        <v>0</v>
      </c>
      <c r="AB234" s="207">
        <f t="shared" si="56"/>
        <v>0</v>
      </c>
      <c r="AC234" s="82"/>
      <c r="AD234" s="82">
        <f t="shared" si="57"/>
        <v>0</v>
      </c>
      <c r="AE234" s="82">
        <f t="shared" si="58"/>
        <v>1</v>
      </c>
      <c r="AF234" s="82">
        <f t="shared" si="59"/>
        <v>0</v>
      </c>
      <c r="AG234" s="82">
        <f t="shared" si="60"/>
        <v>0</v>
      </c>
      <c r="AH234" s="82">
        <f t="shared" si="61"/>
        <v>0</v>
      </c>
      <c r="AI234" s="82">
        <f t="shared" si="62"/>
        <v>0</v>
      </c>
    </row>
    <row r="235" spans="1:35" s="41" customFormat="1" ht="25.5" x14ac:dyDescent="0.25">
      <c r="A235" s="225">
        <v>233</v>
      </c>
      <c r="B235" s="348" t="s">
        <v>434</v>
      </c>
      <c r="C235" s="300" t="s">
        <v>79</v>
      </c>
      <c r="D235" s="300">
        <v>1</v>
      </c>
      <c r="E235" s="300" t="s">
        <v>11</v>
      </c>
      <c r="F235" s="300">
        <v>124</v>
      </c>
      <c r="G235" s="300" t="s">
        <v>11</v>
      </c>
      <c r="H235" s="300" t="s">
        <v>11</v>
      </c>
      <c r="I235" s="343" t="s">
        <v>313</v>
      </c>
      <c r="J235" s="344">
        <v>517.17490225074948</v>
      </c>
      <c r="K235" s="345">
        <v>68.820000000000007</v>
      </c>
      <c r="L235" s="346" t="s">
        <v>451</v>
      </c>
      <c r="M235" s="346" t="s">
        <v>451</v>
      </c>
      <c r="N235" s="346" t="s">
        <v>451</v>
      </c>
      <c r="O235" s="346" t="s">
        <v>451</v>
      </c>
      <c r="P235" s="154"/>
      <c r="Q235" s="297"/>
      <c r="R235" s="297"/>
      <c r="S235" s="297"/>
      <c r="T235" s="297"/>
      <c r="U235" s="297"/>
      <c r="V235" s="297"/>
      <c r="W235" s="207">
        <f t="shared" si="51"/>
        <v>0</v>
      </c>
      <c r="X235" s="207">
        <f t="shared" si="52"/>
        <v>0</v>
      </c>
      <c r="Y235" s="207">
        <f t="shared" si="53"/>
        <v>0</v>
      </c>
      <c r="Z235" s="207">
        <f t="shared" si="54"/>
        <v>0</v>
      </c>
      <c r="AA235" s="207">
        <f t="shared" si="55"/>
        <v>0</v>
      </c>
      <c r="AB235" s="207">
        <f t="shared" si="56"/>
        <v>0</v>
      </c>
      <c r="AC235" s="82"/>
      <c r="AD235" s="82">
        <f t="shared" si="57"/>
        <v>0</v>
      </c>
      <c r="AE235" s="82">
        <f t="shared" si="58"/>
        <v>0</v>
      </c>
      <c r="AF235" s="82">
        <f t="shared" si="59"/>
        <v>0</v>
      </c>
      <c r="AG235" s="82">
        <f t="shared" si="60"/>
        <v>0</v>
      </c>
      <c r="AH235" s="82">
        <f t="shared" si="61"/>
        <v>0</v>
      </c>
      <c r="AI235" s="82">
        <f t="shared" si="62"/>
        <v>0</v>
      </c>
    </row>
    <row r="236" spans="1:35" s="41" customFormat="1" ht="25.5" x14ac:dyDescent="0.25">
      <c r="A236" s="225">
        <v>234</v>
      </c>
      <c r="B236" s="348" t="s">
        <v>434</v>
      </c>
      <c r="C236" s="300" t="s">
        <v>89</v>
      </c>
      <c r="D236" s="300">
        <v>2</v>
      </c>
      <c r="E236" s="300" t="s">
        <v>11</v>
      </c>
      <c r="F236" s="300">
        <v>226</v>
      </c>
      <c r="G236" s="348" t="s">
        <v>33</v>
      </c>
      <c r="H236" s="300" t="s">
        <v>950</v>
      </c>
      <c r="I236" s="343" t="s">
        <v>313</v>
      </c>
      <c r="J236" s="344">
        <v>517.17490225074948</v>
      </c>
      <c r="K236" s="345">
        <v>125.43</v>
      </c>
      <c r="L236" s="346">
        <v>50</v>
      </c>
      <c r="M236" s="346" t="s">
        <v>451</v>
      </c>
      <c r="N236" s="346">
        <v>50</v>
      </c>
      <c r="O236" s="346" t="s">
        <v>451</v>
      </c>
      <c r="P236" s="154"/>
      <c r="Q236" s="297"/>
      <c r="R236" s="297"/>
      <c r="S236" s="297"/>
      <c r="T236" s="297"/>
      <c r="U236" s="297"/>
      <c r="V236" s="297"/>
      <c r="W236" s="207">
        <f t="shared" si="51"/>
        <v>0</v>
      </c>
      <c r="X236" s="207">
        <f t="shared" si="52"/>
        <v>1</v>
      </c>
      <c r="Y236" s="207">
        <f t="shared" si="53"/>
        <v>0</v>
      </c>
      <c r="Z236" s="207">
        <f t="shared" si="54"/>
        <v>0</v>
      </c>
      <c r="AA236" s="207">
        <f t="shared" si="55"/>
        <v>0</v>
      </c>
      <c r="AB236" s="207">
        <f t="shared" si="56"/>
        <v>0</v>
      </c>
      <c r="AC236" s="82"/>
      <c r="AD236" s="82">
        <f t="shared" si="57"/>
        <v>0</v>
      </c>
      <c r="AE236" s="82">
        <f t="shared" si="58"/>
        <v>1</v>
      </c>
      <c r="AF236" s="82">
        <f t="shared" si="59"/>
        <v>0</v>
      </c>
      <c r="AG236" s="82">
        <f t="shared" si="60"/>
        <v>0</v>
      </c>
      <c r="AH236" s="82">
        <f t="shared" si="61"/>
        <v>0</v>
      </c>
      <c r="AI236" s="82">
        <f t="shared" si="62"/>
        <v>0</v>
      </c>
    </row>
    <row r="237" spans="1:35" s="41" customFormat="1" ht="25.5" x14ac:dyDescent="0.25">
      <c r="A237" s="225">
        <v>235</v>
      </c>
      <c r="B237" s="348" t="s">
        <v>434</v>
      </c>
      <c r="C237" s="300" t="s">
        <v>89</v>
      </c>
      <c r="D237" s="300">
        <v>1</v>
      </c>
      <c r="E237" s="300" t="s">
        <v>11</v>
      </c>
      <c r="F237" s="300">
        <v>226</v>
      </c>
      <c r="G237" s="348" t="s">
        <v>33</v>
      </c>
      <c r="H237" s="300" t="s">
        <v>950</v>
      </c>
      <c r="I237" s="343" t="s">
        <v>313</v>
      </c>
      <c r="J237" s="344">
        <v>517.17490225074948</v>
      </c>
      <c r="K237" s="345">
        <v>125.43</v>
      </c>
      <c r="L237" s="346">
        <v>50</v>
      </c>
      <c r="M237" s="346" t="s">
        <v>451</v>
      </c>
      <c r="N237" s="346">
        <v>50</v>
      </c>
      <c r="O237" s="346" t="s">
        <v>451</v>
      </c>
      <c r="P237" s="154"/>
      <c r="Q237" s="297"/>
      <c r="R237" s="297"/>
      <c r="S237" s="297"/>
      <c r="T237" s="297"/>
      <c r="U237" s="297"/>
      <c r="V237" s="297"/>
      <c r="W237" s="207">
        <f t="shared" si="51"/>
        <v>0</v>
      </c>
      <c r="X237" s="207">
        <f t="shared" si="52"/>
        <v>1</v>
      </c>
      <c r="Y237" s="207">
        <f t="shared" si="53"/>
        <v>0</v>
      </c>
      <c r="Z237" s="207">
        <f t="shared" si="54"/>
        <v>0</v>
      </c>
      <c r="AA237" s="207">
        <f t="shared" si="55"/>
        <v>0</v>
      </c>
      <c r="AB237" s="207">
        <f t="shared" si="56"/>
        <v>0</v>
      </c>
      <c r="AC237" s="82"/>
      <c r="AD237" s="82">
        <f t="shared" si="57"/>
        <v>0</v>
      </c>
      <c r="AE237" s="82">
        <f t="shared" si="58"/>
        <v>1</v>
      </c>
      <c r="AF237" s="82">
        <f t="shared" si="59"/>
        <v>0</v>
      </c>
      <c r="AG237" s="82">
        <f t="shared" si="60"/>
        <v>0</v>
      </c>
      <c r="AH237" s="82">
        <f t="shared" si="61"/>
        <v>0</v>
      </c>
      <c r="AI237" s="82">
        <f t="shared" si="62"/>
        <v>0</v>
      </c>
    </row>
    <row r="238" spans="1:35" ht="25.5" x14ac:dyDescent="0.25">
      <c r="A238" s="225">
        <v>236</v>
      </c>
      <c r="B238" s="300" t="s">
        <v>120</v>
      </c>
      <c r="C238" s="300" t="s">
        <v>131</v>
      </c>
      <c r="D238" s="300">
        <v>1</v>
      </c>
      <c r="E238" s="300" t="s">
        <v>51</v>
      </c>
      <c r="F238" s="300">
        <v>183</v>
      </c>
      <c r="G238" s="300" t="s">
        <v>51</v>
      </c>
      <c r="H238" s="300" t="s">
        <v>51</v>
      </c>
      <c r="I238" s="343" t="s">
        <v>313</v>
      </c>
      <c r="J238" s="344">
        <v>517.17490225074948</v>
      </c>
      <c r="K238" s="345">
        <v>101.56500000000001</v>
      </c>
      <c r="L238" s="346" t="s">
        <v>451</v>
      </c>
      <c r="M238" s="346" t="s">
        <v>451</v>
      </c>
      <c r="N238" s="346" t="s">
        <v>451</v>
      </c>
      <c r="O238" s="346" t="s">
        <v>451</v>
      </c>
      <c r="W238" s="207">
        <f t="shared" si="51"/>
        <v>0</v>
      </c>
      <c r="X238" s="207">
        <f t="shared" si="52"/>
        <v>0</v>
      </c>
      <c r="Y238" s="207">
        <f t="shared" si="53"/>
        <v>0</v>
      </c>
      <c r="Z238" s="207">
        <f t="shared" si="54"/>
        <v>0</v>
      </c>
      <c r="AA238" s="207">
        <f t="shared" si="55"/>
        <v>0</v>
      </c>
      <c r="AB238" s="207">
        <f t="shared" si="56"/>
        <v>0</v>
      </c>
      <c r="AC238" s="82"/>
      <c r="AD238" s="82">
        <f t="shared" si="57"/>
        <v>0</v>
      </c>
      <c r="AE238" s="82">
        <f t="shared" si="58"/>
        <v>0</v>
      </c>
      <c r="AF238" s="82">
        <f t="shared" si="59"/>
        <v>0</v>
      </c>
      <c r="AG238" s="82">
        <f t="shared" si="60"/>
        <v>0</v>
      </c>
      <c r="AH238" s="82">
        <f t="shared" si="61"/>
        <v>0</v>
      </c>
      <c r="AI238" s="82">
        <f t="shared" si="62"/>
        <v>0</v>
      </c>
    </row>
    <row r="239" spans="1:35" s="41" customFormat="1" ht="25.5" x14ac:dyDescent="0.25">
      <c r="A239" s="225">
        <v>237</v>
      </c>
      <c r="B239" s="300" t="s">
        <v>120</v>
      </c>
      <c r="C239" s="300" t="s">
        <v>129</v>
      </c>
      <c r="D239" s="300">
        <v>1</v>
      </c>
      <c r="E239" s="300" t="s">
        <v>51</v>
      </c>
      <c r="F239" s="300">
        <v>14</v>
      </c>
      <c r="G239" s="300" t="s">
        <v>51</v>
      </c>
      <c r="H239" s="300" t="s">
        <v>51</v>
      </c>
      <c r="I239" s="343" t="s">
        <v>313</v>
      </c>
      <c r="J239" s="344">
        <v>517.17490225074948</v>
      </c>
      <c r="K239" s="345">
        <v>7.7700000000000005</v>
      </c>
      <c r="L239" s="346" t="s">
        <v>451</v>
      </c>
      <c r="M239" s="346" t="s">
        <v>451</v>
      </c>
      <c r="N239" s="346" t="s">
        <v>451</v>
      </c>
      <c r="O239" s="346" t="s">
        <v>451</v>
      </c>
      <c r="P239" s="154"/>
      <c r="Q239" s="297"/>
      <c r="R239" s="297"/>
      <c r="S239" s="297"/>
      <c r="T239" s="297"/>
      <c r="U239" s="297"/>
      <c r="V239" s="297"/>
      <c r="W239" s="207">
        <f t="shared" si="51"/>
        <v>0</v>
      </c>
      <c r="X239" s="207">
        <f t="shared" si="52"/>
        <v>0</v>
      </c>
      <c r="Y239" s="207">
        <f t="shared" si="53"/>
        <v>0</v>
      </c>
      <c r="Z239" s="207">
        <f t="shared" si="54"/>
        <v>0</v>
      </c>
      <c r="AA239" s="207">
        <f t="shared" si="55"/>
        <v>0</v>
      </c>
      <c r="AB239" s="207">
        <f t="shared" si="56"/>
        <v>0</v>
      </c>
      <c r="AC239" s="82"/>
      <c r="AD239" s="82">
        <f t="shared" si="57"/>
        <v>0</v>
      </c>
      <c r="AE239" s="82">
        <f t="shared" si="58"/>
        <v>0</v>
      </c>
      <c r="AF239" s="82">
        <f t="shared" si="59"/>
        <v>0</v>
      </c>
      <c r="AG239" s="82">
        <f t="shared" si="60"/>
        <v>0</v>
      </c>
      <c r="AH239" s="82">
        <f t="shared" si="61"/>
        <v>0</v>
      </c>
      <c r="AI239" s="82">
        <f t="shared" si="62"/>
        <v>0</v>
      </c>
    </row>
    <row r="240" spans="1:35" ht="25.5" x14ac:dyDescent="0.25">
      <c r="A240" s="225">
        <v>238</v>
      </c>
      <c r="B240" s="300" t="s">
        <v>120</v>
      </c>
      <c r="C240" s="300" t="s">
        <v>129</v>
      </c>
      <c r="D240" s="300">
        <v>2</v>
      </c>
      <c r="E240" s="300" t="s">
        <v>51</v>
      </c>
      <c r="F240" s="300">
        <v>14</v>
      </c>
      <c r="G240" s="300" t="s">
        <v>51</v>
      </c>
      <c r="H240" s="300" t="s">
        <v>51</v>
      </c>
      <c r="I240" s="343" t="s">
        <v>313</v>
      </c>
      <c r="J240" s="344">
        <v>517.17490225074948</v>
      </c>
      <c r="K240" s="345">
        <v>7.7700000000000005</v>
      </c>
      <c r="L240" s="346" t="s">
        <v>451</v>
      </c>
      <c r="M240" s="346" t="s">
        <v>451</v>
      </c>
      <c r="N240" s="346" t="s">
        <v>451</v>
      </c>
      <c r="O240" s="346" t="s">
        <v>451</v>
      </c>
      <c r="W240" s="207">
        <f t="shared" si="51"/>
        <v>0</v>
      </c>
      <c r="X240" s="207">
        <f t="shared" si="52"/>
        <v>0</v>
      </c>
      <c r="Y240" s="207">
        <f t="shared" si="53"/>
        <v>0</v>
      </c>
      <c r="Z240" s="207">
        <f t="shared" si="54"/>
        <v>0</v>
      </c>
      <c r="AA240" s="207">
        <f t="shared" si="55"/>
        <v>0</v>
      </c>
      <c r="AB240" s="207">
        <f t="shared" si="56"/>
        <v>0</v>
      </c>
      <c r="AC240" s="82"/>
      <c r="AD240" s="82">
        <f t="shared" si="57"/>
        <v>0</v>
      </c>
      <c r="AE240" s="82">
        <f t="shared" si="58"/>
        <v>0</v>
      </c>
      <c r="AF240" s="82">
        <f t="shared" si="59"/>
        <v>0</v>
      </c>
      <c r="AG240" s="82">
        <f t="shared" si="60"/>
        <v>0</v>
      </c>
      <c r="AH240" s="82">
        <f t="shared" si="61"/>
        <v>0</v>
      </c>
      <c r="AI240" s="82">
        <f t="shared" si="62"/>
        <v>0</v>
      </c>
    </row>
    <row r="241" spans="1:35" ht="25.5" x14ac:dyDescent="0.25">
      <c r="A241" s="225">
        <v>239</v>
      </c>
      <c r="B241" s="346" t="s">
        <v>142</v>
      </c>
      <c r="C241" s="300" t="s">
        <v>485</v>
      </c>
      <c r="D241" s="346">
        <v>3</v>
      </c>
      <c r="E241" s="346" t="s">
        <v>11</v>
      </c>
      <c r="F241" s="346">
        <v>27</v>
      </c>
      <c r="G241" s="300" t="s">
        <v>191</v>
      </c>
      <c r="H241" s="300" t="s">
        <v>11</v>
      </c>
      <c r="I241" s="343" t="s">
        <v>314</v>
      </c>
      <c r="J241" s="344">
        <v>680.65493404551648</v>
      </c>
      <c r="K241" s="345">
        <v>19.763999999999999</v>
      </c>
      <c r="L241" s="346" t="s">
        <v>451</v>
      </c>
      <c r="M241" s="346" t="s">
        <v>451</v>
      </c>
      <c r="N241" s="346" t="s">
        <v>451</v>
      </c>
      <c r="O241" s="346" t="s">
        <v>451</v>
      </c>
      <c r="W241" s="207">
        <f t="shared" si="51"/>
        <v>0</v>
      </c>
      <c r="X241" s="207">
        <f t="shared" si="52"/>
        <v>0</v>
      </c>
      <c r="Y241" s="207">
        <f t="shared" si="53"/>
        <v>0</v>
      </c>
      <c r="Z241" s="207">
        <f t="shared" si="54"/>
        <v>0</v>
      </c>
      <c r="AA241" s="207">
        <f t="shared" si="55"/>
        <v>0</v>
      </c>
      <c r="AB241" s="207">
        <f t="shared" si="56"/>
        <v>0</v>
      </c>
      <c r="AC241" s="82"/>
      <c r="AD241" s="82">
        <f t="shared" si="57"/>
        <v>0</v>
      </c>
      <c r="AE241" s="82">
        <f t="shared" si="58"/>
        <v>0</v>
      </c>
      <c r="AF241" s="82">
        <f t="shared" si="59"/>
        <v>0</v>
      </c>
      <c r="AG241" s="82">
        <f t="shared" si="60"/>
        <v>0</v>
      </c>
      <c r="AH241" s="82">
        <f t="shared" si="61"/>
        <v>0</v>
      </c>
      <c r="AI241" s="82">
        <f t="shared" si="62"/>
        <v>0</v>
      </c>
    </row>
    <row r="242" spans="1:35" ht="25.5" x14ac:dyDescent="0.25">
      <c r="A242" s="225">
        <v>240</v>
      </c>
      <c r="B242" s="346" t="s">
        <v>142</v>
      </c>
      <c r="C242" s="300" t="s">
        <v>485</v>
      </c>
      <c r="D242" s="346">
        <v>4</v>
      </c>
      <c r="E242" s="346" t="s">
        <v>11</v>
      </c>
      <c r="F242" s="346">
        <v>27</v>
      </c>
      <c r="G242" s="300" t="s">
        <v>191</v>
      </c>
      <c r="H242" s="300" t="s">
        <v>11</v>
      </c>
      <c r="I242" s="343" t="s">
        <v>314</v>
      </c>
      <c r="J242" s="344">
        <v>680.65493404551648</v>
      </c>
      <c r="K242" s="345">
        <v>19.763999999999999</v>
      </c>
      <c r="L242" s="346" t="s">
        <v>451</v>
      </c>
      <c r="M242" s="346" t="s">
        <v>451</v>
      </c>
      <c r="N242" s="346" t="s">
        <v>451</v>
      </c>
      <c r="O242" s="346" t="s">
        <v>451</v>
      </c>
      <c r="W242" s="207">
        <f t="shared" si="51"/>
        <v>0</v>
      </c>
      <c r="X242" s="207">
        <f t="shared" si="52"/>
        <v>0</v>
      </c>
      <c r="Y242" s="207">
        <f t="shared" si="53"/>
        <v>0</v>
      </c>
      <c r="Z242" s="207">
        <f t="shared" si="54"/>
        <v>0</v>
      </c>
      <c r="AA242" s="207">
        <f t="shared" si="55"/>
        <v>0</v>
      </c>
      <c r="AB242" s="207">
        <f t="shared" si="56"/>
        <v>0</v>
      </c>
      <c r="AC242" s="82"/>
      <c r="AD242" s="82">
        <f t="shared" si="57"/>
        <v>0</v>
      </c>
      <c r="AE242" s="82">
        <f t="shared" si="58"/>
        <v>0</v>
      </c>
      <c r="AF242" s="82">
        <f t="shared" si="59"/>
        <v>0</v>
      </c>
      <c r="AG242" s="82">
        <f t="shared" si="60"/>
        <v>0</v>
      </c>
      <c r="AH242" s="82">
        <f t="shared" si="61"/>
        <v>0</v>
      </c>
      <c r="AI242" s="82">
        <f t="shared" si="62"/>
        <v>0</v>
      </c>
    </row>
    <row r="243" spans="1:35" ht="26.25" x14ac:dyDescent="0.25">
      <c r="A243" s="225">
        <v>241</v>
      </c>
      <c r="B243" s="300" t="s">
        <v>144</v>
      </c>
      <c r="C243" s="346" t="s">
        <v>25</v>
      </c>
      <c r="D243" s="300">
        <v>1</v>
      </c>
      <c r="E243" s="300" t="s">
        <v>144</v>
      </c>
      <c r="F243" s="300">
        <v>19</v>
      </c>
      <c r="G243" s="300" t="s">
        <v>144</v>
      </c>
      <c r="H243" s="300" t="s">
        <v>11</v>
      </c>
      <c r="I243" s="343" t="s">
        <v>313</v>
      </c>
      <c r="J243" s="344">
        <v>517.17490225074948</v>
      </c>
      <c r="K243" s="345">
        <v>10.545000000000002</v>
      </c>
      <c r="L243" s="346" t="s">
        <v>451</v>
      </c>
      <c r="M243" s="346" t="s">
        <v>451</v>
      </c>
      <c r="N243" s="346" t="s">
        <v>451</v>
      </c>
      <c r="O243" s="346" t="s">
        <v>451</v>
      </c>
      <c r="W243" s="207">
        <f t="shared" si="51"/>
        <v>0</v>
      </c>
      <c r="X243" s="207">
        <f t="shared" si="52"/>
        <v>0</v>
      </c>
      <c r="Y243" s="207">
        <f t="shared" si="53"/>
        <v>0</v>
      </c>
      <c r="Z243" s="207">
        <f t="shared" si="54"/>
        <v>0</v>
      </c>
      <c r="AA243" s="207">
        <f t="shared" si="55"/>
        <v>0</v>
      </c>
      <c r="AB243" s="207">
        <f t="shared" si="56"/>
        <v>0</v>
      </c>
      <c r="AC243" s="82"/>
      <c r="AD243" s="82">
        <f t="shared" si="57"/>
        <v>0</v>
      </c>
      <c r="AE243" s="82">
        <f t="shared" si="58"/>
        <v>0</v>
      </c>
      <c r="AF243" s="82">
        <f t="shared" si="59"/>
        <v>0</v>
      </c>
      <c r="AG243" s="82">
        <f t="shared" si="60"/>
        <v>0</v>
      </c>
      <c r="AH243" s="82">
        <f t="shared" si="61"/>
        <v>0</v>
      </c>
      <c r="AI243" s="82">
        <f t="shared" si="62"/>
        <v>0</v>
      </c>
    </row>
    <row r="244" spans="1:35" ht="26.25" x14ac:dyDescent="0.25">
      <c r="A244" s="225">
        <v>242</v>
      </c>
      <c r="B244" s="300" t="s">
        <v>144</v>
      </c>
      <c r="C244" s="346" t="s">
        <v>25</v>
      </c>
      <c r="D244" s="300">
        <v>2</v>
      </c>
      <c r="E244" s="300" t="s">
        <v>144</v>
      </c>
      <c r="F244" s="300">
        <v>19</v>
      </c>
      <c r="G244" s="300" t="s">
        <v>144</v>
      </c>
      <c r="H244" s="300" t="s">
        <v>11</v>
      </c>
      <c r="I244" s="343" t="s">
        <v>313</v>
      </c>
      <c r="J244" s="344">
        <v>517.17490225074948</v>
      </c>
      <c r="K244" s="345">
        <v>10.545000000000002</v>
      </c>
      <c r="L244" s="346" t="s">
        <v>451</v>
      </c>
      <c r="M244" s="346" t="s">
        <v>451</v>
      </c>
      <c r="N244" s="346" t="s">
        <v>451</v>
      </c>
      <c r="O244" s="346" t="s">
        <v>451</v>
      </c>
      <c r="W244" s="207">
        <f t="shared" si="51"/>
        <v>0</v>
      </c>
      <c r="X244" s="207">
        <f t="shared" si="52"/>
        <v>0</v>
      </c>
      <c r="Y244" s="207">
        <f t="shared" si="53"/>
        <v>0</v>
      </c>
      <c r="Z244" s="207">
        <f t="shared" si="54"/>
        <v>0</v>
      </c>
      <c r="AA244" s="207">
        <f t="shared" si="55"/>
        <v>0</v>
      </c>
      <c r="AB244" s="207">
        <f t="shared" si="56"/>
        <v>0</v>
      </c>
      <c r="AC244" s="82"/>
      <c r="AD244" s="82">
        <f t="shared" si="57"/>
        <v>0</v>
      </c>
      <c r="AE244" s="82">
        <f t="shared" si="58"/>
        <v>0</v>
      </c>
      <c r="AF244" s="82">
        <f t="shared" si="59"/>
        <v>0</v>
      </c>
      <c r="AG244" s="82">
        <f t="shared" si="60"/>
        <v>0</v>
      </c>
      <c r="AH244" s="82">
        <f t="shared" si="61"/>
        <v>0</v>
      </c>
      <c r="AI244" s="82">
        <f t="shared" si="62"/>
        <v>0</v>
      </c>
    </row>
    <row r="245" spans="1:35" ht="26.25" x14ac:dyDescent="0.25">
      <c r="A245" s="225">
        <v>243</v>
      </c>
      <c r="B245" s="300" t="s">
        <v>772</v>
      </c>
      <c r="C245" s="346" t="s">
        <v>25</v>
      </c>
      <c r="D245" s="300">
        <v>1</v>
      </c>
      <c r="E245" s="300" t="s">
        <v>11</v>
      </c>
      <c r="F245" s="300">
        <v>18</v>
      </c>
      <c r="G245" s="300" t="s">
        <v>33</v>
      </c>
      <c r="H245" s="300" t="s">
        <v>11</v>
      </c>
      <c r="I245" s="343" t="s">
        <v>313</v>
      </c>
      <c r="J245" s="344">
        <v>517.17490225074948</v>
      </c>
      <c r="K245" s="345">
        <v>9.99</v>
      </c>
      <c r="L245" s="346" t="s">
        <v>451</v>
      </c>
      <c r="M245" s="346" t="s">
        <v>451</v>
      </c>
      <c r="N245" s="346" t="s">
        <v>451</v>
      </c>
      <c r="O245" s="346" t="s">
        <v>451</v>
      </c>
      <c r="W245" s="207">
        <f t="shared" si="51"/>
        <v>0</v>
      </c>
      <c r="X245" s="207">
        <f t="shared" si="52"/>
        <v>0</v>
      </c>
      <c r="Y245" s="207">
        <f t="shared" si="53"/>
        <v>0</v>
      </c>
      <c r="Z245" s="207">
        <f t="shared" si="54"/>
        <v>0</v>
      </c>
      <c r="AA245" s="207">
        <f t="shared" si="55"/>
        <v>0</v>
      </c>
      <c r="AB245" s="207">
        <f t="shared" si="56"/>
        <v>0</v>
      </c>
      <c r="AC245" s="82"/>
      <c r="AD245" s="82">
        <f t="shared" si="57"/>
        <v>0</v>
      </c>
      <c r="AE245" s="82">
        <f t="shared" si="58"/>
        <v>0</v>
      </c>
      <c r="AF245" s="82">
        <f t="shared" si="59"/>
        <v>0</v>
      </c>
      <c r="AG245" s="82">
        <f t="shared" si="60"/>
        <v>0</v>
      </c>
      <c r="AH245" s="82">
        <f t="shared" si="61"/>
        <v>0</v>
      </c>
      <c r="AI245" s="82">
        <f t="shared" si="62"/>
        <v>0</v>
      </c>
    </row>
    <row r="246" spans="1:35" ht="26.25" x14ac:dyDescent="0.25">
      <c r="A246" s="225">
        <v>244</v>
      </c>
      <c r="B246" s="300" t="s">
        <v>772</v>
      </c>
      <c r="C246" s="346" t="s">
        <v>25</v>
      </c>
      <c r="D246" s="300">
        <v>2</v>
      </c>
      <c r="E246" s="300" t="s">
        <v>11</v>
      </c>
      <c r="F246" s="300">
        <v>18</v>
      </c>
      <c r="G246" s="300" t="s">
        <v>33</v>
      </c>
      <c r="H246" s="300" t="s">
        <v>11</v>
      </c>
      <c r="I246" s="343" t="s">
        <v>313</v>
      </c>
      <c r="J246" s="344">
        <v>517.17490225074948</v>
      </c>
      <c r="K246" s="345">
        <v>9.99</v>
      </c>
      <c r="L246" s="346" t="s">
        <v>451</v>
      </c>
      <c r="M246" s="346" t="s">
        <v>451</v>
      </c>
      <c r="N246" s="346" t="s">
        <v>451</v>
      </c>
      <c r="O246" s="346" t="s">
        <v>451</v>
      </c>
      <c r="W246" s="207">
        <f t="shared" si="51"/>
        <v>0</v>
      </c>
      <c r="X246" s="207">
        <f t="shared" si="52"/>
        <v>0</v>
      </c>
      <c r="Y246" s="207">
        <f t="shared" si="53"/>
        <v>0</v>
      </c>
      <c r="Z246" s="207">
        <f t="shared" si="54"/>
        <v>0</v>
      </c>
      <c r="AA246" s="207">
        <f t="shared" si="55"/>
        <v>0</v>
      </c>
      <c r="AB246" s="207">
        <f t="shared" si="56"/>
        <v>0</v>
      </c>
      <c r="AC246" s="82"/>
      <c r="AD246" s="82">
        <f t="shared" si="57"/>
        <v>0</v>
      </c>
      <c r="AE246" s="82">
        <f t="shared" si="58"/>
        <v>0</v>
      </c>
      <c r="AF246" s="82">
        <f t="shared" si="59"/>
        <v>0</v>
      </c>
      <c r="AG246" s="82">
        <f t="shared" si="60"/>
        <v>0</v>
      </c>
      <c r="AH246" s="82">
        <f t="shared" si="61"/>
        <v>0</v>
      </c>
      <c r="AI246" s="82">
        <f t="shared" si="62"/>
        <v>0</v>
      </c>
    </row>
    <row r="247" spans="1:35" ht="25.5" x14ac:dyDescent="0.25">
      <c r="A247" s="225">
        <v>245</v>
      </c>
      <c r="B247" s="300" t="s">
        <v>131</v>
      </c>
      <c r="C247" s="300" t="s">
        <v>119</v>
      </c>
      <c r="D247" s="300">
        <v>1</v>
      </c>
      <c r="E247" s="300" t="s">
        <v>51</v>
      </c>
      <c r="F247" s="300">
        <v>48</v>
      </c>
      <c r="G247" s="300" t="s">
        <v>51</v>
      </c>
      <c r="H247" s="300" t="s">
        <v>51</v>
      </c>
      <c r="I247" s="343" t="s">
        <v>313</v>
      </c>
      <c r="J247" s="344">
        <v>517.17490225074948</v>
      </c>
      <c r="K247" s="345">
        <v>26.64</v>
      </c>
      <c r="L247" s="346" t="s">
        <v>451</v>
      </c>
      <c r="M247" s="346" t="s">
        <v>451</v>
      </c>
      <c r="N247" s="346" t="s">
        <v>451</v>
      </c>
      <c r="O247" s="346" t="s">
        <v>451</v>
      </c>
      <c r="W247" s="207">
        <f t="shared" si="51"/>
        <v>0</v>
      </c>
      <c r="X247" s="207">
        <f t="shared" si="52"/>
        <v>0</v>
      </c>
      <c r="Y247" s="207">
        <f t="shared" si="53"/>
        <v>0</v>
      </c>
      <c r="Z247" s="207">
        <f t="shared" si="54"/>
        <v>0</v>
      </c>
      <c r="AA247" s="207">
        <f t="shared" si="55"/>
        <v>0</v>
      </c>
      <c r="AB247" s="207">
        <f t="shared" si="56"/>
        <v>0</v>
      </c>
      <c r="AC247" s="82"/>
      <c r="AD247" s="82">
        <f t="shared" si="57"/>
        <v>0</v>
      </c>
      <c r="AE247" s="82">
        <f t="shared" si="58"/>
        <v>0</v>
      </c>
      <c r="AF247" s="82">
        <f t="shared" si="59"/>
        <v>0</v>
      </c>
      <c r="AG247" s="82">
        <f t="shared" si="60"/>
        <v>0</v>
      </c>
      <c r="AH247" s="82">
        <f t="shared" si="61"/>
        <v>0</v>
      </c>
      <c r="AI247" s="82">
        <f t="shared" si="62"/>
        <v>0</v>
      </c>
    </row>
    <row r="248" spans="1:35" ht="25.5" x14ac:dyDescent="0.25">
      <c r="A248" s="225">
        <v>246</v>
      </c>
      <c r="B248" s="300" t="s">
        <v>131</v>
      </c>
      <c r="C248" s="300" t="s">
        <v>96</v>
      </c>
      <c r="D248" s="300">
        <v>1</v>
      </c>
      <c r="E248" s="300" t="s">
        <v>51</v>
      </c>
      <c r="F248" s="300">
        <v>37</v>
      </c>
      <c r="G248" s="300" t="s">
        <v>51</v>
      </c>
      <c r="H248" s="300" t="s">
        <v>51</v>
      </c>
      <c r="I248" s="343" t="s">
        <v>313</v>
      </c>
      <c r="J248" s="344">
        <v>517.17490225074948</v>
      </c>
      <c r="K248" s="345">
        <v>20.535</v>
      </c>
      <c r="L248" s="346">
        <v>50</v>
      </c>
      <c r="M248" s="346" t="s">
        <v>451</v>
      </c>
      <c r="N248" s="346" t="s">
        <v>451</v>
      </c>
      <c r="O248" s="346" t="s">
        <v>451</v>
      </c>
      <c r="W248" s="207">
        <f t="shared" si="51"/>
        <v>0</v>
      </c>
      <c r="X248" s="207">
        <f t="shared" si="52"/>
        <v>1</v>
      </c>
      <c r="Y248" s="207">
        <f t="shared" si="53"/>
        <v>0</v>
      </c>
      <c r="Z248" s="207">
        <f t="shared" si="54"/>
        <v>0</v>
      </c>
      <c r="AA248" s="207">
        <f t="shared" si="55"/>
        <v>0</v>
      </c>
      <c r="AB248" s="207">
        <f t="shared" si="56"/>
        <v>0</v>
      </c>
      <c r="AC248" s="82"/>
      <c r="AD248" s="82">
        <f t="shared" si="57"/>
        <v>0</v>
      </c>
      <c r="AE248" s="82">
        <f t="shared" si="58"/>
        <v>0</v>
      </c>
      <c r="AF248" s="82">
        <f t="shared" si="59"/>
        <v>0</v>
      </c>
      <c r="AG248" s="82">
        <f t="shared" si="60"/>
        <v>0</v>
      </c>
      <c r="AH248" s="82">
        <f t="shared" si="61"/>
        <v>0</v>
      </c>
      <c r="AI248" s="82">
        <f t="shared" si="62"/>
        <v>0</v>
      </c>
    </row>
    <row r="249" spans="1:35" s="285" customFormat="1" ht="25.5" x14ac:dyDescent="0.25">
      <c r="A249" s="225">
        <v>247</v>
      </c>
      <c r="B249" s="300" t="s">
        <v>131</v>
      </c>
      <c r="C249" s="300" t="s">
        <v>65</v>
      </c>
      <c r="D249" s="300">
        <v>1</v>
      </c>
      <c r="E249" s="300" t="s">
        <v>902</v>
      </c>
      <c r="F249" s="300">
        <v>40</v>
      </c>
      <c r="G249" s="300" t="s">
        <v>51</v>
      </c>
      <c r="H249" s="300" t="s">
        <v>11</v>
      </c>
      <c r="I249" s="343" t="s">
        <v>313</v>
      </c>
      <c r="J249" s="344">
        <v>517.17490225074948</v>
      </c>
      <c r="K249" s="345">
        <v>22.200000000000003</v>
      </c>
      <c r="L249" s="346" t="s">
        <v>451</v>
      </c>
      <c r="M249" s="346" t="s">
        <v>451</v>
      </c>
      <c r="N249" s="346" t="s">
        <v>451</v>
      </c>
      <c r="O249" s="346" t="s">
        <v>451</v>
      </c>
      <c r="P249" s="154"/>
      <c r="Q249" s="154"/>
      <c r="R249" s="154"/>
      <c r="S249" s="154"/>
      <c r="T249" s="154"/>
      <c r="U249" s="154"/>
      <c r="V249" s="154"/>
      <c r="W249" s="207">
        <f t="shared" si="51"/>
        <v>0</v>
      </c>
      <c r="X249" s="207">
        <f t="shared" si="52"/>
        <v>0</v>
      </c>
      <c r="Y249" s="207">
        <f t="shared" si="53"/>
        <v>0</v>
      </c>
      <c r="Z249" s="207">
        <f t="shared" si="54"/>
        <v>0</v>
      </c>
      <c r="AA249" s="207">
        <f t="shared" si="55"/>
        <v>0</v>
      </c>
      <c r="AB249" s="207">
        <f t="shared" si="56"/>
        <v>0</v>
      </c>
      <c r="AC249" s="82"/>
      <c r="AD249" s="82">
        <f t="shared" si="57"/>
        <v>0</v>
      </c>
      <c r="AE249" s="82">
        <f t="shared" si="58"/>
        <v>0</v>
      </c>
      <c r="AF249" s="82">
        <f t="shared" si="59"/>
        <v>0</v>
      </c>
      <c r="AG249" s="82">
        <f t="shared" si="60"/>
        <v>0</v>
      </c>
      <c r="AH249" s="82">
        <f t="shared" si="61"/>
        <v>0</v>
      </c>
      <c r="AI249" s="82">
        <f t="shared" si="62"/>
        <v>0</v>
      </c>
    </row>
    <row r="250" spans="1:35" s="285" customFormat="1" ht="25.5" x14ac:dyDescent="0.25">
      <c r="A250" s="225">
        <v>248</v>
      </c>
      <c r="B250" s="300" t="s">
        <v>145</v>
      </c>
      <c r="C250" s="300" t="s">
        <v>131</v>
      </c>
      <c r="D250" s="300">
        <v>1</v>
      </c>
      <c r="E250" s="300" t="s">
        <v>51</v>
      </c>
      <c r="F250" s="300">
        <v>1</v>
      </c>
      <c r="G250" s="300" t="s">
        <v>51</v>
      </c>
      <c r="H250" s="300" t="s">
        <v>51</v>
      </c>
      <c r="I250" s="343" t="s">
        <v>313</v>
      </c>
      <c r="J250" s="344">
        <v>517.17490225074948</v>
      </c>
      <c r="K250" s="345">
        <v>0.55500000000000005</v>
      </c>
      <c r="L250" s="346" t="s">
        <v>451</v>
      </c>
      <c r="M250" s="346" t="s">
        <v>451</v>
      </c>
      <c r="N250" s="346" t="s">
        <v>451</v>
      </c>
      <c r="O250" s="346" t="s">
        <v>451</v>
      </c>
      <c r="P250" s="154"/>
      <c r="Q250" s="154"/>
      <c r="R250" s="154"/>
      <c r="S250" s="154"/>
      <c r="T250" s="154"/>
      <c r="U250" s="154"/>
      <c r="V250" s="154"/>
      <c r="W250" s="207">
        <f t="shared" si="51"/>
        <v>0</v>
      </c>
      <c r="X250" s="207">
        <f t="shared" si="52"/>
        <v>0</v>
      </c>
      <c r="Y250" s="207">
        <f t="shared" si="53"/>
        <v>0</v>
      </c>
      <c r="Z250" s="207">
        <f t="shared" si="54"/>
        <v>0</v>
      </c>
      <c r="AA250" s="207">
        <f t="shared" si="55"/>
        <v>0</v>
      </c>
      <c r="AB250" s="207">
        <f t="shared" si="56"/>
        <v>0</v>
      </c>
      <c r="AC250" s="82"/>
      <c r="AD250" s="82">
        <f t="shared" si="57"/>
        <v>0</v>
      </c>
      <c r="AE250" s="82">
        <f t="shared" si="58"/>
        <v>0</v>
      </c>
      <c r="AF250" s="82">
        <f t="shared" si="59"/>
        <v>0</v>
      </c>
      <c r="AG250" s="82">
        <f t="shared" si="60"/>
        <v>0</v>
      </c>
      <c r="AH250" s="82">
        <f t="shared" si="61"/>
        <v>0</v>
      </c>
      <c r="AI250" s="82">
        <f t="shared" si="62"/>
        <v>0</v>
      </c>
    </row>
    <row r="251" spans="1:35" s="285" customFormat="1" ht="25.5" x14ac:dyDescent="0.25">
      <c r="A251" s="225">
        <v>249</v>
      </c>
      <c r="B251" s="300" t="s">
        <v>145</v>
      </c>
      <c r="C251" s="300" t="s">
        <v>131</v>
      </c>
      <c r="D251" s="300">
        <v>2</v>
      </c>
      <c r="E251" s="300" t="s">
        <v>51</v>
      </c>
      <c r="F251" s="300">
        <v>1</v>
      </c>
      <c r="G251" s="300" t="s">
        <v>51</v>
      </c>
      <c r="H251" s="300" t="s">
        <v>51</v>
      </c>
      <c r="I251" s="343" t="s">
        <v>313</v>
      </c>
      <c r="J251" s="344">
        <v>517.17490225074948</v>
      </c>
      <c r="K251" s="345">
        <v>0.55500000000000005</v>
      </c>
      <c r="L251" s="346" t="s">
        <v>451</v>
      </c>
      <c r="M251" s="346" t="s">
        <v>451</v>
      </c>
      <c r="N251" s="346" t="s">
        <v>451</v>
      </c>
      <c r="O251" s="346" t="s">
        <v>451</v>
      </c>
      <c r="P251" s="154"/>
      <c r="Q251" s="154"/>
      <c r="R251" s="154"/>
      <c r="S251" s="154"/>
      <c r="T251" s="154"/>
      <c r="U251" s="154"/>
      <c r="V251" s="154"/>
      <c r="W251" s="207">
        <f t="shared" si="51"/>
        <v>0</v>
      </c>
      <c r="X251" s="207">
        <f t="shared" si="52"/>
        <v>0</v>
      </c>
      <c r="Y251" s="207">
        <f t="shared" si="53"/>
        <v>0</v>
      </c>
      <c r="Z251" s="207">
        <f t="shared" si="54"/>
        <v>0</v>
      </c>
      <c r="AA251" s="207">
        <f t="shared" si="55"/>
        <v>0</v>
      </c>
      <c r="AB251" s="207">
        <f t="shared" si="56"/>
        <v>0</v>
      </c>
      <c r="AC251" s="82"/>
      <c r="AD251" s="82">
        <f t="shared" si="57"/>
        <v>0</v>
      </c>
      <c r="AE251" s="82">
        <f t="shared" si="58"/>
        <v>0</v>
      </c>
      <c r="AF251" s="82">
        <f t="shared" si="59"/>
        <v>0</v>
      </c>
      <c r="AG251" s="82">
        <f t="shared" si="60"/>
        <v>0</v>
      </c>
      <c r="AH251" s="82">
        <f t="shared" si="61"/>
        <v>0</v>
      </c>
      <c r="AI251" s="82">
        <f t="shared" si="62"/>
        <v>0</v>
      </c>
    </row>
    <row r="252" spans="1:35" s="285" customFormat="1" ht="25.5" x14ac:dyDescent="0.25">
      <c r="A252" s="225">
        <v>250</v>
      </c>
      <c r="B252" s="346" t="s">
        <v>184</v>
      </c>
      <c r="C252" s="346" t="s">
        <v>185</v>
      </c>
      <c r="D252" s="346">
        <v>1</v>
      </c>
      <c r="E252" s="300" t="s">
        <v>15</v>
      </c>
      <c r="F252" s="346">
        <v>53</v>
      </c>
      <c r="G252" s="300" t="s">
        <v>15</v>
      </c>
      <c r="H252" s="300" t="s">
        <v>15</v>
      </c>
      <c r="I252" s="343" t="s">
        <v>313</v>
      </c>
      <c r="J252" s="344">
        <v>517.17490225074948</v>
      </c>
      <c r="K252" s="345">
        <v>29.415000000000003</v>
      </c>
      <c r="L252" s="346" t="s">
        <v>451</v>
      </c>
      <c r="M252" s="346" t="s">
        <v>451</v>
      </c>
      <c r="N252" s="346" t="s">
        <v>451</v>
      </c>
      <c r="O252" s="346" t="s">
        <v>451</v>
      </c>
      <c r="P252" s="154"/>
      <c r="Q252" s="154"/>
      <c r="R252" s="154"/>
      <c r="S252" s="154"/>
      <c r="T252" s="154"/>
      <c r="U252" s="154"/>
      <c r="V252" s="154"/>
      <c r="W252" s="207">
        <f t="shared" si="51"/>
        <v>0</v>
      </c>
      <c r="X252" s="207">
        <f t="shared" si="52"/>
        <v>0</v>
      </c>
      <c r="Y252" s="207">
        <f t="shared" si="53"/>
        <v>0</v>
      </c>
      <c r="Z252" s="207">
        <f t="shared" si="54"/>
        <v>0</v>
      </c>
      <c r="AA252" s="207">
        <f t="shared" si="55"/>
        <v>0</v>
      </c>
      <c r="AB252" s="207">
        <f t="shared" si="56"/>
        <v>0</v>
      </c>
      <c r="AC252" s="82"/>
      <c r="AD252" s="82">
        <f t="shared" si="57"/>
        <v>0</v>
      </c>
      <c r="AE252" s="82">
        <f t="shared" si="58"/>
        <v>0</v>
      </c>
      <c r="AF252" s="82">
        <f t="shared" si="59"/>
        <v>0</v>
      </c>
      <c r="AG252" s="82">
        <f t="shared" si="60"/>
        <v>0</v>
      </c>
      <c r="AH252" s="82">
        <f t="shared" si="61"/>
        <v>0</v>
      </c>
      <c r="AI252" s="82">
        <f t="shared" si="62"/>
        <v>0</v>
      </c>
    </row>
    <row r="253" spans="1:35" ht="25.5" x14ac:dyDescent="0.25">
      <c r="A253" s="225">
        <v>251</v>
      </c>
      <c r="B253" s="346" t="s">
        <v>184</v>
      </c>
      <c r="C253" s="300" t="s">
        <v>153</v>
      </c>
      <c r="D253" s="346">
        <v>1</v>
      </c>
      <c r="E253" s="300" t="s">
        <v>15</v>
      </c>
      <c r="F253" s="346">
        <v>97</v>
      </c>
      <c r="G253" s="300" t="s">
        <v>15</v>
      </c>
      <c r="H253" s="300" t="s">
        <v>15</v>
      </c>
      <c r="I253" s="343" t="s">
        <v>313</v>
      </c>
      <c r="J253" s="344">
        <v>517.17490225074948</v>
      </c>
      <c r="K253" s="345">
        <v>53.835000000000008</v>
      </c>
      <c r="L253" s="346" t="s">
        <v>451</v>
      </c>
      <c r="M253" s="346" t="s">
        <v>451</v>
      </c>
      <c r="N253" s="346" t="s">
        <v>451</v>
      </c>
      <c r="O253" s="346" t="s">
        <v>451</v>
      </c>
      <c r="W253" s="207">
        <f t="shared" si="51"/>
        <v>0</v>
      </c>
      <c r="X253" s="207">
        <f t="shared" si="52"/>
        <v>0</v>
      </c>
      <c r="Y253" s="207">
        <f t="shared" si="53"/>
        <v>0</v>
      </c>
      <c r="Z253" s="207">
        <f t="shared" si="54"/>
        <v>0</v>
      </c>
      <c r="AA253" s="207">
        <f t="shared" si="55"/>
        <v>0</v>
      </c>
      <c r="AB253" s="207">
        <f t="shared" si="56"/>
        <v>0</v>
      </c>
      <c r="AC253" s="82"/>
      <c r="AD253" s="82">
        <f t="shared" si="57"/>
        <v>0</v>
      </c>
      <c r="AE253" s="82">
        <f t="shared" si="58"/>
        <v>0</v>
      </c>
      <c r="AF253" s="82">
        <f t="shared" si="59"/>
        <v>0</v>
      </c>
      <c r="AG253" s="82">
        <f t="shared" si="60"/>
        <v>0</v>
      </c>
      <c r="AH253" s="82">
        <f t="shared" si="61"/>
        <v>0</v>
      </c>
      <c r="AI253" s="82">
        <f t="shared" si="62"/>
        <v>0</v>
      </c>
    </row>
    <row r="254" spans="1:35" ht="25.5" x14ac:dyDescent="0.25">
      <c r="A254" s="225">
        <v>252</v>
      </c>
      <c r="B254" s="346" t="s">
        <v>184</v>
      </c>
      <c r="C254" s="346" t="s">
        <v>106</v>
      </c>
      <c r="D254" s="346">
        <v>1</v>
      </c>
      <c r="E254" s="300" t="s">
        <v>15</v>
      </c>
      <c r="F254" s="346">
        <v>126</v>
      </c>
      <c r="G254" s="300" t="s">
        <v>15</v>
      </c>
      <c r="H254" s="300" t="s">
        <v>15</v>
      </c>
      <c r="I254" s="343" t="s">
        <v>313</v>
      </c>
      <c r="J254" s="344">
        <v>517.17490225074948</v>
      </c>
      <c r="K254" s="345">
        <v>69.930000000000007</v>
      </c>
      <c r="L254" s="346" t="s">
        <v>451</v>
      </c>
      <c r="M254" s="346" t="s">
        <v>451</v>
      </c>
      <c r="N254" s="346" t="s">
        <v>451</v>
      </c>
      <c r="O254" s="346" t="s">
        <v>451</v>
      </c>
      <c r="W254" s="207">
        <f t="shared" si="51"/>
        <v>0</v>
      </c>
      <c r="X254" s="207">
        <f t="shared" si="52"/>
        <v>0</v>
      </c>
      <c r="Y254" s="207">
        <f t="shared" si="53"/>
        <v>0</v>
      </c>
      <c r="Z254" s="207">
        <f t="shared" si="54"/>
        <v>0</v>
      </c>
      <c r="AA254" s="207">
        <f t="shared" si="55"/>
        <v>0</v>
      </c>
      <c r="AB254" s="207">
        <f t="shared" si="56"/>
        <v>0</v>
      </c>
      <c r="AC254" s="82"/>
      <c r="AD254" s="82">
        <f t="shared" si="57"/>
        <v>0</v>
      </c>
      <c r="AE254" s="82">
        <f t="shared" si="58"/>
        <v>0</v>
      </c>
      <c r="AF254" s="82">
        <f t="shared" si="59"/>
        <v>0</v>
      </c>
      <c r="AG254" s="82">
        <f t="shared" si="60"/>
        <v>0</v>
      </c>
      <c r="AH254" s="82">
        <f t="shared" si="61"/>
        <v>0</v>
      </c>
      <c r="AI254" s="82">
        <f t="shared" si="62"/>
        <v>0</v>
      </c>
    </row>
    <row r="255" spans="1:35" ht="25.5" x14ac:dyDescent="0.25">
      <c r="A255" s="225">
        <v>253</v>
      </c>
      <c r="B255" s="346" t="s">
        <v>184</v>
      </c>
      <c r="C255" s="346" t="s">
        <v>106</v>
      </c>
      <c r="D255" s="346">
        <v>2</v>
      </c>
      <c r="E255" s="300" t="s">
        <v>15</v>
      </c>
      <c r="F255" s="346">
        <v>126</v>
      </c>
      <c r="G255" s="300" t="s">
        <v>15</v>
      </c>
      <c r="H255" s="300" t="s">
        <v>15</v>
      </c>
      <c r="I255" s="343" t="s">
        <v>313</v>
      </c>
      <c r="J255" s="344">
        <v>517.17490225074948</v>
      </c>
      <c r="K255" s="345">
        <v>69.930000000000007</v>
      </c>
      <c r="L255" s="346" t="s">
        <v>451</v>
      </c>
      <c r="M255" s="346" t="s">
        <v>451</v>
      </c>
      <c r="N255" s="346" t="s">
        <v>451</v>
      </c>
      <c r="O255" s="346" t="s">
        <v>451</v>
      </c>
      <c r="W255" s="207">
        <f t="shared" si="51"/>
        <v>0</v>
      </c>
      <c r="X255" s="207">
        <f t="shared" si="52"/>
        <v>0</v>
      </c>
      <c r="Y255" s="207">
        <f t="shared" si="53"/>
        <v>0</v>
      </c>
      <c r="Z255" s="207">
        <f t="shared" si="54"/>
        <v>0</v>
      </c>
      <c r="AA255" s="207">
        <f t="shared" si="55"/>
        <v>0</v>
      </c>
      <c r="AB255" s="207">
        <f t="shared" si="56"/>
        <v>0</v>
      </c>
      <c r="AC255" s="82"/>
      <c r="AD255" s="82">
        <f t="shared" si="57"/>
        <v>0</v>
      </c>
      <c r="AE255" s="82">
        <f t="shared" si="58"/>
        <v>0</v>
      </c>
      <c r="AF255" s="82">
        <f t="shared" si="59"/>
        <v>0</v>
      </c>
      <c r="AG255" s="82">
        <f t="shared" si="60"/>
        <v>0</v>
      </c>
      <c r="AH255" s="82">
        <f t="shared" si="61"/>
        <v>0</v>
      </c>
      <c r="AI255" s="82">
        <f t="shared" si="62"/>
        <v>0</v>
      </c>
    </row>
    <row r="256" spans="1:35" ht="25.5" x14ac:dyDescent="0.25">
      <c r="A256" s="225">
        <v>254</v>
      </c>
      <c r="B256" s="300" t="s">
        <v>146</v>
      </c>
      <c r="C256" s="300" t="s">
        <v>147</v>
      </c>
      <c r="D256" s="300">
        <v>1</v>
      </c>
      <c r="E256" s="300" t="s">
        <v>23</v>
      </c>
      <c r="F256" s="300">
        <v>53</v>
      </c>
      <c r="G256" s="300" t="s">
        <v>23</v>
      </c>
      <c r="H256" s="300" t="s">
        <v>23</v>
      </c>
      <c r="I256" s="343" t="s">
        <v>313</v>
      </c>
      <c r="J256" s="344">
        <v>517.17490225074948</v>
      </c>
      <c r="K256" s="345">
        <v>29.415000000000003</v>
      </c>
      <c r="L256" s="346" t="s">
        <v>451</v>
      </c>
      <c r="M256" s="346" t="s">
        <v>451</v>
      </c>
      <c r="N256" s="346" t="s">
        <v>451</v>
      </c>
      <c r="O256" s="346" t="s">
        <v>451</v>
      </c>
      <c r="W256" s="207">
        <f t="shared" si="51"/>
        <v>0</v>
      </c>
      <c r="X256" s="207">
        <f t="shared" si="52"/>
        <v>0</v>
      </c>
      <c r="Y256" s="207">
        <f t="shared" si="53"/>
        <v>0</v>
      </c>
      <c r="Z256" s="207">
        <f t="shared" si="54"/>
        <v>0</v>
      </c>
      <c r="AA256" s="207">
        <f t="shared" si="55"/>
        <v>0</v>
      </c>
      <c r="AB256" s="207">
        <f t="shared" si="56"/>
        <v>0</v>
      </c>
      <c r="AC256" s="82"/>
      <c r="AD256" s="82">
        <f t="shared" si="57"/>
        <v>0</v>
      </c>
      <c r="AE256" s="82">
        <f t="shared" si="58"/>
        <v>0</v>
      </c>
      <c r="AF256" s="82">
        <f t="shared" si="59"/>
        <v>0</v>
      </c>
      <c r="AG256" s="82">
        <f t="shared" si="60"/>
        <v>0</v>
      </c>
      <c r="AH256" s="82">
        <f t="shared" si="61"/>
        <v>0</v>
      </c>
      <c r="AI256" s="82">
        <f t="shared" si="62"/>
        <v>0</v>
      </c>
    </row>
    <row r="257" spans="1:35" ht="25.5" x14ac:dyDescent="0.25">
      <c r="A257" s="225">
        <v>255</v>
      </c>
      <c r="B257" s="300" t="s">
        <v>146</v>
      </c>
      <c r="C257" s="300" t="s">
        <v>148</v>
      </c>
      <c r="D257" s="300">
        <v>1</v>
      </c>
      <c r="E257" s="300" t="s">
        <v>23</v>
      </c>
      <c r="F257" s="300">
        <v>136</v>
      </c>
      <c r="G257" s="300" t="s">
        <v>23</v>
      </c>
      <c r="H257" s="300" t="s">
        <v>23</v>
      </c>
      <c r="I257" s="343" t="s">
        <v>313</v>
      </c>
      <c r="J257" s="344">
        <v>517.17490225074948</v>
      </c>
      <c r="K257" s="345">
        <v>75.48</v>
      </c>
      <c r="L257" s="346" t="s">
        <v>451</v>
      </c>
      <c r="M257" s="346" t="s">
        <v>451</v>
      </c>
      <c r="N257" s="346" t="s">
        <v>451</v>
      </c>
      <c r="O257" s="346" t="s">
        <v>451</v>
      </c>
      <c r="W257" s="207">
        <f t="shared" si="51"/>
        <v>0</v>
      </c>
      <c r="X257" s="207">
        <f t="shared" si="52"/>
        <v>0</v>
      </c>
      <c r="Y257" s="207">
        <f t="shared" si="53"/>
        <v>0</v>
      </c>
      <c r="Z257" s="207">
        <f t="shared" si="54"/>
        <v>0</v>
      </c>
      <c r="AA257" s="207">
        <f t="shared" si="55"/>
        <v>0</v>
      </c>
      <c r="AB257" s="207">
        <f t="shared" si="56"/>
        <v>0</v>
      </c>
      <c r="AC257" s="82"/>
      <c r="AD257" s="82">
        <f t="shared" si="57"/>
        <v>0</v>
      </c>
      <c r="AE257" s="82">
        <f t="shared" si="58"/>
        <v>0</v>
      </c>
      <c r="AF257" s="82">
        <f t="shared" si="59"/>
        <v>0</v>
      </c>
      <c r="AG257" s="82">
        <f t="shared" si="60"/>
        <v>0</v>
      </c>
      <c r="AH257" s="82">
        <f t="shared" si="61"/>
        <v>0</v>
      </c>
      <c r="AI257" s="82">
        <f t="shared" si="62"/>
        <v>0</v>
      </c>
    </row>
    <row r="258" spans="1:35" ht="25.5" x14ac:dyDescent="0.25">
      <c r="A258" s="225">
        <v>256</v>
      </c>
      <c r="B258" s="300" t="s">
        <v>146</v>
      </c>
      <c r="C258" s="300" t="s">
        <v>148</v>
      </c>
      <c r="D258" s="300">
        <v>2</v>
      </c>
      <c r="E258" s="300" t="s">
        <v>23</v>
      </c>
      <c r="F258" s="300">
        <v>136</v>
      </c>
      <c r="G258" s="300" t="s">
        <v>23</v>
      </c>
      <c r="H258" s="300" t="s">
        <v>23</v>
      </c>
      <c r="I258" s="343" t="s">
        <v>313</v>
      </c>
      <c r="J258" s="344">
        <v>517.17490225074948</v>
      </c>
      <c r="K258" s="345">
        <v>75.48</v>
      </c>
      <c r="L258" s="346" t="s">
        <v>451</v>
      </c>
      <c r="M258" s="346" t="s">
        <v>451</v>
      </c>
      <c r="N258" s="346" t="s">
        <v>451</v>
      </c>
      <c r="O258" s="346" t="s">
        <v>451</v>
      </c>
      <c r="W258" s="207">
        <f t="shared" si="51"/>
        <v>0</v>
      </c>
      <c r="X258" s="207">
        <f t="shared" si="52"/>
        <v>0</v>
      </c>
      <c r="Y258" s="207">
        <f t="shared" si="53"/>
        <v>0</v>
      </c>
      <c r="Z258" s="207">
        <f t="shared" si="54"/>
        <v>0</v>
      </c>
      <c r="AA258" s="207">
        <f t="shared" si="55"/>
        <v>0</v>
      </c>
      <c r="AB258" s="207">
        <f t="shared" si="56"/>
        <v>0</v>
      </c>
      <c r="AC258" s="82"/>
      <c r="AD258" s="82">
        <f t="shared" si="57"/>
        <v>0</v>
      </c>
      <c r="AE258" s="82">
        <f t="shared" si="58"/>
        <v>0</v>
      </c>
      <c r="AF258" s="82">
        <f t="shared" si="59"/>
        <v>0</v>
      </c>
      <c r="AG258" s="82">
        <f t="shared" si="60"/>
        <v>0</v>
      </c>
      <c r="AH258" s="82">
        <f t="shared" si="61"/>
        <v>0</v>
      </c>
      <c r="AI258" s="82">
        <f t="shared" si="62"/>
        <v>0</v>
      </c>
    </row>
    <row r="259" spans="1:35" ht="25.5" x14ac:dyDescent="0.25">
      <c r="A259" s="225">
        <v>257</v>
      </c>
      <c r="B259" s="300" t="s">
        <v>146</v>
      </c>
      <c r="C259" s="346" t="s">
        <v>225</v>
      </c>
      <c r="D259" s="300">
        <v>1</v>
      </c>
      <c r="E259" s="300" t="s">
        <v>23</v>
      </c>
      <c r="F259" s="300">
        <v>170</v>
      </c>
      <c r="G259" s="300" t="s">
        <v>23</v>
      </c>
      <c r="H259" s="300" t="s">
        <v>23</v>
      </c>
      <c r="I259" s="343" t="s">
        <v>313</v>
      </c>
      <c r="J259" s="344">
        <v>517.17490225074948</v>
      </c>
      <c r="K259" s="345">
        <v>94.350000000000009</v>
      </c>
      <c r="L259" s="346" t="s">
        <v>451</v>
      </c>
      <c r="M259" s="346" t="s">
        <v>451</v>
      </c>
      <c r="N259" s="346" t="s">
        <v>451</v>
      </c>
      <c r="O259" s="346" t="s">
        <v>451</v>
      </c>
      <c r="W259" s="207">
        <f t="shared" si="51"/>
        <v>0</v>
      </c>
      <c r="X259" s="207">
        <f t="shared" si="52"/>
        <v>0</v>
      </c>
      <c r="Y259" s="207">
        <f t="shared" si="53"/>
        <v>0</v>
      </c>
      <c r="Z259" s="207">
        <f t="shared" si="54"/>
        <v>0</v>
      </c>
      <c r="AA259" s="207">
        <f t="shared" si="55"/>
        <v>0</v>
      </c>
      <c r="AB259" s="207">
        <f t="shared" si="56"/>
        <v>0</v>
      </c>
      <c r="AC259" s="82"/>
      <c r="AD259" s="82">
        <f t="shared" si="57"/>
        <v>0</v>
      </c>
      <c r="AE259" s="82">
        <f t="shared" si="58"/>
        <v>0</v>
      </c>
      <c r="AF259" s="82">
        <f t="shared" si="59"/>
        <v>0</v>
      </c>
      <c r="AG259" s="82">
        <f t="shared" si="60"/>
        <v>0</v>
      </c>
      <c r="AH259" s="82">
        <f t="shared" si="61"/>
        <v>0</v>
      </c>
      <c r="AI259" s="82">
        <f t="shared" si="62"/>
        <v>0</v>
      </c>
    </row>
    <row r="260" spans="1:35" ht="25.5" x14ac:dyDescent="0.25">
      <c r="A260" s="225">
        <v>258</v>
      </c>
      <c r="B260" s="347" t="s">
        <v>227</v>
      </c>
      <c r="C260" s="347" t="s">
        <v>54</v>
      </c>
      <c r="D260" s="347">
        <v>1</v>
      </c>
      <c r="E260" s="347" t="s">
        <v>15</v>
      </c>
      <c r="F260" s="347">
        <v>94</v>
      </c>
      <c r="G260" s="347" t="s">
        <v>24</v>
      </c>
      <c r="H260" s="347" t="s">
        <v>24</v>
      </c>
      <c r="I260" s="343" t="s">
        <v>315</v>
      </c>
      <c r="J260" s="344">
        <v>625.88703061120441</v>
      </c>
      <c r="K260" s="345">
        <v>63.262</v>
      </c>
      <c r="L260" s="346" t="s">
        <v>451</v>
      </c>
      <c r="M260" s="346" t="s">
        <v>451</v>
      </c>
      <c r="N260" s="346">
        <v>63</v>
      </c>
      <c r="O260" s="346" t="s">
        <v>451</v>
      </c>
      <c r="W260" s="207">
        <f t="shared" ref="W260:W323" si="63">IF(AND(L260=50,M260="Y"),1,0)</f>
        <v>0</v>
      </c>
      <c r="X260" s="207">
        <f t="shared" ref="X260:X323" si="64">IF(AND(L260=50,M260="-"),1,0)</f>
        <v>0</v>
      </c>
      <c r="Y260" s="207">
        <f t="shared" ref="Y260:Y323" si="65">IF(AND(L260=63,M260="Y"),1,0)</f>
        <v>0</v>
      </c>
      <c r="Z260" s="207">
        <f t="shared" ref="Z260:Z323" si="66">IF(AND(L260=63,M260="-"),1,0)</f>
        <v>0</v>
      </c>
      <c r="AA260" s="207">
        <f t="shared" ref="AA260:AA323" si="67">IF(AND(L260=80,M260="Y"),1,0)</f>
        <v>0</v>
      </c>
      <c r="AB260" s="207">
        <f t="shared" ref="AB260:AB323" si="68">IF(AND(L260=80,M260="-"),1,0)</f>
        <v>0</v>
      </c>
      <c r="AC260" s="82"/>
      <c r="AD260" s="82">
        <f t="shared" si="57"/>
        <v>0</v>
      </c>
      <c r="AE260" s="82">
        <f t="shared" si="58"/>
        <v>0</v>
      </c>
      <c r="AF260" s="82">
        <f t="shared" si="59"/>
        <v>0</v>
      </c>
      <c r="AG260" s="82">
        <f t="shared" si="60"/>
        <v>1</v>
      </c>
      <c r="AH260" s="82">
        <f t="shared" si="61"/>
        <v>0</v>
      </c>
      <c r="AI260" s="82">
        <f t="shared" si="62"/>
        <v>0</v>
      </c>
    </row>
    <row r="261" spans="1:35" s="285" customFormat="1" ht="25.5" x14ac:dyDescent="0.25">
      <c r="A261" s="225">
        <v>259</v>
      </c>
      <c r="B261" s="300" t="s">
        <v>226</v>
      </c>
      <c r="C261" s="300" t="s">
        <v>49</v>
      </c>
      <c r="D261" s="300">
        <v>1</v>
      </c>
      <c r="E261" s="300" t="s">
        <v>11</v>
      </c>
      <c r="F261" s="300">
        <v>45</v>
      </c>
      <c r="G261" s="300" t="s">
        <v>226</v>
      </c>
      <c r="H261" s="300" t="s">
        <v>11</v>
      </c>
      <c r="I261" s="343" t="s">
        <v>313</v>
      </c>
      <c r="J261" s="344">
        <v>517.17490225074948</v>
      </c>
      <c r="K261" s="345">
        <v>24.975000000000001</v>
      </c>
      <c r="L261" s="346" t="s">
        <v>451</v>
      </c>
      <c r="M261" s="346" t="s">
        <v>451</v>
      </c>
      <c r="N261" s="346" t="s">
        <v>451</v>
      </c>
      <c r="O261" s="346" t="s">
        <v>451</v>
      </c>
      <c r="P261" s="154"/>
      <c r="Q261" s="154"/>
      <c r="R261" s="154"/>
      <c r="S261" s="154"/>
      <c r="T261" s="154"/>
      <c r="U261" s="154"/>
      <c r="V261" s="154"/>
      <c r="W261" s="207">
        <f t="shared" si="63"/>
        <v>0</v>
      </c>
      <c r="X261" s="207">
        <f t="shared" si="64"/>
        <v>0</v>
      </c>
      <c r="Y261" s="207">
        <f t="shared" si="65"/>
        <v>0</v>
      </c>
      <c r="Z261" s="207">
        <f t="shared" si="66"/>
        <v>0</v>
      </c>
      <c r="AA261" s="207">
        <f t="shared" si="67"/>
        <v>0</v>
      </c>
      <c r="AB261" s="207">
        <f t="shared" si="68"/>
        <v>0</v>
      </c>
      <c r="AC261" s="82"/>
      <c r="AD261" s="82">
        <f t="shared" si="57"/>
        <v>0</v>
      </c>
      <c r="AE261" s="82">
        <f t="shared" si="58"/>
        <v>0</v>
      </c>
      <c r="AF261" s="82">
        <f t="shared" si="59"/>
        <v>0</v>
      </c>
      <c r="AG261" s="82">
        <f t="shared" si="60"/>
        <v>0</v>
      </c>
      <c r="AH261" s="82">
        <f t="shared" si="61"/>
        <v>0</v>
      </c>
      <c r="AI261" s="82">
        <f t="shared" si="62"/>
        <v>0</v>
      </c>
    </row>
    <row r="262" spans="1:35" ht="25.5" x14ac:dyDescent="0.25">
      <c r="A262" s="225">
        <v>260</v>
      </c>
      <c r="B262" s="300" t="s">
        <v>857</v>
      </c>
      <c r="C262" s="300" t="s">
        <v>937</v>
      </c>
      <c r="D262" s="300">
        <v>1</v>
      </c>
      <c r="E262" s="300" t="s">
        <v>15</v>
      </c>
      <c r="F262" s="300">
        <v>86</v>
      </c>
      <c r="G262" s="300" t="s">
        <v>33</v>
      </c>
      <c r="H262" s="300" t="s">
        <v>15</v>
      </c>
      <c r="I262" s="343" t="s">
        <v>314</v>
      </c>
      <c r="J262" s="344">
        <v>680.65493404551648</v>
      </c>
      <c r="K262" s="345">
        <v>62.951999999999998</v>
      </c>
      <c r="L262" s="346" t="s">
        <v>451</v>
      </c>
      <c r="M262" s="346" t="s">
        <v>451</v>
      </c>
      <c r="N262" s="346" t="s">
        <v>451</v>
      </c>
      <c r="O262" s="346" t="s">
        <v>451</v>
      </c>
      <c r="W262" s="207">
        <f t="shared" si="63"/>
        <v>0</v>
      </c>
      <c r="X262" s="207">
        <f t="shared" si="64"/>
        <v>0</v>
      </c>
      <c r="Y262" s="207">
        <f t="shared" si="65"/>
        <v>0</v>
      </c>
      <c r="Z262" s="207">
        <f t="shared" si="66"/>
        <v>0</v>
      </c>
      <c r="AA262" s="207">
        <f t="shared" si="67"/>
        <v>0</v>
      </c>
      <c r="AB262" s="207">
        <f t="shared" si="68"/>
        <v>0</v>
      </c>
      <c r="AC262" s="82"/>
      <c r="AD262" s="82">
        <f t="shared" si="57"/>
        <v>0</v>
      </c>
      <c r="AE262" s="82">
        <f t="shared" si="58"/>
        <v>0</v>
      </c>
      <c r="AF262" s="82">
        <f t="shared" si="59"/>
        <v>0</v>
      </c>
      <c r="AG262" s="82">
        <f t="shared" si="60"/>
        <v>0</v>
      </c>
      <c r="AH262" s="82">
        <f t="shared" si="61"/>
        <v>0</v>
      </c>
      <c r="AI262" s="82">
        <f t="shared" si="62"/>
        <v>0</v>
      </c>
    </row>
    <row r="263" spans="1:35" ht="25.5" x14ac:dyDescent="0.25">
      <c r="A263" s="225">
        <v>261</v>
      </c>
      <c r="B263" s="300" t="s">
        <v>857</v>
      </c>
      <c r="C263" s="300" t="s">
        <v>937</v>
      </c>
      <c r="D263" s="300">
        <v>2</v>
      </c>
      <c r="E263" s="300" t="s">
        <v>15</v>
      </c>
      <c r="F263" s="300">
        <v>86</v>
      </c>
      <c r="G263" s="300" t="s">
        <v>33</v>
      </c>
      <c r="H263" s="300" t="s">
        <v>15</v>
      </c>
      <c r="I263" s="343" t="s">
        <v>314</v>
      </c>
      <c r="J263" s="344">
        <v>680.65493404551648</v>
      </c>
      <c r="K263" s="345">
        <v>62.951999999999998</v>
      </c>
      <c r="L263" s="346" t="s">
        <v>451</v>
      </c>
      <c r="M263" s="346" t="s">
        <v>451</v>
      </c>
      <c r="N263" s="346" t="s">
        <v>451</v>
      </c>
      <c r="O263" s="346" t="s">
        <v>451</v>
      </c>
      <c r="W263" s="207">
        <f t="shared" si="63"/>
        <v>0</v>
      </c>
      <c r="X263" s="207">
        <f t="shared" si="64"/>
        <v>0</v>
      </c>
      <c r="Y263" s="207">
        <f t="shared" si="65"/>
        <v>0</v>
      </c>
      <c r="Z263" s="207">
        <f t="shared" si="66"/>
        <v>0</v>
      </c>
      <c r="AA263" s="207">
        <f t="shared" si="67"/>
        <v>0</v>
      </c>
      <c r="AB263" s="207">
        <f t="shared" si="68"/>
        <v>0</v>
      </c>
      <c r="AC263" s="82"/>
      <c r="AD263" s="82">
        <f t="shared" si="57"/>
        <v>0</v>
      </c>
      <c r="AE263" s="82">
        <f t="shared" si="58"/>
        <v>0</v>
      </c>
      <c r="AF263" s="82">
        <f t="shared" si="59"/>
        <v>0</v>
      </c>
      <c r="AG263" s="82">
        <f t="shared" si="60"/>
        <v>0</v>
      </c>
      <c r="AH263" s="82">
        <f t="shared" si="61"/>
        <v>0</v>
      </c>
      <c r="AI263" s="82">
        <f t="shared" si="62"/>
        <v>0</v>
      </c>
    </row>
    <row r="264" spans="1:35" ht="25.5" x14ac:dyDescent="0.25">
      <c r="A264" s="225">
        <v>262</v>
      </c>
      <c r="B264" s="347" t="s">
        <v>113</v>
      </c>
      <c r="C264" s="347" t="s">
        <v>102</v>
      </c>
      <c r="D264" s="347">
        <v>1</v>
      </c>
      <c r="E264" s="347" t="s">
        <v>15</v>
      </c>
      <c r="F264" s="347">
        <v>331</v>
      </c>
      <c r="G264" s="347" t="s">
        <v>23</v>
      </c>
      <c r="H264" s="347" t="s">
        <v>15</v>
      </c>
      <c r="I264" s="343" t="s">
        <v>313</v>
      </c>
      <c r="J264" s="344">
        <v>517.17490225074948</v>
      </c>
      <c r="K264" s="345">
        <v>183.70500000000001</v>
      </c>
      <c r="L264" s="346">
        <v>50</v>
      </c>
      <c r="M264" s="346" t="s">
        <v>451</v>
      </c>
      <c r="N264" s="346">
        <v>50</v>
      </c>
      <c r="O264" s="346" t="s">
        <v>451</v>
      </c>
      <c r="W264" s="207">
        <f t="shared" si="63"/>
        <v>0</v>
      </c>
      <c r="X264" s="207">
        <f t="shared" si="64"/>
        <v>1</v>
      </c>
      <c r="Y264" s="207">
        <f t="shared" si="65"/>
        <v>0</v>
      </c>
      <c r="Z264" s="207">
        <f t="shared" si="66"/>
        <v>0</v>
      </c>
      <c r="AA264" s="207">
        <f t="shared" si="67"/>
        <v>0</v>
      </c>
      <c r="AB264" s="207">
        <f t="shared" si="68"/>
        <v>0</v>
      </c>
      <c r="AC264" s="82"/>
      <c r="AD264" s="82">
        <f t="shared" si="57"/>
        <v>0</v>
      </c>
      <c r="AE264" s="82">
        <f t="shared" si="58"/>
        <v>1</v>
      </c>
      <c r="AF264" s="82">
        <f t="shared" si="59"/>
        <v>0</v>
      </c>
      <c r="AG264" s="82">
        <f t="shared" si="60"/>
        <v>0</v>
      </c>
      <c r="AH264" s="82">
        <f t="shared" si="61"/>
        <v>0</v>
      </c>
      <c r="AI264" s="82">
        <f t="shared" si="62"/>
        <v>0</v>
      </c>
    </row>
    <row r="265" spans="1:35" ht="25.5" x14ac:dyDescent="0.25">
      <c r="A265" s="225">
        <v>263</v>
      </c>
      <c r="B265" s="347" t="s">
        <v>113</v>
      </c>
      <c r="C265" s="347" t="s">
        <v>102</v>
      </c>
      <c r="D265" s="347">
        <v>2</v>
      </c>
      <c r="E265" s="347" t="s">
        <v>15</v>
      </c>
      <c r="F265" s="347">
        <v>331</v>
      </c>
      <c r="G265" s="347" t="s">
        <v>23</v>
      </c>
      <c r="H265" s="347" t="s">
        <v>15</v>
      </c>
      <c r="I265" s="343" t="s">
        <v>313</v>
      </c>
      <c r="J265" s="344">
        <v>517.17490225074948</v>
      </c>
      <c r="K265" s="345">
        <v>183.70500000000001</v>
      </c>
      <c r="L265" s="346">
        <v>50</v>
      </c>
      <c r="M265" s="346" t="s">
        <v>451</v>
      </c>
      <c r="N265" s="346">
        <v>50</v>
      </c>
      <c r="O265" s="346" t="s">
        <v>451</v>
      </c>
      <c r="W265" s="207">
        <f t="shared" si="63"/>
        <v>0</v>
      </c>
      <c r="X265" s="207">
        <f t="shared" si="64"/>
        <v>1</v>
      </c>
      <c r="Y265" s="207">
        <f t="shared" si="65"/>
        <v>0</v>
      </c>
      <c r="Z265" s="207">
        <f t="shared" si="66"/>
        <v>0</v>
      </c>
      <c r="AA265" s="207">
        <f t="shared" si="67"/>
        <v>0</v>
      </c>
      <c r="AB265" s="207">
        <f t="shared" si="68"/>
        <v>0</v>
      </c>
      <c r="AC265" s="82"/>
      <c r="AD265" s="82">
        <f t="shared" si="57"/>
        <v>0</v>
      </c>
      <c r="AE265" s="82">
        <f t="shared" si="58"/>
        <v>1</v>
      </c>
      <c r="AF265" s="82">
        <f t="shared" si="59"/>
        <v>0</v>
      </c>
      <c r="AG265" s="82">
        <f t="shared" si="60"/>
        <v>0</v>
      </c>
      <c r="AH265" s="82">
        <f t="shared" si="61"/>
        <v>0</v>
      </c>
      <c r="AI265" s="82">
        <f t="shared" si="62"/>
        <v>0</v>
      </c>
    </row>
    <row r="266" spans="1:35" ht="26.25" x14ac:dyDescent="0.25">
      <c r="A266" s="225">
        <v>264</v>
      </c>
      <c r="B266" s="347" t="s">
        <v>113</v>
      </c>
      <c r="C266" s="347" t="s">
        <v>88</v>
      </c>
      <c r="D266" s="347">
        <v>1</v>
      </c>
      <c r="E266" s="347" t="s">
        <v>15</v>
      </c>
      <c r="F266" s="347">
        <v>151</v>
      </c>
      <c r="G266" s="347" t="s">
        <v>23</v>
      </c>
      <c r="H266" s="347" t="s">
        <v>15</v>
      </c>
      <c r="I266" s="343" t="s">
        <v>313</v>
      </c>
      <c r="J266" s="344">
        <v>517.17490225074948</v>
      </c>
      <c r="K266" s="345">
        <v>83.805000000000007</v>
      </c>
      <c r="L266" s="346" t="s">
        <v>451</v>
      </c>
      <c r="M266" s="346" t="s">
        <v>451</v>
      </c>
      <c r="N266" s="346">
        <v>63</v>
      </c>
      <c r="O266" s="346" t="s">
        <v>543</v>
      </c>
      <c r="W266" s="207">
        <f t="shared" si="63"/>
        <v>0</v>
      </c>
      <c r="X266" s="207">
        <f t="shared" si="64"/>
        <v>0</v>
      </c>
      <c r="Y266" s="207">
        <f t="shared" si="65"/>
        <v>0</v>
      </c>
      <c r="Z266" s="207">
        <f t="shared" si="66"/>
        <v>0</v>
      </c>
      <c r="AA266" s="207">
        <f t="shared" si="67"/>
        <v>0</v>
      </c>
      <c r="AB266" s="207">
        <f t="shared" si="68"/>
        <v>0</v>
      </c>
      <c r="AC266" s="82"/>
      <c r="AD266" s="82">
        <f t="shared" si="57"/>
        <v>0</v>
      </c>
      <c r="AE266" s="82">
        <f t="shared" si="58"/>
        <v>0</v>
      </c>
      <c r="AF266" s="82">
        <f t="shared" si="59"/>
        <v>0</v>
      </c>
      <c r="AG266" s="82">
        <f t="shared" si="60"/>
        <v>0</v>
      </c>
      <c r="AH266" s="82">
        <f t="shared" si="61"/>
        <v>0</v>
      </c>
      <c r="AI266" s="82">
        <f t="shared" si="62"/>
        <v>0</v>
      </c>
    </row>
    <row r="267" spans="1:35" s="285" customFormat="1" ht="26.25" x14ac:dyDescent="0.25">
      <c r="A267" s="225">
        <v>265</v>
      </c>
      <c r="B267" s="347" t="s">
        <v>113</v>
      </c>
      <c r="C267" s="347" t="s">
        <v>88</v>
      </c>
      <c r="D267" s="347">
        <v>2</v>
      </c>
      <c r="E267" s="347" t="s">
        <v>15</v>
      </c>
      <c r="F267" s="347">
        <v>151</v>
      </c>
      <c r="G267" s="347" t="s">
        <v>23</v>
      </c>
      <c r="H267" s="347" t="s">
        <v>15</v>
      </c>
      <c r="I267" s="343" t="s">
        <v>313</v>
      </c>
      <c r="J267" s="344">
        <v>517.17490225074948</v>
      </c>
      <c r="K267" s="345">
        <v>83.805000000000007</v>
      </c>
      <c r="L267" s="346" t="s">
        <v>451</v>
      </c>
      <c r="M267" s="346" t="s">
        <v>451</v>
      </c>
      <c r="N267" s="346">
        <v>63</v>
      </c>
      <c r="O267" s="346" t="s">
        <v>543</v>
      </c>
      <c r="P267" s="154"/>
      <c r="Q267" s="154"/>
      <c r="R267" s="154"/>
      <c r="S267" s="154"/>
      <c r="T267" s="154"/>
      <c r="U267" s="154"/>
      <c r="V267" s="154"/>
      <c r="W267" s="207">
        <f t="shared" si="63"/>
        <v>0</v>
      </c>
      <c r="X267" s="207">
        <f t="shared" si="64"/>
        <v>0</v>
      </c>
      <c r="Y267" s="207">
        <f t="shared" si="65"/>
        <v>0</v>
      </c>
      <c r="Z267" s="207">
        <f t="shared" si="66"/>
        <v>0</v>
      </c>
      <c r="AA267" s="207">
        <f t="shared" si="67"/>
        <v>0</v>
      </c>
      <c r="AB267" s="207">
        <f t="shared" si="68"/>
        <v>0</v>
      </c>
      <c r="AC267" s="82"/>
      <c r="AD267" s="82">
        <f t="shared" si="57"/>
        <v>0</v>
      </c>
      <c r="AE267" s="82">
        <f t="shared" si="58"/>
        <v>0</v>
      </c>
      <c r="AF267" s="82">
        <f t="shared" si="59"/>
        <v>0</v>
      </c>
      <c r="AG267" s="82">
        <f t="shared" si="60"/>
        <v>0</v>
      </c>
      <c r="AH267" s="82">
        <f t="shared" si="61"/>
        <v>0</v>
      </c>
      <c r="AI267" s="82">
        <f t="shared" si="62"/>
        <v>0</v>
      </c>
    </row>
    <row r="268" spans="1:35" s="285" customFormat="1" ht="25.5" x14ac:dyDescent="0.25">
      <c r="A268" s="225">
        <v>266</v>
      </c>
      <c r="B268" s="300" t="s">
        <v>52</v>
      </c>
      <c r="C268" s="300" t="s">
        <v>134</v>
      </c>
      <c r="D268" s="300">
        <v>1</v>
      </c>
      <c r="E268" s="300" t="s">
        <v>51</v>
      </c>
      <c r="F268" s="300">
        <v>140</v>
      </c>
      <c r="G268" s="300" t="s">
        <v>51</v>
      </c>
      <c r="H268" s="300" t="s">
        <v>51</v>
      </c>
      <c r="I268" s="343" t="s">
        <v>313</v>
      </c>
      <c r="J268" s="344">
        <v>517.17490225074948</v>
      </c>
      <c r="K268" s="345">
        <v>77.7</v>
      </c>
      <c r="L268" s="346" t="s">
        <v>451</v>
      </c>
      <c r="M268" s="346" t="s">
        <v>451</v>
      </c>
      <c r="N268" s="346" t="s">
        <v>451</v>
      </c>
      <c r="O268" s="346" t="s">
        <v>451</v>
      </c>
      <c r="P268" s="154"/>
      <c r="Q268" s="154"/>
      <c r="R268" s="154"/>
      <c r="S268" s="154"/>
      <c r="T268" s="154"/>
      <c r="U268" s="154"/>
      <c r="V268" s="154"/>
      <c r="W268" s="207">
        <f t="shared" si="63"/>
        <v>0</v>
      </c>
      <c r="X268" s="207">
        <f t="shared" si="64"/>
        <v>0</v>
      </c>
      <c r="Y268" s="207">
        <f t="shared" si="65"/>
        <v>0</v>
      </c>
      <c r="Z268" s="207">
        <f t="shared" si="66"/>
        <v>0</v>
      </c>
      <c r="AA268" s="207">
        <f t="shared" si="67"/>
        <v>0</v>
      </c>
      <c r="AB268" s="207">
        <f t="shared" si="68"/>
        <v>0</v>
      </c>
      <c r="AC268" s="82"/>
      <c r="AD268" s="82">
        <f t="shared" si="57"/>
        <v>0</v>
      </c>
      <c r="AE268" s="82">
        <f t="shared" si="58"/>
        <v>0</v>
      </c>
      <c r="AF268" s="82">
        <f t="shared" si="59"/>
        <v>0</v>
      </c>
      <c r="AG268" s="82">
        <f t="shared" si="60"/>
        <v>0</v>
      </c>
      <c r="AH268" s="82">
        <f t="shared" si="61"/>
        <v>0</v>
      </c>
      <c r="AI268" s="82">
        <f t="shared" si="62"/>
        <v>0</v>
      </c>
    </row>
    <row r="269" spans="1:35" ht="25.5" x14ac:dyDescent="0.25">
      <c r="A269" s="225">
        <v>267</v>
      </c>
      <c r="B269" s="347" t="s">
        <v>106</v>
      </c>
      <c r="C269" s="347" t="s">
        <v>151</v>
      </c>
      <c r="D269" s="347">
        <v>1</v>
      </c>
      <c r="E269" s="347" t="s">
        <v>317</v>
      </c>
      <c r="F269" s="347">
        <v>105</v>
      </c>
      <c r="G269" s="347" t="s">
        <v>15</v>
      </c>
      <c r="H269" s="347" t="s">
        <v>151</v>
      </c>
      <c r="I269" s="343" t="s">
        <v>313</v>
      </c>
      <c r="J269" s="344">
        <v>517.17490225074948</v>
      </c>
      <c r="K269" s="345">
        <v>58.275000000000006</v>
      </c>
      <c r="L269" s="346" t="s">
        <v>451</v>
      </c>
      <c r="M269" s="346" t="s">
        <v>451</v>
      </c>
      <c r="N269" s="346" t="s">
        <v>451</v>
      </c>
      <c r="O269" s="346" t="s">
        <v>451</v>
      </c>
      <c r="W269" s="207">
        <f t="shared" si="63"/>
        <v>0</v>
      </c>
      <c r="X269" s="207">
        <f t="shared" si="64"/>
        <v>0</v>
      </c>
      <c r="Y269" s="207">
        <f t="shared" si="65"/>
        <v>0</v>
      </c>
      <c r="Z269" s="207">
        <f t="shared" si="66"/>
        <v>0</v>
      </c>
      <c r="AA269" s="207">
        <f t="shared" si="67"/>
        <v>0</v>
      </c>
      <c r="AB269" s="207">
        <f t="shared" si="68"/>
        <v>0</v>
      </c>
      <c r="AC269" s="82"/>
      <c r="AD269" s="82">
        <f t="shared" si="57"/>
        <v>0</v>
      </c>
      <c r="AE269" s="82">
        <f t="shared" si="58"/>
        <v>0</v>
      </c>
      <c r="AF269" s="82">
        <f t="shared" si="59"/>
        <v>0</v>
      </c>
      <c r="AG269" s="82">
        <f t="shared" si="60"/>
        <v>0</v>
      </c>
      <c r="AH269" s="82">
        <f t="shared" si="61"/>
        <v>0</v>
      </c>
      <c r="AI269" s="82">
        <f t="shared" si="62"/>
        <v>0</v>
      </c>
    </row>
    <row r="270" spans="1:35" ht="25.5" x14ac:dyDescent="0.25">
      <c r="A270" s="225">
        <v>268</v>
      </c>
      <c r="B270" s="347" t="s">
        <v>106</v>
      </c>
      <c r="C270" s="347" t="s">
        <v>151</v>
      </c>
      <c r="D270" s="347">
        <v>2</v>
      </c>
      <c r="E270" s="347" t="s">
        <v>317</v>
      </c>
      <c r="F270" s="347">
        <v>105</v>
      </c>
      <c r="G270" s="347" t="s">
        <v>15</v>
      </c>
      <c r="H270" s="347" t="s">
        <v>151</v>
      </c>
      <c r="I270" s="343" t="s">
        <v>313</v>
      </c>
      <c r="J270" s="344">
        <v>517.17490225074948</v>
      </c>
      <c r="K270" s="345">
        <v>58.275000000000006</v>
      </c>
      <c r="L270" s="346" t="s">
        <v>451</v>
      </c>
      <c r="M270" s="346" t="s">
        <v>451</v>
      </c>
      <c r="N270" s="346" t="s">
        <v>451</v>
      </c>
      <c r="O270" s="346" t="s">
        <v>451</v>
      </c>
      <c r="W270" s="207">
        <f t="shared" si="63"/>
        <v>0</v>
      </c>
      <c r="X270" s="207">
        <f t="shared" si="64"/>
        <v>0</v>
      </c>
      <c r="Y270" s="207">
        <f t="shared" si="65"/>
        <v>0</v>
      </c>
      <c r="Z270" s="207">
        <f t="shared" si="66"/>
        <v>0</v>
      </c>
      <c r="AA270" s="207">
        <f t="shared" si="67"/>
        <v>0</v>
      </c>
      <c r="AB270" s="207">
        <f t="shared" si="68"/>
        <v>0</v>
      </c>
      <c r="AC270" s="82"/>
      <c r="AD270" s="82">
        <f t="shared" si="57"/>
        <v>0</v>
      </c>
      <c r="AE270" s="82">
        <f t="shared" si="58"/>
        <v>0</v>
      </c>
      <c r="AF270" s="82">
        <f t="shared" si="59"/>
        <v>0</v>
      </c>
      <c r="AG270" s="82">
        <f t="shared" si="60"/>
        <v>0</v>
      </c>
      <c r="AH270" s="82">
        <f t="shared" si="61"/>
        <v>0</v>
      </c>
      <c r="AI270" s="82">
        <f t="shared" si="62"/>
        <v>0</v>
      </c>
    </row>
    <row r="271" spans="1:35" ht="25.5" x14ac:dyDescent="0.25">
      <c r="A271" s="225">
        <v>269</v>
      </c>
      <c r="B271" s="300" t="s">
        <v>106</v>
      </c>
      <c r="C271" s="300" t="s">
        <v>960</v>
      </c>
      <c r="D271" s="300">
        <v>1</v>
      </c>
      <c r="E271" s="300" t="s">
        <v>15</v>
      </c>
      <c r="F271" s="300">
        <v>38</v>
      </c>
      <c r="G271" s="300" t="s">
        <v>15</v>
      </c>
      <c r="H271" s="300" t="s">
        <v>265</v>
      </c>
      <c r="I271" s="343" t="s">
        <v>313</v>
      </c>
      <c r="J271" s="344">
        <v>517.17490225074948</v>
      </c>
      <c r="K271" s="345"/>
      <c r="L271" s="346" t="s">
        <v>451</v>
      </c>
      <c r="M271" s="346" t="s">
        <v>451</v>
      </c>
      <c r="N271" s="346" t="s">
        <v>451</v>
      </c>
      <c r="O271" s="346" t="s">
        <v>451</v>
      </c>
      <c r="W271" s="207">
        <f t="shared" si="63"/>
        <v>0</v>
      </c>
      <c r="X271" s="207">
        <f t="shared" si="64"/>
        <v>0</v>
      </c>
      <c r="Y271" s="207">
        <f t="shared" si="65"/>
        <v>0</v>
      </c>
      <c r="Z271" s="207">
        <f t="shared" si="66"/>
        <v>0</v>
      </c>
      <c r="AA271" s="207">
        <f t="shared" si="67"/>
        <v>0</v>
      </c>
      <c r="AB271" s="207">
        <f t="shared" si="68"/>
        <v>0</v>
      </c>
      <c r="AC271" s="82"/>
      <c r="AD271" s="82">
        <f t="shared" si="57"/>
        <v>0</v>
      </c>
      <c r="AE271" s="82">
        <f t="shared" si="58"/>
        <v>0</v>
      </c>
      <c r="AF271" s="82">
        <f t="shared" si="59"/>
        <v>0</v>
      </c>
      <c r="AG271" s="82">
        <f t="shared" si="60"/>
        <v>0</v>
      </c>
      <c r="AH271" s="82">
        <f t="shared" si="61"/>
        <v>0</v>
      </c>
      <c r="AI271" s="82">
        <f t="shared" si="62"/>
        <v>0</v>
      </c>
    </row>
    <row r="272" spans="1:35" ht="25.5" x14ac:dyDescent="0.25">
      <c r="A272" s="225">
        <v>270</v>
      </c>
      <c r="B272" s="300" t="s">
        <v>106</v>
      </c>
      <c r="C272" s="300" t="s">
        <v>960</v>
      </c>
      <c r="D272" s="300">
        <v>2</v>
      </c>
      <c r="E272" s="300" t="s">
        <v>15</v>
      </c>
      <c r="F272" s="300">
        <v>38</v>
      </c>
      <c r="G272" s="300" t="s">
        <v>15</v>
      </c>
      <c r="H272" s="300" t="s">
        <v>265</v>
      </c>
      <c r="I272" s="343" t="s">
        <v>313</v>
      </c>
      <c r="J272" s="344">
        <v>517</v>
      </c>
      <c r="K272" s="345"/>
      <c r="L272" s="346" t="s">
        <v>451</v>
      </c>
      <c r="M272" s="346" t="s">
        <v>451</v>
      </c>
      <c r="N272" s="346" t="s">
        <v>451</v>
      </c>
      <c r="O272" s="346" t="s">
        <v>451</v>
      </c>
      <c r="W272" s="207">
        <f t="shared" si="63"/>
        <v>0</v>
      </c>
      <c r="X272" s="207">
        <f t="shared" si="64"/>
        <v>0</v>
      </c>
      <c r="Y272" s="207">
        <f t="shared" si="65"/>
        <v>0</v>
      </c>
      <c r="Z272" s="207">
        <f t="shared" si="66"/>
        <v>0</v>
      </c>
      <c r="AA272" s="207">
        <f t="shared" si="67"/>
        <v>0</v>
      </c>
      <c r="AB272" s="207">
        <f t="shared" si="68"/>
        <v>0</v>
      </c>
      <c r="AC272" s="82"/>
      <c r="AD272" s="82">
        <f t="shared" si="57"/>
        <v>0</v>
      </c>
      <c r="AE272" s="82">
        <f t="shared" si="58"/>
        <v>0</v>
      </c>
      <c r="AF272" s="82">
        <f t="shared" si="59"/>
        <v>0</v>
      </c>
      <c r="AG272" s="82">
        <f t="shared" si="60"/>
        <v>0</v>
      </c>
      <c r="AH272" s="82">
        <f t="shared" si="61"/>
        <v>0</v>
      </c>
      <c r="AI272" s="82">
        <f t="shared" si="62"/>
        <v>0</v>
      </c>
    </row>
    <row r="273" spans="1:35" s="270" customFormat="1" ht="25.5" x14ac:dyDescent="0.25">
      <c r="A273" s="225">
        <v>271</v>
      </c>
      <c r="B273" s="300" t="s">
        <v>152</v>
      </c>
      <c r="C273" s="300" t="s">
        <v>74</v>
      </c>
      <c r="D273" s="300">
        <v>1</v>
      </c>
      <c r="E273" s="300" t="s">
        <v>152</v>
      </c>
      <c r="F273" s="300">
        <v>14</v>
      </c>
      <c r="G273" s="300" t="s">
        <v>152</v>
      </c>
      <c r="H273" s="300" t="s">
        <v>11</v>
      </c>
      <c r="I273" s="343" t="s">
        <v>313</v>
      </c>
      <c r="J273" s="344">
        <v>517.17490225074948</v>
      </c>
      <c r="K273" s="345">
        <v>7.7700000000000005</v>
      </c>
      <c r="L273" s="346" t="s">
        <v>451</v>
      </c>
      <c r="M273" s="346" t="s">
        <v>451</v>
      </c>
      <c r="N273" s="346" t="s">
        <v>451</v>
      </c>
      <c r="O273" s="346" t="s">
        <v>451</v>
      </c>
      <c r="P273" s="154"/>
      <c r="Q273" s="154"/>
      <c r="R273" s="154"/>
      <c r="S273" s="154"/>
      <c r="T273" s="154"/>
      <c r="U273" s="154"/>
      <c r="V273" s="154"/>
      <c r="W273" s="207">
        <f t="shared" si="63"/>
        <v>0</v>
      </c>
      <c r="X273" s="207">
        <f t="shared" si="64"/>
        <v>0</v>
      </c>
      <c r="Y273" s="207">
        <f t="shared" si="65"/>
        <v>0</v>
      </c>
      <c r="Z273" s="207">
        <f t="shared" si="66"/>
        <v>0</v>
      </c>
      <c r="AA273" s="207">
        <f t="shared" si="67"/>
        <v>0</v>
      </c>
      <c r="AB273" s="207">
        <f t="shared" si="68"/>
        <v>0</v>
      </c>
      <c r="AC273" s="82"/>
      <c r="AD273" s="82">
        <f t="shared" si="57"/>
        <v>0</v>
      </c>
      <c r="AE273" s="82">
        <f t="shared" si="58"/>
        <v>0</v>
      </c>
      <c r="AF273" s="82">
        <f t="shared" si="59"/>
        <v>0</v>
      </c>
      <c r="AG273" s="82">
        <f t="shared" si="60"/>
        <v>0</v>
      </c>
      <c r="AH273" s="82">
        <f t="shared" si="61"/>
        <v>0</v>
      </c>
      <c r="AI273" s="82">
        <f t="shared" si="62"/>
        <v>0</v>
      </c>
    </row>
    <row r="274" spans="1:35" ht="25.5" x14ac:dyDescent="0.25">
      <c r="A274" s="225">
        <v>272</v>
      </c>
      <c r="B274" s="300" t="s">
        <v>152</v>
      </c>
      <c r="C274" s="300" t="s">
        <v>74</v>
      </c>
      <c r="D274" s="300">
        <v>2</v>
      </c>
      <c r="E274" s="300" t="s">
        <v>152</v>
      </c>
      <c r="F274" s="300">
        <v>14</v>
      </c>
      <c r="G274" s="300" t="s">
        <v>152</v>
      </c>
      <c r="H274" s="300" t="s">
        <v>11</v>
      </c>
      <c r="I274" s="343" t="s">
        <v>313</v>
      </c>
      <c r="J274" s="344">
        <v>517.17490225074948</v>
      </c>
      <c r="K274" s="345">
        <v>7.7700000000000005</v>
      </c>
      <c r="L274" s="346" t="s">
        <v>451</v>
      </c>
      <c r="M274" s="346" t="s">
        <v>451</v>
      </c>
      <c r="N274" s="346" t="s">
        <v>451</v>
      </c>
      <c r="O274" s="346" t="s">
        <v>451</v>
      </c>
      <c r="W274" s="207">
        <f t="shared" si="63"/>
        <v>0</v>
      </c>
      <c r="X274" s="207">
        <f t="shared" si="64"/>
        <v>0</v>
      </c>
      <c r="Y274" s="207">
        <f t="shared" si="65"/>
        <v>0</v>
      </c>
      <c r="Z274" s="207">
        <f t="shared" si="66"/>
        <v>0</v>
      </c>
      <c r="AA274" s="207">
        <f t="shared" si="67"/>
        <v>0</v>
      </c>
      <c r="AB274" s="207">
        <f t="shared" si="68"/>
        <v>0</v>
      </c>
      <c r="AC274" s="82"/>
      <c r="AD274" s="82">
        <f t="shared" si="57"/>
        <v>0</v>
      </c>
      <c r="AE274" s="82">
        <f t="shared" si="58"/>
        <v>0</v>
      </c>
      <c r="AF274" s="82">
        <f t="shared" si="59"/>
        <v>0</v>
      </c>
      <c r="AG274" s="82">
        <f t="shared" si="60"/>
        <v>0</v>
      </c>
      <c r="AH274" s="82">
        <f t="shared" si="61"/>
        <v>0</v>
      </c>
      <c r="AI274" s="82">
        <f t="shared" si="62"/>
        <v>0</v>
      </c>
    </row>
    <row r="275" spans="1:35" ht="25.5" x14ac:dyDescent="0.25">
      <c r="A275" s="225">
        <v>273</v>
      </c>
      <c r="B275" s="300" t="s">
        <v>69</v>
      </c>
      <c r="C275" s="300" t="s">
        <v>153</v>
      </c>
      <c r="D275" s="300">
        <v>1</v>
      </c>
      <c r="E275" s="300" t="s">
        <v>15</v>
      </c>
      <c r="F275" s="300">
        <v>101</v>
      </c>
      <c r="G275" s="300" t="s">
        <v>51</v>
      </c>
      <c r="H275" s="300" t="s">
        <v>15</v>
      </c>
      <c r="I275" s="343" t="s">
        <v>313</v>
      </c>
      <c r="J275" s="344">
        <v>517.17490225074948</v>
      </c>
      <c r="K275" s="345">
        <v>56.055000000000007</v>
      </c>
      <c r="L275" s="346">
        <v>50</v>
      </c>
      <c r="M275" s="346" t="s">
        <v>451</v>
      </c>
      <c r="N275" s="346" t="s">
        <v>451</v>
      </c>
      <c r="O275" s="346" t="s">
        <v>451</v>
      </c>
      <c r="W275" s="207">
        <f t="shared" si="63"/>
        <v>0</v>
      </c>
      <c r="X275" s="207">
        <f t="shared" si="64"/>
        <v>1</v>
      </c>
      <c r="Y275" s="207">
        <f t="shared" si="65"/>
        <v>0</v>
      </c>
      <c r="Z275" s="207">
        <f t="shared" si="66"/>
        <v>0</v>
      </c>
      <c r="AA275" s="207">
        <f t="shared" si="67"/>
        <v>0</v>
      </c>
      <c r="AB275" s="207">
        <f t="shared" si="68"/>
        <v>0</v>
      </c>
      <c r="AC275" s="82"/>
      <c r="AD275" s="82">
        <f t="shared" si="57"/>
        <v>0</v>
      </c>
      <c r="AE275" s="82">
        <f t="shared" si="58"/>
        <v>0</v>
      </c>
      <c r="AF275" s="82">
        <f t="shared" si="59"/>
        <v>0</v>
      </c>
      <c r="AG275" s="82">
        <f t="shared" si="60"/>
        <v>0</v>
      </c>
      <c r="AH275" s="82">
        <f t="shared" si="61"/>
        <v>0</v>
      </c>
      <c r="AI275" s="82">
        <f t="shared" si="62"/>
        <v>0</v>
      </c>
    </row>
    <row r="276" spans="1:35" ht="25.5" x14ac:dyDescent="0.25">
      <c r="A276" s="225">
        <v>274</v>
      </c>
      <c r="B276" s="300" t="s">
        <v>69</v>
      </c>
      <c r="C276" s="300" t="s">
        <v>154</v>
      </c>
      <c r="D276" s="300">
        <v>1</v>
      </c>
      <c r="E276" s="300" t="s">
        <v>51</v>
      </c>
      <c r="F276" s="300">
        <v>116</v>
      </c>
      <c r="G276" s="300" t="s">
        <v>51</v>
      </c>
      <c r="H276" s="300" t="s">
        <v>51</v>
      </c>
      <c r="I276" s="343" t="s">
        <v>313</v>
      </c>
      <c r="J276" s="344">
        <v>517.17490225074948</v>
      </c>
      <c r="K276" s="345">
        <v>64.38000000000001</v>
      </c>
      <c r="L276" s="346" t="s">
        <v>451</v>
      </c>
      <c r="M276" s="346" t="s">
        <v>451</v>
      </c>
      <c r="N276" s="346" t="s">
        <v>451</v>
      </c>
      <c r="O276" s="346" t="s">
        <v>451</v>
      </c>
      <c r="W276" s="207">
        <f t="shared" si="63"/>
        <v>0</v>
      </c>
      <c r="X276" s="207">
        <f t="shared" si="64"/>
        <v>0</v>
      </c>
      <c r="Y276" s="207">
        <f t="shared" si="65"/>
        <v>0</v>
      </c>
      <c r="Z276" s="207">
        <f t="shared" si="66"/>
        <v>0</v>
      </c>
      <c r="AA276" s="207">
        <f t="shared" si="67"/>
        <v>0</v>
      </c>
      <c r="AB276" s="207">
        <f t="shared" si="68"/>
        <v>0</v>
      </c>
      <c r="AC276" s="82"/>
      <c r="AD276" s="82">
        <f t="shared" si="57"/>
        <v>0</v>
      </c>
      <c r="AE276" s="82">
        <f t="shared" si="58"/>
        <v>0</v>
      </c>
      <c r="AF276" s="82">
        <f t="shared" si="59"/>
        <v>0</v>
      </c>
      <c r="AG276" s="82">
        <f t="shared" si="60"/>
        <v>0</v>
      </c>
      <c r="AH276" s="82">
        <f t="shared" si="61"/>
        <v>0</v>
      </c>
      <c r="AI276" s="82">
        <f t="shared" si="62"/>
        <v>0</v>
      </c>
    </row>
    <row r="277" spans="1:35" ht="25.5" x14ac:dyDescent="0.25">
      <c r="A277" s="225">
        <v>275</v>
      </c>
      <c r="B277" s="300" t="s">
        <v>69</v>
      </c>
      <c r="C277" s="300" t="s">
        <v>154</v>
      </c>
      <c r="D277" s="300">
        <v>2</v>
      </c>
      <c r="E277" s="300" t="s">
        <v>51</v>
      </c>
      <c r="F277" s="300">
        <v>116</v>
      </c>
      <c r="G277" s="300" t="s">
        <v>51</v>
      </c>
      <c r="H277" s="300" t="s">
        <v>51</v>
      </c>
      <c r="I277" s="343" t="s">
        <v>313</v>
      </c>
      <c r="J277" s="344">
        <v>517.17490225074948</v>
      </c>
      <c r="K277" s="345">
        <v>64.38000000000001</v>
      </c>
      <c r="L277" s="346" t="s">
        <v>451</v>
      </c>
      <c r="M277" s="346" t="s">
        <v>451</v>
      </c>
      <c r="N277" s="346" t="s">
        <v>451</v>
      </c>
      <c r="O277" s="346" t="s">
        <v>451</v>
      </c>
      <c r="W277" s="207">
        <f t="shared" si="63"/>
        <v>0</v>
      </c>
      <c r="X277" s="207">
        <f t="shared" si="64"/>
        <v>0</v>
      </c>
      <c r="Y277" s="207">
        <f t="shared" si="65"/>
        <v>0</v>
      </c>
      <c r="Z277" s="207">
        <f t="shared" si="66"/>
        <v>0</v>
      </c>
      <c r="AA277" s="207">
        <f t="shared" si="67"/>
        <v>0</v>
      </c>
      <c r="AB277" s="207">
        <f t="shared" si="68"/>
        <v>0</v>
      </c>
      <c r="AC277" s="82"/>
      <c r="AD277" s="82">
        <f t="shared" si="57"/>
        <v>0</v>
      </c>
      <c r="AE277" s="82">
        <f t="shared" si="58"/>
        <v>0</v>
      </c>
      <c r="AF277" s="82">
        <f t="shared" si="59"/>
        <v>0</v>
      </c>
      <c r="AG277" s="82">
        <f t="shared" si="60"/>
        <v>0</v>
      </c>
      <c r="AH277" s="82">
        <f t="shared" si="61"/>
        <v>0</v>
      </c>
      <c r="AI277" s="82">
        <f t="shared" si="62"/>
        <v>0</v>
      </c>
    </row>
    <row r="278" spans="1:35" ht="25.5" x14ac:dyDescent="0.25">
      <c r="A278" s="225">
        <v>276</v>
      </c>
      <c r="B278" s="300" t="s">
        <v>100</v>
      </c>
      <c r="C278" s="300" t="s">
        <v>145</v>
      </c>
      <c r="D278" s="300">
        <v>1</v>
      </c>
      <c r="E278" s="300" t="s">
        <v>51</v>
      </c>
      <c r="F278" s="300">
        <v>284</v>
      </c>
      <c r="G278" s="300" t="s">
        <v>51</v>
      </c>
      <c r="H278" s="300" t="s">
        <v>51</v>
      </c>
      <c r="I278" s="343" t="s">
        <v>313</v>
      </c>
      <c r="J278" s="344">
        <v>517.17490225074948</v>
      </c>
      <c r="K278" s="345">
        <v>157.62</v>
      </c>
      <c r="L278" s="346">
        <v>50</v>
      </c>
      <c r="M278" s="346" t="s">
        <v>451</v>
      </c>
      <c r="N278" s="346">
        <v>50</v>
      </c>
      <c r="O278" s="346" t="s">
        <v>451</v>
      </c>
      <c r="W278" s="207">
        <f t="shared" si="63"/>
        <v>0</v>
      </c>
      <c r="X278" s="207">
        <f t="shared" si="64"/>
        <v>1</v>
      </c>
      <c r="Y278" s="207">
        <f t="shared" si="65"/>
        <v>0</v>
      </c>
      <c r="Z278" s="207">
        <f t="shared" si="66"/>
        <v>0</v>
      </c>
      <c r="AA278" s="207">
        <f t="shared" si="67"/>
        <v>0</v>
      </c>
      <c r="AB278" s="207">
        <f t="shared" si="68"/>
        <v>0</v>
      </c>
      <c r="AC278" s="82"/>
      <c r="AD278" s="82">
        <f t="shared" si="57"/>
        <v>0</v>
      </c>
      <c r="AE278" s="82">
        <f t="shared" si="58"/>
        <v>1</v>
      </c>
      <c r="AF278" s="82">
        <f t="shared" si="59"/>
        <v>0</v>
      </c>
      <c r="AG278" s="82">
        <f t="shared" si="60"/>
        <v>0</v>
      </c>
      <c r="AH278" s="82">
        <f t="shared" si="61"/>
        <v>0</v>
      </c>
      <c r="AI278" s="82">
        <f t="shared" si="62"/>
        <v>0</v>
      </c>
    </row>
    <row r="279" spans="1:35" ht="25.5" x14ac:dyDescent="0.25">
      <c r="A279" s="225">
        <v>277</v>
      </c>
      <c r="B279" s="300" t="s">
        <v>100</v>
      </c>
      <c r="C279" s="300" t="s">
        <v>145</v>
      </c>
      <c r="D279" s="300">
        <v>2</v>
      </c>
      <c r="E279" s="300" t="s">
        <v>51</v>
      </c>
      <c r="F279" s="300">
        <v>284</v>
      </c>
      <c r="G279" s="300" t="s">
        <v>51</v>
      </c>
      <c r="H279" s="300" t="s">
        <v>51</v>
      </c>
      <c r="I279" s="343" t="s">
        <v>313</v>
      </c>
      <c r="J279" s="344">
        <v>517.17490225074948</v>
      </c>
      <c r="K279" s="345">
        <v>157.62</v>
      </c>
      <c r="L279" s="346">
        <v>50</v>
      </c>
      <c r="M279" s="346" t="s">
        <v>451</v>
      </c>
      <c r="N279" s="346">
        <v>50</v>
      </c>
      <c r="O279" s="346" t="s">
        <v>451</v>
      </c>
      <c r="W279" s="207">
        <f t="shared" si="63"/>
        <v>0</v>
      </c>
      <c r="X279" s="207">
        <f t="shared" si="64"/>
        <v>1</v>
      </c>
      <c r="Y279" s="207">
        <f t="shared" si="65"/>
        <v>0</v>
      </c>
      <c r="Z279" s="207">
        <f t="shared" si="66"/>
        <v>0</v>
      </c>
      <c r="AA279" s="207">
        <f t="shared" si="67"/>
        <v>0</v>
      </c>
      <c r="AB279" s="207">
        <f t="shared" si="68"/>
        <v>0</v>
      </c>
      <c r="AC279" s="82"/>
      <c r="AD279" s="82">
        <f t="shared" si="57"/>
        <v>0</v>
      </c>
      <c r="AE279" s="82">
        <f t="shared" si="58"/>
        <v>1</v>
      </c>
      <c r="AF279" s="82">
        <f t="shared" si="59"/>
        <v>0</v>
      </c>
      <c r="AG279" s="82">
        <f t="shared" si="60"/>
        <v>0</v>
      </c>
      <c r="AH279" s="82">
        <f t="shared" si="61"/>
        <v>0</v>
      </c>
      <c r="AI279" s="82">
        <f t="shared" si="62"/>
        <v>0</v>
      </c>
    </row>
    <row r="280" spans="1:35" ht="25.5" x14ac:dyDescent="0.25">
      <c r="A280" s="225">
        <v>278</v>
      </c>
      <c r="B280" s="300" t="s">
        <v>100</v>
      </c>
      <c r="C280" s="300" t="s">
        <v>166</v>
      </c>
      <c r="D280" s="300">
        <v>1</v>
      </c>
      <c r="E280" s="300" t="s">
        <v>51</v>
      </c>
      <c r="F280" s="300">
        <v>182</v>
      </c>
      <c r="G280" s="300" t="s">
        <v>51</v>
      </c>
      <c r="H280" s="300" t="s">
        <v>51</v>
      </c>
      <c r="I280" s="343" t="s">
        <v>313</v>
      </c>
      <c r="J280" s="344">
        <v>517.17490225074948</v>
      </c>
      <c r="K280" s="345">
        <v>101.01</v>
      </c>
      <c r="L280" s="346">
        <v>50</v>
      </c>
      <c r="M280" s="346" t="s">
        <v>451</v>
      </c>
      <c r="N280" s="346" t="s">
        <v>451</v>
      </c>
      <c r="O280" s="346" t="s">
        <v>451</v>
      </c>
      <c r="W280" s="207">
        <f t="shared" si="63"/>
        <v>0</v>
      </c>
      <c r="X280" s="207">
        <f t="shared" si="64"/>
        <v>1</v>
      </c>
      <c r="Y280" s="207">
        <f t="shared" si="65"/>
        <v>0</v>
      </c>
      <c r="Z280" s="207">
        <f t="shared" si="66"/>
        <v>0</v>
      </c>
      <c r="AA280" s="207">
        <f t="shared" si="67"/>
        <v>0</v>
      </c>
      <c r="AB280" s="207">
        <f t="shared" si="68"/>
        <v>0</v>
      </c>
      <c r="AC280" s="82"/>
      <c r="AD280" s="82">
        <f t="shared" si="57"/>
        <v>0</v>
      </c>
      <c r="AE280" s="82">
        <f t="shared" si="58"/>
        <v>0</v>
      </c>
      <c r="AF280" s="82">
        <f t="shared" si="59"/>
        <v>0</v>
      </c>
      <c r="AG280" s="82">
        <f t="shared" si="60"/>
        <v>0</v>
      </c>
      <c r="AH280" s="82">
        <f t="shared" si="61"/>
        <v>0</v>
      </c>
      <c r="AI280" s="82">
        <f t="shared" si="62"/>
        <v>0</v>
      </c>
    </row>
    <row r="281" spans="1:35" ht="25.5" x14ac:dyDescent="0.25">
      <c r="A281" s="225">
        <v>279</v>
      </c>
      <c r="B281" s="300" t="s">
        <v>100</v>
      </c>
      <c r="C281" s="300" t="s">
        <v>764</v>
      </c>
      <c r="D281" s="300">
        <v>1</v>
      </c>
      <c r="E281" s="300" t="s">
        <v>51</v>
      </c>
      <c r="F281" s="300">
        <v>163</v>
      </c>
      <c r="G281" s="300" t="s">
        <v>51</v>
      </c>
      <c r="H281" s="300" t="s">
        <v>51</v>
      </c>
      <c r="I281" s="343" t="s">
        <v>313</v>
      </c>
      <c r="J281" s="344">
        <v>517.17490225074948</v>
      </c>
      <c r="K281" s="345">
        <v>90.465000000000003</v>
      </c>
      <c r="L281" s="346">
        <v>50</v>
      </c>
      <c r="M281" s="346" t="s">
        <v>451</v>
      </c>
      <c r="N281" s="346" t="s">
        <v>451</v>
      </c>
      <c r="O281" s="346" t="s">
        <v>451</v>
      </c>
      <c r="W281" s="207">
        <f t="shared" si="63"/>
        <v>0</v>
      </c>
      <c r="X281" s="207">
        <f t="shared" si="64"/>
        <v>1</v>
      </c>
      <c r="Y281" s="207">
        <f t="shared" si="65"/>
        <v>0</v>
      </c>
      <c r="Z281" s="207">
        <f t="shared" si="66"/>
        <v>0</v>
      </c>
      <c r="AA281" s="207">
        <f t="shared" si="67"/>
        <v>0</v>
      </c>
      <c r="AB281" s="207">
        <f t="shared" si="68"/>
        <v>0</v>
      </c>
      <c r="AC281" s="82"/>
      <c r="AD281" s="82">
        <f t="shared" si="57"/>
        <v>0</v>
      </c>
      <c r="AE281" s="82">
        <f t="shared" si="58"/>
        <v>0</v>
      </c>
      <c r="AF281" s="82">
        <f t="shared" si="59"/>
        <v>0</v>
      </c>
      <c r="AG281" s="82">
        <f t="shared" si="60"/>
        <v>0</v>
      </c>
      <c r="AH281" s="82">
        <f t="shared" si="61"/>
        <v>0</v>
      </c>
      <c r="AI281" s="82">
        <f t="shared" si="62"/>
        <v>0</v>
      </c>
    </row>
    <row r="282" spans="1:35" ht="25.5" x14ac:dyDescent="0.25">
      <c r="A282" s="225">
        <v>280</v>
      </c>
      <c r="B282" s="300" t="s">
        <v>100</v>
      </c>
      <c r="C282" s="300" t="s">
        <v>764</v>
      </c>
      <c r="D282" s="300">
        <v>2</v>
      </c>
      <c r="E282" s="300" t="s">
        <v>51</v>
      </c>
      <c r="F282" s="300">
        <v>160</v>
      </c>
      <c r="G282" s="300" t="s">
        <v>51</v>
      </c>
      <c r="H282" s="300" t="s">
        <v>51</v>
      </c>
      <c r="I282" s="343" t="s">
        <v>313</v>
      </c>
      <c r="J282" s="344">
        <v>517.17490225074948</v>
      </c>
      <c r="K282" s="345"/>
      <c r="L282" s="346">
        <v>50</v>
      </c>
      <c r="M282" s="346" t="s">
        <v>451</v>
      </c>
      <c r="N282" s="346" t="s">
        <v>451</v>
      </c>
      <c r="O282" s="346" t="s">
        <v>451</v>
      </c>
      <c r="W282" s="207">
        <f t="shared" si="63"/>
        <v>0</v>
      </c>
      <c r="X282" s="207">
        <f t="shared" si="64"/>
        <v>1</v>
      </c>
      <c r="Y282" s="207">
        <f t="shared" si="65"/>
        <v>0</v>
      </c>
      <c r="Z282" s="207">
        <f t="shared" si="66"/>
        <v>0</v>
      </c>
      <c r="AA282" s="207">
        <f t="shared" si="67"/>
        <v>0</v>
      </c>
      <c r="AB282" s="207">
        <f t="shared" si="68"/>
        <v>0</v>
      </c>
      <c r="AC282" s="82"/>
      <c r="AD282" s="82">
        <f t="shared" si="57"/>
        <v>0</v>
      </c>
      <c r="AE282" s="82">
        <f t="shared" si="58"/>
        <v>0</v>
      </c>
      <c r="AF282" s="82">
        <f t="shared" si="59"/>
        <v>0</v>
      </c>
      <c r="AG282" s="82">
        <f t="shared" si="60"/>
        <v>0</v>
      </c>
      <c r="AH282" s="82">
        <f t="shared" si="61"/>
        <v>0</v>
      </c>
      <c r="AI282" s="82">
        <f t="shared" si="62"/>
        <v>0</v>
      </c>
    </row>
    <row r="283" spans="1:35" ht="25.5" x14ac:dyDescent="0.25">
      <c r="A283" s="225">
        <v>281</v>
      </c>
      <c r="B283" s="300" t="s">
        <v>100</v>
      </c>
      <c r="C283" s="300" t="s">
        <v>76</v>
      </c>
      <c r="D283" s="300">
        <v>1</v>
      </c>
      <c r="E283" s="300" t="s">
        <v>11</v>
      </c>
      <c r="F283" s="300">
        <v>5</v>
      </c>
      <c r="G283" s="300" t="s">
        <v>11</v>
      </c>
      <c r="H283" s="300" t="s">
        <v>11</v>
      </c>
      <c r="I283" s="343" t="s">
        <v>313</v>
      </c>
      <c r="J283" s="344">
        <v>517.17490225074948</v>
      </c>
      <c r="K283" s="345">
        <v>2.7750000000000004</v>
      </c>
      <c r="L283" s="346" t="s">
        <v>451</v>
      </c>
      <c r="M283" s="346" t="s">
        <v>451</v>
      </c>
      <c r="N283" s="346" t="s">
        <v>451</v>
      </c>
      <c r="O283" s="346" t="s">
        <v>451</v>
      </c>
      <c r="W283" s="207">
        <f t="shared" si="63"/>
        <v>0</v>
      </c>
      <c r="X283" s="207">
        <f t="shared" si="64"/>
        <v>0</v>
      </c>
      <c r="Y283" s="207">
        <f t="shared" si="65"/>
        <v>0</v>
      </c>
      <c r="Z283" s="207">
        <f t="shared" si="66"/>
        <v>0</v>
      </c>
      <c r="AA283" s="207">
        <f t="shared" si="67"/>
        <v>0</v>
      </c>
      <c r="AB283" s="207">
        <f t="shared" si="68"/>
        <v>0</v>
      </c>
      <c r="AC283" s="82"/>
      <c r="AD283" s="82">
        <f t="shared" si="57"/>
        <v>0</v>
      </c>
      <c r="AE283" s="82">
        <f t="shared" si="58"/>
        <v>0</v>
      </c>
      <c r="AF283" s="82">
        <f t="shared" si="59"/>
        <v>0</v>
      </c>
      <c r="AG283" s="82">
        <f t="shared" si="60"/>
        <v>0</v>
      </c>
      <c r="AH283" s="82">
        <f t="shared" si="61"/>
        <v>0</v>
      </c>
      <c r="AI283" s="82">
        <f t="shared" si="62"/>
        <v>0</v>
      </c>
    </row>
    <row r="284" spans="1:35" ht="25.5" x14ac:dyDescent="0.25">
      <c r="A284" s="225">
        <v>282</v>
      </c>
      <c r="B284" s="300" t="s">
        <v>100</v>
      </c>
      <c r="C284" s="300" t="s">
        <v>76</v>
      </c>
      <c r="D284" s="300">
        <v>2</v>
      </c>
      <c r="E284" s="300" t="s">
        <v>11</v>
      </c>
      <c r="F284" s="300">
        <v>5</v>
      </c>
      <c r="G284" s="300" t="s">
        <v>11</v>
      </c>
      <c r="H284" s="300" t="s">
        <v>11</v>
      </c>
      <c r="I284" s="343" t="s">
        <v>313</v>
      </c>
      <c r="J284" s="344">
        <v>517.17490225074948</v>
      </c>
      <c r="K284" s="345">
        <v>2.7750000000000004</v>
      </c>
      <c r="L284" s="346" t="s">
        <v>451</v>
      </c>
      <c r="M284" s="346" t="s">
        <v>451</v>
      </c>
      <c r="N284" s="346" t="s">
        <v>451</v>
      </c>
      <c r="O284" s="346" t="s">
        <v>451</v>
      </c>
      <c r="W284" s="207">
        <f t="shared" si="63"/>
        <v>0</v>
      </c>
      <c r="X284" s="207">
        <f t="shared" si="64"/>
        <v>0</v>
      </c>
      <c r="Y284" s="207">
        <f t="shared" si="65"/>
        <v>0</v>
      </c>
      <c r="Z284" s="207">
        <f t="shared" si="66"/>
        <v>0</v>
      </c>
      <c r="AA284" s="207">
        <f t="shared" si="67"/>
        <v>0</v>
      </c>
      <c r="AB284" s="207">
        <f t="shared" si="68"/>
        <v>0</v>
      </c>
      <c r="AC284" s="82"/>
      <c r="AD284" s="82">
        <f t="shared" si="57"/>
        <v>0</v>
      </c>
      <c r="AE284" s="82">
        <f t="shared" si="58"/>
        <v>0</v>
      </c>
      <c r="AF284" s="82">
        <f t="shared" si="59"/>
        <v>0</v>
      </c>
      <c r="AG284" s="82">
        <f t="shared" si="60"/>
        <v>0</v>
      </c>
      <c r="AH284" s="82">
        <f t="shared" si="61"/>
        <v>0</v>
      </c>
      <c r="AI284" s="82">
        <f t="shared" si="62"/>
        <v>0</v>
      </c>
    </row>
    <row r="285" spans="1:35" ht="25.5" x14ac:dyDescent="0.25">
      <c r="A285" s="225">
        <v>283</v>
      </c>
      <c r="B285" s="300" t="s">
        <v>76</v>
      </c>
      <c r="C285" s="300" t="s">
        <v>425</v>
      </c>
      <c r="D285" s="300">
        <v>1</v>
      </c>
      <c r="E285" s="300" t="s">
        <v>904</v>
      </c>
      <c r="F285" s="300">
        <v>272</v>
      </c>
      <c r="G285" s="300" t="s">
        <v>11</v>
      </c>
      <c r="H285" s="300" t="s">
        <v>11</v>
      </c>
      <c r="I285" s="343" t="s">
        <v>313</v>
      </c>
      <c r="J285" s="344">
        <v>517.17490225074948</v>
      </c>
      <c r="K285" s="345">
        <v>150.96</v>
      </c>
      <c r="L285" s="346">
        <v>50</v>
      </c>
      <c r="M285" s="346" t="s">
        <v>451</v>
      </c>
      <c r="N285" s="346">
        <v>50</v>
      </c>
      <c r="O285" s="346" t="s">
        <v>451</v>
      </c>
      <c r="W285" s="207">
        <f t="shared" si="63"/>
        <v>0</v>
      </c>
      <c r="X285" s="207">
        <f t="shared" si="64"/>
        <v>1</v>
      </c>
      <c r="Y285" s="207">
        <f t="shared" si="65"/>
        <v>0</v>
      </c>
      <c r="Z285" s="207">
        <f t="shared" si="66"/>
        <v>0</v>
      </c>
      <c r="AA285" s="207">
        <f t="shared" si="67"/>
        <v>0</v>
      </c>
      <c r="AB285" s="207">
        <f t="shared" si="68"/>
        <v>0</v>
      </c>
      <c r="AC285" s="82"/>
      <c r="AD285" s="82">
        <f t="shared" si="57"/>
        <v>0</v>
      </c>
      <c r="AE285" s="82">
        <f t="shared" si="58"/>
        <v>1</v>
      </c>
      <c r="AF285" s="82">
        <f t="shared" si="59"/>
        <v>0</v>
      </c>
      <c r="AG285" s="82">
        <f t="shared" si="60"/>
        <v>0</v>
      </c>
      <c r="AH285" s="82">
        <f t="shared" si="61"/>
        <v>0</v>
      </c>
      <c r="AI285" s="82">
        <f t="shared" si="62"/>
        <v>0</v>
      </c>
    </row>
    <row r="286" spans="1:35" ht="25.5" x14ac:dyDescent="0.25">
      <c r="A286" s="225">
        <v>284</v>
      </c>
      <c r="B286" s="300" t="s">
        <v>76</v>
      </c>
      <c r="C286" s="300" t="s">
        <v>425</v>
      </c>
      <c r="D286" s="300">
        <v>2</v>
      </c>
      <c r="E286" s="300" t="s">
        <v>904</v>
      </c>
      <c r="F286" s="300">
        <v>272</v>
      </c>
      <c r="G286" s="300" t="s">
        <v>11</v>
      </c>
      <c r="H286" s="300" t="s">
        <v>11</v>
      </c>
      <c r="I286" s="343" t="s">
        <v>313</v>
      </c>
      <c r="J286" s="344">
        <v>517.17490225074948</v>
      </c>
      <c r="K286" s="345">
        <v>150.96</v>
      </c>
      <c r="L286" s="346">
        <v>50</v>
      </c>
      <c r="M286" s="346" t="s">
        <v>451</v>
      </c>
      <c r="N286" s="346">
        <v>50</v>
      </c>
      <c r="O286" s="346" t="s">
        <v>451</v>
      </c>
      <c r="W286" s="207">
        <f t="shared" si="63"/>
        <v>0</v>
      </c>
      <c r="X286" s="207">
        <f t="shared" si="64"/>
        <v>1</v>
      </c>
      <c r="Y286" s="207">
        <f t="shared" si="65"/>
        <v>0</v>
      </c>
      <c r="Z286" s="207">
        <f t="shared" si="66"/>
        <v>0</v>
      </c>
      <c r="AA286" s="207">
        <f t="shared" si="67"/>
        <v>0</v>
      </c>
      <c r="AB286" s="207">
        <f t="shared" si="68"/>
        <v>0</v>
      </c>
      <c r="AC286" s="82"/>
      <c r="AD286" s="82">
        <f t="shared" si="57"/>
        <v>0</v>
      </c>
      <c r="AE286" s="82">
        <f t="shared" si="58"/>
        <v>1</v>
      </c>
      <c r="AF286" s="82">
        <f t="shared" si="59"/>
        <v>0</v>
      </c>
      <c r="AG286" s="82">
        <f t="shared" si="60"/>
        <v>0</v>
      </c>
      <c r="AH286" s="82">
        <f t="shared" si="61"/>
        <v>0</v>
      </c>
      <c r="AI286" s="82">
        <f t="shared" si="62"/>
        <v>0</v>
      </c>
    </row>
    <row r="287" spans="1:35" ht="25.5" x14ac:dyDescent="0.25">
      <c r="A287" s="225">
        <v>285</v>
      </c>
      <c r="B287" s="300" t="s">
        <v>76</v>
      </c>
      <c r="C287" s="346" t="s">
        <v>40</v>
      </c>
      <c r="D287" s="300">
        <v>1</v>
      </c>
      <c r="E287" s="300" t="s">
        <v>903</v>
      </c>
      <c r="F287" s="300">
        <v>65</v>
      </c>
      <c r="G287" s="300" t="s">
        <v>11</v>
      </c>
      <c r="H287" s="300" t="s">
        <v>11</v>
      </c>
      <c r="I287" s="343" t="s">
        <v>313</v>
      </c>
      <c r="J287" s="344">
        <v>517.17490225074948</v>
      </c>
      <c r="K287" s="345">
        <v>36.075000000000003</v>
      </c>
      <c r="L287" s="346" t="s">
        <v>451</v>
      </c>
      <c r="M287" s="346" t="s">
        <v>451</v>
      </c>
      <c r="N287" s="346" t="s">
        <v>451</v>
      </c>
      <c r="O287" s="346" t="s">
        <v>451</v>
      </c>
      <c r="W287" s="207">
        <f t="shared" si="63"/>
        <v>0</v>
      </c>
      <c r="X287" s="207">
        <f t="shared" si="64"/>
        <v>0</v>
      </c>
      <c r="Y287" s="207">
        <f t="shared" si="65"/>
        <v>0</v>
      </c>
      <c r="Z287" s="207">
        <f t="shared" si="66"/>
        <v>0</v>
      </c>
      <c r="AA287" s="207">
        <f t="shared" si="67"/>
        <v>0</v>
      </c>
      <c r="AB287" s="207">
        <f t="shared" si="68"/>
        <v>0</v>
      </c>
      <c r="AC287" s="82"/>
      <c r="AD287" s="82">
        <f t="shared" si="57"/>
        <v>0</v>
      </c>
      <c r="AE287" s="82">
        <f t="shared" si="58"/>
        <v>0</v>
      </c>
      <c r="AF287" s="82">
        <f t="shared" si="59"/>
        <v>0</v>
      </c>
      <c r="AG287" s="82">
        <f t="shared" si="60"/>
        <v>0</v>
      </c>
      <c r="AH287" s="82">
        <f t="shared" si="61"/>
        <v>0</v>
      </c>
      <c r="AI287" s="82">
        <f t="shared" si="62"/>
        <v>0</v>
      </c>
    </row>
    <row r="288" spans="1:35" ht="25.5" x14ac:dyDescent="0.25">
      <c r="A288" s="225">
        <v>286</v>
      </c>
      <c r="B288" s="300" t="s">
        <v>76</v>
      </c>
      <c r="C288" s="346" t="s">
        <v>40</v>
      </c>
      <c r="D288" s="300">
        <v>2</v>
      </c>
      <c r="E288" s="300" t="s">
        <v>903</v>
      </c>
      <c r="F288" s="300">
        <v>65</v>
      </c>
      <c r="G288" s="300" t="s">
        <v>11</v>
      </c>
      <c r="H288" s="300" t="s">
        <v>11</v>
      </c>
      <c r="I288" s="343" t="s">
        <v>313</v>
      </c>
      <c r="J288" s="344">
        <v>517.17490225074948</v>
      </c>
      <c r="K288" s="345">
        <v>36.075000000000003</v>
      </c>
      <c r="L288" s="346" t="s">
        <v>451</v>
      </c>
      <c r="M288" s="346" t="s">
        <v>451</v>
      </c>
      <c r="N288" s="346" t="s">
        <v>451</v>
      </c>
      <c r="O288" s="346" t="s">
        <v>451</v>
      </c>
      <c r="W288" s="207">
        <f t="shared" si="63"/>
        <v>0</v>
      </c>
      <c r="X288" s="207">
        <f t="shared" si="64"/>
        <v>0</v>
      </c>
      <c r="Y288" s="207">
        <f t="shared" si="65"/>
        <v>0</v>
      </c>
      <c r="Z288" s="207">
        <f t="shared" si="66"/>
        <v>0</v>
      </c>
      <c r="AA288" s="207">
        <f t="shared" si="67"/>
        <v>0</v>
      </c>
      <c r="AB288" s="207">
        <f t="shared" si="68"/>
        <v>0</v>
      </c>
      <c r="AC288" s="82"/>
      <c r="AD288" s="82">
        <f t="shared" si="57"/>
        <v>0</v>
      </c>
      <c r="AE288" s="82">
        <f t="shared" si="58"/>
        <v>0</v>
      </c>
      <c r="AF288" s="82">
        <f t="shared" si="59"/>
        <v>0</v>
      </c>
      <c r="AG288" s="82">
        <f t="shared" si="60"/>
        <v>0</v>
      </c>
      <c r="AH288" s="82">
        <f t="shared" si="61"/>
        <v>0</v>
      </c>
      <c r="AI288" s="82">
        <f t="shared" si="62"/>
        <v>0</v>
      </c>
    </row>
    <row r="289" spans="1:35" ht="25.5" x14ac:dyDescent="0.25">
      <c r="A289" s="225">
        <v>287</v>
      </c>
      <c r="B289" s="300" t="s">
        <v>137</v>
      </c>
      <c r="C289" s="300" t="s">
        <v>49</v>
      </c>
      <c r="D289" s="300">
        <v>1</v>
      </c>
      <c r="E289" s="300" t="s">
        <v>138</v>
      </c>
      <c r="F289" s="300">
        <v>31</v>
      </c>
      <c r="G289" s="300" t="s">
        <v>138</v>
      </c>
      <c r="H289" s="300" t="s">
        <v>11</v>
      </c>
      <c r="I289" s="343" t="s">
        <v>313</v>
      </c>
      <c r="J289" s="344">
        <v>517.17490225074948</v>
      </c>
      <c r="K289" s="345">
        <v>17.205000000000002</v>
      </c>
      <c r="L289" s="346" t="s">
        <v>451</v>
      </c>
      <c r="M289" s="346" t="s">
        <v>451</v>
      </c>
      <c r="N289" s="346" t="s">
        <v>451</v>
      </c>
      <c r="O289" s="346" t="s">
        <v>451</v>
      </c>
      <c r="W289" s="207">
        <f t="shared" si="63"/>
        <v>0</v>
      </c>
      <c r="X289" s="207">
        <f t="shared" si="64"/>
        <v>0</v>
      </c>
      <c r="Y289" s="207">
        <f t="shared" si="65"/>
        <v>0</v>
      </c>
      <c r="Z289" s="207">
        <f t="shared" si="66"/>
        <v>0</v>
      </c>
      <c r="AA289" s="207">
        <f t="shared" si="67"/>
        <v>0</v>
      </c>
      <c r="AB289" s="207">
        <f t="shared" si="68"/>
        <v>0</v>
      </c>
      <c r="AC289" s="82"/>
      <c r="AD289" s="82">
        <f t="shared" si="57"/>
        <v>0</v>
      </c>
      <c r="AE289" s="82">
        <f t="shared" si="58"/>
        <v>0</v>
      </c>
      <c r="AF289" s="82">
        <f t="shared" si="59"/>
        <v>0</v>
      </c>
      <c r="AG289" s="82">
        <f t="shared" si="60"/>
        <v>0</v>
      </c>
      <c r="AH289" s="82">
        <f t="shared" si="61"/>
        <v>0</v>
      </c>
      <c r="AI289" s="82">
        <f t="shared" si="62"/>
        <v>0</v>
      </c>
    </row>
    <row r="290" spans="1:35" ht="25.5" x14ac:dyDescent="0.25">
      <c r="A290" s="225">
        <v>288</v>
      </c>
      <c r="B290" s="300" t="s">
        <v>137</v>
      </c>
      <c r="C290" s="300" t="s">
        <v>49</v>
      </c>
      <c r="D290" s="300">
        <v>2</v>
      </c>
      <c r="E290" s="300" t="s">
        <v>138</v>
      </c>
      <c r="F290" s="300">
        <v>31</v>
      </c>
      <c r="G290" s="300" t="s">
        <v>138</v>
      </c>
      <c r="H290" s="300" t="s">
        <v>11</v>
      </c>
      <c r="I290" s="343" t="s">
        <v>313</v>
      </c>
      <c r="J290" s="344">
        <v>517.17490225074948</v>
      </c>
      <c r="K290" s="345">
        <v>17.205000000000002</v>
      </c>
      <c r="L290" s="346" t="s">
        <v>451</v>
      </c>
      <c r="M290" s="346" t="s">
        <v>451</v>
      </c>
      <c r="N290" s="346" t="s">
        <v>451</v>
      </c>
      <c r="O290" s="346" t="s">
        <v>451</v>
      </c>
      <c r="W290" s="207">
        <f t="shared" si="63"/>
        <v>0</v>
      </c>
      <c r="X290" s="207">
        <f t="shared" si="64"/>
        <v>0</v>
      </c>
      <c r="Y290" s="207">
        <f t="shared" si="65"/>
        <v>0</v>
      </c>
      <c r="Z290" s="207">
        <f t="shared" si="66"/>
        <v>0</v>
      </c>
      <c r="AA290" s="207">
        <f t="shared" si="67"/>
        <v>0</v>
      </c>
      <c r="AB290" s="207">
        <f t="shared" si="68"/>
        <v>0</v>
      </c>
      <c r="AC290" s="82"/>
      <c r="AD290" s="82">
        <f t="shared" si="57"/>
        <v>0</v>
      </c>
      <c r="AE290" s="82">
        <f t="shared" si="58"/>
        <v>0</v>
      </c>
      <c r="AF290" s="82">
        <f t="shared" si="59"/>
        <v>0</v>
      </c>
      <c r="AG290" s="82">
        <f t="shared" si="60"/>
        <v>0</v>
      </c>
      <c r="AH290" s="82">
        <f t="shared" si="61"/>
        <v>0</v>
      </c>
      <c r="AI290" s="82">
        <f t="shared" si="62"/>
        <v>0</v>
      </c>
    </row>
    <row r="291" spans="1:35" ht="25.5" x14ac:dyDescent="0.25">
      <c r="A291" s="225">
        <v>289</v>
      </c>
      <c r="B291" s="300" t="s">
        <v>104</v>
      </c>
      <c r="C291" s="300" t="s">
        <v>972</v>
      </c>
      <c r="D291" s="300">
        <v>1</v>
      </c>
      <c r="E291" s="300" t="s">
        <v>15</v>
      </c>
      <c r="F291" s="300">
        <v>45</v>
      </c>
      <c r="G291" s="300" t="s">
        <v>15</v>
      </c>
      <c r="H291" s="300" t="s">
        <v>317</v>
      </c>
      <c r="I291" s="343" t="s">
        <v>313</v>
      </c>
      <c r="J291" s="344">
        <v>517.17490225074948</v>
      </c>
      <c r="K291" s="345"/>
      <c r="L291" s="346"/>
      <c r="M291" s="346"/>
      <c r="N291" s="346"/>
      <c r="O291" s="346"/>
      <c r="W291" s="207">
        <f t="shared" si="63"/>
        <v>0</v>
      </c>
      <c r="X291" s="207">
        <f t="shared" si="64"/>
        <v>0</v>
      </c>
      <c r="Y291" s="207">
        <f t="shared" si="65"/>
        <v>0</v>
      </c>
      <c r="Z291" s="207">
        <f t="shared" si="66"/>
        <v>0</v>
      </c>
      <c r="AA291" s="207">
        <f t="shared" si="67"/>
        <v>0</v>
      </c>
      <c r="AB291" s="207">
        <f t="shared" si="68"/>
        <v>0</v>
      </c>
      <c r="AC291" s="82"/>
      <c r="AD291" s="82">
        <f t="shared" si="57"/>
        <v>0</v>
      </c>
      <c r="AE291" s="82">
        <f t="shared" si="58"/>
        <v>0</v>
      </c>
      <c r="AF291" s="82">
        <f t="shared" si="59"/>
        <v>0</v>
      </c>
      <c r="AG291" s="82">
        <f t="shared" si="60"/>
        <v>0</v>
      </c>
      <c r="AH291" s="82">
        <f t="shared" si="61"/>
        <v>0</v>
      </c>
      <c r="AI291" s="82">
        <f t="shared" si="62"/>
        <v>0</v>
      </c>
    </row>
    <row r="292" spans="1:35" ht="25.5" x14ac:dyDescent="0.25">
      <c r="A292" s="225">
        <v>290</v>
      </c>
      <c r="B292" s="346" t="s">
        <v>319</v>
      </c>
      <c r="C292" s="346" t="s">
        <v>104</v>
      </c>
      <c r="D292" s="346">
        <v>1</v>
      </c>
      <c r="E292" s="346" t="s">
        <v>317</v>
      </c>
      <c r="F292" s="346">
        <v>6</v>
      </c>
      <c r="G292" s="346" t="s">
        <v>317</v>
      </c>
      <c r="H292" s="346" t="s">
        <v>15</v>
      </c>
      <c r="I292" s="343" t="s">
        <v>313</v>
      </c>
      <c r="J292" s="344">
        <v>517.17490225074948</v>
      </c>
      <c r="K292" s="345">
        <v>3.33</v>
      </c>
      <c r="L292" s="346" t="s">
        <v>451</v>
      </c>
      <c r="M292" s="346" t="s">
        <v>451</v>
      </c>
      <c r="N292" s="346" t="s">
        <v>451</v>
      </c>
      <c r="O292" s="346" t="s">
        <v>451</v>
      </c>
      <c r="W292" s="207">
        <f t="shared" si="63"/>
        <v>0</v>
      </c>
      <c r="X292" s="207">
        <f t="shared" si="64"/>
        <v>0</v>
      </c>
      <c r="Y292" s="207">
        <f t="shared" si="65"/>
        <v>0</v>
      </c>
      <c r="Z292" s="207">
        <f t="shared" si="66"/>
        <v>0</v>
      </c>
      <c r="AA292" s="207">
        <f t="shared" si="67"/>
        <v>0</v>
      </c>
      <c r="AB292" s="207">
        <f t="shared" si="68"/>
        <v>0</v>
      </c>
      <c r="AC292" s="82"/>
      <c r="AD292" s="82">
        <f t="shared" si="57"/>
        <v>0</v>
      </c>
      <c r="AE292" s="82">
        <f t="shared" si="58"/>
        <v>0</v>
      </c>
      <c r="AF292" s="82">
        <f t="shared" si="59"/>
        <v>0</v>
      </c>
      <c r="AG292" s="82">
        <f t="shared" si="60"/>
        <v>0</v>
      </c>
      <c r="AH292" s="82">
        <f t="shared" si="61"/>
        <v>0</v>
      </c>
      <c r="AI292" s="82">
        <f t="shared" si="62"/>
        <v>0</v>
      </c>
    </row>
    <row r="293" spans="1:35" ht="25.5" x14ac:dyDescent="0.25">
      <c r="A293" s="225">
        <v>291</v>
      </c>
      <c r="B293" s="346" t="s">
        <v>319</v>
      </c>
      <c r="C293" s="346" t="s">
        <v>104</v>
      </c>
      <c r="D293" s="346">
        <v>2</v>
      </c>
      <c r="E293" s="346" t="s">
        <v>317</v>
      </c>
      <c r="F293" s="346">
        <v>6</v>
      </c>
      <c r="G293" s="346" t="s">
        <v>317</v>
      </c>
      <c r="H293" s="346" t="s">
        <v>15</v>
      </c>
      <c r="I293" s="343" t="s">
        <v>313</v>
      </c>
      <c r="J293" s="344">
        <v>517.17490225074948</v>
      </c>
      <c r="K293" s="345">
        <v>3.33</v>
      </c>
      <c r="L293" s="346" t="s">
        <v>451</v>
      </c>
      <c r="M293" s="346" t="s">
        <v>451</v>
      </c>
      <c r="N293" s="346" t="s">
        <v>451</v>
      </c>
      <c r="O293" s="346" t="s">
        <v>451</v>
      </c>
      <c r="W293" s="207">
        <f t="shared" si="63"/>
        <v>0</v>
      </c>
      <c r="X293" s="207">
        <f t="shared" si="64"/>
        <v>0</v>
      </c>
      <c r="Y293" s="207">
        <f t="shared" si="65"/>
        <v>0</v>
      </c>
      <c r="Z293" s="207">
        <f t="shared" si="66"/>
        <v>0</v>
      </c>
      <c r="AA293" s="207">
        <f t="shared" si="67"/>
        <v>0</v>
      </c>
      <c r="AB293" s="207">
        <f t="shared" si="68"/>
        <v>0</v>
      </c>
      <c r="AC293" s="82"/>
      <c r="AD293" s="82">
        <f t="shared" si="57"/>
        <v>0</v>
      </c>
      <c r="AE293" s="82">
        <f t="shared" si="58"/>
        <v>0</v>
      </c>
      <c r="AF293" s="82">
        <f t="shared" si="59"/>
        <v>0</v>
      </c>
      <c r="AG293" s="82">
        <f t="shared" si="60"/>
        <v>0</v>
      </c>
      <c r="AH293" s="82">
        <f t="shared" si="61"/>
        <v>0</v>
      </c>
      <c r="AI293" s="82">
        <f t="shared" si="62"/>
        <v>0</v>
      </c>
    </row>
    <row r="294" spans="1:35" ht="26.25" x14ac:dyDescent="0.25">
      <c r="A294" s="225">
        <v>292</v>
      </c>
      <c r="B294" s="346" t="s">
        <v>425</v>
      </c>
      <c r="C294" s="346" t="s">
        <v>65</v>
      </c>
      <c r="D294" s="346">
        <v>1</v>
      </c>
      <c r="E294" s="300" t="s">
        <v>904</v>
      </c>
      <c r="F294" s="346">
        <v>64</v>
      </c>
      <c r="G294" s="300" t="s">
        <v>11</v>
      </c>
      <c r="H294" s="300" t="s">
        <v>11</v>
      </c>
      <c r="I294" s="343" t="s">
        <v>313</v>
      </c>
      <c r="J294" s="344">
        <v>517.17490225074948</v>
      </c>
      <c r="K294" s="345">
        <v>35.520000000000003</v>
      </c>
      <c r="L294" s="346" t="s">
        <v>451</v>
      </c>
      <c r="M294" s="346" t="s">
        <v>451</v>
      </c>
      <c r="N294" s="346">
        <v>50</v>
      </c>
      <c r="O294" s="346" t="s">
        <v>543</v>
      </c>
      <c r="W294" s="207">
        <f t="shared" si="63"/>
        <v>0</v>
      </c>
      <c r="X294" s="207">
        <f t="shared" si="64"/>
        <v>0</v>
      </c>
      <c r="Y294" s="207">
        <f t="shared" si="65"/>
        <v>0</v>
      </c>
      <c r="Z294" s="207">
        <f t="shared" si="66"/>
        <v>0</v>
      </c>
      <c r="AA294" s="207">
        <f t="shared" si="67"/>
        <v>0</v>
      </c>
      <c r="AB294" s="207">
        <f t="shared" si="68"/>
        <v>0</v>
      </c>
      <c r="AC294" s="82"/>
      <c r="AD294" s="82">
        <f t="shared" si="57"/>
        <v>0</v>
      </c>
      <c r="AE294" s="82">
        <f t="shared" si="58"/>
        <v>0</v>
      </c>
      <c r="AF294" s="82">
        <f t="shared" si="59"/>
        <v>0</v>
      </c>
      <c r="AG294" s="82">
        <f t="shared" si="60"/>
        <v>0</v>
      </c>
      <c r="AH294" s="82">
        <f t="shared" si="61"/>
        <v>0</v>
      </c>
      <c r="AI294" s="82">
        <f t="shared" si="62"/>
        <v>0</v>
      </c>
    </row>
    <row r="295" spans="1:35" ht="26.25" x14ac:dyDescent="0.25">
      <c r="A295" s="225">
        <v>293</v>
      </c>
      <c r="B295" s="346" t="s">
        <v>425</v>
      </c>
      <c r="C295" s="346" t="s">
        <v>65</v>
      </c>
      <c r="D295" s="346">
        <v>2</v>
      </c>
      <c r="E295" s="300" t="s">
        <v>904</v>
      </c>
      <c r="F295" s="346">
        <v>64</v>
      </c>
      <c r="G295" s="300" t="s">
        <v>11</v>
      </c>
      <c r="H295" s="300" t="s">
        <v>11</v>
      </c>
      <c r="I295" s="343" t="s">
        <v>313</v>
      </c>
      <c r="J295" s="344">
        <v>517.17490225074948</v>
      </c>
      <c r="K295" s="345">
        <v>35.520000000000003</v>
      </c>
      <c r="L295" s="346" t="s">
        <v>451</v>
      </c>
      <c r="M295" s="346" t="s">
        <v>451</v>
      </c>
      <c r="N295" s="346">
        <v>50</v>
      </c>
      <c r="O295" s="346" t="s">
        <v>543</v>
      </c>
      <c r="W295" s="207">
        <f t="shared" si="63"/>
        <v>0</v>
      </c>
      <c r="X295" s="207">
        <f t="shared" si="64"/>
        <v>0</v>
      </c>
      <c r="Y295" s="207">
        <f t="shared" si="65"/>
        <v>0</v>
      </c>
      <c r="Z295" s="207">
        <f t="shared" si="66"/>
        <v>0</v>
      </c>
      <c r="AA295" s="207">
        <f t="shared" si="67"/>
        <v>0</v>
      </c>
      <c r="AB295" s="207">
        <f t="shared" si="68"/>
        <v>0</v>
      </c>
      <c r="AC295" s="82"/>
      <c r="AD295" s="82">
        <f t="shared" si="57"/>
        <v>0</v>
      </c>
      <c r="AE295" s="82">
        <f t="shared" si="58"/>
        <v>0</v>
      </c>
      <c r="AF295" s="82">
        <f t="shared" si="59"/>
        <v>0</v>
      </c>
      <c r="AG295" s="82">
        <f t="shared" si="60"/>
        <v>0</v>
      </c>
      <c r="AH295" s="82">
        <f t="shared" si="61"/>
        <v>0</v>
      </c>
      <c r="AI295" s="82">
        <f t="shared" si="62"/>
        <v>0</v>
      </c>
    </row>
    <row r="296" spans="1:35" ht="26.25" x14ac:dyDescent="0.25">
      <c r="A296" s="225">
        <v>294</v>
      </c>
      <c r="B296" s="346" t="s">
        <v>425</v>
      </c>
      <c r="C296" s="346" t="s">
        <v>65</v>
      </c>
      <c r="D296" s="346">
        <v>3</v>
      </c>
      <c r="E296" s="300" t="s">
        <v>904</v>
      </c>
      <c r="F296" s="346">
        <v>64</v>
      </c>
      <c r="G296" s="300" t="s">
        <v>11</v>
      </c>
      <c r="H296" s="300" t="s">
        <v>11</v>
      </c>
      <c r="I296" s="343" t="s">
        <v>313</v>
      </c>
      <c r="J296" s="344">
        <v>517.17490225074948</v>
      </c>
      <c r="K296" s="345">
        <v>35.520000000000003</v>
      </c>
      <c r="L296" s="346" t="s">
        <v>451</v>
      </c>
      <c r="M296" s="346" t="s">
        <v>451</v>
      </c>
      <c r="N296" s="346">
        <v>50</v>
      </c>
      <c r="O296" s="346" t="s">
        <v>543</v>
      </c>
      <c r="W296" s="207">
        <f t="shared" si="63"/>
        <v>0</v>
      </c>
      <c r="X296" s="207">
        <f t="shared" si="64"/>
        <v>0</v>
      </c>
      <c r="Y296" s="207">
        <f t="shared" si="65"/>
        <v>0</v>
      </c>
      <c r="Z296" s="207">
        <f t="shared" si="66"/>
        <v>0</v>
      </c>
      <c r="AA296" s="207">
        <f t="shared" si="67"/>
        <v>0</v>
      </c>
      <c r="AB296" s="207">
        <f t="shared" si="68"/>
        <v>0</v>
      </c>
      <c r="AC296" s="82"/>
      <c r="AD296" s="82">
        <f t="shared" ref="AD296:AD359" si="69">IF(AND(N296=50,O296="Y"),1,0)</f>
        <v>0</v>
      </c>
      <c r="AE296" s="82">
        <f t="shared" ref="AE296:AE359" si="70">IF(AND(N296=50,O296="-"),1,0)</f>
        <v>0</v>
      </c>
      <c r="AF296" s="82">
        <f t="shared" ref="AF296:AF359" si="71">IF(AND(N296=63,O296="Y"),1,0)</f>
        <v>0</v>
      </c>
      <c r="AG296" s="82">
        <f t="shared" ref="AG296:AG359" si="72">IF(AND(N296=63,O296="-"),1,0)</f>
        <v>0</v>
      </c>
      <c r="AH296" s="82">
        <f t="shared" ref="AH296:AH359" si="73">IF(AND(N296=80,O296="Y"),1,0)</f>
        <v>0</v>
      </c>
      <c r="AI296" s="82">
        <f t="shared" ref="AI296:AI359" si="74">IF(AND(N296=80,O296="-"),1,0)</f>
        <v>0</v>
      </c>
    </row>
    <row r="297" spans="1:35" s="41" customFormat="1" ht="26.25" x14ac:dyDescent="0.25">
      <c r="A297" s="225">
        <v>295</v>
      </c>
      <c r="B297" s="346" t="s">
        <v>425</v>
      </c>
      <c r="C297" s="346" t="s">
        <v>65</v>
      </c>
      <c r="D297" s="346">
        <v>4</v>
      </c>
      <c r="E297" s="300" t="s">
        <v>904</v>
      </c>
      <c r="F297" s="346">
        <v>64</v>
      </c>
      <c r="G297" s="300" t="s">
        <v>11</v>
      </c>
      <c r="H297" s="300" t="s">
        <v>11</v>
      </c>
      <c r="I297" s="343" t="s">
        <v>313</v>
      </c>
      <c r="J297" s="344">
        <v>517.17490225074948</v>
      </c>
      <c r="K297" s="345">
        <v>35.520000000000003</v>
      </c>
      <c r="L297" s="346" t="s">
        <v>451</v>
      </c>
      <c r="M297" s="346" t="s">
        <v>451</v>
      </c>
      <c r="N297" s="346">
        <v>50</v>
      </c>
      <c r="O297" s="346" t="s">
        <v>543</v>
      </c>
      <c r="P297" s="154"/>
      <c r="Q297" s="297"/>
      <c r="R297" s="297"/>
      <c r="S297" s="297"/>
      <c r="T297" s="297"/>
      <c r="U297" s="297"/>
      <c r="V297" s="297"/>
      <c r="W297" s="207">
        <f t="shared" si="63"/>
        <v>0</v>
      </c>
      <c r="X297" s="207">
        <f t="shared" si="64"/>
        <v>0</v>
      </c>
      <c r="Y297" s="207">
        <f t="shared" si="65"/>
        <v>0</v>
      </c>
      <c r="Z297" s="207">
        <f t="shared" si="66"/>
        <v>0</v>
      </c>
      <c r="AA297" s="207">
        <f t="shared" si="67"/>
        <v>0</v>
      </c>
      <c r="AB297" s="207">
        <f t="shared" si="68"/>
        <v>0</v>
      </c>
      <c r="AC297" s="82"/>
      <c r="AD297" s="82">
        <f t="shared" si="69"/>
        <v>0</v>
      </c>
      <c r="AE297" s="82">
        <f t="shared" si="70"/>
        <v>0</v>
      </c>
      <c r="AF297" s="82">
        <f t="shared" si="71"/>
        <v>0</v>
      </c>
      <c r="AG297" s="82">
        <f t="shared" si="72"/>
        <v>0</v>
      </c>
      <c r="AH297" s="82">
        <f t="shared" si="73"/>
        <v>0</v>
      </c>
      <c r="AI297" s="82">
        <f t="shared" si="74"/>
        <v>0</v>
      </c>
    </row>
    <row r="298" spans="1:35" s="41" customFormat="1" ht="25.5" x14ac:dyDescent="0.25">
      <c r="A298" s="225">
        <v>296</v>
      </c>
      <c r="B298" s="300" t="s">
        <v>157</v>
      </c>
      <c r="C298" s="300" t="s">
        <v>158</v>
      </c>
      <c r="D298" s="300">
        <v>1</v>
      </c>
      <c r="E298" s="300" t="s">
        <v>905</v>
      </c>
      <c r="F298" s="300">
        <v>110</v>
      </c>
      <c r="G298" s="300" t="s">
        <v>11</v>
      </c>
      <c r="H298" s="300" t="s">
        <v>160</v>
      </c>
      <c r="I298" s="343" t="s">
        <v>313</v>
      </c>
      <c r="J298" s="344">
        <v>517.17490225074948</v>
      </c>
      <c r="K298" s="345">
        <v>61.050000000000004</v>
      </c>
      <c r="L298" s="346" t="s">
        <v>451</v>
      </c>
      <c r="M298" s="346" t="s">
        <v>451</v>
      </c>
      <c r="N298" s="346" t="s">
        <v>451</v>
      </c>
      <c r="O298" s="346" t="s">
        <v>451</v>
      </c>
      <c r="P298" s="154"/>
      <c r="Q298" s="297"/>
      <c r="R298" s="297"/>
      <c r="S298" s="297"/>
      <c r="T298" s="297"/>
      <c r="U298" s="297"/>
      <c r="V298" s="297"/>
      <c r="W298" s="207">
        <f t="shared" si="63"/>
        <v>0</v>
      </c>
      <c r="X298" s="207">
        <f t="shared" si="64"/>
        <v>0</v>
      </c>
      <c r="Y298" s="207">
        <f t="shared" si="65"/>
        <v>0</v>
      </c>
      <c r="Z298" s="207">
        <f t="shared" si="66"/>
        <v>0</v>
      </c>
      <c r="AA298" s="207">
        <f t="shared" si="67"/>
        <v>0</v>
      </c>
      <c r="AB298" s="207">
        <f t="shared" si="68"/>
        <v>0</v>
      </c>
      <c r="AC298" s="82"/>
      <c r="AD298" s="82">
        <f t="shared" si="69"/>
        <v>0</v>
      </c>
      <c r="AE298" s="82">
        <f t="shared" si="70"/>
        <v>0</v>
      </c>
      <c r="AF298" s="82">
        <f t="shared" si="71"/>
        <v>0</v>
      </c>
      <c r="AG298" s="82">
        <f t="shared" si="72"/>
        <v>0</v>
      </c>
      <c r="AH298" s="82">
        <f t="shared" si="73"/>
        <v>0</v>
      </c>
      <c r="AI298" s="82">
        <f t="shared" si="74"/>
        <v>0</v>
      </c>
    </row>
    <row r="299" spans="1:35" ht="25.5" x14ac:dyDescent="0.25">
      <c r="A299" s="225">
        <v>297</v>
      </c>
      <c r="B299" s="300" t="s">
        <v>157</v>
      </c>
      <c r="C299" s="300" t="s">
        <v>158</v>
      </c>
      <c r="D299" s="300">
        <v>2</v>
      </c>
      <c r="E299" s="300" t="s">
        <v>905</v>
      </c>
      <c r="F299" s="300">
        <v>110</v>
      </c>
      <c r="G299" s="300" t="s">
        <v>11</v>
      </c>
      <c r="H299" s="300" t="s">
        <v>160</v>
      </c>
      <c r="I299" s="343" t="s">
        <v>313</v>
      </c>
      <c r="J299" s="344">
        <v>517.17490225074948</v>
      </c>
      <c r="K299" s="345">
        <v>61.050000000000004</v>
      </c>
      <c r="L299" s="346" t="s">
        <v>451</v>
      </c>
      <c r="M299" s="346" t="s">
        <v>451</v>
      </c>
      <c r="N299" s="346" t="s">
        <v>451</v>
      </c>
      <c r="O299" s="346" t="s">
        <v>451</v>
      </c>
      <c r="W299" s="207">
        <f t="shared" si="63"/>
        <v>0</v>
      </c>
      <c r="X299" s="207">
        <f t="shared" si="64"/>
        <v>0</v>
      </c>
      <c r="Y299" s="207">
        <f t="shared" si="65"/>
        <v>0</v>
      </c>
      <c r="Z299" s="207">
        <f t="shared" si="66"/>
        <v>0</v>
      </c>
      <c r="AA299" s="207">
        <f t="shared" si="67"/>
        <v>0</v>
      </c>
      <c r="AB299" s="207">
        <f t="shared" si="68"/>
        <v>0</v>
      </c>
      <c r="AC299" s="82"/>
      <c r="AD299" s="82">
        <f t="shared" si="69"/>
        <v>0</v>
      </c>
      <c r="AE299" s="82">
        <f t="shared" si="70"/>
        <v>0</v>
      </c>
      <c r="AF299" s="82">
        <f t="shared" si="71"/>
        <v>0</v>
      </c>
      <c r="AG299" s="82">
        <f t="shared" si="72"/>
        <v>0</v>
      </c>
      <c r="AH299" s="82">
        <f t="shared" si="73"/>
        <v>0</v>
      </c>
      <c r="AI299" s="82">
        <f t="shared" si="74"/>
        <v>0</v>
      </c>
    </row>
    <row r="300" spans="1:35" ht="25.5" x14ac:dyDescent="0.25">
      <c r="A300" s="225">
        <v>298</v>
      </c>
      <c r="B300" s="300" t="s">
        <v>157</v>
      </c>
      <c r="C300" s="300" t="s">
        <v>438</v>
      </c>
      <c r="D300" s="300">
        <v>1</v>
      </c>
      <c r="E300" s="300" t="s">
        <v>905</v>
      </c>
      <c r="F300" s="300">
        <v>230</v>
      </c>
      <c r="G300" s="300" t="s">
        <v>11</v>
      </c>
      <c r="H300" s="300" t="s">
        <v>160</v>
      </c>
      <c r="I300" s="343" t="s">
        <v>313</v>
      </c>
      <c r="J300" s="344">
        <v>517.17490225074948</v>
      </c>
      <c r="K300" s="345">
        <v>127.65</v>
      </c>
      <c r="L300" s="346" t="s">
        <v>451</v>
      </c>
      <c r="M300" s="346" t="s">
        <v>451</v>
      </c>
      <c r="N300" s="346" t="s">
        <v>451</v>
      </c>
      <c r="O300" s="346" t="s">
        <v>451</v>
      </c>
      <c r="W300" s="207">
        <f t="shared" si="63"/>
        <v>0</v>
      </c>
      <c r="X300" s="207">
        <f t="shared" si="64"/>
        <v>0</v>
      </c>
      <c r="Y300" s="207">
        <f t="shared" si="65"/>
        <v>0</v>
      </c>
      <c r="Z300" s="207">
        <f t="shared" si="66"/>
        <v>0</v>
      </c>
      <c r="AA300" s="207">
        <f t="shared" si="67"/>
        <v>0</v>
      </c>
      <c r="AB300" s="207">
        <f t="shared" si="68"/>
        <v>0</v>
      </c>
      <c r="AC300" s="82"/>
      <c r="AD300" s="82">
        <f t="shared" si="69"/>
        <v>0</v>
      </c>
      <c r="AE300" s="82">
        <f t="shared" si="70"/>
        <v>0</v>
      </c>
      <c r="AF300" s="82">
        <f t="shared" si="71"/>
        <v>0</v>
      </c>
      <c r="AG300" s="82">
        <f t="shared" si="72"/>
        <v>0</v>
      </c>
      <c r="AH300" s="82">
        <f t="shared" si="73"/>
        <v>0</v>
      </c>
      <c r="AI300" s="82">
        <f t="shared" si="74"/>
        <v>0</v>
      </c>
    </row>
    <row r="301" spans="1:35" ht="25.5" x14ac:dyDescent="0.25">
      <c r="A301" s="225">
        <v>299</v>
      </c>
      <c r="B301" s="300" t="s">
        <v>157</v>
      </c>
      <c r="C301" s="300" t="s">
        <v>438</v>
      </c>
      <c r="D301" s="300">
        <v>2</v>
      </c>
      <c r="E301" s="300" t="s">
        <v>905</v>
      </c>
      <c r="F301" s="300">
        <v>230</v>
      </c>
      <c r="G301" s="300" t="s">
        <v>11</v>
      </c>
      <c r="H301" s="300" t="s">
        <v>160</v>
      </c>
      <c r="I301" s="343" t="s">
        <v>313</v>
      </c>
      <c r="J301" s="344">
        <v>517.17490225074948</v>
      </c>
      <c r="K301" s="345">
        <v>73.815000000000012</v>
      </c>
      <c r="L301" s="346" t="s">
        <v>451</v>
      </c>
      <c r="M301" s="346" t="s">
        <v>451</v>
      </c>
      <c r="N301" s="346" t="s">
        <v>451</v>
      </c>
      <c r="O301" s="346" t="s">
        <v>451</v>
      </c>
      <c r="W301" s="207">
        <f t="shared" si="63"/>
        <v>0</v>
      </c>
      <c r="X301" s="207">
        <f t="shared" si="64"/>
        <v>0</v>
      </c>
      <c r="Y301" s="207">
        <f t="shared" si="65"/>
        <v>0</v>
      </c>
      <c r="Z301" s="207">
        <f t="shared" si="66"/>
        <v>0</v>
      </c>
      <c r="AA301" s="207">
        <f t="shared" si="67"/>
        <v>0</v>
      </c>
      <c r="AB301" s="207">
        <f t="shared" si="68"/>
        <v>0</v>
      </c>
      <c r="AC301" s="82"/>
      <c r="AD301" s="82">
        <f t="shared" si="69"/>
        <v>0</v>
      </c>
      <c r="AE301" s="82">
        <f t="shared" si="70"/>
        <v>0</v>
      </c>
      <c r="AF301" s="82">
        <f t="shared" si="71"/>
        <v>0</v>
      </c>
      <c r="AG301" s="82">
        <f t="shared" si="72"/>
        <v>0</v>
      </c>
      <c r="AH301" s="82">
        <f t="shared" si="73"/>
        <v>0</v>
      </c>
      <c r="AI301" s="82">
        <f t="shared" si="74"/>
        <v>0</v>
      </c>
    </row>
    <row r="302" spans="1:35" ht="25.5" x14ac:dyDescent="0.25">
      <c r="A302" s="225">
        <v>300</v>
      </c>
      <c r="B302" s="300" t="s">
        <v>157</v>
      </c>
      <c r="C302" s="300" t="s">
        <v>74</v>
      </c>
      <c r="D302" s="300">
        <v>1</v>
      </c>
      <c r="E302" s="300" t="s">
        <v>11</v>
      </c>
      <c r="F302" s="300">
        <v>217</v>
      </c>
      <c r="G302" s="300" t="s">
        <v>11</v>
      </c>
      <c r="H302" s="300" t="s">
        <v>11</v>
      </c>
      <c r="I302" s="343" t="s">
        <v>313</v>
      </c>
      <c r="J302" s="344">
        <v>517.17490225074948</v>
      </c>
      <c r="K302" s="345">
        <v>120.43500000000002</v>
      </c>
      <c r="L302" s="346" t="s">
        <v>451</v>
      </c>
      <c r="M302" s="346" t="s">
        <v>451</v>
      </c>
      <c r="N302" s="346">
        <v>63</v>
      </c>
      <c r="O302" s="346" t="s">
        <v>451</v>
      </c>
      <c r="W302" s="207">
        <f t="shared" si="63"/>
        <v>0</v>
      </c>
      <c r="X302" s="207">
        <f t="shared" si="64"/>
        <v>0</v>
      </c>
      <c r="Y302" s="207">
        <f t="shared" si="65"/>
        <v>0</v>
      </c>
      <c r="Z302" s="207">
        <f t="shared" si="66"/>
        <v>0</v>
      </c>
      <c r="AA302" s="207">
        <f t="shared" si="67"/>
        <v>0</v>
      </c>
      <c r="AB302" s="207">
        <f t="shared" si="68"/>
        <v>0</v>
      </c>
      <c r="AC302" s="82"/>
      <c r="AD302" s="82">
        <f t="shared" si="69"/>
        <v>0</v>
      </c>
      <c r="AE302" s="82">
        <f t="shared" si="70"/>
        <v>0</v>
      </c>
      <c r="AF302" s="82">
        <f t="shared" si="71"/>
        <v>0</v>
      </c>
      <c r="AG302" s="82">
        <f t="shared" si="72"/>
        <v>1</v>
      </c>
      <c r="AH302" s="82">
        <f t="shared" si="73"/>
        <v>0</v>
      </c>
      <c r="AI302" s="82">
        <f t="shared" si="74"/>
        <v>0</v>
      </c>
    </row>
    <row r="303" spans="1:35" ht="25.5" x14ac:dyDescent="0.25">
      <c r="A303" s="225">
        <v>301</v>
      </c>
      <c r="B303" s="300" t="s">
        <v>157</v>
      </c>
      <c r="C303" s="300" t="s">
        <v>74</v>
      </c>
      <c r="D303" s="300">
        <v>2</v>
      </c>
      <c r="E303" s="300" t="s">
        <v>11</v>
      </c>
      <c r="F303" s="300">
        <v>217</v>
      </c>
      <c r="G303" s="300" t="s">
        <v>11</v>
      </c>
      <c r="H303" s="300" t="s">
        <v>11</v>
      </c>
      <c r="I303" s="343" t="s">
        <v>313</v>
      </c>
      <c r="J303" s="344">
        <v>517.17490225074948</v>
      </c>
      <c r="K303" s="345">
        <v>120.43500000000002</v>
      </c>
      <c r="L303" s="346" t="s">
        <v>451</v>
      </c>
      <c r="M303" s="346" t="s">
        <v>451</v>
      </c>
      <c r="N303" s="346">
        <v>63</v>
      </c>
      <c r="O303" s="346" t="s">
        <v>451</v>
      </c>
      <c r="W303" s="207">
        <f t="shared" si="63"/>
        <v>0</v>
      </c>
      <c r="X303" s="207">
        <f t="shared" si="64"/>
        <v>0</v>
      </c>
      <c r="Y303" s="207">
        <f t="shared" si="65"/>
        <v>0</v>
      </c>
      <c r="Z303" s="207">
        <f t="shared" si="66"/>
        <v>0</v>
      </c>
      <c r="AA303" s="207">
        <f t="shared" si="67"/>
        <v>0</v>
      </c>
      <c r="AB303" s="207">
        <f t="shared" si="68"/>
        <v>0</v>
      </c>
      <c r="AC303" s="82"/>
      <c r="AD303" s="82">
        <f t="shared" si="69"/>
        <v>0</v>
      </c>
      <c r="AE303" s="82">
        <f t="shared" si="70"/>
        <v>0</v>
      </c>
      <c r="AF303" s="82">
        <f t="shared" si="71"/>
        <v>0</v>
      </c>
      <c r="AG303" s="82">
        <f t="shared" si="72"/>
        <v>1</v>
      </c>
      <c r="AH303" s="82">
        <f t="shared" si="73"/>
        <v>0</v>
      </c>
      <c r="AI303" s="82">
        <f t="shared" si="74"/>
        <v>0</v>
      </c>
    </row>
    <row r="304" spans="1:35" ht="25.5" x14ac:dyDescent="0.25">
      <c r="A304" s="225">
        <v>302</v>
      </c>
      <c r="B304" s="300" t="s">
        <v>157</v>
      </c>
      <c r="C304" s="300" t="s">
        <v>25</v>
      </c>
      <c r="D304" s="300">
        <v>1</v>
      </c>
      <c r="E304" s="300" t="s">
        <v>11</v>
      </c>
      <c r="F304" s="300">
        <v>7</v>
      </c>
      <c r="G304" s="300" t="s">
        <v>11</v>
      </c>
      <c r="H304" s="300" t="s">
        <v>11</v>
      </c>
      <c r="I304" s="343" t="s">
        <v>313</v>
      </c>
      <c r="J304" s="344">
        <v>517.17490225074948</v>
      </c>
      <c r="K304" s="345">
        <v>3.8850000000000002</v>
      </c>
      <c r="L304" s="346" t="s">
        <v>451</v>
      </c>
      <c r="M304" s="346" t="s">
        <v>451</v>
      </c>
      <c r="N304" s="346" t="s">
        <v>451</v>
      </c>
      <c r="O304" s="346" t="s">
        <v>451</v>
      </c>
      <c r="W304" s="207">
        <f t="shared" si="63"/>
        <v>0</v>
      </c>
      <c r="X304" s="207">
        <f t="shared" si="64"/>
        <v>0</v>
      </c>
      <c r="Y304" s="207">
        <f t="shared" si="65"/>
        <v>0</v>
      </c>
      <c r="Z304" s="207">
        <f t="shared" si="66"/>
        <v>0</v>
      </c>
      <c r="AA304" s="207">
        <f t="shared" si="67"/>
        <v>0</v>
      </c>
      <c r="AB304" s="207">
        <f t="shared" si="68"/>
        <v>0</v>
      </c>
      <c r="AC304" s="82"/>
      <c r="AD304" s="82">
        <f t="shared" si="69"/>
        <v>0</v>
      </c>
      <c r="AE304" s="82">
        <f t="shared" si="70"/>
        <v>0</v>
      </c>
      <c r="AF304" s="82">
        <f t="shared" si="71"/>
        <v>0</v>
      </c>
      <c r="AG304" s="82">
        <f t="shared" si="72"/>
        <v>0</v>
      </c>
      <c r="AH304" s="82">
        <f t="shared" si="73"/>
        <v>0</v>
      </c>
      <c r="AI304" s="82">
        <f t="shared" si="74"/>
        <v>0</v>
      </c>
    </row>
    <row r="305" spans="1:35" ht="25.5" x14ac:dyDescent="0.25">
      <c r="A305" s="225">
        <v>303</v>
      </c>
      <c r="B305" s="300" t="s">
        <v>157</v>
      </c>
      <c r="C305" s="300" t="s">
        <v>25</v>
      </c>
      <c r="D305" s="300">
        <v>2</v>
      </c>
      <c r="E305" s="300" t="s">
        <v>11</v>
      </c>
      <c r="F305" s="300">
        <v>7</v>
      </c>
      <c r="G305" s="300" t="s">
        <v>11</v>
      </c>
      <c r="H305" s="300" t="s">
        <v>11</v>
      </c>
      <c r="I305" s="343" t="s">
        <v>313</v>
      </c>
      <c r="J305" s="344">
        <v>517.17490225074948</v>
      </c>
      <c r="K305" s="345">
        <v>3.8850000000000002</v>
      </c>
      <c r="L305" s="346" t="s">
        <v>451</v>
      </c>
      <c r="M305" s="346" t="s">
        <v>451</v>
      </c>
      <c r="N305" s="346" t="s">
        <v>451</v>
      </c>
      <c r="O305" s="346" t="s">
        <v>451</v>
      </c>
      <c r="W305" s="207">
        <f t="shared" si="63"/>
        <v>0</v>
      </c>
      <c r="X305" s="207">
        <f t="shared" si="64"/>
        <v>0</v>
      </c>
      <c r="Y305" s="207">
        <f t="shared" si="65"/>
        <v>0</v>
      </c>
      <c r="Z305" s="207">
        <f t="shared" si="66"/>
        <v>0</v>
      </c>
      <c r="AA305" s="207">
        <f t="shared" si="67"/>
        <v>0</v>
      </c>
      <c r="AB305" s="207">
        <f t="shared" si="68"/>
        <v>0</v>
      </c>
      <c r="AC305" s="82"/>
      <c r="AD305" s="82">
        <f t="shared" si="69"/>
        <v>0</v>
      </c>
      <c r="AE305" s="82">
        <f t="shared" si="70"/>
        <v>0</v>
      </c>
      <c r="AF305" s="82">
        <f t="shared" si="71"/>
        <v>0</v>
      </c>
      <c r="AG305" s="82">
        <f t="shared" si="72"/>
        <v>0</v>
      </c>
      <c r="AH305" s="82">
        <f t="shared" si="73"/>
        <v>0</v>
      </c>
      <c r="AI305" s="82">
        <f t="shared" si="74"/>
        <v>0</v>
      </c>
    </row>
    <row r="306" spans="1:35" ht="25.5" x14ac:dyDescent="0.25">
      <c r="A306" s="225">
        <v>304</v>
      </c>
      <c r="B306" s="346" t="s">
        <v>157</v>
      </c>
      <c r="C306" s="300" t="s">
        <v>74</v>
      </c>
      <c r="D306" s="346">
        <v>3</v>
      </c>
      <c r="E306" s="346" t="s">
        <v>11</v>
      </c>
      <c r="F306" s="346">
        <v>221</v>
      </c>
      <c r="G306" s="346" t="s">
        <v>11</v>
      </c>
      <c r="H306" s="346" t="s">
        <v>11</v>
      </c>
      <c r="I306" s="343" t="s">
        <v>313</v>
      </c>
      <c r="J306" s="344">
        <v>517.17490225074948</v>
      </c>
      <c r="K306" s="345">
        <v>122.65500000000002</v>
      </c>
      <c r="L306" s="346" t="s">
        <v>451</v>
      </c>
      <c r="M306" s="346" t="s">
        <v>451</v>
      </c>
      <c r="N306" s="346">
        <v>50</v>
      </c>
      <c r="O306" s="346" t="s">
        <v>451</v>
      </c>
      <c r="W306" s="207">
        <f t="shared" si="63"/>
        <v>0</v>
      </c>
      <c r="X306" s="207">
        <f t="shared" si="64"/>
        <v>0</v>
      </c>
      <c r="Y306" s="207">
        <f t="shared" si="65"/>
        <v>0</v>
      </c>
      <c r="Z306" s="207">
        <f t="shared" si="66"/>
        <v>0</v>
      </c>
      <c r="AA306" s="207">
        <f t="shared" si="67"/>
        <v>0</v>
      </c>
      <c r="AB306" s="207">
        <f t="shared" si="68"/>
        <v>0</v>
      </c>
      <c r="AC306" s="82"/>
      <c r="AD306" s="82">
        <f t="shared" si="69"/>
        <v>0</v>
      </c>
      <c r="AE306" s="82">
        <f t="shared" si="70"/>
        <v>1</v>
      </c>
      <c r="AF306" s="82">
        <f t="shared" si="71"/>
        <v>0</v>
      </c>
      <c r="AG306" s="82">
        <f t="shared" si="72"/>
        <v>0</v>
      </c>
      <c r="AH306" s="82">
        <f t="shared" si="73"/>
        <v>0</v>
      </c>
      <c r="AI306" s="82">
        <f t="shared" si="74"/>
        <v>0</v>
      </c>
    </row>
    <row r="307" spans="1:35" ht="25.5" x14ac:dyDescent="0.25">
      <c r="A307" s="225">
        <v>305</v>
      </c>
      <c r="B307" s="300" t="s">
        <v>157</v>
      </c>
      <c r="C307" s="300" t="s">
        <v>74</v>
      </c>
      <c r="D307" s="300">
        <v>4</v>
      </c>
      <c r="E307" s="300" t="s">
        <v>11</v>
      </c>
      <c r="F307" s="300">
        <v>221</v>
      </c>
      <c r="G307" s="300" t="s">
        <v>11</v>
      </c>
      <c r="H307" s="300" t="s">
        <v>11</v>
      </c>
      <c r="I307" s="300" t="s">
        <v>313</v>
      </c>
      <c r="J307" s="300">
        <v>517.17490225074948</v>
      </c>
      <c r="K307" s="300">
        <v>122.65500000000002</v>
      </c>
      <c r="L307" s="300" t="s">
        <v>451</v>
      </c>
      <c r="M307" s="300" t="s">
        <v>451</v>
      </c>
      <c r="N307" s="300">
        <v>50</v>
      </c>
      <c r="O307" s="300" t="s">
        <v>451</v>
      </c>
      <c r="W307" s="207">
        <f t="shared" si="63"/>
        <v>0</v>
      </c>
      <c r="X307" s="207">
        <f t="shared" si="64"/>
        <v>0</v>
      </c>
      <c r="Y307" s="207">
        <f t="shared" si="65"/>
        <v>0</v>
      </c>
      <c r="Z307" s="207">
        <f t="shared" si="66"/>
        <v>0</v>
      </c>
      <c r="AA307" s="207">
        <f t="shared" si="67"/>
        <v>0</v>
      </c>
      <c r="AB307" s="207">
        <f t="shared" si="68"/>
        <v>0</v>
      </c>
      <c r="AC307" s="82"/>
      <c r="AD307" s="82">
        <f t="shared" si="69"/>
        <v>0</v>
      </c>
      <c r="AE307" s="82">
        <f t="shared" si="70"/>
        <v>1</v>
      </c>
      <c r="AF307" s="82">
        <f t="shared" si="71"/>
        <v>0</v>
      </c>
      <c r="AG307" s="82">
        <f t="shared" si="72"/>
        <v>0</v>
      </c>
      <c r="AH307" s="82">
        <f t="shared" si="73"/>
        <v>0</v>
      </c>
      <c r="AI307" s="82">
        <f t="shared" si="74"/>
        <v>0</v>
      </c>
    </row>
    <row r="308" spans="1:35" ht="25.5" x14ac:dyDescent="0.25">
      <c r="A308" s="225">
        <v>306</v>
      </c>
      <c r="B308" s="300" t="s">
        <v>74</v>
      </c>
      <c r="C308" s="300" t="s">
        <v>30</v>
      </c>
      <c r="D308" s="300">
        <v>1</v>
      </c>
      <c r="E308" s="300" t="s">
        <v>11</v>
      </c>
      <c r="F308" s="300">
        <v>371</v>
      </c>
      <c r="G308" s="300" t="s">
        <v>11</v>
      </c>
      <c r="H308" s="300" t="s">
        <v>11</v>
      </c>
      <c r="I308" s="343" t="s">
        <v>314</v>
      </c>
      <c r="J308" s="344">
        <v>680.65493404551648</v>
      </c>
      <c r="K308" s="345">
        <v>271.572</v>
      </c>
      <c r="L308" s="346">
        <v>63</v>
      </c>
      <c r="M308" s="346" t="s">
        <v>451</v>
      </c>
      <c r="N308" s="346">
        <v>63</v>
      </c>
      <c r="O308" s="346" t="s">
        <v>451</v>
      </c>
      <c r="W308" s="207">
        <f t="shared" si="63"/>
        <v>0</v>
      </c>
      <c r="X308" s="207">
        <f t="shared" si="64"/>
        <v>0</v>
      </c>
      <c r="Y308" s="207">
        <f t="shared" si="65"/>
        <v>0</v>
      </c>
      <c r="Z308" s="207">
        <f t="shared" si="66"/>
        <v>1</v>
      </c>
      <c r="AA308" s="207">
        <f t="shared" si="67"/>
        <v>0</v>
      </c>
      <c r="AB308" s="207">
        <f t="shared" si="68"/>
        <v>0</v>
      </c>
      <c r="AC308" s="82"/>
      <c r="AD308" s="82">
        <f t="shared" si="69"/>
        <v>0</v>
      </c>
      <c r="AE308" s="82">
        <f t="shared" si="70"/>
        <v>0</v>
      </c>
      <c r="AF308" s="82">
        <f t="shared" si="71"/>
        <v>0</v>
      </c>
      <c r="AG308" s="82">
        <f t="shared" si="72"/>
        <v>1</v>
      </c>
      <c r="AH308" s="82">
        <f t="shared" si="73"/>
        <v>0</v>
      </c>
      <c r="AI308" s="82">
        <f t="shared" si="74"/>
        <v>0</v>
      </c>
    </row>
    <row r="309" spans="1:35" ht="25.5" x14ac:dyDescent="0.25">
      <c r="A309" s="225">
        <v>307</v>
      </c>
      <c r="B309" s="300" t="s">
        <v>74</v>
      </c>
      <c r="C309" s="300" t="s">
        <v>30</v>
      </c>
      <c r="D309" s="300">
        <v>2</v>
      </c>
      <c r="E309" s="300" t="s">
        <v>11</v>
      </c>
      <c r="F309" s="300">
        <v>371</v>
      </c>
      <c r="G309" s="300" t="s">
        <v>11</v>
      </c>
      <c r="H309" s="300" t="s">
        <v>11</v>
      </c>
      <c r="I309" s="343" t="s">
        <v>314</v>
      </c>
      <c r="J309" s="344">
        <v>680.65493404551648</v>
      </c>
      <c r="K309" s="345">
        <v>271.572</v>
      </c>
      <c r="L309" s="346">
        <v>63</v>
      </c>
      <c r="M309" s="346" t="s">
        <v>451</v>
      </c>
      <c r="N309" s="346">
        <v>63</v>
      </c>
      <c r="O309" s="346" t="s">
        <v>451</v>
      </c>
      <c r="W309" s="207">
        <f t="shared" si="63"/>
        <v>0</v>
      </c>
      <c r="X309" s="207">
        <f t="shared" si="64"/>
        <v>0</v>
      </c>
      <c r="Y309" s="207">
        <f t="shared" si="65"/>
        <v>0</v>
      </c>
      <c r="Z309" s="207">
        <f t="shared" si="66"/>
        <v>1</v>
      </c>
      <c r="AA309" s="207">
        <f t="shared" si="67"/>
        <v>0</v>
      </c>
      <c r="AB309" s="207">
        <f t="shared" si="68"/>
        <v>0</v>
      </c>
      <c r="AC309" s="82"/>
      <c r="AD309" s="82">
        <f t="shared" si="69"/>
        <v>0</v>
      </c>
      <c r="AE309" s="82">
        <f t="shared" si="70"/>
        <v>0</v>
      </c>
      <c r="AF309" s="82">
        <f t="shared" si="71"/>
        <v>0</v>
      </c>
      <c r="AG309" s="82">
        <f t="shared" si="72"/>
        <v>1</v>
      </c>
      <c r="AH309" s="82">
        <f t="shared" si="73"/>
        <v>0</v>
      </c>
      <c r="AI309" s="82">
        <f t="shared" si="74"/>
        <v>0</v>
      </c>
    </row>
    <row r="310" spans="1:35" ht="25.5" x14ac:dyDescent="0.25">
      <c r="A310" s="225">
        <v>308</v>
      </c>
      <c r="B310" s="300" t="s">
        <v>74</v>
      </c>
      <c r="C310" s="300" t="s">
        <v>26</v>
      </c>
      <c r="D310" s="300">
        <v>1</v>
      </c>
      <c r="E310" s="300" t="s">
        <v>11</v>
      </c>
      <c r="F310" s="300">
        <v>22</v>
      </c>
      <c r="G310" s="300" t="s">
        <v>11</v>
      </c>
      <c r="H310" s="300" t="s">
        <v>11</v>
      </c>
      <c r="I310" s="343" t="s">
        <v>313</v>
      </c>
      <c r="J310" s="344">
        <v>517.17490225074948</v>
      </c>
      <c r="K310" s="345">
        <v>12.21</v>
      </c>
      <c r="L310" s="346" t="s">
        <v>451</v>
      </c>
      <c r="M310" s="346" t="s">
        <v>451</v>
      </c>
      <c r="N310" s="346" t="s">
        <v>451</v>
      </c>
      <c r="O310" s="346" t="s">
        <v>451</v>
      </c>
      <c r="W310" s="207">
        <f t="shared" si="63"/>
        <v>0</v>
      </c>
      <c r="X310" s="207">
        <f t="shared" si="64"/>
        <v>0</v>
      </c>
      <c r="Y310" s="207">
        <f t="shared" si="65"/>
        <v>0</v>
      </c>
      <c r="Z310" s="207">
        <f t="shared" si="66"/>
        <v>0</v>
      </c>
      <c r="AA310" s="207">
        <f t="shared" si="67"/>
        <v>0</v>
      </c>
      <c r="AB310" s="207">
        <f t="shared" si="68"/>
        <v>0</v>
      </c>
      <c r="AC310" s="82"/>
      <c r="AD310" s="82">
        <f t="shared" si="69"/>
        <v>0</v>
      </c>
      <c r="AE310" s="82">
        <f t="shared" si="70"/>
        <v>0</v>
      </c>
      <c r="AF310" s="82">
        <f t="shared" si="71"/>
        <v>0</v>
      </c>
      <c r="AG310" s="82">
        <f t="shared" si="72"/>
        <v>0</v>
      </c>
      <c r="AH310" s="82">
        <f t="shared" si="73"/>
        <v>0</v>
      </c>
      <c r="AI310" s="82">
        <f t="shared" si="74"/>
        <v>0</v>
      </c>
    </row>
    <row r="311" spans="1:35" ht="25.5" x14ac:dyDescent="0.25">
      <c r="A311" s="225">
        <v>309</v>
      </c>
      <c r="B311" s="300" t="s">
        <v>74</v>
      </c>
      <c r="C311" s="300" t="s">
        <v>26</v>
      </c>
      <c r="D311" s="300">
        <v>2</v>
      </c>
      <c r="E311" s="300" t="s">
        <v>11</v>
      </c>
      <c r="F311" s="300">
        <v>22</v>
      </c>
      <c r="G311" s="300" t="s">
        <v>11</v>
      </c>
      <c r="H311" s="300" t="s">
        <v>11</v>
      </c>
      <c r="I311" s="343" t="s">
        <v>313</v>
      </c>
      <c r="J311" s="344">
        <v>517.17490225074948</v>
      </c>
      <c r="K311" s="345">
        <v>12.21</v>
      </c>
      <c r="L311" s="346" t="s">
        <v>451</v>
      </c>
      <c r="M311" s="346" t="s">
        <v>451</v>
      </c>
      <c r="N311" s="346" t="s">
        <v>451</v>
      </c>
      <c r="O311" s="346" t="s">
        <v>451</v>
      </c>
      <c r="W311" s="207">
        <f t="shared" si="63"/>
        <v>0</v>
      </c>
      <c r="X311" s="207">
        <f t="shared" si="64"/>
        <v>0</v>
      </c>
      <c r="Y311" s="207">
        <f t="shared" si="65"/>
        <v>0</v>
      </c>
      <c r="Z311" s="207">
        <f t="shared" si="66"/>
        <v>0</v>
      </c>
      <c r="AA311" s="207">
        <f t="shared" si="67"/>
        <v>0</v>
      </c>
      <c r="AB311" s="207">
        <f t="shared" si="68"/>
        <v>0</v>
      </c>
      <c r="AC311" s="82"/>
      <c r="AD311" s="82">
        <f t="shared" si="69"/>
        <v>0</v>
      </c>
      <c r="AE311" s="82">
        <f t="shared" si="70"/>
        <v>0</v>
      </c>
      <c r="AF311" s="82">
        <f t="shared" si="71"/>
        <v>0</v>
      </c>
      <c r="AG311" s="82">
        <f t="shared" si="72"/>
        <v>0</v>
      </c>
      <c r="AH311" s="82">
        <f t="shared" si="73"/>
        <v>0</v>
      </c>
      <c r="AI311" s="82">
        <f t="shared" si="74"/>
        <v>0</v>
      </c>
    </row>
    <row r="312" spans="1:35" ht="25.5" x14ac:dyDescent="0.25">
      <c r="A312" s="225">
        <v>310</v>
      </c>
      <c r="B312" s="300" t="s">
        <v>26</v>
      </c>
      <c r="C312" s="300" t="s">
        <v>484</v>
      </c>
      <c r="D312" s="300">
        <v>1</v>
      </c>
      <c r="E312" s="300" t="s">
        <v>410</v>
      </c>
      <c r="F312" s="300">
        <v>65</v>
      </c>
      <c r="G312" s="300" t="s">
        <v>11</v>
      </c>
      <c r="H312" s="300" t="s">
        <v>484</v>
      </c>
      <c r="I312" s="343" t="s">
        <v>314</v>
      </c>
      <c r="J312" s="344">
        <v>681</v>
      </c>
      <c r="K312" s="345">
        <v>36.075000000000003</v>
      </c>
      <c r="L312" s="346" t="s">
        <v>451</v>
      </c>
      <c r="M312" s="346" t="s">
        <v>451</v>
      </c>
      <c r="N312" s="346" t="s">
        <v>451</v>
      </c>
      <c r="O312" s="346" t="s">
        <v>451</v>
      </c>
      <c r="W312" s="207">
        <f t="shared" si="63"/>
        <v>0</v>
      </c>
      <c r="X312" s="207">
        <f t="shared" si="64"/>
        <v>0</v>
      </c>
      <c r="Y312" s="207">
        <f t="shared" si="65"/>
        <v>0</v>
      </c>
      <c r="Z312" s="207">
        <f t="shared" si="66"/>
        <v>0</v>
      </c>
      <c r="AA312" s="207">
        <f t="shared" si="67"/>
        <v>0</v>
      </c>
      <c r="AB312" s="207">
        <f t="shared" si="68"/>
        <v>0</v>
      </c>
      <c r="AC312" s="82"/>
      <c r="AD312" s="82">
        <f t="shared" si="69"/>
        <v>0</v>
      </c>
      <c r="AE312" s="82">
        <f t="shared" si="70"/>
        <v>0</v>
      </c>
      <c r="AF312" s="82">
        <f t="shared" si="71"/>
        <v>0</v>
      </c>
      <c r="AG312" s="82">
        <f t="shared" si="72"/>
        <v>0</v>
      </c>
      <c r="AH312" s="82">
        <f t="shared" si="73"/>
        <v>0</v>
      </c>
      <c r="AI312" s="82">
        <f t="shared" si="74"/>
        <v>0</v>
      </c>
    </row>
    <row r="313" spans="1:35" ht="25.5" x14ac:dyDescent="0.25">
      <c r="A313" s="225">
        <v>311</v>
      </c>
      <c r="B313" s="300" t="s">
        <v>26</v>
      </c>
      <c r="C313" s="300" t="s">
        <v>484</v>
      </c>
      <c r="D313" s="300">
        <v>2</v>
      </c>
      <c r="E313" s="300" t="s">
        <v>410</v>
      </c>
      <c r="F313" s="300">
        <v>65</v>
      </c>
      <c r="G313" s="300" t="s">
        <v>11</v>
      </c>
      <c r="H313" s="300" t="s">
        <v>484</v>
      </c>
      <c r="I313" s="343" t="s">
        <v>314</v>
      </c>
      <c r="J313" s="344">
        <v>681</v>
      </c>
      <c r="K313" s="345">
        <v>36.075000000000003</v>
      </c>
      <c r="L313" s="346" t="s">
        <v>451</v>
      </c>
      <c r="M313" s="346" t="s">
        <v>451</v>
      </c>
      <c r="N313" s="346" t="s">
        <v>451</v>
      </c>
      <c r="O313" s="346" t="s">
        <v>451</v>
      </c>
      <c r="W313" s="207">
        <f t="shared" si="63"/>
        <v>0</v>
      </c>
      <c r="X313" s="207">
        <f t="shared" si="64"/>
        <v>0</v>
      </c>
      <c r="Y313" s="207">
        <f t="shared" si="65"/>
        <v>0</v>
      </c>
      <c r="Z313" s="207">
        <f t="shared" si="66"/>
        <v>0</v>
      </c>
      <c r="AA313" s="207">
        <f t="shared" si="67"/>
        <v>0</v>
      </c>
      <c r="AB313" s="207">
        <f t="shared" si="68"/>
        <v>0</v>
      </c>
      <c r="AC313" s="82"/>
      <c r="AD313" s="82">
        <f t="shared" si="69"/>
        <v>0</v>
      </c>
      <c r="AE313" s="82">
        <f t="shared" si="70"/>
        <v>0</v>
      </c>
      <c r="AF313" s="82">
        <f t="shared" si="71"/>
        <v>0</v>
      </c>
      <c r="AG313" s="82">
        <f t="shared" si="72"/>
        <v>0</v>
      </c>
      <c r="AH313" s="82">
        <f t="shared" si="73"/>
        <v>0</v>
      </c>
      <c r="AI313" s="82">
        <f t="shared" si="74"/>
        <v>0</v>
      </c>
    </row>
    <row r="314" spans="1:35" ht="25.5" x14ac:dyDescent="0.25">
      <c r="A314" s="225">
        <v>312</v>
      </c>
      <c r="B314" s="300" t="s">
        <v>80</v>
      </c>
      <c r="C314" s="300" t="s">
        <v>162</v>
      </c>
      <c r="D314" s="300">
        <v>1</v>
      </c>
      <c r="E314" s="300" t="s">
        <v>78</v>
      </c>
      <c r="F314" s="300">
        <v>141</v>
      </c>
      <c r="G314" s="300" t="s">
        <v>78</v>
      </c>
      <c r="H314" s="300" t="s">
        <v>78</v>
      </c>
      <c r="I314" s="343" t="s">
        <v>316</v>
      </c>
      <c r="J314" s="344">
        <v>643.02759417734819</v>
      </c>
      <c r="K314" s="345">
        <v>78.25500000000001</v>
      </c>
      <c r="L314" s="346" t="s">
        <v>451</v>
      </c>
      <c r="M314" s="346" t="s">
        <v>451</v>
      </c>
      <c r="N314" s="346" t="s">
        <v>451</v>
      </c>
      <c r="O314" s="346" t="s">
        <v>451</v>
      </c>
      <c r="W314" s="207">
        <f t="shared" si="63"/>
        <v>0</v>
      </c>
      <c r="X314" s="207">
        <f t="shared" si="64"/>
        <v>0</v>
      </c>
      <c r="Y314" s="207">
        <f t="shared" si="65"/>
        <v>0</v>
      </c>
      <c r="Z314" s="207">
        <f t="shared" si="66"/>
        <v>0</v>
      </c>
      <c r="AA314" s="207">
        <f t="shared" si="67"/>
        <v>0</v>
      </c>
      <c r="AB314" s="207">
        <f t="shared" si="68"/>
        <v>0</v>
      </c>
      <c r="AC314" s="82"/>
      <c r="AD314" s="82">
        <f t="shared" si="69"/>
        <v>0</v>
      </c>
      <c r="AE314" s="82">
        <f t="shared" si="70"/>
        <v>0</v>
      </c>
      <c r="AF314" s="82">
        <f t="shared" si="71"/>
        <v>0</v>
      </c>
      <c r="AG314" s="82">
        <f t="shared" si="72"/>
        <v>0</v>
      </c>
      <c r="AH314" s="82">
        <f t="shared" si="73"/>
        <v>0</v>
      </c>
      <c r="AI314" s="82">
        <f t="shared" si="74"/>
        <v>0</v>
      </c>
    </row>
    <row r="315" spans="1:35" ht="25.5" x14ac:dyDescent="0.25">
      <c r="A315" s="225">
        <v>313</v>
      </c>
      <c r="B315" s="300" t="s">
        <v>80</v>
      </c>
      <c r="C315" s="300" t="s">
        <v>162</v>
      </c>
      <c r="D315" s="300">
        <v>2</v>
      </c>
      <c r="E315" s="300" t="s">
        <v>78</v>
      </c>
      <c r="F315" s="300">
        <v>141</v>
      </c>
      <c r="G315" s="300" t="s">
        <v>78</v>
      </c>
      <c r="H315" s="300" t="s">
        <v>78</v>
      </c>
      <c r="I315" s="343" t="s">
        <v>316</v>
      </c>
      <c r="J315" s="344">
        <v>643.02759417734819</v>
      </c>
      <c r="K315" s="345">
        <v>78.25500000000001</v>
      </c>
      <c r="L315" s="346" t="s">
        <v>451</v>
      </c>
      <c r="M315" s="346" t="s">
        <v>451</v>
      </c>
      <c r="N315" s="346" t="s">
        <v>451</v>
      </c>
      <c r="O315" s="346" t="s">
        <v>451</v>
      </c>
      <c r="W315" s="207">
        <f t="shared" si="63"/>
        <v>0</v>
      </c>
      <c r="X315" s="207">
        <f t="shared" si="64"/>
        <v>0</v>
      </c>
      <c r="Y315" s="207">
        <f t="shared" si="65"/>
        <v>0</v>
      </c>
      <c r="Z315" s="207">
        <f t="shared" si="66"/>
        <v>0</v>
      </c>
      <c r="AA315" s="207">
        <f t="shared" si="67"/>
        <v>0</v>
      </c>
      <c r="AB315" s="207">
        <f t="shared" si="68"/>
        <v>0</v>
      </c>
      <c r="AC315" s="82"/>
      <c r="AD315" s="82">
        <f t="shared" si="69"/>
        <v>0</v>
      </c>
      <c r="AE315" s="82">
        <f t="shared" si="70"/>
        <v>0</v>
      </c>
      <c r="AF315" s="82">
        <f t="shared" si="71"/>
        <v>0</v>
      </c>
      <c r="AG315" s="82">
        <f t="shared" si="72"/>
        <v>0</v>
      </c>
      <c r="AH315" s="82">
        <f t="shared" si="73"/>
        <v>0</v>
      </c>
      <c r="AI315" s="82">
        <f t="shared" si="74"/>
        <v>0</v>
      </c>
    </row>
    <row r="316" spans="1:35" ht="26.25" x14ac:dyDescent="0.25">
      <c r="A316" s="225">
        <v>314</v>
      </c>
      <c r="B316" s="300" t="s">
        <v>80</v>
      </c>
      <c r="C316" s="300" t="s">
        <v>961</v>
      </c>
      <c r="D316" s="300">
        <v>2</v>
      </c>
      <c r="E316" s="300" t="s">
        <v>78</v>
      </c>
      <c r="F316" s="300">
        <v>328</v>
      </c>
      <c r="G316" s="300" t="s">
        <v>383</v>
      </c>
      <c r="H316" s="300" t="s">
        <v>78</v>
      </c>
      <c r="I316" s="343" t="s">
        <v>313</v>
      </c>
      <c r="J316" s="344">
        <v>517</v>
      </c>
      <c r="K316" s="345"/>
      <c r="L316" s="346" t="s">
        <v>451</v>
      </c>
      <c r="M316" s="346" t="s">
        <v>451</v>
      </c>
      <c r="N316" s="346">
        <v>80</v>
      </c>
      <c r="O316" s="346" t="s">
        <v>543</v>
      </c>
      <c r="W316" s="207">
        <f t="shared" si="63"/>
        <v>0</v>
      </c>
      <c r="X316" s="207">
        <f t="shared" si="64"/>
        <v>0</v>
      </c>
      <c r="Y316" s="207">
        <f t="shared" si="65"/>
        <v>0</v>
      </c>
      <c r="Z316" s="207">
        <f t="shared" si="66"/>
        <v>0</v>
      </c>
      <c r="AA316" s="207">
        <f t="shared" si="67"/>
        <v>0</v>
      </c>
      <c r="AB316" s="207">
        <f t="shared" si="68"/>
        <v>0</v>
      </c>
      <c r="AC316" s="82"/>
      <c r="AD316" s="82">
        <f t="shared" si="69"/>
        <v>0</v>
      </c>
      <c r="AE316" s="82">
        <f t="shared" si="70"/>
        <v>0</v>
      </c>
      <c r="AF316" s="82">
        <f t="shared" si="71"/>
        <v>0</v>
      </c>
      <c r="AG316" s="82">
        <f t="shared" si="72"/>
        <v>0</v>
      </c>
      <c r="AH316" s="82">
        <f t="shared" si="73"/>
        <v>0</v>
      </c>
      <c r="AI316" s="82">
        <f t="shared" si="74"/>
        <v>0</v>
      </c>
    </row>
    <row r="317" spans="1:35" ht="25.5" x14ac:dyDescent="0.25">
      <c r="A317" s="225">
        <v>315</v>
      </c>
      <c r="B317" s="300" t="s">
        <v>132</v>
      </c>
      <c r="C317" s="300" t="s">
        <v>113</v>
      </c>
      <c r="D317" s="300">
        <v>1</v>
      </c>
      <c r="E317" s="300" t="s">
        <v>15</v>
      </c>
      <c r="F317" s="300">
        <v>104</v>
      </c>
      <c r="G317" s="300" t="s">
        <v>15</v>
      </c>
      <c r="H317" s="300" t="s">
        <v>23</v>
      </c>
      <c r="I317" s="343" t="s">
        <v>313</v>
      </c>
      <c r="J317" s="344">
        <v>517.17490225074948</v>
      </c>
      <c r="K317" s="345">
        <v>57.720000000000006</v>
      </c>
      <c r="L317" s="346" t="s">
        <v>451</v>
      </c>
      <c r="M317" s="346" t="s">
        <v>451</v>
      </c>
      <c r="N317" s="346">
        <v>50</v>
      </c>
      <c r="O317" s="346" t="s">
        <v>451</v>
      </c>
      <c r="W317" s="207">
        <f t="shared" si="63"/>
        <v>0</v>
      </c>
      <c r="X317" s="207">
        <f t="shared" si="64"/>
        <v>0</v>
      </c>
      <c r="Y317" s="207">
        <f t="shared" si="65"/>
        <v>0</v>
      </c>
      <c r="Z317" s="207">
        <f t="shared" si="66"/>
        <v>0</v>
      </c>
      <c r="AA317" s="207">
        <f t="shared" si="67"/>
        <v>0</v>
      </c>
      <c r="AB317" s="207">
        <f t="shared" si="68"/>
        <v>0</v>
      </c>
      <c r="AC317" s="82"/>
      <c r="AD317" s="82">
        <f t="shared" si="69"/>
        <v>0</v>
      </c>
      <c r="AE317" s="82">
        <f t="shared" si="70"/>
        <v>1</v>
      </c>
      <c r="AF317" s="82">
        <f t="shared" si="71"/>
        <v>0</v>
      </c>
      <c r="AG317" s="82">
        <f t="shared" si="72"/>
        <v>0</v>
      </c>
      <c r="AH317" s="82">
        <f t="shared" si="73"/>
        <v>0</v>
      </c>
      <c r="AI317" s="82">
        <f t="shared" si="74"/>
        <v>0</v>
      </c>
    </row>
    <row r="318" spans="1:35" ht="25.5" x14ac:dyDescent="0.25">
      <c r="A318" s="225">
        <v>316</v>
      </c>
      <c r="B318" s="300" t="s">
        <v>132</v>
      </c>
      <c r="C318" s="300" t="s">
        <v>113</v>
      </c>
      <c r="D318" s="300">
        <v>2</v>
      </c>
      <c r="E318" s="300" t="s">
        <v>15</v>
      </c>
      <c r="F318" s="300">
        <v>104</v>
      </c>
      <c r="G318" s="300" t="s">
        <v>15</v>
      </c>
      <c r="H318" s="300" t="s">
        <v>23</v>
      </c>
      <c r="I318" s="343" t="s">
        <v>313</v>
      </c>
      <c r="J318" s="344">
        <v>517.17490225074948</v>
      </c>
      <c r="K318" s="345">
        <v>57.720000000000006</v>
      </c>
      <c r="L318" s="346" t="s">
        <v>451</v>
      </c>
      <c r="M318" s="346" t="s">
        <v>451</v>
      </c>
      <c r="N318" s="346">
        <v>50</v>
      </c>
      <c r="O318" s="346" t="s">
        <v>451</v>
      </c>
      <c r="W318" s="207">
        <f t="shared" si="63"/>
        <v>0</v>
      </c>
      <c r="X318" s="207">
        <f t="shared" si="64"/>
        <v>0</v>
      </c>
      <c r="Y318" s="207">
        <f t="shared" si="65"/>
        <v>0</v>
      </c>
      <c r="Z318" s="207">
        <f t="shared" si="66"/>
        <v>0</v>
      </c>
      <c r="AA318" s="207">
        <f t="shared" si="67"/>
        <v>0</v>
      </c>
      <c r="AB318" s="207">
        <f t="shared" si="68"/>
        <v>0</v>
      </c>
      <c r="AC318" s="82"/>
      <c r="AD318" s="82">
        <f t="shared" si="69"/>
        <v>0</v>
      </c>
      <c r="AE318" s="82">
        <f t="shared" si="70"/>
        <v>1</v>
      </c>
      <c r="AF318" s="82">
        <f t="shared" si="71"/>
        <v>0</v>
      </c>
      <c r="AG318" s="82">
        <f t="shared" si="72"/>
        <v>0</v>
      </c>
      <c r="AH318" s="82">
        <f t="shared" si="73"/>
        <v>0</v>
      </c>
      <c r="AI318" s="82">
        <f t="shared" si="74"/>
        <v>0</v>
      </c>
    </row>
    <row r="319" spans="1:35" ht="25.5" x14ac:dyDescent="0.25">
      <c r="A319" s="225">
        <v>317</v>
      </c>
      <c r="B319" s="300" t="s">
        <v>132</v>
      </c>
      <c r="C319" s="300" t="s">
        <v>109</v>
      </c>
      <c r="D319" s="300">
        <v>1</v>
      </c>
      <c r="E319" s="300" t="s">
        <v>431</v>
      </c>
      <c r="F319" s="300">
        <v>243</v>
      </c>
      <c r="G319" s="300" t="s">
        <v>15</v>
      </c>
      <c r="H319" s="300" t="s">
        <v>24</v>
      </c>
      <c r="I319" s="343" t="s">
        <v>313</v>
      </c>
      <c r="J319" s="344">
        <v>517.17490225074948</v>
      </c>
      <c r="K319" s="345">
        <v>134.86500000000001</v>
      </c>
      <c r="L319" s="346" t="s">
        <v>451</v>
      </c>
      <c r="M319" s="346" t="s">
        <v>451</v>
      </c>
      <c r="N319" s="346">
        <v>50</v>
      </c>
      <c r="O319" s="346" t="s">
        <v>451</v>
      </c>
      <c r="W319" s="207">
        <f t="shared" si="63"/>
        <v>0</v>
      </c>
      <c r="X319" s="207">
        <f t="shared" si="64"/>
        <v>0</v>
      </c>
      <c r="Y319" s="207">
        <f t="shared" si="65"/>
        <v>0</v>
      </c>
      <c r="Z319" s="207">
        <f t="shared" si="66"/>
        <v>0</v>
      </c>
      <c r="AA319" s="207">
        <f t="shared" si="67"/>
        <v>0</v>
      </c>
      <c r="AB319" s="207">
        <f t="shared" si="68"/>
        <v>0</v>
      </c>
      <c r="AC319" s="82"/>
      <c r="AD319" s="82">
        <f t="shared" si="69"/>
        <v>0</v>
      </c>
      <c r="AE319" s="82">
        <f t="shared" si="70"/>
        <v>1</v>
      </c>
      <c r="AF319" s="82">
        <f t="shared" si="71"/>
        <v>0</v>
      </c>
      <c r="AG319" s="82">
        <f t="shared" si="72"/>
        <v>0</v>
      </c>
      <c r="AH319" s="82">
        <f t="shared" si="73"/>
        <v>0</v>
      </c>
      <c r="AI319" s="82">
        <f t="shared" si="74"/>
        <v>0</v>
      </c>
    </row>
    <row r="320" spans="1:35" ht="25.5" x14ac:dyDescent="0.25">
      <c r="A320" s="225">
        <v>318</v>
      </c>
      <c r="B320" s="300" t="s">
        <v>132</v>
      </c>
      <c r="C320" s="300" t="s">
        <v>109</v>
      </c>
      <c r="D320" s="300">
        <v>2</v>
      </c>
      <c r="E320" s="300" t="s">
        <v>431</v>
      </c>
      <c r="F320" s="300">
        <v>243</v>
      </c>
      <c r="G320" s="300" t="s">
        <v>15</v>
      </c>
      <c r="H320" s="300" t="s">
        <v>24</v>
      </c>
      <c r="I320" s="343" t="s">
        <v>313</v>
      </c>
      <c r="J320" s="344">
        <v>517.17490225074948</v>
      </c>
      <c r="K320" s="345">
        <v>134.86500000000001</v>
      </c>
      <c r="L320" s="346" t="s">
        <v>451</v>
      </c>
      <c r="M320" s="346" t="s">
        <v>451</v>
      </c>
      <c r="N320" s="346">
        <v>50</v>
      </c>
      <c r="O320" s="346" t="s">
        <v>451</v>
      </c>
      <c r="W320" s="207">
        <f t="shared" si="63"/>
        <v>0</v>
      </c>
      <c r="X320" s="207">
        <f t="shared" si="64"/>
        <v>0</v>
      </c>
      <c r="Y320" s="207">
        <f t="shared" si="65"/>
        <v>0</v>
      </c>
      <c r="Z320" s="207">
        <f t="shared" si="66"/>
        <v>0</v>
      </c>
      <c r="AA320" s="207">
        <f t="shared" si="67"/>
        <v>0</v>
      </c>
      <c r="AB320" s="207">
        <f t="shared" si="68"/>
        <v>0</v>
      </c>
      <c r="AC320" s="82"/>
      <c r="AD320" s="82">
        <f t="shared" si="69"/>
        <v>0</v>
      </c>
      <c r="AE320" s="82">
        <f t="shared" si="70"/>
        <v>1</v>
      </c>
      <c r="AF320" s="82">
        <f t="shared" si="71"/>
        <v>0</v>
      </c>
      <c r="AG320" s="82">
        <f t="shared" si="72"/>
        <v>0</v>
      </c>
      <c r="AH320" s="82">
        <f t="shared" si="73"/>
        <v>0</v>
      </c>
      <c r="AI320" s="82">
        <f t="shared" si="74"/>
        <v>0</v>
      </c>
    </row>
    <row r="321" spans="1:35" ht="25.5" x14ac:dyDescent="0.25">
      <c r="A321" s="225">
        <v>319</v>
      </c>
      <c r="B321" s="300" t="s">
        <v>71</v>
      </c>
      <c r="C321" s="300" t="s">
        <v>163</v>
      </c>
      <c r="D321" s="300">
        <v>1</v>
      </c>
      <c r="E321" s="300" t="s">
        <v>431</v>
      </c>
      <c r="F321" s="300">
        <v>140</v>
      </c>
      <c r="G321" s="300" t="s">
        <v>24</v>
      </c>
      <c r="H321" s="300" t="s">
        <v>24</v>
      </c>
      <c r="I321" s="343" t="s">
        <v>313</v>
      </c>
      <c r="J321" s="344">
        <v>517.17490225074948</v>
      </c>
      <c r="K321" s="345">
        <v>77.7</v>
      </c>
      <c r="L321" s="346" t="s">
        <v>451</v>
      </c>
      <c r="M321" s="346" t="s">
        <v>451</v>
      </c>
      <c r="N321" s="346" t="s">
        <v>451</v>
      </c>
      <c r="O321" s="346" t="s">
        <v>451</v>
      </c>
      <c r="W321" s="207">
        <f t="shared" si="63"/>
        <v>0</v>
      </c>
      <c r="X321" s="207">
        <f t="shared" si="64"/>
        <v>0</v>
      </c>
      <c r="Y321" s="207">
        <f t="shared" si="65"/>
        <v>0</v>
      </c>
      <c r="Z321" s="207">
        <f t="shared" si="66"/>
        <v>0</v>
      </c>
      <c r="AA321" s="207">
        <f t="shared" si="67"/>
        <v>0</v>
      </c>
      <c r="AB321" s="207">
        <f t="shared" si="68"/>
        <v>0</v>
      </c>
      <c r="AC321" s="82"/>
      <c r="AD321" s="82">
        <f t="shared" si="69"/>
        <v>0</v>
      </c>
      <c r="AE321" s="82">
        <f t="shared" si="70"/>
        <v>0</v>
      </c>
      <c r="AF321" s="82">
        <f t="shared" si="71"/>
        <v>0</v>
      </c>
      <c r="AG321" s="82">
        <f t="shared" si="72"/>
        <v>0</v>
      </c>
      <c r="AH321" s="82">
        <f t="shared" si="73"/>
        <v>0</v>
      </c>
      <c r="AI321" s="82">
        <f t="shared" si="74"/>
        <v>0</v>
      </c>
    </row>
    <row r="322" spans="1:35" ht="25.5" x14ac:dyDescent="0.25">
      <c r="A322" s="225">
        <v>320</v>
      </c>
      <c r="B322" s="300" t="s">
        <v>71</v>
      </c>
      <c r="C322" s="300" t="s">
        <v>163</v>
      </c>
      <c r="D322" s="300">
        <v>2</v>
      </c>
      <c r="E322" s="300" t="s">
        <v>431</v>
      </c>
      <c r="F322" s="300">
        <v>140</v>
      </c>
      <c r="G322" s="300" t="s">
        <v>24</v>
      </c>
      <c r="H322" s="300" t="s">
        <v>24</v>
      </c>
      <c r="I322" s="343" t="s">
        <v>313</v>
      </c>
      <c r="J322" s="344">
        <v>517.17490225074948</v>
      </c>
      <c r="K322" s="345">
        <v>77.7</v>
      </c>
      <c r="L322" s="346" t="s">
        <v>451</v>
      </c>
      <c r="M322" s="346" t="s">
        <v>451</v>
      </c>
      <c r="N322" s="346" t="s">
        <v>451</v>
      </c>
      <c r="O322" s="346" t="s">
        <v>451</v>
      </c>
      <c r="W322" s="207">
        <f t="shared" si="63"/>
        <v>0</v>
      </c>
      <c r="X322" s="207">
        <f t="shared" si="64"/>
        <v>0</v>
      </c>
      <c r="Y322" s="207">
        <f t="shared" si="65"/>
        <v>0</v>
      </c>
      <c r="Z322" s="207">
        <f t="shared" si="66"/>
        <v>0</v>
      </c>
      <c r="AA322" s="207">
        <f t="shared" si="67"/>
        <v>0</v>
      </c>
      <c r="AB322" s="207">
        <f t="shared" si="68"/>
        <v>0</v>
      </c>
      <c r="AC322" s="82"/>
      <c r="AD322" s="82">
        <f t="shared" si="69"/>
        <v>0</v>
      </c>
      <c r="AE322" s="82">
        <f t="shared" si="70"/>
        <v>0</v>
      </c>
      <c r="AF322" s="82">
        <f t="shared" si="71"/>
        <v>0</v>
      </c>
      <c r="AG322" s="82">
        <f t="shared" si="72"/>
        <v>0</v>
      </c>
      <c r="AH322" s="82">
        <f t="shared" si="73"/>
        <v>0</v>
      </c>
      <c r="AI322" s="82">
        <f t="shared" si="74"/>
        <v>0</v>
      </c>
    </row>
    <row r="323" spans="1:35" ht="25.5" x14ac:dyDescent="0.25">
      <c r="A323" s="225">
        <v>321</v>
      </c>
      <c r="B323" s="300" t="s">
        <v>71</v>
      </c>
      <c r="C323" s="300" t="s">
        <v>54</v>
      </c>
      <c r="D323" s="300">
        <v>1</v>
      </c>
      <c r="E323" s="300" t="s">
        <v>431</v>
      </c>
      <c r="F323" s="300">
        <v>103</v>
      </c>
      <c r="G323" s="300" t="s">
        <v>24</v>
      </c>
      <c r="H323" s="300" t="s">
        <v>24</v>
      </c>
      <c r="I323" s="343" t="s">
        <v>313</v>
      </c>
      <c r="J323" s="344">
        <v>517.17490225074948</v>
      </c>
      <c r="K323" s="345">
        <v>57.165000000000006</v>
      </c>
      <c r="L323" s="346" t="s">
        <v>451</v>
      </c>
      <c r="M323" s="346" t="s">
        <v>451</v>
      </c>
      <c r="N323" s="346" t="s">
        <v>451</v>
      </c>
      <c r="O323" s="346" t="s">
        <v>451</v>
      </c>
      <c r="W323" s="207">
        <f t="shared" si="63"/>
        <v>0</v>
      </c>
      <c r="X323" s="207">
        <f t="shared" si="64"/>
        <v>0</v>
      </c>
      <c r="Y323" s="207">
        <f t="shared" si="65"/>
        <v>0</v>
      </c>
      <c r="Z323" s="207">
        <f t="shared" si="66"/>
        <v>0</v>
      </c>
      <c r="AA323" s="207">
        <f t="shared" si="67"/>
        <v>0</v>
      </c>
      <c r="AB323" s="207">
        <f t="shared" si="68"/>
        <v>0</v>
      </c>
      <c r="AC323" s="82"/>
      <c r="AD323" s="82">
        <f t="shared" si="69"/>
        <v>0</v>
      </c>
      <c r="AE323" s="82">
        <f t="shared" si="70"/>
        <v>0</v>
      </c>
      <c r="AF323" s="82">
        <f t="shared" si="71"/>
        <v>0</v>
      </c>
      <c r="AG323" s="82">
        <f t="shared" si="72"/>
        <v>0</v>
      </c>
      <c r="AH323" s="82">
        <f t="shared" si="73"/>
        <v>0</v>
      </c>
      <c r="AI323" s="82">
        <f t="shared" si="74"/>
        <v>0</v>
      </c>
    </row>
    <row r="324" spans="1:35" ht="25.5" x14ac:dyDescent="0.25">
      <c r="A324" s="225">
        <v>322</v>
      </c>
      <c r="B324" s="300" t="s">
        <v>71</v>
      </c>
      <c r="C324" s="300" t="s">
        <v>54</v>
      </c>
      <c r="D324" s="300">
        <v>2</v>
      </c>
      <c r="E324" s="300" t="s">
        <v>431</v>
      </c>
      <c r="F324" s="300">
        <v>103</v>
      </c>
      <c r="G324" s="300" t="s">
        <v>24</v>
      </c>
      <c r="H324" s="300" t="s">
        <v>24</v>
      </c>
      <c r="I324" s="343" t="s">
        <v>313</v>
      </c>
      <c r="J324" s="344">
        <v>517.17490225074948</v>
      </c>
      <c r="K324" s="345">
        <v>57.165000000000006</v>
      </c>
      <c r="L324" s="346" t="s">
        <v>451</v>
      </c>
      <c r="M324" s="346" t="s">
        <v>451</v>
      </c>
      <c r="N324" s="346" t="s">
        <v>451</v>
      </c>
      <c r="O324" s="346" t="s">
        <v>451</v>
      </c>
      <c r="W324" s="207">
        <f t="shared" ref="W324:W387" si="75">IF(AND(L324=50,M324="Y"),1,0)</f>
        <v>0</v>
      </c>
      <c r="X324" s="207">
        <f t="shared" ref="X324:X387" si="76">IF(AND(L324=50,M324="-"),1,0)</f>
        <v>0</v>
      </c>
      <c r="Y324" s="207">
        <f t="shared" ref="Y324:Y387" si="77">IF(AND(L324=63,M324="Y"),1,0)</f>
        <v>0</v>
      </c>
      <c r="Z324" s="207">
        <f t="shared" ref="Z324:Z387" si="78">IF(AND(L324=63,M324="-"),1,0)</f>
        <v>0</v>
      </c>
      <c r="AA324" s="207">
        <f t="shared" ref="AA324:AA387" si="79">IF(AND(L324=80,M324="Y"),1,0)</f>
        <v>0</v>
      </c>
      <c r="AB324" s="207">
        <f t="shared" ref="AB324:AB387" si="80">IF(AND(L324=80,M324="-"),1,0)</f>
        <v>0</v>
      </c>
      <c r="AC324" s="82"/>
      <c r="AD324" s="82">
        <f t="shared" si="69"/>
        <v>0</v>
      </c>
      <c r="AE324" s="82">
        <f t="shared" si="70"/>
        <v>0</v>
      </c>
      <c r="AF324" s="82">
        <f t="shared" si="71"/>
        <v>0</v>
      </c>
      <c r="AG324" s="82">
        <f t="shared" si="72"/>
        <v>0</v>
      </c>
      <c r="AH324" s="82">
        <f t="shared" si="73"/>
        <v>0</v>
      </c>
      <c r="AI324" s="82">
        <f t="shared" si="74"/>
        <v>0</v>
      </c>
    </row>
    <row r="325" spans="1:35" ht="25.5" x14ac:dyDescent="0.25">
      <c r="A325" s="225">
        <v>323</v>
      </c>
      <c r="B325" s="300" t="s">
        <v>164</v>
      </c>
      <c r="C325" s="300" t="s">
        <v>129</v>
      </c>
      <c r="D325" s="300">
        <v>1</v>
      </c>
      <c r="E325" s="300" t="s">
        <v>51</v>
      </c>
      <c r="F325" s="300">
        <v>60</v>
      </c>
      <c r="G325" s="300" t="s">
        <v>164</v>
      </c>
      <c r="H325" s="300" t="s">
        <v>51</v>
      </c>
      <c r="I325" s="343" t="s">
        <v>313</v>
      </c>
      <c r="J325" s="344">
        <v>517.17490225074948</v>
      </c>
      <c r="K325" s="345">
        <v>33.300000000000004</v>
      </c>
      <c r="L325" s="346" t="s">
        <v>451</v>
      </c>
      <c r="M325" s="346" t="s">
        <v>451</v>
      </c>
      <c r="N325" s="346" t="s">
        <v>451</v>
      </c>
      <c r="O325" s="346" t="s">
        <v>451</v>
      </c>
      <c r="W325" s="207">
        <f t="shared" si="75"/>
        <v>0</v>
      </c>
      <c r="X325" s="207">
        <f t="shared" si="76"/>
        <v>0</v>
      </c>
      <c r="Y325" s="207">
        <f t="shared" si="77"/>
        <v>0</v>
      </c>
      <c r="Z325" s="207">
        <f t="shared" si="78"/>
        <v>0</v>
      </c>
      <c r="AA325" s="207">
        <f t="shared" si="79"/>
        <v>0</v>
      </c>
      <c r="AB325" s="207">
        <f t="shared" si="80"/>
        <v>0</v>
      </c>
      <c r="AC325" s="82"/>
      <c r="AD325" s="82">
        <f t="shared" si="69"/>
        <v>0</v>
      </c>
      <c r="AE325" s="82">
        <f t="shared" si="70"/>
        <v>0</v>
      </c>
      <c r="AF325" s="82">
        <f t="shared" si="71"/>
        <v>0</v>
      </c>
      <c r="AG325" s="82">
        <f t="shared" si="72"/>
        <v>0</v>
      </c>
      <c r="AH325" s="82">
        <f t="shared" si="73"/>
        <v>0</v>
      </c>
      <c r="AI325" s="82">
        <f t="shared" si="74"/>
        <v>0</v>
      </c>
    </row>
    <row r="326" spans="1:35" s="285" customFormat="1" ht="25.5" x14ac:dyDescent="0.25">
      <c r="A326" s="225">
        <v>324</v>
      </c>
      <c r="B326" s="300" t="s">
        <v>164</v>
      </c>
      <c r="C326" s="300" t="s">
        <v>129</v>
      </c>
      <c r="D326" s="300">
        <v>2</v>
      </c>
      <c r="E326" s="300" t="s">
        <v>51</v>
      </c>
      <c r="F326" s="300">
        <v>60</v>
      </c>
      <c r="G326" s="300" t="s">
        <v>164</v>
      </c>
      <c r="H326" s="300" t="s">
        <v>51</v>
      </c>
      <c r="I326" s="343" t="s">
        <v>313</v>
      </c>
      <c r="J326" s="344">
        <v>517.17490225074948</v>
      </c>
      <c r="K326" s="345">
        <v>33.300000000000004</v>
      </c>
      <c r="L326" s="346" t="s">
        <v>451</v>
      </c>
      <c r="M326" s="346" t="s">
        <v>451</v>
      </c>
      <c r="N326" s="346" t="s">
        <v>451</v>
      </c>
      <c r="O326" s="346" t="s">
        <v>451</v>
      </c>
      <c r="P326" s="154"/>
      <c r="Q326" s="154"/>
      <c r="R326" s="154"/>
      <c r="S326" s="154"/>
      <c r="T326" s="154"/>
      <c r="U326" s="154"/>
      <c r="V326" s="154"/>
      <c r="W326" s="207">
        <f t="shared" si="75"/>
        <v>0</v>
      </c>
      <c r="X326" s="207">
        <f t="shared" si="76"/>
        <v>0</v>
      </c>
      <c r="Y326" s="207">
        <f t="shared" si="77"/>
        <v>0</v>
      </c>
      <c r="Z326" s="207">
        <f t="shared" si="78"/>
        <v>0</v>
      </c>
      <c r="AA326" s="207">
        <f t="shared" si="79"/>
        <v>0</v>
      </c>
      <c r="AB326" s="207">
        <f t="shared" si="80"/>
        <v>0</v>
      </c>
      <c r="AC326" s="82"/>
      <c r="AD326" s="82">
        <f t="shared" si="69"/>
        <v>0</v>
      </c>
      <c r="AE326" s="82">
        <f t="shared" si="70"/>
        <v>0</v>
      </c>
      <c r="AF326" s="82">
        <f t="shared" si="71"/>
        <v>0</v>
      </c>
      <c r="AG326" s="82">
        <f t="shared" si="72"/>
        <v>0</v>
      </c>
      <c r="AH326" s="82">
        <f t="shared" si="73"/>
        <v>0</v>
      </c>
      <c r="AI326" s="82">
        <f t="shared" si="74"/>
        <v>0</v>
      </c>
    </row>
    <row r="327" spans="1:35" ht="25.5" x14ac:dyDescent="0.25">
      <c r="A327" s="225">
        <v>325</v>
      </c>
      <c r="B327" s="300" t="s">
        <v>164</v>
      </c>
      <c r="C327" s="300" t="s">
        <v>154</v>
      </c>
      <c r="D327" s="300">
        <v>1</v>
      </c>
      <c r="E327" s="300" t="s">
        <v>51</v>
      </c>
      <c r="F327" s="300">
        <v>136</v>
      </c>
      <c r="G327" s="300" t="s">
        <v>164</v>
      </c>
      <c r="H327" s="300" t="s">
        <v>51</v>
      </c>
      <c r="I327" s="343" t="s">
        <v>313</v>
      </c>
      <c r="J327" s="344">
        <v>517.17490225074948</v>
      </c>
      <c r="K327" s="345">
        <v>75.48</v>
      </c>
      <c r="L327" s="346" t="s">
        <v>451</v>
      </c>
      <c r="M327" s="346" t="s">
        <v>451</v>
      </c>
      <c r="N327" s="346" t="s">
        <v>451</v>
      </c>
      <c r="O327" s="346" t="s">
        <v>451</v>
      </c>
      <c r="W327" s="207">
        <f t="shared" si="75"/>
        <v>0</v>
      </c>
      <c r="X327" s="207">
        <f t="shared" si="76"/>
        <v>0</v>
      </c>
      <c r="Y327" s="207">
        <f t="shared" si="77"/>
        <v>0</v>
      </c>
      <c r="Z327" s="207">
        <f t="shared" si="78"/>
        <v>0</v>
      </c>
      <c r="AA327" s="207">
        <f t="shared" si="79"/>
        <v>0</v>
      </c>
      <c r="AB327" s="207">
        <f t="shared" si="80"/>
        <v>0</v>
      </c>
      <c r="AC327" s="82"/>
      <c r="AD327" s="82">
        <f t="shared" si="69"/>
        <v>0</v>
      </c>
      <c r="AE327" s="82">
        <f t="shared" si="70"/>
        <v>0</v>
      </c>
      <c r="AF327" s="82">
        <f t="shared" si="71"/>
        <v>0</v>
      </c>
      <c r="AG327" s="82">
        <f t="shared" si="72"/>
        <v>0</v>
      </c>
      <c r="AH327" s="82">
        <f t="shared" si="73"/>
        <v>0</v>
      </c>
      <c r="AI327" s="82">
        <f t="shared" si="74"/>
        <v>0</v>
      </c>
    </row>
    <row r="328" spans="1:35" s="285" customFormat="1" ht="25.5" x14ac:dyDescent="0.25">
      <c r="A328" s="225">
        <v>326</v>
      </c>
      <c r="B328" s="300" t="s">
        <v>164</v>
      </c>
      <c r="C328" s="300" t="s">
        <v>154</v>
      </c>
      <c r="D328" s="300">
        <v>2</v>
      </c>
      <c r="E328" s="300" t="s">
        <v>51</v>
      </c>
      <c r="F328" s="300">
        <v>136</v>
      </c>
      <c r="G328" s="300" t="s">
        <v>164</v>
      </c>
      <c r="H328" s="300" t="s">
        <v>51</v>
      </c>
      <c r="I328" s="343" t="s">
        <v>313</v>
      </c>
      <c r="J328" s="344">
        <v>517.17490225074948</v>
      </c>
      <c r="K328" s="345">
        <v>75.48</v>
      </c>
      <c r="L328" s="346" t="s">
        <v>451</v>
      </c>
      <c r="M328" s="346" t="s">
        <v>451</v>
      </c>
      <c r="N328" s="346" t="s">
        <v>451</v>
      </c>
      <c r="O328" s="346" t="s">
        <v>451</v>
      </c>
      <c r="P328" s="154"/>
      <c r="Q328" s="154"/>
      <c r="R328" s="154"/>
      <c r="S328" s="154"/>
      <c r="T328" s="154"/>
      <c r="U328" s="154"/>
      <c r="V328" s="154"/>
      <c r="W328" s="207">
        <f t="shared" si="75"/>
        <v>0</v>
      </c>
      <c r="X328" s="207">
        <f t="shared" si="76"/>
        <v>0</v>
      </c>
      <c r="Y328" s="207">
        <f t="shared" si="77"/>
        <v>0</v>
      </c>
      <c r="Z328" s="207">
        <f t="shared" si="78"/>
        <v>0</v>
      </c>
      <c r="AA328" s="207">
        <f t="shared" si="79"/>
        <v>0</v>
      </c>
      <c r="AB328" s="207">
        <f t="shared" si="80"/>
        <v>0</v>
      </c>
      <c r="AC328" s="82"/>
      <c r="AD328" s="82">
        <f t="shared" si="69"/>
        <v>0</v>
      </c>
      <c r="AE328" s="82">
        <f t="shared" si="70"/>
        <v>0</v>
      </c>
      <c r="AF328" s="82">
        <f t="shared" si="71"/>
        <v>0</v>
      </c>
      <c r="AG328" s="82">
        <f t="shared" si="72"/>
        <v>0</v>
      </c>
      <c r="AH328" s="82">
        <f t="shared" si="73"/>
        <v>0</v>
      </c>
      <c r="AI328" s="82">
        <f t="shared" si="74"/>
        <v>0</v>
      </c>
    </row>
    <row r="329" spans="1:35" s="285" customFormat="1" ht="26.25" x14ac:dyDescent="0.25">
      <c r="A329" s="225">
        <v>327</v>
      </c>
      <c r="B329" s="346" t="s">
        <v>180</v>
      </c>
      <c r="C329" s="346" t="s">
        <v>25</v>
      </c>
      <c r="D329" s="300">
        <v>1</v>
      </c>
      <c r="E329" s="300" t="s">
        <v>180</v>
      </c>
      <c r="F329" s="300">
        <v>27</v>
      </c>
      <c r="G329" s="300" t="s">
        <v>180</v>
      </c>
      <c r="H329" s="300" t="s">
        <v>11</v>
      </c>
      <c r="I329" s="343" t="s">
        <v>314</v>
      </c>
      <c r="J329" s="344">
        <v>680.65493404551648</v>
      </c>
      <c r="K329" s="345">
        <v>19.763999999999999</v>
      </c>
      <c r="L329" s="346" t="s">
        <v>451</v>
      </c>
      <c r="M329" s="346" t="s">
        <v>451</v>
      </c>
      <c r="N329" s="346" t="s">
        <v>451</v>
      </c>
      <c r="O329" s="346" t="s">
        <v>451</v>
      </c>
      <c r="P329" s="154"/>
      <c r="Q329" s="154"/>
      <c r="R329" s="154"/>
      <c r="S329" s="154"/>
      <c r="T329" s="154"/>
      <c r="U329" s="154"/>
      <c r="V329" s="154"/>
      <c r="W329" s="207">
        <f t="shared" si="75"/>
        <v>0</v>
      </c>
      <c r="X329" s="207">
        <f t="shared" si="76"/>
        <v>0</v>
      </c>
      <c r="Y329" s="207">
        <f t="shared" si="77"/>
        <v>0</v>
      </c>
      <c r="Z329" s="207">
        <f t="shared" si="78"/>
        <v>0</v>
      </c>
      <c r="AA329" s="207">
        <f t="shared" si="79"/>
        <v>0</v>
      </c>
      <c r="AB329" s="207">
        <f t="shared" si="80"/>
        <v>0</v>
      </c>
      <c r="AC329" s="82"/>
      <c r="AD329" s="82">
        <f t="shared" si="69"/>
        <v>0</v>
      </c>
      <c r="AE329" s="82">
        <f t="shared" si="70"/>
        <v>0</v>
      </c>
      <c r="AF329" s="82">
        <f t="shared" si="71"/>
        <v>0</v>
      </c>
      <c r="AG329" s="82">
        <f t="shared" si="72"/>
        <v>0</v>
      </c>
      <c r="AH329" s="82">
        <f t="shared" si="73"/>
        <v>0</v>
      </c>
      <c r="AI329" s="82">
        <f t="shared" si="74"/>
        <v>0</v>
      </c>
    </row>
    <row r="330" spans="1:35" ht="26.25" x14ac:dyDescent="0.25">
      <c r="A330" s="225">
        <v>328</v>
      </c>
      <c r="B330" s="346" t="s">
        <v>180</v>
      </c>
      <c r="C330" s="346" t="s">
        <v>25</v>
      </c>
      <c r="D330" s="300">
        <v>2</v>
      </c>
      <c r="E330" s="300" t="s">
        <v>180</v>
      </c>
      <c r="F330" s="300">
        <v>27</v>
      </c>
      <c r="G330" s="300" t="s">
        <v>180</v>
      </c>
      <c r="H330" s="300" t="s">
        <v>11</v>
      </c>
      <c r="I330" s="343" t="s">
        <v>314</v>
      </c>
      <c r="J330" s="344">
        <v>680.65493404551648</v>
      </c>
      <c r="K330" s="345">
        <v>19.763999999999999</v>
      </c>
      <c r="L330" s="346" t="s">
        <v>451</v>
      </c>
      <c r="M330" s="346" t="s">
        <v>451</v>
      </c>
      <c r="N330" s="346" t="s">
        <v>451</v>
      </c>
      <c r="O330" s="346" t="s">
        <v>451</v>
      </c>
      <c r="W330" s="207">
        <f t="shared" si="75"/>
        <v>0</v>
      </c>
      <c r="X330" s="207">
        <f t="shared" si="76"/>
        <v>0</v>
      </c>
      <c r="Y330" s="207">
        <f t="shared" si="77"/>
        <v>0</v>
      </c>
      <c r="Z330" s="207">
        <f t="shared" si="78"/>
        <v>0</v>
      </c>
      <c r="AA330" s="207">
        <f t="shared" si="79"/>
        <v>0</v>
      </c>
      <c r="AB330" s="207">
        <f t="shared" si="80"/>
        <v>0</v>
      </c>
      <c r="AC330" s="82"/>
      <c r="AD330" s="82">
        <f t="shared" si="69"/>
        <v>0</v>
      </c>
      <c r="AE330" s="82">
        <f t="shared" si="70"/>
        <v>0</v>
      </c>
      <c r="AF330" s="82">
        <f t="shared" si="71"/>
        <v>0</v>
      </c>
      <c r="AG330" s="82">
        <f t="shared" si="72"/>
        <v>0</v>
      </c>
      <c r="AH330" s="82">
        <f t="shared" si="73"/>
        <v>0</v>
      </c>
      <c r="AI330" s="82">
        <f t="shared" si="74"/>
        <v>0</v>
      </c>
    </row>
    <row r="331" spans="1:35" ht="25.5" x14ac:dyDescent="0.25">
      <c r="A331" s="225">
        <v>329</v>
      </c>
      <c r="B331" s="300" t="s">
        <v>29</v>
      </c>
      <c r="C331" s="300" t="s">
        <v>13</v>
      </c>
      <c r="D331" s="300">
        <v>1</v>
      </c>
      <c r="E331" s="300" t="s">
        <v>15</v>
      </c>
      <c r="F331" s="300">
        <v>276</v>
      </c>
      <c r="G331" s="300" t="s">
        <v>15</v>
      </c>
      <c r="H331" s="300" t="s">
        <v>15</v>
      </c>
      <c r="I331" s="343" t="s">
        <v>313</v>
      </c>
      <c r="J331" s="344">
        <v>517.17490225074948</v>
      </c>
      <c r="K331" s="345">
        <v>153.18</v>
      </c>
      <c r="L331" s="346">
        <v>50</v>
      </c>
      <c r="M331" s="346" t="s">
        <v>451</v>
      </c>
      <c r="N331" s="346">
        <v>50</v>
      </c>
      <c r="O331" s="346" t="s">
        <v>451</v>
      </c>
      <c r="W331" s="207">
        <f t="shared" si="75"/>
        <v>0</v>
      </c>
      <c r="X331" s="207">
        <f t="shared" si="76"/>
        <v>1</v>
      </c>
      <c r="Y331" s="207">
        <f t="shared" si="77"/>
        <v>0</v>
      </c>
      <c r="Z331" s="207">
        <f t="shared" si="78"/>
        <v>0</v>
      </c>
      <c r="AA331" s="207">
        <f t="shared" si="79"/>
        <v>0</v>
      </c>
      <c r="AB331" s="207">
        <f t="shared" si="80"/>
        <v>0</v>
      </c>
      <c r="AC331" s="82"/>
      <c r="AD331" s="82">
        <f t="shared" si="69"/>
        <v>0</v>
      </c>
      <c r="AE331" s="82">
        <f t="shared" si="70"/>
        <v>1</v>
      </c>
      <c r="AF331" s="82">
        <f t="shared" si="71"/>
        <v>0</v>
      </c>
      <c r="AG331" s="82">
        <f t="shared" si="72"/>
        <v>0</v>
      </c>
      <c r="AH331" s="82">
        <f t="shared" si="73"/>
        <v>0</v>
      </c>
      <c r="AI331" s="82">
        <f t="shared" si="74"/>
        <v>0</v>
      </c>
    </row>
    <row r="332" spans="1:35" ht="25.5" x14ac:dyDescent="0.25">
      <c r="A332" s="225">
        <v>330</v>
      </c>
      <c r="B332" s="300" t="s">
        <v>29</v>
      </c>
      <c r="C332" s="300" t="s">
        <v>13</v>
      </c>
      <c r="D332" s="300">
        <v>2</v>
      </c>
      <c r="E332" s="300" t="s">
        <v>15</v>
      </c>
      <c r="F332" s="300">
        <v>276</v>
      </c>
      <c r="G332" s="300" t="s">
        <v>15</v>
      </c>
      <c r="H332" s="300" t="s">
        <v>15</v>
      </c>
      <c r="I332" s="343" t="s">
        <v>313</v>
      </c>
      <c r="J332" s="344">
        <v>517.17490225074948</v>
      </c>
      <c r="K332" s="345">
        <v>153.18</v>
      </c>
      <c r="L332" s="346">
        <v>50</v>
      </c>
      <c r="M332" s="346" t="s">
        <v>451</v>
      </c>
      <c r="N332" s="346">
        <v>50</v>
      </c>
      <c r="O332" s="346" t="s">
        <v>451</v>
      </c>
      <c r="W332" s="207">
        <f t="shared" si="75"/>
        <v>0</v>
      </c>
      <c r="X332" s="207">
        <f t="shared" si="76"/>
        <v>1</v>
      </c>
      <c r="Y332" s="207">
        <f t="shared" si="77"/>
        <v>0</v>
      </c>
      <c r="Z332" s="207">
        <f t="shared" si="78"/>
        <v>0</v>
      </c>
      <c r="AA332" s="207">
        <f t="shared" si="79"/>
        <v>0</v>
      </c>
      <c r="AB332" s="207">
        <f t="shared" si="80"/>
        <v>0</v>
      </c>
      <c r="AC332" s="82"/>
      <c r="AD332" s="82">
        <f t="shared" si="69"/>
        <v>0</v>
      </c>
      <c r="AE332" s="82">
        <f t="shared" si="70"/>
        <v>1</v>
      </c>
      <c r="AF332" s="82">
        <f t="shared" si="71"/>
        <v>0</v>
      </c>
      <c r="AG332" s="82">
        <f t="shared" si="72"/>
        <v>0</v>
      </c>
      <c r="AH332" s="82">
        <f t="shared" si="73"/>
        <v>0</v>
      </c>
      <c r="AI332" s="82">
        <f t="shared" si="74"/>
        <v>0</v>
      </c>
    </row>
    <row r="333" spans="1:35" ht="25.5" x14ac:dyDescent="0.25">
      <c r="A333" s="225">
        <v>331</v>
      </c>
      <c r="B333" s="300" t="s">
        <v>29</v>
      </c>
      <c r="C333" s="300" t="s">
        <v>781</v>
      </c>
      <c r="D333" s="300">
        <v>3</v>
      </c>
      <c r="E333" s="300" t="s">
        <v>15</v>
      </c>
      <c r="F333" s="300">
        <v>272</v>
      </c>
      <c r="G333" s="300" t="s">
        <v>15</v>
      </c>
      <c r="H333" s="300" t="s">
        <v>782</v>
      </c>
      <c r="I333" s="343" t="s">
        <v>313</v>
      </c>
      <c r="J333" s="344">
        <v>517.17490225074948</v>
      </c>
      <c r="K333" s="345">
        <v>150.96</v>
      </c>
      <c r="L333" s="346">
        <v>50</v>
      </c>
      <c r="M333" s="346" t="s">
        <v>451</v>
      </c>
      <c r="N333" s="346" t="s">
        <v>451</v>
      </c>
      <c r="O333" s="346" t="s">
        <v>451</v>
      </c>
      <c r="W333" s="207">
        <f t="shared" si="75"/>
        <v>0</v>
      </c>
      <c r="X333" s="207">
        <f t="shared" si="76"/>
        <v>1</v>
      </c>
      <c r="Y333" s="207">
        <f t="shared" si="77"/>
        <v>0</v>
      </c>
      <c r="Z333" s="207">
        <f t="shared" si="78"/>
        <v>0</v>
      </c>
      <c r="AA333" s="207">
        <f t="shared" si="79"/>
        <v>0</v>
      </c>
      <c r="AB333" s="207">
        <f t="shared" si="80"/>
        <v>0</v>
      </c>
      <c r="AC333" s="82"/>
      <c r="AD333" s="82">
        <f t="shared" si="69"/>
        <v>0</v>
      </c>
      <c r="AE333" s="82">
        <f t="shared" si="70"/>
        <v>0</v>
      </c>
      <c r="AF333" s="82">
        <f t="shared" si="71"/>
        <v>0</v>
      </c>
      <c r="AG333" s="82">
        <f t="shared" si="72"/>
        <v>0</v>
      </c>
      <c r="AH333" s="82">
        <f t="shared" si="73"/>
        <v>0</v>
      </c>
      <c r="AI333" s="82">
        <f t="shared" si="74"/>
        <v>0</v>
      </c>
    </row>
    <row r="334" spans="1:35" ht="25.5" x14ac:dyDescent="0.25">
      <c r="A334" s="225">
        <v>332</v>
      </c>
      <c r="B334" s="300" t="s">
        <v>29</v>
      </c>
      <c r="C334" s="300" t="s">
        <v>13</v>
      </c>
      <c r="D334" s="300">
        <v>4</v>
      </c>
      <c r="E334" s="300" t="s">
        <v>15</v>
      </c>
      <c r="F334" s="300">
        <v>273</v>
      </c>
      <c r="G334" s="300" t="s">
        <v>15</v>
      </c>
      <c r="H334" s="300" t="s">
        <v>15</v>
      </c>
      <c r="I334" s="343" t="s">
        <v>313</v>
      </c>
      <c r="J334" s="344">
        <v>517.17490225074948</v>
      </c>
      <c r="K334" s="345">
        <v>151.51500000000001</v>
      </c>
      <c r="L334" s="346">
        <v>50</v>
      </c>
      <c r="M334" s="346" t="s">
        <v>451</v>
      </c>
      <c r="N334" s="346">
        <v>50</v>
      </c>
      <c r="O334" s="346" t="s">
        <v>451</v>
      </c>
      <c r="W334" s="207">
        <f t="shared" si="75"/>
        <v>0</v>
      </c>
      <c r="X334" s="207">
        <f t="shared" si="76"/>
        <v>1</v>
      </c>
      <c r="Y334" s="207">
        <f t="shared" si="77"/>
        <v>0</v>
      </c>
      <c r="Z334" s="207">
        <f t="shared" si="78"/>
        <v>0</v>
      </c>
      <c r="AA334" s="207">
        <f t="shared" si="79"/>
        <v>0</v>
      </c>
      <c r="AB334" s="207">
        <f t="shared" si="80"/>
        <v>0</v>
      </c>
      <c r="AC334" s="82"/>
      <c r="AD334" s="82">
        <f t="shared" si="69"/>
        <v>0</v>
      </c>
      <c r="AE334" s="82">
        <f t="shared" si="70"/>
        <v>1</v>
      </c>
      <c r="AF334" s="82">
        <f t="shared" si="71"/>
        <v>0</v>
      </c>
      <c r="AG334" s="82">
        <f t="shared" si="72"/>
        <v>0</v>
      </c>
      <c r="AH334" s="82">
        <f t="shared" si="73"/>
        <v>0</v>
      </c>
      <c r="AI334" s="82">
        <f t="shared" si="74"/>
        <v>0</v>
      </c>
    </row>
    <row r="335" spans="1:35" ht="25.5" x14ac:dyDescent="0.25">
      <c r="A335" s="225">
        <v>333</v>
      </c>
      <c r="B335" s="347" t="s">
        <v>29</v>
      </c>
      <c r="C335" s="347" t="s">
        <v>228</v>
      </c>
      <c r="D335" s="347">
        <v>1</v>
      </c>
      <c r="E335" s="347" t="s">
        <v>190</v>
      </c>
      <c r="F335" s="347">
        <v>161</v>
      </c>
      <c r="G335" s="347" t="s">
        <v>15</v>
      </c>
      <c r="H335" s="347" t="s">
        <v>190</v>
      </c>
      <c r="I335" s="343" t="s">
        <v>314</v>
      </c>
      <c r="J335" s="344">
        <v>680.65493404551648</v>
      </c>
      <c r="K335" s="345">
        <v>117.852</v>
      </c>
      <c r="L335" s="346" t="s">
        <v>451</v>
      </c>
      <c r="M335" s="346" t="s">
        <v>451</v>
      </c>
      <c r="N335" s="346" t="s">
        <v>451</v>
      </c>
      <c r="O335" s="346" t="s">
        <v>451</v>
      </c>
      <c r="W335" s="207">
        <f t="shared" si="75"/>
        <v>0</v>
      </c>
      <c r="X335" s="207">
        <f t="shared" si="76"/>
        <v>0</v>
      </c>
      <c r="Y335" s="207">
        <f t="shared" si="77"/>
        <v>0</v>
      </c>
      <c r="Z335" s="207">
        <f t="shared" si="78"/>
        <v>0</v>
      </c>
      <c r="AA335" s="207">
        <f t="shared" si="79"/>
        <v>0</v>
      </c>
      <c r="AB335" s="207">
        <f t="shared" si="80"/>
        <v>0</v>
      </c>
      <c r="AC335" s="82"/>
      <c r="AD335" s="82">
        <f t="shared" si="69"/>
        <v>0</v>
      </c>
      <c r="AE335" s="82">
        <f t="shared" si="70"/>
        <v>0</v>
      </c>
      <c r="AF335" s="82">
        <f t="shared" si="71"/>
        <v>0</v>
      </c>
      <c r="AG335" s="82">
        <f t="shared" si="72"/>
        <v>0</v>
      </c>
      <c r="AH335" s="82">
        <f t="shared" si="73"/>
        <v>0</v>
      </c>
      <c r="AI335" s="82">
        <f t="shared" si="74"/>
        <v>0</v>
      </c>
    </row>
    <row r="336" spans="1:35" ht="25.5" x14ac:dyDescent="0.25">
      <c r="A336" s="225">
        <v>334</v>
      </c>
      <c r="B336" s="347" t="s">
        <v>29</v>
      </c>
      <c r="C336" s="347" t="s">
        <v>228</v>
      </c>
      <c r="D336" s="347">
        <v>2</v>
      </c>
      <c r="E336" s="347" t="s">
        <v>190</v>
      </c>
      <c r="F336" s="347">
        <v>161</v>
      </c>
      <c r="G336" s="347" t="s">
        <v>15</v>
      </c>
      <c r="H336" s="347" t="s">
        <v>190</v>
      </c>
      <c r="I336" s="343" t="s">
        <v>314</v>
      </c>
      <c r="J336" s="344">
        <v>680.65493404551648</v>
      </c>
      <c r="K336" s="345">
        <v>117.852</v>
      </c>
      <c r="L336" s="346" t="s">
        <v>451</v>
      </c>
      <c r="M336" s="346" t="s">
        <v>451</v>
      </c>
      <c r="N336" s="346" t="s">
        <v>451</v>
      </c>
      <c r="O336" s="346" t="s">
        <v>451</v>
      </c>
      <c r="W336" s="207">
        <f t="shared" si="75"/>
        <v>0</v>
      </c>
      <c r="X336" s="207">
        <f t="shared" si="76"/>
        <v>0</v>
      </c>
      <c r="Y336" s="207">
        <f t="shared" si="77"/>
        <v>0</v>
      </c>
      <c r="Z336" s="207">
        <f t="shared" si="78"/>
        <v>0</v>
      </c>
      <c r="AA336" s="207">
        <f t="shared" si="79"/>
        <v>0</v>
      </c>
      <c r="AB336" s="207">
        <f t="shared" si="80"/>
        <v>0</v>
      </c>
      <c r="AC336" s="82"/>
      <c r="AD336" s="82">
        <f t="shared" si="69"/>
        <v>0</v>
      </c>
      <c r="AE336" s="82">
        <f t="shared" si="70"/>
        <v>0</v>
      </c>
      <c r="AF336" s="82">
        <f t="shared" si="71"/>
        <v>0</v>
      </c>
      <c r="AG336" s="82">
        <f t="shared" si="72"/>
        <v>0</v>
      </c>
      <c r="AH336" s="82">
        <f t="shared" si="73"/>
        <v>0</v>
      </c>
      <c r="AI336" s="82">
        <f t="shared" si="74"/>
        <v>0</v>
      </c>
    </row>
    <row r="337" spans="1:35" ht="25.5" x14ac:dyDescent="0.25">
      <c r="A337" s="225">
        <v>335</v>
      </c>
      <c r="B337" s="300" t="s">
        <v>135</v>
      </c>
      <c r="C337" s="300" t="s">
        <v>609</v>
      </c>
      <c r="D337" s="300">
        <v>1</v>
      </c>
      <c r="E337" s="300" t="s">
        <v>23</v>
      </c>
      <c r="F337" s="300">
        <v>189</v>
      </c>
      <c r="G337" s="300" t="s">
        <v>23</v>
      </c>
      <c r="H337" s="300" t="s">
        <v>23</v>
      </c>
      <c r="I337" s="343" t="s">
        <v>313</v>
      </c>
      <c r="J337" s="344">
        <v>517.17490225074948</v>
      </c>
      <c r="K337" s="345">
        <v>104.89500000000001</v>
      </c>
      <c r="L337" s="346" t="s">
        <v>451</v>
      </c>
      <c r="M337" s="346" t="s">
        <v>451</v>
      </c>
      <c r="N337" s="346" t="s">
        <v>451</v>
      </c>
      <c r="O337" s="346" t="s">
        <v>451</v>
      </c>
      <c r="W337" s="207">
        <f t="shared" si="75"/>
        <v>0</v>
      </c>
      <c r="X337" s="207">
        <f t="shared" si="76"/>
        <v>0</v>
      </c>
      <c r="Y337" s="207">
        <f t="shared" si="77"/>
        <v>0</v>
      </c>
      <c r="Z337" s="207">
        <f t="shared" si="78"/>
        <v>0</v>
      </c>
      <c r="AA337" s="207">
        <f t="shared" si="79"/>
        <v>0</v>
      </c>
      <c r="AB337" s="207">
        <f t="shared" si="80"/>
        <v>0</v>
      </c>
      <c r="AC337" s="82"/>
      <c r="AD337" s="82">
        <f t="shared" si="69"/>
        <v>0</v>
      </c>
      <c r="AE337" s="82">
        <f t="shared" si="70"/>
        <v>0</v>
      </c>
      <c r="AF337" s="82">
        <f t="shared" si="71"/>
        <v>0</v>
      </c>
      <c r="AG337" s="82">
        <f t="shared" si="72"/>
        <v>0</v>
      </c>
      <c r="AH337" s="82">
        <f t="shared" si="73"/>
        <v>0</v>
      </c>
      <c r="AI337" s="82">
        <f t="shared" si="74"/>
        <v>0</v>
      </c>
    </row>
    <row r="338" spans="1:35" ht="25.5" x14ac:dyDescent="0.25">
      <c r="A338" s="225">
        <v>336</v>
      </c>
      <c r="B338" s="300" t="s">
        <v>135</v>
      </c>
      <c r="C338" s="300" t="s">
        <v>83</v>
      </c>
      <c r="D338" s="300">
        <v>1</v>
      </c>
      <c r="E338" s="300" t="s">
        <v>15</v>
      </c>
      <c r="F338" s="300">
        <v>79</v>
      </c>
      <c r="G338" s="300" t="s">
        <v>23</v>
      </c>
      <c r="H338" s="300" t="s">
        <v>15</v>
      </c>
      <c r="I338" s="343" t="s">
        <v>313</v>
      </c>
      <c r="J338" s="344">
        <v>517.17490225074948</v>
      </c>
      <c r="K338" s="345">
        <v>43.845000000000006</v>
      </c>
      <c r="L338" s="346" t="s">
        <v>451</v>
      </c>
      <c r="M338" s="346" t="s">
        <v>451</v>
      </c>
      <c r="N338" s="346" t="s">
        <v>451</v>
      </c>
      <c r="O338" s="346" t="s">
        <v>451</v>
      </c>
      <c r="W338" s="207">
        <f t="shared" si="75"/>
        <v>0</v>
      </c>
      <c r="X338" s="207">
        <f t="shared" si="76"/>
        <v>0</v>
      </c>
      <c r="Y338" s="207">
        <f t="shared" si="77"/>
        <v>0</v>
      </c>
      <c r="Z338" s="207">
        <f t="shared" si="78"/>
        <v>0</v>
      </c>
      <c r="AA338" s="207">
        <f t="shared" si="79"/>
        <v>0</v>
      </c>
      <c r="AB338" s="207">
        <f t="shared" si="80"/>
        <v>0</v>
      </c>
      <c r="AC338" s="82"/>
      <c r="AD338" s="82">
        <f t="shared" si="69"/>
        <v>0</v>
      </c>
      <c r="AE338" s="82">
        <f t="shared" si="70"/>
        <v>0</v>
      </c>
      <c r="AF338" s="82">
        <f t="shared" si="71"/>
        <v>0</v>
      </c>
      <c r="AG338" s="82">
        <f t="shared" si="72"/>
        <v>0</v>
      </c>
      <c r="AH338" s="82">
        <f t="shared" si="73"/>
        <v>0</v>
      </c>
      <c r="AI338" s="82">
        <f t="shared" si="74"/>
        <v>0</v>
      </c>
    </row>
    <row r="339" spans="1:35" ht="25.5" x14ac:dyDescent="0.25">
      <c r="A339" s="225">
        <v>337</v>
      </c>
      <c r="B339" s="300" t="s">
        <v>135</v>
      </c>
      <c r="C339" s="300" t="s">
        <v>487</v>
      </c>
      <c r="D339" s="300">
        <v>1</v>
      </c>
      <c r="E339" s="300" t="s">
        <v>23</v>
      </c>
      <c r="F339" s="300">
        <v>240</v>
      </c>
      <c r="G339" s="300" t="s">
        <v>23</v>
      </c>
      <c r="H339" s="300" t="s">
        <v>23</v>
      </c>
      <c r="I339" s="343" t="s">
        <v>313</v>
      </c>
      <c r="J339" s="344">
        <v>517.17490225074948</v>
      </c>
      <c r="K339" s="345">
        <v>133.20000000000002</v>
      </c>
      <c r="L339" s="346" t="s">
        <v>451</v>
      </c>
      <c r="M339" s="346" t="s">
        <v>451</v>
      </c>
      <c r="N339" s="346" t="s">
        <v>451</v>
      </c>
      <c r="O339" s="346" t="s">
        <v>451</v>
      </c>
      <c r="W339" s="207">
        <f t="shared" si="75"/>
        <v>0</v>
      </c>
      <c r="X339" s="207">
        <f t="shared" si="76"/>
        <v>0</v>
      </c>
      <c r="Y339" s="207">
        <f t="shared" si="77"/>
        <v>0</v>
      </c>
      <c r="Z339" s="207">
        <f t="shared" si="78"/>
        <v>0</v>
      </c>
      <c r="AA339" s="207">
        <f t="shared" si="79"/>
        <v>0</v>
      </c>
      <c r="AB339" s="207">
        <f t="shared" si="80"/>
        <v>0</v>
      </c>
      <c r="AC339" s="82"/>
      <c r="AD339" s="82">
        <f t="shared" si="69"/>
        <v>0</v>
      </c>
      <c r="AE339" s="82">
        <f t="shared" si="70"/>
        <v>0</v>
      </c>
      <c r="AF339" s="82">
        <f t="shared" si="71"/>
        <v>0</v>
      </c>
      <c r="AG339" s="82">
        <f t="shared" si="72"/>
        <v>0</v>
      </c>
      <c r="AH339" s="82">
        <f t="shared" si="73"/>
        <v>0</v>
      </c>
      <c r="AI339" s="82">
        <f t="shared" si="74"/>
        <v>0</v>
      </c>
    </row>
    <row r="340" spans="1:35" ht="25.5" x14ac:dyDescent="0.25">
      <c r="A340" s="225">
        <v>338</v>
      </c>
      <c r="B340" s="300" t="s">
        <v>135</v>
      </c>
      <c r="C340" s="300" t="s">
        <v>487</v>
      </c>
      <c r="D340" s="300">
        <v>2</v>
      </c>
      <c r="E340" s="300" t="s">
        <v>23</v>
      </c>
      <c r="F340" s="300">
        <v>240</v>
      </c>
      <c r="G340" s="300" t="s">
        <v>23</v>
      </c>
      <c r="H340" s="300" t="s">
        <v>23</v>
      </c>
      <c r="I340" s="343" t="s">
        <v>313</v>
      </c>
      <c r="J340" s="344">
        <v>517.17490225074948</v>
      </c>
      <c r="K340" s="345">
        <v>133.20000000000002</v>
      </c>
      <c r="L340" s="346" t="s">
        <v>451</v>
      </c>
      <c r="M340" s="346" t="s">
        <v>451</v>
      </c>
      <c r="N340" s="346" t="s">
        <v>451</v>
      </c>
      <c r="O340" s="346" t="s">
        <v>451</v>
      </c>
      <c r="W340" s="207">
        <f t="shared" si="75"/>
        <v>0</v>
      </c>
      <c r="X340" s="207">
        <f t="shared" si="76"/>
        <v>0</v>
      </c>
      <c r="Y340" s="207">
        <f t="shared" si="77"/>
        <v>0</v>
      </c>
      <c r="Z340" s="207">
        <f t="shared" si="78"/>
        <v>0</v>
      </c>
      <c r="AA340" s="207">
        <f t="shared" si="79"/>
        <v>0</v>
      </c>
      <c r="AB340" s="207">
        <f t="shared" si="80"/>
        <v>0</v>
      </c>
      <c r="AC340" s="82"/>
      <c r="AD340" s="82">
        <f t="shared" si="69"/>
        <v>0</v>
      </c>
      <c r="AE340" s="82">
        <f t="shared" si="70"/>
        <v>0</v>
      </c>
      <c r="AF340" s="82">
        <f t="shared" si="71"/>
        <v>0</v>
      </c>
      <c r="AG340" s="82">
        <f t="shared" si="72"/>
        <v>0</v>
      </c>
      <c r="AH340" s="82">
        <f t="shared" si="73"/>
        <v>0</v>
      </c>
      <c r="AI340" s="82">
        <f t="shared" si="74"/>
        <v>0</v>
      </c>
    </row>
    <row r="341" spans="1:35" ht="25.5" x14ac:dyDescent="0.25">
      <c r="A341" s="225">
        <v>339</v>
      </c>
      <c r="B341" s="300" t="s">
        <v>10</v>
      </c>
      <c r="C341" s="300" t="s">
        <v>135</v>
      </c>
      <c r="D341" s="300">
        <v>1</v>
      </c>
      <c r="E341" s="300" t="s">
        <v>11</v>
      </c>
      <c r="F341" s="300">
        <v>156</v>
      </c>
      <c r="G341" s="300" t="s">
        <v>11</v>
      </c>
      <c r="H341" s="300" t="s">
        <v>23</v>
      </c>
      <c r="I341" s="343" t="s">
        <v>313</v>
      </c>
      <c r="J341" s="344">
        <v>517.17490225074948</v>
      </c>
      <c r="K341" s="345">
        <v>86.580000000000013</v>
      </c>
      <c r="L341" s="346">
        <v>50</v>
      </c>
      <c r="M341" s="346" t="s">
        <v>451</v>
      </c>
      <c r="N341" s="346" t="s">
        <v>451</v>
      </c>
      <c r="O341" s="346" t="s">
        <v>451</v>
      </c>
      <c r="W341" s="207">
        <f t="shared" si="75"/>
        <v>0</v>
      </c>
      <c r="X341" s="207">
        <f t="shared" si="76"/>
        <v>1</v>
      </c>
      <c r="Y341" s="207">
        <f t="shared" si="77"/>
        <v>0</v>
      </c>
      <c r="Z341" s="207">
        <f t="shared" si="78"/>
        <v>0</v>
      </c>
      <c r="AA341" s="207">
        <f t="shared" si="79"/>
        <v>0</v>
      </c>
      <c r="AB341" s="207">
        <f t="shared" si="80"/>
        <v>0</v>
      </c>
      <c r="AC341" s="82"/>
      <c r="AD341" s="82">
        <f t="shared" si="69"/>
        <v>0</v>
      </c>
      <c r="AE341" s="82">
        <f t="shared" si="70"/>
        <v>0</v>
      </c>
      <c r="AF341" s="82">
        <f t="shared" si="71"/>
        <v>0</v>
      </c>
      <c r="AG341" s="82">
        <f t="shared" si="72"/>
        <v>0</v>
      </c>
      <c r="AH341" s="82">
        <f t="shared" si="73"/>
        <v>0</v>
      </c>
      <c r="AI341" s="82">
        <f t="shared" si="74"/>
        <v>0</v>
      </c>
    </row>
    <row r="342" spans="1:35" ht="26.25" x14ac:dyDescent="0.25">
      <c r="A342" s="225">
        <v>340</v>
      </c>
      <c r="B342" s="300" t="s">
        <v>10</v>
      </c>
      <c r="C342" s="300" t="s">
        <v>114</v>
      </c>
      <c r="D342" s="300">
        <v>1</v>
      </c>
      <c r="E342" s="300" t="s">
        <v>11</v>
      </c>
      <c r="F342" s="300">
        <v>352</v>
      </c>
      <c r="G342" s="300" t="s">
        <v>11</v>
      </c>
      <c r="H342" s="300" t="s">
        <v>15</v>
      </c>
      <c r="I342" s="343" t="s">
        <v>316</v>
      </c>
      <c r="J342" s="344">
        <v>643.02759417734819</v>
      </c>
      <c r="K342" s="345">
        <v>243.93600000000004</v>
      </c>
      <c r="L342" s="346">
        <v>80</v>
      </c>
      <c r="M342" s="346" t="s">
        <v>451</v>
      </c>
      <c r="N342" s="346">
        <v>80</v>
      </c>
      <c r="O342" s="346" t="s">
        <v>543</v>
      </c>
      <c r="W342" s="207">
        <f t="shared" si="75"/>
        <v>0</v>
      </c>
      <c r="X342" s="207">
        <f t="shared" si="76"/>
        <v>0</v>
      </c>
      <c r="Y342" s="207">
        <f t="shared" si="77"/>
        <v>0</v>
      </c>
      <c r="Z342" s="207">
        <f t="shared" si="78"/>
        <v>0</v>
      </c>
      <c r="AA342" s="207">
        <f t="shared" si="79"/>
        <v>0</v>
      </c>
      <c r="AB342" s="207">
        <f t="shared" si="80"/>
        <v>1</v>
      </c>
      <c r="AC342" s="82"/>
      <c r="AD342" s="82">
        <f t="shared" si="69"/>
        <v>0</v>
      </c>
      <c r="AE342" s="82">
        <f t="shared" si="70"/>
        <v>0</v>
      </c>
      <c r="AF342" s="82">
        <f t="shared" si="71"/>
        <v>0</v>
      </c>
      <c r="AG342" s="82">
        <f t="shared" si="72"/>
        <v>0</v>
      </c>
      <c r="AH342" s="82">
        <f t="shared" si="73"/>
        <v>0</v>
      </c>
      <c r="AI342" s="82">
        <f t="shared" si="74"/>
        <v>0</v>
      </c>
    </row>
    <row r="343" spans="1:35" s="285" customFormat="1" ht="26.25" x14ac:dyDescent="0.25">
      <c r="A343" s="225">
        <v>341</v>
      </c>
      <c r="B343" s="300" t="s">
        <v>10</v>
      </c>
      <c r="C343" s="300" t="s">
        <v>114</v>
      </c>
      <c r="D343" s="300">
        <v>2</v>
      </c>
      <c r="E343" s="300" t="s">
        <v>11</v>
      </c>
      <c r="F343" s="300">
        <v>352</v>
      </c>
      <c r="G343" s="300" t="s">
        <v>11</v>
      </c>
      <c r="H343" s="300" t="s">
        <v>15</v>
      </c>
      <c r="I343" s="343" t="s">
        <v>316</v>
      </c>
      <c r="J343" s="344">
        <v>643.02759417734819</v>
      </c>
      <c r="K343" s="345">
        <v>243.93600000000004</v>
      </c>
      <c r="L343" s="346">
        <v>80</v>
      </c>
      <c r="M343" s="346" t="s">
        <v>451</v>
      </c>
      <c r="N343" s="346">
        <v>80</v>
      </c>
      <c r="O343" s="346" t="s">
        <v>543</v>
      </c>
      <c r="P343" s="154"/>
      <c r="Q343" s="154"/>
      <c r="R343" s="154"/>
      <c r="S343" s="154"/>
      <c r="T343" s="154"/>
      <c r="U343" s="154"/>
      <c r="V343" s="154"/>
      <c r="W343" s="207">
        <f t="shared" si="75"/>
        <v>0</v>
      </c>
      <c r="X343" s="207">
        <f t="shared" si="76"/>
        <v>0</v>
      </c>
      <c r="Y343" s="207">
        <f t="shared" si="77"/>
        <v>0</v>
      </c>
      <c r="Z343" s="207">
        <f t="shared" si="78"/>
        <v>0</v>
      </c>
      <c r="AA343" s="207">
        <f t="shared" si="79"/>
        <v>0</v>
      </c>
      <c r="AB343" s="207">
        <f t="shared" si="80"/>
        <v>1</v>
      </c>
      <c r="AC343" s="82"/>
      <c r="AD343" s="82">
        <f t="shared" si="69"/>
        <v>0</v>
      </c>
      <c r="AE343" s="82">
        <f t="shared" si="70"/>
        <v>0</v>
      </c>
      <c r="AF343" s="82">
        <f t="shared" si="71"/>
        <v>0</v>
      </c>
      <c r="AG343" s="82">
        <f t="shared" si="72"/>
        <v>0</v>
      </c>
      <c r="AH343" s="82">
        <f t="shared" si="73"/>
        <v>0</v>
      </c>
      <c r="AI343" s="82">
        <f t="shared" si="74"/>
        <v>0</v>
      </c>
    </row>
    <row r="344" spans="1:35" ht="25.5" x14ac:dyDescent="0.25">
      <c r="A344" s="225">
        <v>342</v>
      </c>
      <c r="B344" s="300" t="s">
        <v>166</v>
      </c>
      <c r="C344" s="346" t="s">
        <v>40</v>
      </c>
      <c r="D344" s="300">
        <v>1</v>
      </c>
      <c r="E344" s="300" t="s">
        <v>51</v>
      </c>
      <c r="F344" s="300">
        <v>178</v>
      </c>
      <c r="G344" s="300" t="s">
        <v>51</v>
      </c>
      <c r="H344" s="300" t="s">
        <v>11</v>
      </c>
      <c r="I344" s="343" t="s">
        <v>313</v>
      </c>
      <c r="J344" s="344">
        <v>517.17490225074948</v>
      </c>
      <c r="K344" s="345">
        <v>98.79</v>
      </c>
      <c r="L344" s="346" t="s">
        <v>451</v>
      </c>
      <c r="M344" s="346" t="s">
        <v>451</v>
      </c>
      <c r="N344" s="346" t="s">
        <v>451</v>
      </c>
      <c r="O344" s="346" t="s">
        <v>451</v>
      </c>
      <c r="W344" s="207">
        <f t="shared" si="75"/>
        <v>0</v>
      </c>
      <c r="X344" s="207">
        <f t="shared" si="76"/>
        <v>0</v>
      </c>
      <c r="Y344" s="207">
        <f t="shared" si="77"/>
        <v>0</v>
      </c>
      <c r="Z344" s="207">
        <f t="shared" si="78"/>
        <v>0</v>
      </c>
      <c r="AA344" s="207">
        <f t="shared" si="79"/>
        <v>0</v>
      </c>
      <c r="AB344" s="207">
        <f t="shared" si="80"/>
        <v>0</v>
      </c>
      <c r="AC344" s="82"/>
      <c r="AD344" s="82">
        <f t="shared" si="69"/>
        <v>0</v>
      </c>
      <c r="AE344" s="82">
        <f t="shared" si="70"/>
        <v>0</v>
      </c>
      <c r="AF344" s="82">
        <f t="shared" si="71"/>
        <v>0</v>
      </c>
      <c r="AG344" s="82">
        <f t="shared" si="72"/>
        <v>0</v>
      </c>
      <c r="AH344" s="82">
        <f t="shared" si="73"/>
        <v>0</v>
      </c>
      <c r="AI344" s="82">
        <f t="shared" si="74"/>
        <v>0</v>
      </c>
    </row>
    <row r="345" spans="1:35" s="285" customFormat="1" ht="25.5" x14ac:dyDescent="0.25">
      <c r="A345" s="225">
        <v>343</v>
      </c>
      <c r="B345" s="300" t="s">
        <v>88</v>
      </c>
      <c r="C345" s="300" t="s">
        <v>762</v>
      </c>
      <c r="D345" s="300">
        <v>1</v>
      </c>
      <c r="E345" s="300" t="s">
        <v>763</v>
      </c>
      <c r="F345" s="300">
        <v>201</v>
      </c>
      <c r="G345" s="300" t="s">
        <v>15</v>
      </c>
      <c r="H345" s="300" t="s">
        <v>265</v>
      </c>
      <c r="I345" s="343" t="s">
        <v>313</v>
      </c>
      <c r="J345" s="344">
        <v>517.17490225074948</v>
      </c>
      <c r="K345" s="345">
        <v>111.55500000000001</v>
      </c>
      <c r="L345" s="346">
        <v>50</v>
      </c>
      <c r="M345" s="346" t="s">
        <v>451</v>
      </c>
      <c r="N345" s="346">
        <v>50</v>
      </c>
      <c r="O345" s="346" t="s">
        <v>451</v>
      </c>
      <c r="P345" s="154"/>
      <c r="Q345" s="154"/>
      <c r="R345" s="154"/>
      <c r="S345" s="154"/>
      <c r="T345" s="154"/>
      <c r="U345" s="154"/>
      <c r="V345" s="154"/>
      <c r="W345" s="207">
        <f t="shared" si="75"/>
        <v>0</v>
      </c>
      <c r="X345" s="207">
        <f t="shared" si="76"/>
        <v>1</v>
      </c>
      <c r="Y345" s="207">
        <f t="shared" si="77"/>
        <v>0</v>
      </c>
      <c r="Z345" s="207">
        <f t="shared" si="78"/>
        <v>0</v>
      </c>
      <c r="AA345" s="207">
        <f t="shared" si="79"/>
        <v>0</v>
      </c>
      <c r="AB345" s="207">
        <f t="shared" si="80"/>
        <v>0</v>
      </c>
      <c r="AC345" s="82"/>
      <c r="AD345" s="82">
        <f t="shared" si="69"/>
        <v>0</v>
      </c>
      <c r="AE345" s="82">
        <f t="shared" si="70"/>
        <v>1</v>
      </c>
      <c r="AF345" s="82">
        <f t="shared" si="71"/>
        <v>0</v>
      </c>
      <c r="AG345" s="82">
        <f t="shared" si="72"/>
        <v>0</v>
      </c>
      <c r="AH345" s="82">
        <f t="shared" si="73"/>
        <v>0</v>
      </c>
      <c r="AI345" s="82">
        <f t="shared" si="74"/>
        <v>0</v>
      </c>
    </row>
    <row r="346" spans="1:35" ht="25.5" x14ac:dyDescent="0.25">
      <c r="A346" s="225">
        <v>344</v>
      </c>
      <c r="B346" s="300" t="s">
        <v>88</v>
      </c>
      <c r="C346" s="300" t="s">
        <v>762</v>
      </c>
      <c r="D346" s="300">
        <v>2</v>
      </c>
      <c r="E346" s="300" t="s">
        <v>763</v>
      </c>
      <c r="F346" s="300">
        <v>201</v>
      </c>
      <c r="G346" s="300" t="s">
        <v>15</v>
      </c>
      <c r="H346" s="300" t="s">
        <v>265</v>
      </c>
      <c r="I346" s="343" t="s">
        <v>313</v>
      </c>
      <c r="J346" s="344">
        <v>517.17490225074948</v>
      </c>
      <c r="K346" s="345">
        <v>111.55500000000001</v>
      </c>
      <c r="L346" s="346">
        <v>50</v>
      </c>
      <c r="M346" s="346" t="s">
        <v>451</v>
      </c>
      <c r="N346" s="346">
        <v>50</v>
      </c>
      <c r="O346" s="346" t="s">
        <v>451</v>
      </c>
      <c r="W346" s="207">
        <f t="shared" si="75"/>
        <v>0</v>
      </c>
      <c r="X346" s="207">
        <f t="shared" si="76"/>
        <v>1</v>
      </c>
      <c r="Y346" s="207">
        <f t="shared" si="77"/>
        <v>0</v>
      </c>
      <c r="Z346" s="207">
        <f t="shared" si="78"/>
        <v>0</v>
      </c>
      <c r="AA346" s="207">
        <f t="shared" si="79"/>
        <v>0</v>
      </c>
      <c r="AB346" s="207">
        <f t="shared" si="80"/>
        <v>0</v>
      </c>
      <c r="AC346" s="82"/>
      <c r="AD346" s="82">
        <f t="shared" si="69"/>
        <v>0</v>
      </c>
      <c r="AE346" s="82">
        <f t="shared" si="70"/>
        <v>1</v>
      </c>
      <c r="AF346" s="82">
        <f t="shared" si="71"/>
        <v>0</v>
      </c>
      <c r="AG346" s="82">
        <f t="shared" si="72"/>
        <v>0</v>
      </c>
      <c r="AH346" s="82">
        <f t="shared" si="73"/>
        <v>0</v>
      </c>
      <c r="AI346" s="82">
        <f t="shared" si="74"/>
        <v>0</v>
      </c>
    </row>
    <row r="347" spans="1:35" ht="25.5" x14ac:dyDescent="0.25">
      <c r="A347" s="225">
        <v>345</v>
      </c>
      <c r="B347" s="300" t="s">
        <v>32</v>
      </c>
      <c r="C347" s="300" t="s">
        <v>74</v>
      </c>
      <c r="D347" s="300">
        <v>1</v>
      </c>
      <c r="E347" s="300" t="s">
        <v>11</v>
      </c>
      <c r="F347" s="300">
        <v>149</v>
      </c>
      <c r="G347" s="300" t="s">
        <v>33</v>
      </c>
      <c r="H347" s="300" t="s">
        <v>11</v>
      </c>
      <c r="I347" s="343" t="s">
        <v>313</v>
      </c>
      <c r="J347" s="344">
        <v>517.17490225074948</v>
      </c>
      <c r="K347" s="345">
        <v>82.695000000000007</v>
      </c>
      <c r="L347" s="346" t="s">
        <v>451</v>
      </c>
      <c r="M347" s="346" t="s">
        <v>451</v>
      </c>
      <c r="N347" s="346" t="s">
        <v>451</v>
      </c>
      <c r="O347" s="346" t="s">
        <v>451</v>
      </c>
      <c r="W347" s="207">
        <f t="shared" si="75"/>
        <v>0</v>
      </c>
      <c r="X347" s="207">
        <f t="shared" si="76"/>
        <v>0</v>
      </c>
      <c r="Y347" s="207">
        <f t="shared" si="77"/>
        <v>0</v>
      </c>
      <c r="Z347" s="207">
        <f t="shared" si="78"/>
        <v>0</v>
      </c>
      <c r="AA347" s="207">
        <f t="shared" si="79"/>
        <v>0</v>
      </c>
      <c r="AB347" s="207">
        <f t="shared" si="80"/>
        <v>0</v>
      </c>
      <c r="AC347" s="82"/>
      <c r="AD347" s="82">
        <f t="shared" si="69"/>
        <v>0</v>
      </c>
      <c r="AE347" s="82">
        <f t="shared" si="70"/>
        <v>0</v>
      </c>
      <c r="AF347" s="82">
        <f t="shared" si="71"/>
        <v>0</v>
      </c>
      <c r="AG347" s="82">
        <f t="shared" si="72"/>
        <v>0</v>
      </c>
      <c r="AH347" s="82">
        <f t="shared" si="73"/>
        <v>0</v>
      </c>
      <c r="AI347" s="82">
        <f t="shared" si="74"/>
        <v>0</v>
      </c>
    </row>
    <row r="348" spans="1:35" ht="25.5" x14ac:dyDescent="0.25">
      <c r="A348" s="225">
        <v>346</v>
      </c>
      <c r="B348" s="300" t="s">
        <v>32</v>
      </c>
      <c r="C348" s="300" t="s">
        <v>74</v>
      </c>
      <c r="D348" s="300">
        <v>2</v>
      </c>
      <c r="E348" s="300" t="s">
        <v>11</v>
      </c>
      <c r="F348" s="300">
        <v>149</v>
      </c>
      <c r="G348" s="300" t="s">
        <v>33</v>
      </c>
      <c r="H348" s="300" t="s">
        <v>11</v>
      </c>
      <c r="I348" s="343" t="s">
        <v>313</v>
      </c>
      <c r="J348" s="344">
        <v>517.17490225074948</v>
      </c>
      <c r="K348" s="345">
        <v>82.695000000000007</v>
      </c>
      <c r="L348" s="346" t="s">
        <v>451</v>
      </c>
      <c r="M348" s="346" t="s">
        <v>451</v>
      </c>
      <c r="N348" s="346" t="s">
        <v>451</v>
      </c>
      <c r="O348" s="346" t="s">
        <v>451</v>
      </c>
      <c r="W348" s="207">
        <f t="shared" si="75"/>
        <v>0</v>
      </c>
      <c r="X348" s="207">
        <f t="shared" si="76"/>
        <v>0</v>
      </c>
      <c r="Y348" s="207">
        <f t="shared" si="77"/>
        <v>0</v>
      </c>
      <c r="Z348" s="207">
        <f t="shared" si="78"/>
        <v>0</v>
      </c>
      <c r="AA348" s="207">
        <f t="shared" si="79"/>
        <v>0</v>
      </c>
      <c r="AB348" s="207">
        <f t="shared" si="80"/>
        <v>0</v>
      </c>
      <c r="AC348" s="82"/>
      <c r="AD348" s="82">
        <f t="shared" si="69"/>
        <v>0</v>
      </c>
      <c r="AE348" s="82">
        <f t="shared" si="70"/>
        <v>0</v>
      </c>
      <c r="AF348" s="82">
        <f t="shared" si="71"/>
        <v>0</v>
      </c>
      <c r="AG348" s="82">
        <f t="shared" si="72"/>
        <v>0</v>
      </c>
      <c r="AH348" s="82">
        <f t="shared" si="73"/>
        <v>0</v>
      </c>
      <c r="AI348" s="82">
        <f t="shared" si="74"/>
        <v>0</v>
      </c>
    </row>
    <row r="349" spans="1:35" ht="25.5" x14ac:dyDescent="0.25">
      <c r="A349" s="225">
        <v>347</v>
      </c>
      <c r="B349" s="300" t="s">
        <v>32</v>
      </c>
      <c r="C349" s="300" t="s">
        <v>74</v>
      </c>
      <c r="D349" s="300">
        <v>3</v>
      </c>
      <c r="E349" s="300" t="s">
        <v>11</v>
      </c>
      <c r="F349" s="300">
        <v>156</v>
      </c>
      <c r="G349" s="300" t="s">
        <v>33</v>
      </c>
      <c r="H349" s="300" t="s">
        <v>11</v>
      </c>
      <c r="I349" s="343" t="s">
        <v>313</v>
      </c>
      <c r="J349" s="344">
        <v>517.17490225074948</v>
      </c>
      <c r="K349" s="345">
        <v>86.580000000000013</v>
      </c>
      <c r="L349" s="346" t="s">
        <v>451</v>
      </c>
      <c r="M349" s="346" t="s">
        <v>451</v>
      </c>
      <c r="N349" s="346" t="s">
        <v>451</v>
      </c>
      <c r="O349" s="346" t="s">
        <v>451</v>
      </c>
      <c r="W349" s="207">
        <f t="shared" si="75"/>
        <v>0</v>
      </c>
      <c r="X349" s="207">
        <f t="shared" si="76"/>
        <v>0</v>
      </c>
      <c r="Y349" s="207">
        <f t="shared" si="77"/>
        <v>0</v>
      </c>
      <c r="Z349" s="207">
        <f t="shared" si="78"/>
        <v>0</v>
      </c>
      <c r="AA349" s="207">
        <f t="shared" si="79"/>
        <v>0</v>
      </c>
      <c r="AB349" s="207">
        <f t="shared" si="80"/>
        <v>0</v>
      </c>
      <c r="AC349" s="82"/>
      <c r="AD349" s="82">
        <f t="shared" si="69"/>
        <v>0</v>
      </c>
      <c r="AE349" s="82">
        <f t="shared" si="70"/>
        <v>0</v>
      </c>
      <c r="AF349" s="82">
        <f t="shared" si="71"/>
        <v>0</v>
      </c>
      <c r="AG349" s="82">
        <f t="shared" si="72"/>
        <v>0</v>
      </c>
      <c r="AH349" s="82">
        <f t="shared" si="73"/>
        <v>0</v>
      </c>
      <c r="AI349" s="82">
        <f t="shared" si="74"/>
        <v>0</v>
      </c>
    </row>
    <row r="350" spans="1:35" ht="25.5" x14ac:dyDescent="0.25">
      <c r="A350" s="225">
        <v>348</v>
      </c>
      <c r="B350" s="300" t="s">
        <v>32</v>
      </c>
      <c r="C350" s="300" t="s">
        <v>19</v>
      </c>
      <c r="D350" s="300">
        <v>1</v>
      </c>
      <c r="E350" s="300" t="s">
        <v>168</v>
      </c>
      <c r="F350" s="300">
        <v>405</v>
      </c>
      <c r="G350" s="300" t="s">
        <v>33</v>
      </c>
      <c r="H350" s="300" t="s">
        <v>20</v>
      </c>
      <c r="I350" s="343" t="s">
        <v>313</v>
      </c>
      <c r="J350" s="344">
        <v>517.17490225074948</v>
      </c>
      <c r="K350" s="345">
        <v>224.77500000000001</v>
      </c>
      <c r="L350" s="346">
        <v>80</v>
      </c>
      <c r="M350" s="346" t="s">
        <v>451</v>
      </c>
      <c r="N350" s="346" t="s">
        <v>451</v>
      </c>
      <c r="O350" s="346" t="s">
        <v>451</v>
      </c>
      <c r="W350" s="207">
        <f t="shared" si="75"/>
        <v>0</v>
      </c>
      <c r="X350" s="207">
        <f t="shared" si="76"/>
        <v>0</v>
      </c>
      <c r="Y350" s="207">
        <f t="shared" si="77"/>
        <v>0</v>
      </c>
      <c r="Z350" s="207">
        <f t="shared" si="78"/>
        <v>0</v>
      </c>
      <c r="AA350" s="207">
        <f t="shared" si="79"/>
        <v>0</v>
      </c>
      <c r="AB350" s="207">
        <f t="shared" si="80"/>
        <v>1</v>
      </c>
      <c r="AC350" s="82"/>
      <c r="AD350" s="82">
        <f t="shared" si="69"/>
        <v>0</v>
      </c>
      <c r="AE350" s="82">
        <f t="shared" si="70"/>
        <v>0</v>
      </c>
      <c r="AF350" s="82">
        <f t="shared" si="71"/>
        <v>0</v>
      </c>
      <c r="AG350" s="82">
        <f t="shared" si="72"/>
        <v>0</v>
      </c>
      <c r="AH350" s="82">
        <f t="shared" si="73"/>
        <v>0</v>
      </c>
      <c r="AI350" s="82">
        <f t="shared" si="74"/>
        <v>0</v>
      </c>
    </row>
    <row r="351" spans="1:35" ht="25.5" x14ac:dyDescent="0.25">
      <c r="A351" s="225">
        <v>349</v>
      </c>
      <c r="B351" s="300" t="s">
        <v>32</v>
      </c>
      <c r="C351" s="300" t="s">
        <v>19</v>
      </c>
      <c r="D351" s="300">
        <v>2</v>
      </c>
      <c r="E351" s="300" t="s">
        <v>168</v>
      </c>
      <c r="F351" s="300">
        <v>405</v>
      </c>
      <c r="G351" s="300" t="s">
        <v>33</v>
      </c>
      <c r="H351" s="300" t="s">
        <v>20</v>
      </c>
      <c r="I351" s="343" t="s">
        <v>313</v>
      </c>
      <c r="J351" s="344">
        <v>517.17490225074948</v>
      </c>
      <c r="K351" s="345">
        <v>224.77500000000001</v>
      </c>
      <c r="L351" s="346">
        <v>80</v>
      </c>
      <c r="M351" s="346" t="s">
        <v>451</v>
      </c>
      <c r="N351" s="346" t="s">
        <v>451</v>
      </c>
      <c r="O351" s="346" t="s">
        <v>451</v>
      </c>
      <c r="W351" s="207">
        <f t="shared" si="75"/>
        <v>0</v>
      </c>
      <c r="X351" s="207">
        <f t="shared" si="76"/>
        <v>0</v>
      </c>
      <c r="Y351" s="207">
        <f t="shared" si="77"/>
        <v>0</v>
      </c>
      <c r="Z351" s="207">
        <f t="shared" si="78"/>
        <v>0</v>
      </c>
      <c r="AA351" s="207">
        <f t="shared" si="79"/>
        <v>0</v>
      </c>
      <c r="AB351" s="207">
        <f t="shared" si="80"/>
        <v>1</v>
      </c>
      <c r="AC351" s="82"/>
      <c r="AD351" s="82">
        <f t="shared" si="69"/>
        <v>0</v>
      </c>
      <c r="AE351" s="82">
        <f t="shared" si="70"/>
        <v>0</v>
      </c>
      <c r="AF351" s="82">
        <f t="shared" si="71"/>
        <v>0</v>
      </c>
      <c r="AG351" s="82">
        <f t="shared" si="72"/>
        <v>0</v>
      </c>
      <c r="AH351" s="82">
        <f t="shared" si="73"/>
        <v>0</v>
      </c>
      <c r="AI351" s="82">
        <f t="shared" si="74"/>
        <v>0</v>
      </c>
    </row>
    <row r="352" spans="1:35" ht="26.25" x14ac:dyDescent="0.25">
      <c r="A352" s="225">
        <v>350</v>
      </c>
      <c r="B352" s="300" t="s">
        <v>579</v>
      </c>
      <c r="C352" s="346" t="s">
        <v>25</v>
      </c>
      <c r="D352" s="300">
        <v>1</v>
      </c>
      <c r="E352" s="300" t="s">
        <v>11</v>
      </c>
      <c r="F352" s="300">
        <v>28</v>
      </c>
      <c r="G352" s="300" t="s">
        <v>579</v>
      </c>
      <c r="H352" s="300" t="s">
        <v>11</v>
      </c>
      <c r="I352" s="343" t="s">
        <v>314</v>
      </c>
      <c r="J352" s="344">
        <v>680.65493404551648</v>
      </c>
      <c r="K352" s="345">
        <v>15.540000000000001</v>
      </c>
      <c r="L352" s="346" t="s">
        <v>451</v>
      </c>
      <c r="M352" s="346" t="s">
        <v>451</v>
      </c>
      <c r="N352" s="346" t="s">
        <v>451</v>
      </c>
      <c r="O352" s="346" t="s">
        <v>451</v>
      </c>
      <c r="W352" s="207">
        <f t="shared" si="75"/>
        <v>0</v>
      </c>
      <c r="X352" s="207">
        <f t="shared" si="76"/>
        <v>0</v>
      </c>
      <c r="Y352" s="207">
        <f t="shared" si="77"/>
        <v>0</v>
      </c>
      <c r="Z352" s="207">
        <f t="shared" si="78"/>
        <v>0</v>
      </c>
      <c r="AA352" s="207">
        <f t="shared" si="79"/>
        <v>0</v>
      </c>
      <c r="AB352" s="207">
        <f t="shared" si="80"/>
        <v>0</v>
      </c>
      <c r="AC352" s="82"/>
      <c r="AD352" s="82">
        <f t="shared" si="69"/>
        <v>0</v>
      </c>
      <c r="AE352" s="82">
        <f t="shared" si="70"/>
        <v>0</v>
      </c>
      <c r="AF352" s="82">
        <f t="shared" si="71"/>
        <v>0</v>
      </c>
      <c r="AG352" s="82">
        <f t="shared" si="72"/>
        <v>0</v>
      </c>
      <c r="AH352" s="82">
        <f t="shared" si="73"/>
        <v>0</v>
      </c>
      <c r="AI352" s="82">
        <f t="shared" si="74"/>
        <v>0</v>
      </c>
    </row>
    <row r="353" spans="1:35" ht="26.25" x14ac:dyDescent="0.25">
      <c r="A353" s="225">
        <v>351</v>
      </c>
      <c r="B353" s="300" t="s">
        <v>579</v>
      </c>
      <c r="C353" s="346" t="s">
        <v>25</v>
      </c>
      <c r="D353" s="300">
        <v>2</v>
      </c>
      <c r="E353" s="300" t="s">
        <v>11</v>
      </c>
      <c r="F353" s="300">
        <v>28</v>
      </c>
      <c r="G353" s="300" t="s">
        <v>579</v>
      </c>
      <c r="H353" s="300" t="s">
        <v>11</v>
      </c>
      <c r="I353" s="343" t="s">
        <v>314</v>
      </c>
      <c r="J353" s="344">
        <v>680.65493404551648</v>
      </c>
      <c r="K353" s="345">
        <v>15.540000000000001</v>
      </c>
      <c r="L353" s="346" t="s">
        <v>451</v>
      </c>
      <c r="M353" s="346" t="s">
        <v>451</v>
      </c>
      <c r="N353" s="346" t="s">
        <v>451</v>
      </c>
      <c r="O353" s="346" t="s">
        <v>451</v>
      </c>
      <c r="W353" s="207">
        <f t="shared" si="75"/>
        <v>0</v>
      </c>
      <c r="X353" s="207">
        <f t="shared" si="76"/>
        <v>0</v>
      </c>
      <c r="Y353" s="207">
        <f t="shared" si="77"/>
        <v>0</v>
      </c>
      <c r="Z353" s="207">
        <f t="shared" si="78"/>
        <v>0</v>
      </c>
      <c r="AA353" s="207">
        <f t="shared" si="79"/>
        <v>0</v>
      </c>
      <c r="AB353" s="207">
        <f t="shared" si="80"/>
        <v>0</v>
      </c>
      <c r="AC353" s="82"/>
      <c r="AD353" s="82">
        <f t="shared" si="69"/>
        <v>0</v>
      </c>
      <c r="AE353" s="82">
        <f t="shared" si="70"/>
        <v>0</v>
      </c>
      <c r="AF353" s="82">
        <f t="shared" si="71"/>
        <v>0</v>
      </c>
      <c r="AG353" s="82">
        <f t="shared" si="72"/>
        <v>0</v>
      </c>
      <c r="AH353" s="82">
        <f t="shared" si="73"/>
        <v>0</v>
      </c>
      <c r="AI353" s="82">
        <f t="shared" si="74"/>
        <v>0</v>
      </c>
    </row>
    <row r="354" spans="1:35" ht="25.5" x14ac:dyDescent="0.25">
      <c r="A354" s="225">
        <v>352</v>
      </c>
      <c r="B354" s="300" t="s">
        <v>169</v>
      </c>
      <c r="C354" s="300" t="s">
        <v>63</v>
      </c>
      <c r="D354" s="300">
        <v>1</v>
      </c>
      <c r="E354" s="300" t="s">
        <v>24</v>
      </c>
      <c r="F354" s="300">
        <v>95</v>
      </c>
      <c r="G354" s="300" t="s">
        <v>24</v>
      </c>
      <c r="H354" s="300" t="s">
        <v>24</v>
      </c>
      <c r="I354" s="343" t="s">
        <v>313</v>
      </c>
      <c r="J354" s="344">
        <v>517.17490225074948</v>
      </c>
      <c r="K354" s="345">
        <v>52.725000000000001</v>
      </c>
      <c r="L354" s="346" t="s">
        <v>451</v>
      </c>
      <c r="M354" s="346" t="s">
        <v>451</v>
      </c>
      <c r="N354" s="346" t="s">
        <v>451</v>
      </c>
      <c r="O354" s="346" t="s">
        <v>451</v>
      </c>
      <c r="W354" s="207">
        <f t="shared" si="75"/>
        <v>0</v>
      </c>
      <c r="X354" s="207">
        <f t="shared" si="76"/>
        <v>0</v>
      </c>
      <c r="Y354" s="207">
        <f t="shared" si="77"/>
        <v>0</v>
      </c>
      <c r="Z354" s="207">
        <f t="shared" si="78"/>
        <v>0</v>
      </c>
      <c r="AA354" s="207">
        <f t="shared" si="79"/>
        <v>0</v>
      </c>
      <c r="AB354" s="207">
        <f t="shared" si="80"/>
        <v>0</v>
      </c>
      <c r="AC354" s="82"/>
      <c r="AD354" s="82">
        <f t="shared" si="69"/>
        <v>0</v>
      </c>
      <c r="AE354" s="82">
        <f t="shared" si="70"/>
        <v>0</v>
      </c>
      <c r="AF354" s="82">
        <f t="shared" si="71"/>
        <v>0</v>
      </c>
      <c r="AG354" s="82">
        <f t="shared" si="72"/>
        <v>0</v>
      </c>
      <c r="AH354" s="82">
        <f t="shared" si="73"/>
        <v>0</v>
      </c>
      <c r="AI354" s="82">
        <f t="shared" si="74"/>
        <v>0</v>
      </c>
    </row>
    <row r="355" spans="1:35" ht="25.5" x14ac:dyDescent="0.25">
      <c r="A355" s="225">
        <v>353</v>
      </c>
      <c r="B355" s="300" t="s">
        <v>169</v>
      </c>
      <c r="C355" s="300" t="s">
        <v>102</v>
      </c>
      <c r="D355" s="300">
        <v>1</v>
      </c>
      <c r="E355" s="300" t="s">
        <v>15</v>
      </c>
      <c r="F355" s="300">
        <v>41</v>
      </c>
      <c r="G355" s="300" t="s">
        <v>24</v>
      </c>
      <c r="H355" s="300" t="s">
        <v>15</v>
      </c>
      <c r="I355" s="343" t="s">
        <v>313</v>
      </c>
      <c r="J355" s="344">
        <v>517.17490225074948</v>
      </c>
      <c r="K355" s="345">
        <v>22.755000000000003</v>
      </c>
      <c r="L355" s="346" t="s">
        <v>451</v>
      </c>
      <c r="M355" s="346" t="s">
        <v>451</v>
      </c>
      <c r="N355" s="346" t="s">
        <v>451</v>
      </c>
      <c r="O355" s="346" t="s">
        <v>451</v>
      </c>
      <c r="W355" s="207">
        <f t="shared" si="75"/>
        <v>0</v>
      </c>
      <c r="X355" s="207">
        <f t="shared" si="76"/>
        <v>0</v>
      </c>
      <c r="Y355" s="207">
        <f t="shared" si="77"/>
        <v>0</v>
      </c>
      <c r="Z355" s="207">
        <f t="shared" si="78"/>
        <v>0</v>
      </c>
      <c r="AA355" s="207">
        <f t="shared" si="79"/>
        <v>0</v>
      </c>
      <c r="AB355" s="207">
        <f t="shared" si="80"/>
        <v>0</v>
      </c>
      <c r="AC355" s="82"/>
      <c r="AD355" s="82">
        <f t="shared" si="69"/>
        <v>0</v>
      </c>
      <c r="AE355" s="82">
        <f t="shared" si="70"/>
        <v>0</v>
      </c>
      <c r="AF355" s="82">
        <f t="shared" si="71"/>
        <v>0</v>
      </c>
      <c r="AG355" s="82">
        <f t="shared" si="72"/>
        <v>0</v>
      </c>
      <c r="AH355" s="82">
        <f t="shared" si="73"/>
        <v>0</v>
      </c>
      <c r="AI355" s="82">
        <f t="shared" si="74"/>
        <v>0</v>
      </c>
    </row>
    <row r="356" spans="1:35" s="285" customFormat="1" ht="25.5" x14ac:dyDescent="0.25">
      <c r="A356" s="225">
        <v>354</v>
      </c>
      <c r="B356" s="300" t="s">
        <v>169</v>
      </c>
      <c r="C356" s="300" t="s">
        <v>163</v>
      </c>
      <c r="D356" s="300">
        <v>1</v>
      </c>
      <c r="E356" s="300" t="s">
        <v>24</v>
      </c>
      <c r="F356" s="300">
        <v>135</v>
      </c>
      <c r="G356" s="300" t="s">
        <v>24</v>
      </c>
      <c r="H356" s="300" t="s">
        <v>24</v>
      </c>
      <c r="I356" s="343" t="s">
        <v>313</v>
      </c>
      <c r="J356" s="344">
        <v>517.17490225074948</v>
      </c>
      <c r="K356" s="345">
        <v>74.925000000000011</v>
      </c>
      <c r="L356" s="346" t="s">
        <v>451</v>
      </c>
      <c r="M356" s="346" t="s">
        <v>451</v>
      </c>
      <c r="N356" s="346" t="s">
        <v>451</v>
      </c>
      <c r="O356" s="346" t="s">
        <v>451</v>
      </c>
      <c r="P356" s="154"/>
      <c r="Q356" s="154"/>
      <c r="R356" s="154"/>
      <c r="S356" s="154"/>
      <c r="T356" s="154"/>
      <c r="U356" s="154"/>
      <c r="V356" s="154"/>
      <c r="W356" s="207">
        <f t="shared" si="75"/>
        <v>0</v>
      </c>
      <c r="X356" s="207">
        <f t="shared" si="76"/>
        <v>0</v>
      </c>
      <c r="Y356" s="207">
        <f t="shared" si="77"/>
        <v>0</v>
      </c>
      <c r="Z356" s="207">
        <f t="shared" si="78"/>
        <v>0</v>
      </c>
      <c r="AA356" s="207">
        <f t="shared" si="79"/>
        <v>0</v>
      </c>
      <c r="AB356" s="207">
        <f t="shared" si="80"/>
        <v>0</v>
      </c>
      <c r="AC356" s="82"/>
      <c r="AD356" s="82">
        <f t="shared" si="69"/>
        <v>0</v>
      </c>
      <c r="AE356" s="82">
        <f t="shared" si="70"/>
        <v>0</v>
      </c>
      <c r="AF356" s="82">
        <f t="shared" si="71"/>
        <v>0</v>
      </c>
      <c r="AG356" s="82">
        <f t="shared" si="72"/>
        <v>0</v>
      </c>
      <c r="AH356" s="82">
        <f t="shared" si="73"/>
        <v>0</v>
      </c>
      <c r="AI356" s="82">
        <f t="shared" si="74"/>
        <v>0</v>
      </c>
    </row>
    <row r="357" spans="1:35" ht="25.5" x14ac:dyDescent="0.25">
      <c r="A357" s="225">
        <v>355</v>
      </c>
      <c r="B357" s="346" t="s">
        <v>40</v>
      </c>
      <c r="C357" s="346" t="s">
        <v>308</v>
      </c>
      <c r="D357" s="346">
        <v>1</v>
      </c>
      <c r="E357" s="346" t="s">
        <v>11</v>
      </c>
      <c r="F357" s="346">
        <v>11</v>
      </c>
      <c r="G357" s="346" t="s">
        <v>33</v>
      </c>
      <c r="H357" s="346" t="s">
        <v>11</v>
      </c>
      <c r="I357" s="343" t="s">
        <v>313</v>
      </c>
      <c r="J357" s="344">
        <v>517.17490225074948</v>
      </c>
      <c r="K357" s="345">
        <v>6.1050000000000004</v>
      </c>
      <c r="L357" s="346" t="s">
        <v>451</v>
      </c>
      <c r="M357" s="346" t="s">
        <v>451</v>
      </c>
      <c r="N357" s="346" t="s">
        <v>451</v>
      </c>
      <c r="O357" s="346" t="s">
        <v>451</v>
      </c>
      <c r="W357" s="207">
        <f t="shared" si="75"/>
        <v>0</v>
      </c>
      <c r="X357" s="207">
        <f t="shared" si="76"/>
        <v>0</v>
      </c>
      <c r="Y357" s="207">
        <f t="shared" si="77"/>
        <v>0</v>
      </c>
      <c r="Z357" s="207">
        <f t="shared" si="78"/>
        <v>0</v>
      </c>
      <c r="AA357" s="207">
        <f t="shared" si="79"/>
        <v>0</v>
      </c>
      <c r="AB357" s="207">
        <f t="shared" si="80"/>
        <v>0</v>
      </c>
      <c r="AC357" s="82"/>
      <c r="AD357" s="82">
        <f t="shared" si="69"/>
        <v>0</v>
      </c>
      <c r="AE357" s="82">
        <f t="shared" si="70"/>
        <v>0</v>
      </c>
      <c r="AF357" s="82">
        <f t="shared" si="71"/>
        <v>0</v>
      </c>
      <c r="AG357" s="82">
        <f t="shared" si="72"/>
        <v>0</v>
      </c>
      <c r="AH357" s="82">
        <f t="shared" si="73"/>
        <v>0</v>
      </c>
      <c r="AI357" s="82">
        <f t="shared" si="74"/>
        <v>0</v>
      </c>
    </row>
    <row r="358" spans="1:35" ht="25.5" x14ac:dyDescent="0.25">
      <c r="A358" s="225">
        <v>356</v>
      </c>
      <c r="B358" s="346" t="s">
        <v>40</v>
      </c>
      <c r="C358" s="346" t="s">
        <v>308</v>
      </c>
      <c r="D358" s="346">
        <v>2</v>
      </c>
      <c r="E358" s="346" t="s">
        <v>11</v>
      </c>
      <c r="F358" s="346">
        <v>11</v>
      </c>
      <c r="G358" s="346" t="s">
        <v>33</v>
      </c>
      <c r="H358" s="346" t="s">
        <v>11</v>
      </c>
      <c r="I358" s="343" t="s">
        <v>313</v>
      </c>
      <c r="J358" s="344">
        <v>517.17490225074948</v>
      </c>
      <c r="K358" s="345">
        <v>6.1050000000000004</v>
      </c>
      <c r="L358" s="346" t="s">
        <v>451</v>
      </c>
      <c r="M358" s="346" t="s">
        <v>451</v>
      </c>
      <c r="N358" s="346" t="s">
        <v>451</v>
      </c>
      <c r="O358" s="346" t="s">
        <v>451</v>
      </c>
      <c r="W358" s="207">
        <f t="shared" si="75"/>
        <v>0</v>
      </c>
      <c r="X358" s="207">
        <f t="shared" si="76"/>
        <v>0</v>
      </c>
      <c r="Y358" s="207">
        <f t="shared" si="77"/>
        <v>0</v>
      </c>
      <c r="Z358" s="207">
        <f t="shared" si="78"/>
        <v>0</v>
      </c>
      <c r="AA358" s="207">
        <f t="shared" si="79"/>
        <v>0</v>
      </c>
      <c r="AB358" s="207">
        <f t="shared" si="80"/>
        <v>0</v>
      </c>
      <c r="AC358" s="82"/>
      <c r="AD358" s="82">
        <f t="shared" si="69"/>
        <v>0</v>
      </c>
      <c r="AE358" s="82">
        <f t="shared" si="70"/>
        <v>0</v>
      </c>
      <c r="AF358" s="82">
        <f t="shared" si="71"/>
        <v>0</v>
      </c>
      <c r="AG358" s="82">
        <f t="shared" si="72"/>
        <v>0</v>
      </c>
      <c r="AH358" s="82">
        <f t="shared" si="73"/>
        <v>0</v>
      </c>
      <c r="AI358" s="82">
        <f t="shared" si="74"/>
        <v>0</v>
      </c>
    </row>
    <row r="359" spans="1:35" ht="25.5" x14ac:dyDescent="0.25">
      <c r="A359" s="225">
        <v>357</v>
      </c>
      <c r="B359" s="300" t="s">
        <v>40</v>
      </c>
      <c r="C359" s="300" t="s">
        <v>308</v>
      </c>
      <c r="D359" s="300">
        <v>3</v>
      </c>
      <c r="E359" s="300" t="s">
        <v>11</v>
      </c>
      <c r="F359" s="300">
        <v>12</v>
      </c>
      <c r="G359" s="300" t="s">
        <v>33</v>
      </c>
      <c r="H359" s="300" t="s">
        <v>11</v>
      </c>
      <c r="I359" s="343" t="s">
        <v>314</v>
      </c>
      <c r="J359" s="344">
        <v>680.65493404551648</v>
      </c>
      <c r="K359" s="345">
        <v>6.1050000000000004</v>
      </c>
      <c r="L359" s="346" t="s">
        <v>451</v>
      </c>
      <c r="M359" s="346" t="s">
        <v>451</v>
      </c>
      <c r="N359" s="346" t="s">
        <v>451</v>
      </c>
      <c r="O359" s="346" t="s">
        <v>451</v>
      </c>
      <c r="W359" s="207">
        <f t="shared" si="75"/>
        <v>0</v>
      </c>
      <c r="X359" s="207">
        <f t="shared" si="76"/>
        <v>0</v>
      </c>
      <c r="Y359" s="207">
        <f t="shared" si="77"/>
        <v>0</v>
      </c>
      <c r="Z359" s="207">
        <f t="shared" si="78"/>
        <v>0</v>
      </c>
      <c r="AA359" s="207">
        <f t="shared" si="79"/>
        <v>0</v>
      </c>
      <c r="AB359" s="207">
        <f t="shared" si="80"/>
        <v>0</v>
      </c>
      <c r="AC359" s="82"/>
      <c r="AD359" s="82">
        <f t="shared" si="69"/>
        <v>0</v>
      </c>
      <c r="AE359" s="82">
        <f t="shared" si="70"/>
        <v>0</v>
      </c>
      <c r="AF359" s="82">
        <f t="shared" si="71"/>
        <v>0</v>
      </c>
      <c r="AG359" s="82">
        <f t="shared" si="72"/>
        <v>0</v>
      </c>
      <c r="AH359" s="82">
        <f t="shared" si="73"/>
        <v>0</v>
      </c>
      <c r="AI359" s="82">
        <f t="shared" si="74"/>
        <v>0</v>
      </c>
    </row>
    <row r="360" spans="1:35" ht="25.5" x14ac:dyDescent="0.25">
      <c r="A360" s="225">
        <v>358</v>
      </c>
      <c r="B360" s="300" t="s">
        <v>40</v>
      </c>
      <c r="C360" s="300" t="s">
        <v>308</v>
      </c>
      <c r="D360" s="300">
        <v>4</v>
      </c>
      <c r="E360" s="300" t="s">
        <v>11</v>
      </c>
      <c r="F360" s="300">
        <v>12</v>
      </c>
      <c r="G360" s="300" t="s">
        <v>33</v>
      </c>
      <c r="H360" s="300" t="s">
        <v>11</v>
      </c>
      <c r="I360" s="343" t="s">
        <v>314</v>
      </c>
      <c r="J360" s="344">
        <v>680.65493404551648</v>
      </c>
      <c r="K360" s="345">
        <v>6.1050000000000004</v>
      </c>
      <c r="L360" s="346" t="s">
        <v>451</v>
      </c>
      <c r="M360" s="346" t="s">
        <v>451</v>
      </c>
      <c r="N360" s="346" t="s">
        <v>451</v>
      </c>
      <c r="O360" s="346" t="s">
        <v>451</v>
      </c>
      <c r="W360" s="207">
        <f t="shared" si="75"/>
        <v>0</v>
      </c>
      <c r="X360" s="207">
        <f t="shared" si="76"/>
        <v>0</v>
      </c>
      <c r="Y360" s="207">
        <f t="shared" si="77"/>
        <v>0</v>
      </c>
      <c r="Z360" s="207">
        <f t="shared" si="78"/>
        <v>0</v>
      </c>
      <c r="AA360" s="207">
        <f t="shared" si="79"/>
        <v>0</v>
      </c>
      <c r="AB360" s="207">
        <f t="shared" si="80"/>
        <v>0</v>
      </c>
      <c r="AC360" s="82"/>
      <c r="AD360" s="82">
        <f t="shared" ref="AD360:AD421" si="81">IF(AND(N360=50,O360="Y"),1,0)</f>
        <v>0</v>
      </c>
      <c r="AE360" s="82">
        <f t="shared" ref="AE360:AE421" si="82">IF(AND(N360=50,O360="-"),1,0)</f>
        <v>0</v>
      </c>
      <c r="AF360" s="82">
        <f t="shared" ref="AF360:AF421" si="83">IF(AND(N360=63,O360="Y"),1,0)</f>
        <v>0</v>
      </c>
      <c r="AG360" s="82">
        <f t="shared" ref="AG360:AG421" si="84">IF(AND(N360=63,O360="-"),1,0)</f>
        <v>0</v>
      </c>
      <c r="AH360" s="82">
        <f t="shared" ref="AH360:AH421" si="85">IF(AND(N360=80,O360="Y"),1,0)</f>
        <v>0</v>
      </c>
      <c r="AI360" s="82">
        <f t="shared" ref="AI360:AI421" si="86">IF(AND(N360=80,O360="-"),1,0)</f>
        <v>0</v>
      </c>
    </row>
    <row r="361" spans="1:35" ht="25.5" x14ac:dyDescent="0.25">
      <c r="A361" s="225">
        <v>359</v>
      </c>
      <c r="B361" s="300" t="s">
        <v>171</v>
      </c>
      <c r="C361" s="300" t="s">
        <v>183</v>
      </c>
      <c r="D361" s="300">
        <v>1</v>
      </c>
      <c r="E361" s="300" t="s">
        <v>51</v>
      </c>
      <c r="F361" s="300">
        <v>236</v>
      </c>
      <c r="G361" s="300" t="s">
        <v>172</v>
      </c>
      <c r="H361" s="300" t="s">
        <v>51</v>
      </c>
      <c r="I361" s="343" t="s">
        <v>313</v>
      </c>
      <c r="J361" s="344">
        <v>517.17490225074948</v>
      </c>
      <c r="K361" s="345">
        <v>130.98000000000002</v>
      </c>
      <c r="L361" s="346" t="s">
        <v>451</v>
      </c>
      <c r="M361" s="346" t="s">
        <v>451</v>
      </c>
      <c r="N361" s="346">
        <v>50</v>
      </c>
      <c r="O361" s="346" t="s">
        <v>451</v>
      </c>
      <c r="W361" s="207">
        <f t="shared" si="75"/>
        <v>0</v>
      </c>
      <c r="X361" s="207">
        <f t="shared" si="76"/>
        <v>0</v>
      </c>
      <c r="Y361" s="207">
        <f t="shared" si="77"/>
        <v>0</v>
      </c>
      <c r="Z361" s="207">
        <f t="shared" si="78"/>
        <v>0</v>
      </c>
      <c r="AA361" s="207">
        <f t="shared" si="79"/>
        <v>0</v>
      </c>
      <c r="AB361" s="207">
        <f t="shared" si="80"/>
        <v>0</v>
      </c>
      <c r="AC361" s="82"/>
      <c r="AD361" s="82">
        <f t="shared" si="81"/>
        <v>0</v>
      </c>
      <c r="AE361" s="82">
        <f t="shared" si="82"/>
        <v>1</v>
      </c>
      <c r="AF361" s="82">
        <f t="shared" si="83"/>
        <v>0</v>
      </c>
      <c r="AG361" s="82">
        <f t="shared" si="84"/>
        <v>0</v>
      </c>
      <c r="AH361" s="82">
        <f t="shared" si="85"/>
        <v>0</v>
      </c>
      <c r="AI361" s="82">
        <f t="shared" si="86"/>
        <v>0</v>
      </c>
    </row>
    <row r="362" spans="1:35" ht="25.5" x14ac:dyDescent="0.25">
      <c r="A362" s="225">
        <v>360</v>
      </c>
      <c r="B362" s="300" t="s">
        <v>171</v>
      </c>
      <c r="C362" s="300" t="s">
        <v>183</v>
      </c>
      <c r="D362" s="300">
        <v>2</v>
      </c>
      <c r="E362" s="300" t="s">
        <v>51</v>
      </c>
      <c r="F362" s="300">
        <v>236</v>
      </c>
      <c r="G362" s="300" t="s">
        <v>172</v>
      </c>
      <c r="H362" s="300" t="s">
        <v>51</v>
      </c>
      <c r="I362" s="343" t="s">
        <v>313</v>
      </c>
      <c r="J362" s="344">
        <v>517.17490225074948</v>
      </c>
      <c r="K362" s="345">
        <v>130.98000000000002</v>
      </c>
      <c r="L362" s="346" t="s">
        <v>451</v>
      </c>
      <c r="M362" s="346" t="s">
        <v>451</v>
      </c>
      <c r="N362" s="346">
        <v>50</v>
      </c>
      <c r="O362" s="346" t="s">
        <v>451</v>
      </c>
      <c r="W362" s="207">
        <f t="shared" si="75"/>
        <v>0</v>
      </c>
      <c r="X362" s="207">
        <f t="shared" si="76"/>
        <v>0</v>
      </c>
      <c r="Y362" s="207">
        <f t="shared" si="77"/>
        <v>0</v>
      </c>
      <c r="Z362" s="207">
        <f t="shared" si="78"/>
        <v>0</v>
      </c>
      <c r="AA362" s="207">
        <f t="shared" si="79"/>
        <v>0</v>
      </c>
      <c r="AB362" s="207">
        <f t="shared" si="80"/>
        <v>0</v>
      </c>
      <c r="AC362" s="82"/>
      <c r="AD362" s="82">
        <f t="shared" si="81"/>
        <v>0</v>
      </c>
      <c r="AE362" s="82">
        <f t="shared" si="82"/>
        <v>1</v>
      </c>
      <c r="AF362" s="82">
        <f t="shared" si="83"/>
        <v>0</v>
      </c>
      <c r="AG362" s="82">
        <f t="shared" si="84"/>
        <v>0</v>
      </c>
      <c r="AH362" s="82">
        <f t="shared" si="85"/>
        <v>0</v>
      </c>
      <c r="AI362" s="82">
        <f t="shared" si="86"/>
        <v>0</v>
      </c>
    </row>
    <row r="363" spans="1:35" ht="25.5" x14ac:dyDescent="0.25">
      <c r="A363" s="225">
        <v>361</v>
      </c>
      <c r="B363" s="300" t="s">
        <v>171</v>
      </c>
      <c r="C363" s="300" t="s">
        <v>61</v>
      </c>
      <c r="D363" s="300">
        <v>1</v>
      </c>
      <c r="E363" s="300" t="s">
        <v>24</v>
      </c>
      <c r="F363" s="300">
        <v>83</v>
      </c>
      <c r="G363" s="300" t="s">
        <v>172</v>
      </c>
      <c r="H363" s="300" t="s">
        <v>24</v>
      </c>
      <c r="I363" s="343" t="s">
        <v>313</v>
      </c>
      <c r="J363" s="344">
        <v>517.17490225074948</v>
      </c>
      <c r="K363" s="345">
        <v>46.065000000000005</v>
      </c>
      <c r="L363" s="346" t="s">
        <v>451</v>
      </c>
      <c r="M363" s="346" t="s">
        <v>451</v>
      </c>
      <c r="N363" s="346" t="s">
        <v>451</v>
      </c>
      <c r="O363" s="346" t="s">
        <v>451</v>
      </c>
      <c r="W363" s="207">
        <f t="shared" si="75"/>
        <v>0</v>
      </c>
      <c r="X363" s="207">
        <f t="shared" si="76"/>
        <v>0</v>
      </c>
      <c r="Y363" s="207">
        <f t="shared" si="77"/>
        <v>0</v>
      </c>
      <c r="Z363" s="207">
        <f t="shared" si="78"/>
        <v>0</v>
      </c>
      <c r="AA363" s="207">
        <f t="shared" si="79"/>
        <v>0</v>
      </c>
      <c r="AB363" s="207">
        <f t="shared" si="80"/>
        <v>0</v>
      </c>
      <c r="AC363" s="82"/>
      <c r="AD363" s="82">
        <f t="shared" si="81"/>
        <v>0</v>
      </c>
      <c r="AE363" s="82">
        <f t="shared" si="82"/>
        <v>0</v>
      </c>
      <c r="AF363" s="82">
        <f t="shared" si="83"/>
        <v>0</v>
      </c>
      <c r="AG363" s="82">
        <f t="shared" si="84"/>
        <v>0</v>
      </c>
      <c r="AH363" s="82">
        <f t="shared" si="85"/>
        <v>0</v>
      </c>
      <c r="AI363" s="82">
        <f t="shared" si="86"/>
        <v>0</v>
      </c>
    </row>
    <row r="364" spans="1:35" ht="26.25" x14ac:dyDescent="0.25">
      <c r="A364" s="225">
        <v>362</v>
      </c>
      <c r="B364" s="300" t="s">
        <v>171</v>
      </c>
      <c r="C364" s="300" t="s">
        <v>132</v>
      </c>
      <c r="D364" s="300">
        <v>1</v>
      </c>
      <c r="E364" s="300" t="s">
        <v>23</v>
      </c>
      <c r="F364" s="300">
        <v>178</v>
      </c>
      <c r="G364" s="300" t="s">
        <v>172</v>
      </c>
      <c r="H364" s="300" t="s">
        <v>15</v>
      </c>
      <c r="I364" s="343" t="s">
        <v>313</v>
      </c>
      <c r="J364" s="344">
        <v>517.17490225074948</v>
      </c>
      <c r="K364" s="345">
        <v>98.79</v>
      </c>
      <c r="L364" s="346" t="s">
        <v>451</v>
      </c>
      <c r="M364" s="346" t="s">
        <v>451</v>
      </c>
      <c r="N364" s="346">
        <v>63</v>
      </c>
      <c r="O364" s="346" t="s">
        <v>543</v>
      </c>
      <c r="W364" s="207">
        <f t="shared" si="75"/>
        <v>0</v>
      </c>
      <c r="X364" s="207">
        <f t="shared" si="76"/>
        <v>0</v>
      </c>
      <c r="Y364" s="207">
        <f t="shared" si="77"/>
        <v>0</v>
      </c>
      <c r="Z364" s="207">
        <f t="shared" si="78"/>
        <v>0</v>
      </c>
      <c r="AA364" s="207">
        <f t="shared" si="79"/>
        <v>0</v>
      </c>
      <c r="AB364" s="207">
        <f t="shared" si="80"/>
        <v>0</v>
      </c>
      <c r="AC364" s="82"/>
      <c r="AD364" s="82">
        <f t="shared" si="81"/>
        <v>0</v>
      </c>
      <c r="AE364" s="82">
        <f t="shared" si="82"/>
        <v>0</v>
      </c>
      <c r="AF364" s="82">
        <f t="shared" si="83"/>
        <v>0</v>
      </c>
      <c r="AG364" s="82">
        <f t="shared" si="84"/>
        <v>0</v>
      </c>
      <c r="AH364" s="82">
        <f t="shared" si="85"/>
        <v>0</v>
      </c>
      <c r="AI364" s="82">
        <f t="shared" si="86"/>
        <v>0</v>
      </c>
    </row>
    <row r="365" spans="1:35" ht="26.25" x14ac:dyDescent="0.25">
      <c r="A365" s="225">
        <v>363</v>
      </c>
      <c r="B365" s="300" t="s">
        <v>171</v>
      </c>
      <c r="C365" s="300" t="s">
        <v>132</v>
      </c>
      <c r="D365" s="300">
        <v>2</v>
      </c>
      <c r="E365" s="300" t="s">
        <v>23</v>
      </c>
      <c r="F365" s="300">
        <v>178</v>
      </c>
      <c r="G365" s="300" t="s">
        <v>172</v>
      </c>
      <c r="H365" s="300" t="s">
        <v>15</v>
      </c>
      <c r="I365" s="343" t="s">
        <v>313</v>
      </c>
      <c r="J365" s="344">
        <v>517.17490225074948</v>
      </c>
      <c r="K365" s="345">
        <v>98.79</v>
      </c>
      <c r="L365" s="346" t="s">
        <v>451</v>
      </c>
      <c r="M365" s="346" t="s">
        <v>451</v>
      </c>
      <c r="N365" s="346">
        <v>63</v>
      </c>
      <c r="O365" s="346" t="s">
        <v>543</v>
      </c>
      <c r="W365" s="207">
        <f t="shared" si="75"/>
        <v>0</v>
      </c>
      <c r="X365" s="207">
        <f t="shared" si="76"/>
        <v>0</v>
      </c>
      <c r="Y365" s="207">
        <f t="shared" si="77"/>
        <v>0</v>
      </c>
      <c r="Z365" s="207">
        <f t="shared" si="78"/>
        <v>0</v>
      </c>
      <c r="AA365" s="207">
        <f t="shared" si="79"/>
        <v>0</v>
      </c>
      <c r="AB365" s="207">
        <f t="shared" si="80"/>
        <v>0</v>
      </c>
      <c r="AC365" s="82"/>
      <c r="AD365" s="82">
        <f t="shared" si="81"/>
        <v>0</v>
      </c>
      <c r="AE365" s="82">
        <f t="shared" si="82"/>
        <v>0</v>
      </c>
      <c r="AF365" s="82">
        <f t="shared" si="83"/>
        <v>0</v>
      </c>
      <c r="AG365" s="82">
        <f t="shared" si="84"/>
        <v>0</v>
      </c>
      <c r="AH365" s="82">
        <f t="shared" si="85"/>
        <v>0</v>
      </c>
      <c r="AI365" s="82">
        <f t="shared" si="86"/>
        <v>0</v>
      </c>
    </row>
    <row r="366" spans="1:35" ht="25.5" x14ac:dyDescent="0.25">
      <c r="A366" s="225">
        <v>364</v>
      </c>
      <c r="B366" s="300" t="s">
        <v>171</v>
      </c>
      <c r="C366" s="300" t="s">
        <v>109</v>
      </c>
      <c r="D366" s="300">
        <v>1</v>
      </c>
      <c r="E366" s="300" t="s">
        <v>24</v>
      </c>
      <c r="F366" s="300">
        <v>146</v>
      </c>
      <c r="G366" s="300" t="s">
        <v>172</v>
      </c>
      <c r="H366" s="300" t="s">
        <v>24</v>
      </c>
      <c r="I366" s="343" t="s">
        <v>313</v>
      </c>
      <c r="J366" s="344">
        <v>517.17490225074948</v>
      </c>
      <c r="K366" s="345">
        <v>81.03</v>
      </c>
      <c r="L366" s="346" t="s">
        <v>451</v>
      </c>
      <c r="M366" s="346" t="s">
        <v>451</v>
      </c>
      <c r="N366" s="346" t="s">
        <v>451</v>
      </c>
      <c r="O366" s="346" t="s">
        <v>451</v>
      </c>
      <c r="W366" s="207">
        <f t="shared" si="75"/>
        <v>0</v>
      </c>
      <c r="X366" s="207">
        <f t="shared" si="76"/>
        <v>0</v>
      </c>
      <c r="Y366" s="207">
        <f t="shared" si="77"/>
        <v>0</v>
      </c>
      <c r="Z366" s="207">
        <f t="shared" si="78"/>
        <v>0</v>
      </c>
      <c r="AA366" s="207">
        <f t="shared" si="79"/>
        <v>0</v>
      </c>
      <c r="AB366" s="207">
        <f t="shared" si="80"/>
        <v>0</v>
      </c>
      <c r="AC366" s="82"/>
      <c r="AD366" s="82">
        <f t="shared" si="81"/>
        <v>0</v>
      </c>
      <c r="AE366" s="82">
        <f t="shared" si="82"/>
        <v>0</v>
      </c>
      <c r="AF366" s="82">
        <f t="shared" si="83"/>
        <v>0</v>
      </c>
      <c r="AG366" s="82">
        <f t="shared" si="84"/>
        <v>0</v>
      </c>
      <c r="AH366" s="82">
        <f t="shared" si="85"/>
        <v>0</v>
      </c>
      <c r="AI366" s="82">
        <f t="shared" si="86"/>
        <v>0</v>
      </c>
    </row>
    <row r="367" spans="1:35" s="285" customFormat="1" ht="25.5" x14ac:dyDescent="0.25">
      <c r="A367" s="225">
        <v>365</v>
      </c>
      <c r="B367" s="346" t="s">
        <v>221</v>
      </c>
      <c r="C367" s="346" t="s">
        <v>318</v>
      </c>
      <c r="D367" s="346">
        <v>1</v>
      </c>
      <c r="E367" s="346" t="s">
        <v>317</v>
      </c>
      <c r="F367" s="346">
        <v>3</v>
      </c>
      <c r="G367" s="346" t="s">
        <v>317</v>
      </c>
      <c r="H367" s="346" t="s">
        <v>317</v>
      </c>
      <c r="I367" s="343" t="s">
        <v>313</v>
      </c>
      <c r="J367" s="344">
        <v>517.17490225074948</v>
      </c>
      <c r="K367" s="345">
        <v>1.665</v>
      </c>
      <c r="L367" s="346" t="s">
        <v>451</v>
      </c>
      <c r="M367" s="346" t="s">
        <v>451</v>
      </c>
      <c r="N367" s="346" t="s">
        <v>451</v>
      </c>
      <c r="O367" s="346" t="s">
        <v>451</v>
      </c>
      <c r="P367" s="154"/>
      <c r="Q367" s="154"/>
      <c r="R367" s="154"/>
      <c r="S367" s="154"/>
      <c r="T367" s="154"/>
      <c r="U367" s="154"/>
      <c r="V367" s="154"/>
      <c r="W367" s="207">
        <f t="shared" si="75"/>
        <v>0</v>
      </c>
      <c r="X367" s="207">
        <f t="shared" si="76"/>
        <v>0</v>
      </c>
      <c r="Y367" s="207">
        <f t="shared" si="77"/>
        <v>0</v>
      </c>
      <c r="Z367" s="207">
        <f t="shared" si="78"/>
        <v>0</v>
      </c>
      <c r="AA367" s="207">
        <f t="shared" si="79"/>
        <v>0</v>
      </c>
      <c r="AB367" s="207">
        <f t="shared" si="80"/>
        <v>0</v>
      </c>
      <c r="AC367" s="82"/>
      <c r="AD367" s="82">
        <f t="shared" si="81"/>
        <v>0</v>
      </c>
      <c r="AE367" s="82">
        <f t="shared" si="82"/>
        <v>0</v>
      </c>
      <c r="AF367" s="82">
        <f t="shared" si="83"/>
        <v>0</v>
      </c>
      <c r="AG367" s="82">
        <f t="shared" si="84"/>
        <v>0</v>
      </c>
      <c r="AH367" s="82">
        <f t="shared" si="85"/>
        <v>0</v>
      </c>
      <c r="AI367" s="82">
        <f t="shared" si="86"/>
        <v>0</v>
      </c>
    </row>
    <row r="368" spans="1:35" s="285" customFormat="1" ht="25.5" x14ac:dyDescent="0.25">
      <c r="A368" s="225">
        <v>366</v>
      </c>
      <c r="B368" s="346" t="s">
        <v>221</v>
      </c>
      <c r="C368" s="346" t="s">
        <v>319</v>
      </c>
      <c r="D368" s="346">
        <v>1</v>
      </c>
      <c r="E368" s="346" t="s">
        <v>317</v>
      </c>
      <c r="F368" s="346">
        <v>212</v>
      </c>
      <c r="G368" s="346" t="s">
        <v>317</v>
      </c>
      <c r="H368" s="346" t="s">
        <v>317</v>
      </c>
      <c r="I368" s="343" t="s">
        <v>313</v>
      </c>
      <c r="J368" s="344">
        <v>517.17490225074948</v>
      </c>
      <c r="K368" s="345">
        <v>117.66000000000001</v>
      </c>
      <c r="L368" s="346" t="s">
        <v>451</v>
      </c>
      <c r="M368" s="346" t="s">
        <v>451</v>
      </c>
      <c r="N368" s="346">
        <v>50</v>
      </c>
      <c r="O368" s="346" t="s">
        <v>451</v>
      </c>
      <c r="P368" s="154"/>
      <c r="Q368" s="154"/>
      <c r="R368" s="154"/>
      <c r="S368" s="154"/>
      <c r="T368" s="154"/>
      <c r="U368" s="154"/>
      <c r="V368" s="154"/>
      <c r="W368" s="207">
        <f t="shared" si="75"/>
        <v>0</v>
      </c>
      <c r="X368" s="207">
        <f t="shared" si="76"/>
        <v>0</v>
      </c>
      <c r="Y368" s="207">
        <f t="shared" si="77"/>
        <v>0</v>
      </c>
      <c r="Z368" s="207">
        <f t="shared" si="78"/>
        <v>0</v>
      </c>
      <c r="AA368" s="207">
        <f t="shared" si="79"/>
        <v>0</v>
      </c>
      <c r="AB368" s="207">
        <f t="shared" si="80"/>
        <v>0</v>
      </c>
      <c r="AC368" s="82"/>
      <c r="AD368" s="82">
        <f t="shared" si="81"/>
        <v>0</v>
      </c>
      <c r="AE368" s="82">
        <f t="shared" si="82"/>
        <v>1</v>
      </c>
      <c r="AF368" s="82">
        <f t="shared" si="83"/>
        <v>0</v>
      </c>
      <c r="AG368" s="82">
        <f t="shared" si="84"/>
        <v>0</v>
      </c>
      <c r="AH368" s="82">
        <f t="shared" si="85"/>
        <v>0</v>
      </c>
      <c r="AI368" s="82">
        <f t="shared" si="86"/>
        <v>0</v>
      </c>
    </row>
    <row r="369" spans="1:35" ht="25.5" x14ac:dyDescent="0.25">
      <c r="A369" s="225">
        <v>367</v>
      </c>
      <c r="B369" s="300" t="s">
        <v>66</v>
      </c>
      <c r="C369" s="300" t="s">
        <v>67</v>
      </c>
      <c r="D369" s="300">
        <v>1</v>
      </c>
      <c r="E369" s="300" t="s">
        <v>51</v>
      </c>
      <c r="F369" s="300">
        <v>203</v>
      </c>
      <c r="G369" s="300" t="s">
        <v>51</v>
      </c>
      <c r="H369" s="300" t="s">
        <v>51</v>
      </c>
      <c r="I369" s="343" t="s">
        <v>313</v>
      </c>
      <c r="J369" s="344">
        <v>517.17490225074948</v>
      </c>
      <c r="K369" s="345">
        <v>112.66500000000001</v>
      </c>
      <c r="L369" s="346" t="s">
        <v>451</v>
      </c>
      <c r="M369" s="346" t="s">
        <v>451</v>
      </c>
      <c r="N369" s="346" t="s">
        <v>451</v>
      </c>
      <c r="O369" s="346" t="s">
        <v>451</v>
      </c>
      <c r="W369" s="207">
        <f t="shared" si="75"/>
        <v>0</v>
      </c>
      <c r="X369" s="207">
        <f t="shared" si="76"/>
        <v>0</v>
      </c>
      <c r="Y369" s="207">
        <f t="shared" si="77"/>
        <v>0</v>
      </c>
      <c r="Z369" s="207">
        <f t="shared" si="78"/>
        <v>0</v>
      </c>
      <c r="AA369" s="207">
        <f t="shared" si="79"/>
        <v>0</v>
      </c>
      <c r="AB369" s="207">
        <f t="shared" si="80"/>
        <v>0</v>
      </c>
      <c r="AC369" s="82"/>
      <c r="AD369" s="82">
        <f t="shared" si="81"/>
        <v>0</v>
      </c>
      <c r="AE369" s="82">
        <f t="shared" si="82"/>
        <v>0</v>
      </c>
      <c r="AF369" s="82">
        <f t="shared" si="83"/>
        <v>0</v>
      </c>
      <c r="AG369" s="82">
        <f t="shared" si="84"/>
        <v>0</v>
      </c>
      <c r="AH369" s="82">
        <f t="shared" si="85"/>
        <v>0</v>
      </c>
      <c r="AI369" s="82">
        <f t="shared" si="86"/>
        <v>0</v>
      </c>
    </row>
    <row r="370" spans="1:35" ht="25.5" x14ac:dyDescent="0.25">
      <c r="A370" s="225">
        <v>368</v>
      </c>
      <c r="B370" s="300" t="s">
        <v>66</v>
      </c>
      <c r="C370" s="300" t="s">
        <v>761</v>
      </c>
      <c r="D370" s="300">
        <v>1</v>
      </c>
      <c r="E370" s="300" t="s">
        <v>51</v>
      </c>
      <c r="F370" s="300">
        <v>5</v>
      </c>
      <c r="G370" s="300" t="s">
        <v>51</v>
      </c>
      <c r="H370" s="300" t="s">
        <v>51</v>
      </c>
      <c r="I370" s="343" t="s">
        <v>313</v>
      </c>
      <c r="J370" s="344">
        <v>517.17490225074948</v>
      </c>
      <c r="K370" s="345">
        <v>2.7750000000000004</v>
      </c>
      <c r="L370" s="346" t="s">
        <v>451</v>
      </c>
      <c r="M370" s="346" t="s">
        <v>451</v>
      </c>
      <c r="N370" s="346" t="s">
        <v>451</v>
      </c>
      <c r="O370" s="346" t="s">
        <v>451</v>
      </c>
      <c r="W370" s="207">
        <f t="shared" si="75"/>
        <v>0</v>
      </c>
      <c r="X370" s="207">
        <f t="shared" si="76"/>
        <v>0</v>
      </c>
      <c r="Y370" s="207">
        <f t="shared" si="77"/>
        <v>0</v>
      </c>
      <c r="Z370" s="207">
        <f t="shared" si="78"/>
        <v>0</v>
      </c>
      <c r="AA370" s="207">
        <f t="shared" si="79"/>
        <v>0</v>
      </c>
      <c r="AB370" s="207">
        <f t="shared" si="80"/>
        <v>0</v>
      </c>
      <c r="AC370" s="82"/>
      <c r="AD370" s="82">
        <f t="shared" si="81"/>
        <v>0</v>
      </c>
      <c r="AE370" s="82">
        <f t="shared" si="82"/>
        <v>0</v>
      </c>
      <c r="AF370" s="82">
        <f t="shared" si="83"/>
        <v>0</v>
      </c>
      <c r="AG370" s="82">
        <f t="shared" si="84"/>
        <v>0</v>
      </c>
      <c r="AH370" s="82">
        <f t="shared" si="85"/>
        <v>0</v>
      </c>
      <c r="AI370" s="82">
        <f t="shared" si="86"/>
        <v>0</v>
      </c>
    </row>
    <row r="371" spans="1:35" ht="25.5" x14ac:dyDescent="0.25">
      <c r="A371" s="225">
        <v>369</v>
      </c>
      <c r="B371" s="300" t="s">
        <v>66</v>
      </c>
      <c r="C371" s="300" t="s">
        <v>761</v>
      </c>
      <c r="D371" s="300">
        <v>2</v>
      </c>
      <c r="E371" s="300" t="s">
        <v>51</v>
      </c>
      <c r="F371" s="300">
        <v>5</v>
      </c>
      <c r="G371" s="300" t="s">
        <v>51</v>
      </c>
      <c r="H371" s="300" t="s">
        <v>51</v>
      </c>
      <c r="I371" s="343" t="s">
        <v>313</v>
      </c>
      <c r="J371" s="344">
        <v>517.17490225074948</v>
      </c>
      <c r="K371" s="345">
        <v>2.7750000000000004</v>
      </c>
      <c r="L371" s="346" t="s">
        <v>451</v>
      </c>
      <c r="M371" s="346" t="s">
        <v>451</v>
      </c>
      <c r="N371" s="346" t="s">
        <v>451</v>
      </c>
      <c r="O371" s="346" t="s">
        <v>451</v>
      </c>
      <c r="W371" s="207">
        <f t="shared" si="75"/>
        <v>0</v>
      </c>
      <c r="X371" s="207">
        <f t="shared" si="76"/>
        <v>0</v>
      </c>
      <c r="Y371" s="207">
        <f t="shared" si="77"/>
        <v>0</v>
      </c>
      <c r="Z371" s="207">
        <f t="shared" si="78"/>
        <v>0</v>
      </c>
      <c r="AA371" s="207">
        <f t="shared" si="79"/>
        <v>0</v>
      </c>
      <c r="AB371" s="207">
        <f t="shared" si="80"/>
        <v>0</v>
      </c>
      <c r="AC371" s="82"/>
      <c r="AD371" s="82">
        <f t="shared" si="81"/>
        <v>0</v>
      </c>
      <c r="AE371" s="82">
        <f t="shared" si="82"/>
        <v>0</v>
      </c>
      <c r="AF371" s="82">
        <f t="shared" si="83"/>
        <v>0</v>
      </c>
      <c r="AG371" s="82">
        <f t="shared" si="84"/>
        <v>0</v>
      </c>
      <c r="AH371" s="82">
        <f t="shared" si="85"/>
        <v>0</v>
      </c>
      <c r="AI371" s="82">
        <f t="shared" si="86"/>
        <v>0</v>
      </c>
    </row>
    <row r="372" spans="1:35" ht="25.5" x14ac:dyDescent="0.25">
      <c r="A372" s="225">
        <v>370</v>
      </c>
      <c r="B372" s="300" t="s">
        <v>173</v>
      </c>
      <c r="C372" s="300" t="s">
        <v>69</v>
      </c>
      <c r="D372" s="300">
        <v>1</v>
      </c>
      <c r="E372" s="300" t="s">
        <v>11</v>
      </c>
      <c r="F372" s="300">
        <v>91</v>
      </c>
      <c r="G372" s="300" t="s">
        <v>265</v>
      </c>
      <c r="H372" s="300" t="s">
        <v>51</v>
      </c>
      <c r="I372" s="343" t="s">
        <v>313</v>
      </c>
      <c r="J372" s="344">
        <v>517.17490225074948</v>
      </c>
      <c r="K372" s="345">
        <v>50.505000000000003</v>
      </c>
      <c r="L372" s="346" t="s">
        <v>451</v>
      </c>
      <c r="M372" s="346" t="s">
        <v>451</v>
      </c>
      <c r="N372" s="346" t="s">
        <v>451</v>
      </c>
      <c r="O372" s="346" t="s">
        <v>451</v>
      </c>
      <c r="W372" s="207">
        <f t="shared" si="75"/>
        <v>0</v>
      </c>
      <c r="X372" s="207">
        <f t="shared" si="76"/>
        <v>0</v>
      </c>
      <c r="Y372" s="207">
        <f t="shared" si="77"/>
        <v>0</v>
      </c>
      <c r="Z372" s="207">
        <f t="shared" si="78"/>
        <v>0</v>
      </c>
      <c r="AA372" s="207">
        <f t="shared" si="79"/>
        <v>0</v>
      </c>
      <c r="AB372" s="207">
        <f t="shared" si="80"/>
        <v>0</v>
      </c>
      <c r="AC372" s="82"/>
      <c r="AD372" s="82">
        <f t="shared" si="81"/>
        <v>0</v>
      </c>
      <c r="AE372" s="82">
        <f t="shared" si="82"/>
        <v>0</v>
      </c>
      <c r="AF372" s="82">
        <f t="shared" si="83"/>
        <v>0</v>
      </c>
      <c r="AG372" s="82">
        <f t="shared" si="84"/>
        <v>0</v>
      </c>
      <c r="AH372" s="82">
        <f t="shared" si="85"/>
        <v>0</v>
      </c>
      <c r="AI372" s="82">
        <f t="shared" si="86"/>
        <v>0</v>
      </c>
    </row>
    <row r="373" spans="1:35" ht="25.5" x14ac:dyDescent="0.25">
      <c r="A373" s="225">
        <v>371</v>
      </c>
      <c r="B373" s="300" t="s">
        <v>173</v>
      </c>
      <c r="C373" s="300" t="s">
        <v>69</v>
      </c>
      <c r="D373" s="300">
        <v>2</v>
      </c>
      <c r="E373" s="300" t="s">
        <v>11</v>
      </c>
      <c r="F373" s="300">
        <v>91</v>
      </c>
      <c r="G373" s="300" t="s">
        <v>265</v>
      </c>
      <c r="H373" s="300" t="s">
        <v>51</v>
      </c>
      <c r="I373" s="343" t="s">
        <v>313</v>
      </c>
      <c r="J373" s="344">
        <v>517.17490225074948</v>
      </c>
      <c r="K373" s="345">
        <v>50.505000000000003</v>
      </c>
      <c r="L373" s="346" t="s">
        <v>451</v>
      </c>
      <c r="M373" s="346" t="s">
        <v>451</v>
      </c>
      <c r="N373" s="346" t="s">
        <v>451</v>
      </c>
      <c r="O373" s="346" t="s">
        <v>451</v>
      </c>
      <c r="W373" s="207">
        <f t="shared" si="75"/>
        <v>0</v>
      </c>
      <c r="X373" s="207">
        <f t="shared" si="76"/>
        <v>0</v>
      </c>
      <c r="Y373" s="207">
        <f t="shared" si="77"/>
        <v>0</v>
      </c>
      <c r="Z373" s="207">
        <f t="shared" si="78"/>
        <v>0</v>
      </c>
      <c r="AA373" s="207">
        <f t="shared" si="79"/>
        <v>0</v>
      </c>
      <c r="AB373" s="207">
        <f t="shared" si="80"/>
        <v>0</v>
      </c>
      <c r="AC373" s="82"/>
      <c r="AD373" s="82">
        <f t="shared" si="81"/>
        <v>0</v>
      </c>
      <c r="AE373" s="82">
        <f t="shared" si="82"/>
        <v>0</v>
      </c>
      <c r="AF373" s="82">
        <f t="shared" si="83"/>
        <v>0</v>
      </c>
      <c r="AG373" s="82">
        <f t="shared" si="84"/>
        <v>0</v>
      </c>
      <c r="AH373" s="82">
        <f t="shared" si="85"/>
        <v>0</v>
      </c>
      <c r="AI373" s="82">
        <f t="shared" si="86"/>
        <v>0</v>
      </c>
    </row>
    <row r="374" spans="1:35" ht="25.5" x14ac:dyDescent="0.25">
      <c r="A374" s="225">
        <v>372</v>
      </c>
      <c r="B374" s="300" t="s">
        <v>173</v>
      </c>
      <c r="C374" s="300" t="s">
        <v>153</v>
      </c>
      <c r="D374" s="300">
        <v>1</v>
      </c>
      <c r="E374" s="300" t="s">
        <v>15</v>
      </c>
      <c r="F374" s="300">
        <v>21</v>
      </c>
      <c r="G374" s="300" t="s">
        <v>265</v>
      </c>
      <c r="H374" s="300" t="s">
        <v>15</v>
      </c>
      <c r="I374" s="343" t="s">
        <v>313</v>
      </c>
      <c r="J374" s="344">
        <v>517.17490225074948</v>
      </c>
      <c r="K374" s="345">
        <v>11.655000000000001</v>
      </c>
      <c r="L374" s="346" t="s">
        <v>451</v>
      </c>
      <c r="M374" s="346" t="s">
        <v>451</v>
      </c>
      <c r="N374" s="346" t="s">
        <v>451</v>
      </c>
      <c r="O374" s="346" t="s">
        <v>451</v>
      </c>
      <c r="W374" s="207">
        <f t="shared" si="75"/>
        <v>0</v>
      </c>
      <c r="X374" s="207">
        <f t="shared" si="76"/>
        <v>0</v>
      </c>
      <c r="Y374" s="207">
        <f t="shared" si="77"/>
        <v>0</v>
      </c>
      <c r="Z374" s="207">
        <f t="shared" si="78"/>
        <v>0</v>
      </c>
      <c r="AA374" s="207">
        <f t="shared" si="79"/>
        <v>0</v>
      </c>
      <c r="AB374" s="207">
        <f t="shared" si="80"/>
        <v>0</v>
      </c>
      <c r="AC374" s="82"/>
      <c r="AD374" s="82">
        <f t="shared" si="81"/>
        <v>0</v>
      </c>
      <c r="AE374" s="82">
        <f t="shared" si="82"/>
        <v>0</v>
      </c>
      <c r="AF374" s="82">
        <f t="shared" si="83"/>
        <v>0</v>
      </c>
      <c r="AG374" s="82">
        <f t="shared" si="84"/>
        <v>0</v>
      </c>
      <c r="AH374" s="82">
        <f t="shared" si="85"/>
        <v>0</v>
      </c>
      <c r="AI374" s="82">
        <f t="shared" si="86"/>
        <v>0</v>
      </c>
    </row>
    <row r="375" spans="1:35" ht="25.5" x14ac:dyDescent="0.25">
      <c r="A375" s="225">
        <v>373</v>
      </c>
      <c r="B375" s="300" t="s">
        <v>173</v>
      </c>
      <c r="C375" s="300" t="s">
        <v>153</v>
      </c>
      <c r="D375" s="300">
        <v>2</v>
      </c>
      <c r="E375" s="300" t="s">
        <v>15</v>
      </c>
      <c r="F375" s="300">
        <v>21</v>
      </c>
      <c r="G375" s="300" t="s">
        <v>265</v>
      </c>
      <c r="H375" s="300" t="s">
        <v>15</v>
      </c>
      <c r="I375" s="343" t="s">
        <v>313</v>
      </c>
      <c r="J375" s="344">
        <v>517.17490225074948</v>
      </c>
      <c r="K375" s="345">
        <v>11.655000000000001</v>
      </c>
      <c r="L375" s="346" t="s">
        <v>451</v>
      </c>
      <c r="M375" s="346" t="s">
        <v>451</v>
      </c>
      <c r="N375" s="346" t="s">
        <v>451</v>
      </c>
      <c r="O375" s="346" t="s">
        <v>451</v>
      </c>
      <c r="W375" s="207">
        <f t="shared" si="75"/>
        <v>0</v>
      </c>
      <c r="X375" s="207">
        <f t="shared" si="76"/>
        <v>0</v>
      </c>
      <c r="Y375" s="207">
        <f t="shared" si="77"/>
        <v>0</v>
      </c>
      <c r="Z375" s="207">
        <f t="shared" si="78"/>
        <v>0</v>
      </c>
      <c r="AA375" s="207">
        <f t="shared" si="79"/>
        <v>0</v>
      </c>
      <c r="AB375" s="207">
        <f t="shared" si="80"/>
        <v>0</v>
      </c>
      <c r="AC375" s="82"/>
      <c r="AD375" s="82">
        <f t="shared" si="81"/>
        <v>0</v>
      </c>
      <c r="AE375" s="82">
        <f t="shared" si="82"/>
        <v>0</v>
      </c>
      <c r="AF375" s="82">
        <f t="shared" si="83"/>
        <v>0</v>
      </c>
      <c r="AG375" s="82">
        <f t="shared" si="84"/>
        <v>0</v>
      </c>
      <c r="AH375" s="82">
        <f t="shared" si="85"/>
        <v>0</v>
      </c>
      <c r="AI375" s="82">
        <f t="shared" si="86"/>
        <v>0</v>
      </c>
    </row>
    <row r="376" spans="1:35" ht="25.5" x14ac:dyDescent="0.25">
      <c r="A376" s="225">
        <v>374</v>
      </c>
      <c r="B376" s="300" t="s">
        <v>34</v>
      </c>
      <c r="C376" s="300" t="s">
        <v>174</v>
      </c>
      <c r="D376" s="300">
        <v>1</v>
      </c>
      <c r="E376" s="300" t="s">
        <v>8</v>
      </c>
      <c r="F376" s="300">
        <v>219</v>
      </c>
      <c r="G376" s="300" t="s">
        <v>44</v>
      </c>
      <c r="H376" s="300" t="s">
        <v>8</v>
      </c>
      <c r="I376" s="343" t="s">
        <v>313</v>
      </c>
      <c r="J376" s="344">
        <v>517.17490225074948</v>
      </c>
      <c r="K376" s="345">
        <v>121.54500000000002</v>
      </c>
      <c r="L376" s="346" t="s">
        <v>451</v>
      </c>
      <c r="M376" s="346" t="s">
        <v>451</v>
      </c>
      <c r="N376" s="346" t="s">
        <v>451</v>
      </c>
      <c r="O376" s="346" t="s">
        <v>451</v>
      </c>
      <c r="W376" s="207">
        <f t="shared" si="75"/>
        <v>0</v>
      </c>
      <c r="X376" s="207">
        <f t="shared" si="76"/>
        <v>0</v>
      </c>
      <c r="Y376" s="207">
        <f t="shared" si="77"/>
        <v>0</v>
      </c>
      <c r="Z376" s="207">
        <f t="shared" si="78"/>
        <v>0</v>
      </c>
      <c r="AA376" s="207">
        <f t="shared" si="79"/>
        <v>0</v>
      </c>
      <c r="AB376" s="207">
        <f t="shared" si="80"/>
        <v>0</v>
      </c>
      <c r="AC376" s="82"/>
      <c r="AD376" s="82">
        <f t="shared" si="81"/>
        <v>0</v>
      </c>
      <c r="AE376" s="82">
        <f t="shared" si="82"/>
        <v>0</v>
      </c>
      <c r="AF376" s="82">
        <f t="shared" si="83"/>
        <v>0</v>
      </c>
      <c r="AG376" s="82">
        <f t="shared" si="84"/>
        <v>0</v>
      </c>
      <c r="AH376" s="82">
        <f t="shared" si="85"/>
        <v>0</v>
      </c>
      <c r="AI376" s="82">
        <f t="shared" si="86"/>
        <v>0</v>
      </c>
    </row>
    <row r="377" spans="1:35" ht="25.5" x14ac:dyDescent="0.25">
      <c r="A377" s="225">
        <v>375</v>
      </c>
      <c r="B377" s="300" t="s">
        <v>34</v>
      </c>
      <c r="C377" s="300" t="s">
        <v>174</v>
      </c>
      <c r="D377" s="300">
        <v>2</v>
      </c>
      <c r="E377" s="300" t="s">
        <v>8</v>
      </c>
      <c r="F377" s="300">
        <v>219</v>
      </c>
      <c r="G377" s="300" t="s">
        <v>44</v>
      </c>
      <c r="H377" s="300" t="s">
        <v>8</v>
      </c>
      <c r="I377" s="343" t="s">
        <v>313</v>
      </c>
      <c r="J377" s="344">
        <v>517.17490225074948</v>
      </c>
      <c r="K377" s="345">
        <v>121.54500000000002</v>
      </c>
      <c r="L377" s="346" t="s">
        <v>451</v>
      </c>
      <c r="M377" s="346" t="s">
        <v>451</v>
      </c>
      <c r="N377" s="346" t="s">
        <v>451</v>
      </c>
      <c r="O377" s="346" t="s">
        <v>451</v>
      </c>
      <c r="W377" s="207">
        <f t="shared" si="75"/>
        <v>0</v>
      </c>
      <c r="X377" s="207">
        <f t="shared" si="76"/>
        <v>0</v>
      </c>
      <c r="Y377" s="207">
        <f t="shared" si="77"/>
        <v>0</v>
      </c>
      <c r="Z377" s="207">
        <f t="shared" si="78"/>
        <v>0</v>
      </c>
      <c r="AA377" s="207">
        <f t="shared" si="79"/>
        <v>0</v>
      </c>
      <c r="AB377" s="207">
        <f t="shared" si="80"/>
        <v>0</v>
      </c>
      <c r="AC377" s="82"/>
      <c r="AD377" s="82">
        <f t="shared" si="81"/>
        <v>0</v>
      </c>
      <c r="AE377" s="82">
        <f t="shared" si="82"/>
        <v>0</v>
      </c>
      <c r="AF377" s="82">
        <f t="shared" si="83"/>
        <v>0</v>
      </c>
      <c r="AG377" s="82">
        <f t="shared" si="84"/>
        <v>0</v>
      </c>
      <c r="AH377" s="82">
        <f t="shared" si="85"/>
        <v>0</v>
      </c>
      <c r="AI377" s="82">
        <f t="shared" si="86"/>
        <v>0</v>
      </c>
    </row>
    <row r="378" spans="1:35" ht="25.5" x14ac:dyDescent="0.25">
      <c r="A378" s="225">
        <v>376</v>
      </c>
      <c r="B378" s="300" t="s">
        <v>583</v>
      </c>
      <c r="C378" s="300" t="s">
        <v>124</v>
      </c>
      <c r="D378" s="300">
        <v>1</v>
      </c>
      <c r="E378" s="300" t="s">
        <v>11</v>
      </c>
      <c r="F378" s="300">
        <v>15</v>
      </c>
      <c r="G378" s="300" t="s">
        <v>583</v>
      </c>
      <c r="H378" s="300" t="s">
        <v>11</v>
      </c>
      <c r="I378" s="343" t="s">
        <v>313</v>
      </c>
      <c r="J378" s="344">
        <v>517.17490225074948</v>
      </c>
      <c r="K378" s="345">
        <v>8.3250000000000011</v>
      </c>
      <c r="L378" s="346" t="s">
        <v>451</v>
      </c>
      <c r="M378" s="346" t="s">
        <v>451</v>
      </c>
      <c r="N378" s="346" t="s">
        <v>451</v>
      </c>
      <c r="O378" s="346" t="s">
        <v>451</v>
      </c>
      <c r="W378" s="207">
        <f t="shared" si="75"/>
        <v>0</v>
      </c>
      <c r="X378" s="207">
        <f t="shared" si="76"/>
        <v>0</v>
      </c>
      <c r="Y378" s="207">
        <f t="shared" si="77"/>
        <v>0</v>
      </c>
      <c r="Z378" s="207">
        <f t="shared" si="78"/>
        <v>0</v>
      </c>
      <c r="AA378" s="207">
        <f t="shared" si="79"/>
        <v>0</v>
      </c>
      <c r="AB378" s="207">
        <f t="shared" si="80"/>
        <v>0</v>
      </c>
      <c r="AC378" s="82"/>
      <c r="AD378" s="82">
        <f t="shared" si="81"/>
        <v>0</v>
      </c>
      <c r="AE378" s="82">
        <f t="shared" si="82"/>
        <v>0</v>
      </c>
      <c r="AF378" s="82">
        <f t="shared" si="83"/>
        <v>0</v>
      </c>
      <c r="AG378" s="82">
        <f t="shared" si="84"/>
        <v>0</v>
      </c>
      <c r="AH378" s="82">
        <f t="shared" si="85"/>
        <v>0</v>
      </c>
      <c r="AI378" s="82">
        <f t="shared" si="86"/>
        <v>0</v>
      </c>
    </row>
    <row r="379" spans="1:35" ht="25.5" x14ac:dyDescent="0.25">
      <c r="A379" s="225">
        <v>377</v>
      </c>
      <c r="B379" s="300" t="s">
        <v>583</v>
      </c>
      <c r="C379" s="300" t="s">
        <v>124</v>
      </c>
      <c r="D379" s="300">
        <v>2</v>
      </c>
      <c r="E379" s="300" t="s">
        <v>11</v>
      </c>
      <c r="F379" s="300">
        <v>15</v>
      </c>
      <c r="G379" s="300" t="s">
        <v>583</v>
      </c>
      <c r="H379" s="300" t="s">
        <v>11</v>
      </c>
      <c r="I379" s="343" t="s">
        <v>313</v>
      </c>
      <c r="J379" s="344">
        <v>517.17490225074948</v>
      </c>
      <c r="K379" s="345">
        <v>8.3250000000000011</v>
      </c>
      <c r="L379" s="346" t="s">
        <v>451</v>
      </c>
      <c r="M379" s="346" t="s">
        <v>451</v>
      </c>
      <c r="N379" s="346" t="s">
        <v>451</v>
      </c>
      <c r="O379" s="346" t="s">
        <v>451</v>
      </c>
      <c r="W379" s="207">
        <f t="shared" si="75"/>
        <v>0</v>
      </c>
      <c r="X379" s="207">
        <f t="shared" si="76"/>
        <v>0</v>
      </c>
      <c r="Y379" s="207">
        <f t="shared" si="77"/>
        <v>0</v>
      </c>
      <c r="Z379" s="207">
        <f t="shared" si="78"/>
        <v>0</v>
      </c>
      <c r="AA379" s="207">
        <f t="shared" si="79"/>
        <v>0</v>
      </c>
      <c r="AB379" s="207">
        <f t="shared" si="80"/>
        <v>0</v>
      </c>
      <c r="AC379" s="82"/>
      <c r="AD379" s="82">
        <f t="shared" si="81"/>
        <v>0</v>
      </c>
      <c r="AE379" s="82">
        <f t="shared" si="82"/>
        <v>0</v>
      </c>
      <c r="AF379" s="82">
        <f t="shared" si="83"/>
        <v>0</v>
      </c>
      <c r="AG379" s="82">
        <f t="shared" si="84"/>
        <v>0</v>
      </c>
      <c r="AH379" s="82">
        <f t="shared" si="85"/>
        <v>0</v>
      </c>
      <c r="AI379" s="82">
        <f t="shared" si="86"/>
        <v>0</v>
      </c>
    </row>
    <row r="380" spans="1:35" ht="25.5" x14ac:dyDescent="0.25">
      <c r="A380" s="225">
        <v>378</v>
      </c>
      <c r="B380" s="300" t="s">
        <v>175</v>
      </c>
      <c r="C380" s="300" t="s">
        <v>62</v>
      </c>
      <c r="D380" s="300">
        <v>1</v>
      </c>
      <c r="E380" s="300" t="s">
        <v>24</v>
      </c>
      <c r="F380" s="300">
        <v>81</v>
      </c>
      <c r="G380" s="300" t="s">
        <v>24</v>
      </c>
      <c r="H380" s="300" t="s">
        <v>24</v>
      </c>
      <c r="I380" s="343" t="s">
        <v>313</v>
      </c>
      <c r="J380" s="344">
        <v>517.17490225074948</v>
      </c>
      <c r="K380" s="345">
        <v>44.955000000000005</v>
      </c>
      <c r="L380" s="346" t="s">
        <v>451</v>
      </c>
      <c r="M380" s="346" t="s">
        <v>451</v>
      </c>
      <c r="N380" s="346" t="s">
        <v>451</v>
      </c>
      <c r="O380" s="346" t="s">
        <v>451</v>
      </c>
      <c r="W380" s="207">
        <f t="shared" si="75"/>
        <v>0</v>
      </c>
      <c r="X380" s="207">
        <f t="shared" si="76"/>
        <v>0</v>
      </c>
      <c r="Y380" s="207">
        <f t="shared" si="77"/>
        <v>0</v>
      </c>
      <c r="Z380" s="207">
        <f t="shared" si="78"/>
        <v>0</v>
      </c>
      <c r="AA380" s="207">
        <f t="shared" si="79"/>
        <v>0</v>
      </c>
      <c r="AB380" s="207">
        <f t="shared" si="80"/>
        <v>0</v>
      </c>
      <c r="AC380" s="82"/>
      <c r="AD380" s="82">
        <f t="shared" si="81"/>
        <v>0</v>
      </c>
      <c r="AE380" s="82">
        <f t="shared" si="82"/>
        <v>0</v>
      </c>
      <c r="AF380" s="82">
        <f t="shared" si="83"/>
        <v>0</v>
      </c>
      <c r="AG380" s="82">
        <f t="shared" si="84"/>
        <v>0</v>
      </c>
      <c r="AH380" s="82">
        <f t="shared" si="85"/>
        <v>0</v>
      </c>
      <c r="AI380" s="82">
        <f t="shared" si="86"/>
        <v>0</v>
      </c>
    </row>
    <row r="381" spans="1:35" s="285" customFormat="1" ht="25.5" x14ac:dyDescent="0.25">
      <c r="A381" s="225">
        <v>379</v>
      </c>
      <c r="B381" s="300" t="s">
        <v>175</v>
      </c>
      <c r="C381" s="300" t="s">
        <v>62</v>
      </c>
      <c r="D381" s="300">
        <v>2</v>
      </c>
      <c r="E381" s="300" t="s">
        <v>24</v>
      </c>
      <c r="F381" s="300">
        <v>68</v>
      </c>
      <c r="G381" s="300" t="s">
        <v>24</v>
      </c>
      <c r="H381" s="300" t="s">
        <v>24</v>
      </c>
      <c r="I381" s="343" t="s">
        <v>313</v>
      </c>
      <c r="J381" s="344">
        <v>517.17490225074948</v>
      </c>
      <c r="K381" s="345">
        <v>37.74</v>
      </c>
      <c r="L381" s="346" t="s">
        <v>451</v>
      </c>
      <c r="M381" s="346" t="s">
        <v>451</v>
      </c>
      <c r="N381" s="346" t="s">
        <v>451</v>
      </c>
      <c r="O381" s="346" t="s">
        <v>451</v>
      </c>
      <c r="P381" s="154"/>
      <c r="Q381" s="154"/>
      <c r="R381" s="154"/>
      <c r="S381" s="154"/>
      <c r="T381" s="154"/>
      <c r="U381" s="154"/>
      <c r="V381" s="154"/>
      <c r="W381" s="207">
        <f t="shared" si="75"/>
        <v>0</v>
      </c>
      <c r="X381" s="207">
        <f t="shared" si="76"/>
        <v>0</v>
      </c>
      <c r="Y381" s="207">
        <f t="shared" si="77"/>
        <v>0</v>
      </c>
      <c r="Z381" s="207">
        <f t="shared" si="78"/>
        <v>0</v>
      </c>
      <c r="AA381" s="207">
        <f t="shared" si="79"/>
        <v>0</v>
      </c>
      <c r="AB381" s="207">
        <f t="shared" si="80"/>
        <v>0</v>
      </c>
      <c r="AC381" s="82"/>
      <c r="AD381" s="82">
        <f t="shared" si="81"/>
        <v>0</v>
      </c>
      <c r="AE381" s="82">
        <f t="shared" si="82"/>
        <v>0</v>
      </c>
      <c r="AF381" s="82">
        <f t="shared" si="83"/>
        <v>0</v>
      </c>
      <c r="AG381" s="82">
        <f t="shared" si="84"/>
        <v>0</v>
      </c>
      <c r="AH381" s="82">
        <f t="shared" si="85"/>
        <v>0</v>
      </c>
      <c r="AI381" s="82">
        <f t="shared" si="86"/>
        <v>0</v>
      </c>
    </row>
    <row r="382" spans="1:35" s="285" customFormat="1" ht="25.5" x14ac:dyDescent="0.25">
      <c r="A382" s="225">
        <v>380</v>
      </c>
      <c r="B382" s="300" t="s">
        <v>175</v>
      </c>
      <c r="C382" s="300" t="s">
        <v>106</v>
      </c>
      <c r="D382" s="300">
        <v>1</v>
      </c>
      <c r="E382" s="300" t="s">
        <v>24</v>
      </c>
      <c r="F382" s="300">
        <v>83</v>
      </c>
      <c r="G382" s="300" t="s">
        <v>24</v>
      </c>
      <c r="H382" s="300" t="s">
        <v>15</v>
      </c>
      <c r="I382" s="343" t="s">
        <v>313</v>
      </c>
      <c r="J382" s="344">
        <v>517.17490225074948</v>
      </c>
      <c r="K382" s="345">
        <v>46.065000000000005</v>
      </c>
      <c r="L382" s="346" t="s">
        <v>451</v>
      </c>
      <c r="M382" s="346" t="s">
        <v>451</v>
      </c>
      <c r="N382" s="346" t="s">
        <v>451</v>
      </c>
      <c r="O382" s="346" t="s">
        <v>451</v>
      </c>
      <c r="P382" s="154"/>
      <c r="Q382" s="154"/>
      <c r="R382" s="154"/>
      <c r="S382" s="154"/>
      <c r="T382" s="154"/>
      <c r="U382" s="154"/>
      <c r="V382" s="154"/>
      <c r="W382" s="207">
        <f t="shared" si="75"/>
        <v>0</v>
      </c>
      <c r="X382" s="207">
        <f t="shared" si="76"/>
        <v>0</v>
      </c>
      <c r="Y382" s="207">
        <f t="shared" si="77"/>
        <v>0</v>
      </c>
      <c r="Z382" s="207">
        <f t="shared" si="78"/>
        <v>0</v>
      </c>
      <c r="AA382" s="207">
        <f t="shared" si="79"/>
        <v>0</v>
      </c>
      <c r="AB382" s="207">
        <f t="shared" si="80"/>
        <v>0</v>
      </c>
      <c r="AC382" s="82"/>
      <c r="AD382" s="82">
        <f t="shared" si="81"/>
        <v>0</v>
      </c>
      <c r="AE382" s="82">
        <f t="shared" si="82"/>
        <v>0</v>
      </c>
      <c r="AF382" s="82">
        <f t="shared" si="83"/>
        <v>0</v>
      </c>
      <c r="AG382" s="82">
        <f t="shared" si="84"/>
        <v>0</v>
      </c>
      <c r="AH382" s="82">
        <f t="shared" si="85"/>
        <v>0</v>
      </c>
      <c r="AI382" s="82">
        <f t="shared" si="86"/>
        <v>0</v>
      </c>
    </row>
    <row r="383" spans="1:35" ht="25.5" x14ac:dyDescent="0.25">
      <c r="A383" s="225">
        <v>381</v>
      </c>
      <c r="B383" s="346" t="s">
        <v>318</v>
      </c>
      <c r="C383" s="346" t="s">
        <v>319</v>
      </c>
      <c r="D383" s="346">
        <v>1</v>
      </c>
      <c r="E383" s="346" t="s">
        <v>317</v>
      </c>
      <c r="F383" s="346">
        <v>209</v>
      </c>
      <c r="G383" s="346" t="s">
        <v>317</v>
      </c>
      <c r="H383" s="346" t="s">
        <v>317</v>
      </c>
      <c r="I383" s="343" t="s">
        <v>313</v>
      </c>
      <c r="J383" s="344">
        <v>517.17490225074948</v>
      </c>
      <c r="K383" s="345">
        <v>115.995</v>
      </c>
      <c r="L383" s="346" t="s">
        <v>451</v>
      </c>
      <c r="M383" s="346" t="s">
        <v>451</v>
      </c>
      <c r="N383" s="346">
        <v>50</v>
      </c>
      <c r="O383" s="346" t="s">
        <v>451</v>
      </c>
      <c r="W383" s="207">
        <f t="shared" si="75"/>
        <v>0</v>
      </c>
      <c r="X383" s="207">
        <f t="shared" si="76"/>
        <v>0</v>
      </c>
      <c r="Y383" s="207">
        <f t="shared" si="77"/>
        <v>0</v>
      </c>
      <c r="Z383" s="207">
        <f t="shared" si="78"/>
        <v>0</v>
      </c>
      <c r="AA383" s="207">
        <f t="shared" si="79"/>
        <v>0</v>
      </c>
      <c r="AB383" s="207">
        <f t="shared" si="80"/>
        <v>0</v>
      </c>
      <c r="AC383" s="82"/>
      <c r="AD383" s="82">
        <f t="shared" si="81"/>
        <v>0</v>
      </c>
      <c r="AE383" s="82">
        <f t="shared" si="82"/>
        <v>1</v>
      </c>
      <c r="AF383" s="82">
        <f t="shared" si="83"/>
        <v>0</v>
      </c>
      <c r="AG383" s="82">
        <f t="shared" si="84"/>
        <v>0</v>
      </c>
      <c r="AH383" s="82">
        <f t="shared" si="85"/>
        <v>0</v>
      </c>
      <c r="AI383" s="82">
        <f t="shared" si="86"/>
        <v>0</v>
      </c>
    </row>
    <row r="384" spans="1:35" ht="25.5" x14ac:dyDescent="0.25">
      <c r="A384" s="225">
        <v>382</v>
      </c>
      <c r="B384" s="300" t="s">
        <v>110</v>
      </c>
      <c r="C384" s="347" t="s">
        <v>70</v>
      </c>
      <c r="D384" s="300">
        <v>1</v>
      </c>
      <c r="E384" s="300" t="s">
        <v>15</v>
      </c>
      <c r="F384" s="300">
        <v>226</v>
      </c>
      <c r="G384" s="300" t="s">
        <v>140</v>
      </c>
      <c r="H384" s="300" t="s">
        <v>15</v>
      </c>
      <c r="I384" s="343" t="s">
        <v>313</v>
      </c>
      <c r="J384" s="344">
        <v>517.17490225074948</v>
      </c>
      <c r="K384" s="345">
        <v>125.43</v>
      </c>
      <c r="L384" s="346" t="s">
        <v>451</v>
      </c>
      <c r="M384" s="346" t="s">
        <v>451</v>
      </c>
      <c r="N384" s="346">
        <v>63</v>
      </c>
      <c r="O384" s="346" t="s">
        <v>451</v>
      </c>
      <c r="W384" s="207">
        <f t="shared" si="75"/>
        <v>0</v>
      </c>
      <c r="X384" s="207">
        <f t="shared" si="76"/>
        <v>0</v>
      </c>
      <c r="Y384" s="207">
        <f t="shared" si="77"/>
        <v>0</v>
      </c>
      <c r="Z384" s="207">
        <f t="shared" si="78"/>
        <v>0</v>
      </c>
      <c r="AA384" s="207">
        <f t="shared" si="79"/>
        <v>0</v>
      </c>
      <c r="AB384" s="207">
        <f t="shared" si="80"/>
        <v>0</v>
      </c>
      <c r="AC384" s="82"/>
      <c r="AD384" s="82">
        <f t="shared" si="81"/>
        <v>0</v>
      </c>
      <c r="AE384" s="82">
        <f t="shared" si="82"/>
        <v>0</v>
      </c>
      <c r="AF384" s="82">
        <f t="shared" si="83"/>
        <v>0</v>
      </c>
      <c r="AG384" s="82">
        <f t="shared" si="84"/>
        <v>1</v>
      </c>
      <c r="AH384" s="82">
        <f t="shared" si="85"/>
        <v>0</v>
      </c>
      <c r="AI384" s="82">
        <f t="shared" si="86"/>
        <v>0</v>
      </c>
    </row>
    <row r="385" spans="1:35" ht="25.5" x14ac:dyDescent="0.25">
      <c r="A385" s="225">
        <v>383</v>
      </c>
      <c r="B385" s="300" t="s">
        <v>110</v>
      </c>
      <c r="C385" s="347" t="s">
        <v>70</v>
      </c>
      <c r="D385" s="300">
        <v>2</v>
      </c>
      <c r="E385" s="300" t="s">
        <v>15</v>
      </c>
      <c r="F385" s="300">
        <v>226</v>
      </c>
      <c r="G385" s="300" t="s">
        <v>140</v>
      </c>
      <c r="H385" s="300" t="s">
        <v>15</v>
      </c>
      <c r="I385" s="343" t="s">
        <v>313</v>
      </c>
      <c r="J385" s="344">
        <v>517.17490225074948</v>
      </c>
      <c r="K385" s="345">
        <v>125.43</v>
      </c>
      <c r="L385" s="346" t="s">
        <v>451</v>
      </c>
      <c r="M385" s="346" t="s">
        <v>451</v>
      </c>
      <c r="N385" s="346">
        <v>63</v>
      </c>
      <c r="O385" s="346" t="s">
        <v>451</v>
      </c>
      <c r="W385" s="207">
        <f t="shared" si="75"/>
        <v>0</v>
      </c>
      <c r="X385" s="207">
        <f t="shared" si="76"/>
        <v>0</v>
      </c>
      <c r="Y385" s="207">
        <f t="shared" si="77"/>
        <v>0</v>
      </c>
      <c r="Z385" s="207">
        <f t="shared" si="78"/>
        <v>0</v>
      </c>
      <c r="AA385" s="207">
        <f t="shared" si="79"/>
        <v>0</v>
      </c>
      <c r="AB385" s="207">
        <f t="shared" si="80"/>
        <v>0</v>
      </c>
      <c r="AC385" s="82"/>
      <c r="AD385" s="82">
        <f t="shared" si="81"/>
        <v>0</v>
      </c>
      <c r="AE385" s="82">
        <f t="shared" si="82"/>
        <v>0</v>
      </c>
      <c r="AF385" s="82">
        <f t="shared" si="83"/>
        <v>0</v>
      </c>
      <c r="AG385" s="82">
        <f t="shared" si="84"/>
        <v>1</v>
      </c>
      <c r="AH385" s="82">
        <f t="shared" si="85"/>
        <v>0</v>
      </c>
      <c r="AI385" s="82">
        <f t="shared" si="86"/>
        <v>0</v>
      </c>
    </row>
    <row r="386" spans="1:35" ht="25.5" x14ac:dyDescent="0.25">
      <c r="A386" s="225">
        <v>384</v>
      </c>
      <c r="B386" s="300" t="s">
        <v>492</v>
      </c>
      <c r="C386" s="300" t="s">
        <v>104</v>
      </c>
      <c r="D386" s="300">
        <v>1</v>
      </c>
      <c r="E386" s="300" t="s">
        <v>15</v>
      </c>
      <c r="F386" s="300">
        <v>131</v>
      </c>
      <c r="G386" s="300" t="s">
        <v>15</v>
      </c>
      <c r="H386" s="300" t="s">
        <v>15</v>
      </c>
      <c r="I386" s="343" t="s">
        <v>314</v>
      </c>
      <c r="J386" s="344">
        <v>680.65493404551648</v>
      </c>
      <c r="K386" s="345">
        <v>95.891999999999996</v>
      </c>
      <c r="L386" s="346" t="s">
        <v>451</v>
      </c>
      <c r="M386" s="346" t="s">
        <v>451</v>
      </c>
      <c r="N386" s="346" t="s">
        <v>451</v>
      </c>
      <c r="O386" s="346" t="s">
        <v>451</v>
      </c>
      <c r="W386" s="207">
        <f t="shared" si="75"/>
        <v>0</v>
      </c>
      <c r="X386" s="207">
        <f t="shared" si="76"/>
        <v>0</v>
      </c>
      <c r="Y386" s="207">
        <f t="shared" si="77"/>
        <v>0</v>
      </c>
      <c r="Z386" s="207">
        <f t="shared" si="78"/>
        <v>0</v>
      </c>
      <c r="AA386" s="207">
        <f t="shared" si="79"/>
        <v>0</v>
      </c>
      <c r="AB386" s="207">
        <f t="shared" si="80"/>
        <v>0</v>
      </c>
      <c r="AC386" s="82"/>
      <c r="AD386" s="82">
        <f t="shared" si="81"/>
        <v>0</v>
      </c>
      <c r="AE386" s="82">
        <f t="shared" si="82"/>
        <v>0</v>
      </c>
      <c r="AF386" s="82">
        <f t="shared" si="83"/>
        <v>0</v>
      </c>
      <c r="AG386" s="82">
        <f t="shared" si="84"/>
        <v>0</v>
      </c>
      <c r="AH386" s="82">
        <f t="shared" si="85"/>
        <v>0</v>
      </c>
      <c r="AI386" s="82">
        <f t="shared" si="86"/>
        <v>0</v>
      </c>
    </row>
    <row r="387" spans="1:35" ht="25.5" x14ac:dyDescent="0.25">
      <c r="A387" s="225">
        <v>385</v>
      </c>
      <c r="B387" s="300" t="s">
        <v>492</v>
      </c>
      <c r="C387" s="300" t="s">
        <v>104</v>
      </c>
      <c r="D387" s="300">
        <v>2</v>
      </c>
      <c r="E387" s="300" t="s">
        <v>15</v>
      </c>
      <c r="F387" s="300">
        <v>131</v>
      </c>
      <c r="G387" s="300" t="s">
        <v>15</v>
      </c>
      <c r="H387" s="300" t="s">
        <v>15</v>
      </c>
      <c r="I387" s="343" t="s">
        <v>314</v>
      </c>
      <c r="J387" s="344">
        <v>680.65493404551648</v>
      </c>
      <c r="K387" s="345">
        <v>95.891999999999996</v>
      </c>
      <c r="L387" s="346" t="s">
        <v>451</v>
      </c>
      <c r="M387" s="346" t="s">
        <v>451</v>
      </c>
      <c r="N387" s="346" t="s">
        <v>451</v>
      </c>
      <c r="O387" s="346" t="s">
        <v>451</v>
      </c>
      <c r="W387" s="207">
        <f t="shared" si="75"/>
        <v>0</v>
      </c>
      <c r="X387" s="207">
        <f t="shared" si="76"/>
        <v>0</v>
      </c>
      <c r="Y387" s="207">
        <f t="shared" si="77"/>
        <v>0</v>
      </c>
      <c r="Z387" s="207">
        <f t="shared" si="78"/>
        <v>0</v>
      </c>
      <c r="AA387" s="207">
        <f t="shared" si="79"/>
        <v>0</v>
      </c>
      <c r="AB387" s="207">
        <f t="shared" si="80"/>
        <v>0</v>
      </c>
      <c r="AC387" s="82"/>
      <c r="AD387" s="82">
        <f t="shared" si="81"/>
        <v>0</v>
      </c>
      <c r="AE387" s="82">
        <f t="shared" si="82"/>
        <v>0</v>
      </c>
      <c r="AF387" s="82">
        <f t="shared" si="83"/>
        <v>0</v>
      </c>
      <c r="AG387" s="82">
        <f t="shared" si="84"/>
        <v>0</v>
      </c>
      <c r="AH387" s="82">
        <f t="shared" si="85"/>
        <v>0</v>
      </c>
      <c r="AI387" s="82">
        <f t="shared" si="86"/>
        <v>0</v>
      </c>
    </row>
    <row r="388" spans="1:35" ht="25.5" x14ac:dyDescent="0.25">
      <c r="A388" s="225">
        <v>386</v>
      </c>
      <c r="B388" s="300" t="s">
        <v>492</v>
      </c>
      <c r="C388" s="300" t="s">
        <v>61</v>
      </c>
      <c r="D388" s="300">
        <v>1</v>
      </c>
      <c r="E388" s="300" t="s">
        <v>15</v>
      </c>
      <c r="F388" s="300">
        <v>14</v>
      </c>
      <c r="G388" s="300" t="s">
        <v>15</v>
      </c>
      <c r="H388" s="300" t="s">
        <v>24</v>
      </c>
      <c r="I388" s="343" t="s">
        <v>314</v>
      </c>
      <c r="J388" s="344">
        <v>680.65493404551648</v>
      </c>
      <c r="K388" s="345">
        <v>10.247999999999999</v>
      </c>
      <c r="L388" s="346" t="s">
        <v>451</v>
      </c>
      <c r="M388" s="346" t="s">
        <v>451</v>
      </c>
      <c r="N388" s="346" t="s">
        <v>451</v>
      </c>
      <c r="O388" s="346" t="s">
        <v>451</v>
      </c>
      <c r="W388" s="207">
        <f t="shared" ref="W388:W428" si="87">IF(AND(L388=50,M388="Y"),1,0)</f>
        <v>0</v>
      </c>
      <c r="X388" s="207">
        <f t="shared" ref="X388:X428" si="88">IF(AND(L388=50,M388="-"),1,0)</f>
        <v>0</v>
      </c>
      <c r="Y388" s="207">
        <f t="shared" ref="Y388:Y428" si="89">IF(AND(L388=63,M388="Y"),1,0)</f>
        <v>0</v>
      </c>
      <c r="Z388" s="207">
        <f t="shared" ref="Z388:Z428" si="90">IF(AND(L388=63,M388="-"),1,0)</f>
        <v>0</v>
      </c>
      <c r="AA388" s="207">
        <f t="shared" ref="AA388:AA428" si="91">IF(AND(L388=80,M388="Y"),1,0)</f>
        <v>0</v>
      </c>
      <c r="AB388" s="207">
        <f t="shared" ref="AB388:AB428" si="92">IF(AND(L388=80,M388="-"),1,0)</f>
        <v>0</v>
      </c>
      <c r="AC388" s="82"/>
      <c r="AD388" s="82">
        <f t="shared" si="81"/>
        <v>0</v>
      </c>
      <c r="AE388" s="82">
        <f t="shared" si="82"/>
        <v>0</v>
      </c>
      <c r="AF388" s="82">
        <f t="shared" si="83"/>
        <v>0</v>
      </c>
      <c r="AG388" s="82">
        <f t="shared" si="84"/>
        <v>0</v>
      </c>
      <c r="AH388" s="82">
        <f t="shared" si="85"/>
        <v>0</v>
      </c>
      <c r="AI388" s="82">
        <f t="shared" si="86"/>
        <v>0</v>
      </c>
    </row>
    <row r="389" spans="1:35" ht="25.5" x14ac:dyDescent="0.25">
      <c r="A389" s="225">
        <v>387</v>
      </c>
      <c r="B389" s="300" t="s">
        <v>492</v>
      </c>
      <c r="C389" s="300" t="s">
        <v>61</v>
      </c>
      <c r="D389" s="300">
        <v>2</v>
      </c>
      <c r="E389" s="300" t="s">
        <v>15</v>
      </c>
      <c r="F389" s="300">
        <v>14</v>
      </c>
      <c r="G389" s="300" t="s">
        <v>15</v>
      </c>
      <c r="H389" s="300" t="s">
        <v>24</v>
      </c>
      <c r="I389" s="343" t="s">
        <v>314</v>
      </c>
      <c r="J389" s="344">
        <v>680.65493404551648</v>
      </c>
      <c r="K389" s="345">
        <v>10.247999999999999</v>
      </c>
      <c r="L389" s="346" t="s">
        <v>451</v>
      </c>
      <c r="M389" s="346" t="s">
        <v>451</v>
      </c>
      <c r="N389" s="346" t="s">
        <v>451</v>
      </c>
      <c r="O389" s="346" t="s">
        <v>451</v>
      </c>
      <c r="W389" s="207">
        <f t="shared" si="87"/>
        <v>0</v>
      </c>
      <c r="X389" s="207">
        <f t="shared" si="88"/>
        <v>0</v>
      </c>
      <c r="Y389" s="207">
        <f t="shared" si="89"/>
        <v>0</v>
      </c>
      <c r="Z389" s="207">
        <f t="shared" si="90"/>
        <v>0</v>
      </c>
      <c r="AA389" s="207">
        <f t="shared" si="91"/>
        <v>0</v>
      </c>
      <c r="AB389" s="207">
        <f t="shared" si="92"/>
        <v>0</v>
      </c>
      <c r="AC389" s="82"/>
      <c r="AD389" s="82">
        <f t="shared" si="81"/>
        <v>0</v>
      </c>
      <c r="AE389" s="82">
        <f t="shared" si="82"/>
        <v>0</v>
      </c>
      <c r="AF389" s="82">
        <f t="shared" si="83"/>
        <v>0</v>
      </c>
      <c r="AG389" s="82">
        <f t="shared" si="84"/>
        <v>0</v>
      </c>
      <c r="AH389" s="82">
        <f t="shared" si="85"/>
        <v>0</v>
      </c>
      <c r="AI389" s="82">
        <f t="shared" si="86"/>
        <v>0</v>
      </c>
    </row>
    <row r="390" spans="1:35" ht="25.5" x14ac:dyDescent="0.25">
      <c r="A390" s="225">
        <v>388</v>
      </c>
      <c r="B390" s="346" t="s">
        <v>222</v>
      </c>
      <c r="C390" s="346" t="s">
        <v>153</v>
      </c>
      <c r="D390" s="346">
        <v>1</v>
      </c>
      <c r="E390" s="300" t="s">
        <v>15</v>
      </c>
      <c r="F390" s="346">
        <v>91</v>
      </c>
      <c r="G390" s="300" t="s">
        <v>15</v>
      </c>
      <c r="H390" s="300" t="s">
        <v>15</v>
      </c>
      <c r="I390" s="343" t="s">
        <v>313</v>
      </c>
      <c r="J390" s="344">
        <v>517.17490225074948</v>
      </c>
      <c r="K390" s="345">
        <v>50.505000000000003</v>
      </c>
      <c r="L390" s="346" t="s">
        <v>451</v>
      </c>
      <c r="M390" s="346" t="s">
        <v>451</v>
      </c>
      <c r="N390" s="346" t="s">
        <v>451</v>
      </c>
      <c r="O390" s="346" t="s">
        <v>451</v>
      </c>
      <c r="W390" s="207">
        <f t="shared" si="87"/>
        <v>0</v>
      </c>
      <c r="X390" s="207">
        <f t="shared" si="88"/>
        <v>0</v>
      </c>
      <c r="Y390" s="207">
        <f t="shared" si="89"/>
        <v>0</v>
      </c>
      <c r="Z390" s="207">
        <f t="shared" si="90"/>
        <v>0</v>
      </c>
      <c r="AA390" s="207">
        <f t="shared" si="91"/>
        <v>0</v>
      </c>
      <c r="AB390" s="207">
        <f t="shared" si="92"/>
        <v>0</v>
      </c>
      <c r="AC390" s="82"/>
      <c r="AD390" s="82">
        <f t="shared" si="81"/>
        <v>0</v>
      </c>
      <c r="AE390" s="82">
        <f t="shared" si="82"/>
        <v>0</v>
      </c>
      <c r="AF390" s="82">
        <f t="shared" si="83"/>
        <v>0</v>
      </c>
      <c r="AG390" s="82">
        <f t="shared" si="84"/>
        <v>0</v>
      </c>
      <c r="AH390" s="82">
        <f t="shared" si="85"/>
        <v>0</v>
      </c>
      <c r="AI390" s="82">
        <f t="shared" si="86"/>
        <v>0</v>
      </c>
    </row>
    <row r="391" spans="1:35" ht="25.5" x14ac:dyDescent="0.25">
      <c r="A391" s="225">
        <v>389</v>
      </c>
      <c r="B391" s="346" t="s">
        <v>222</v>
      </c>
      <c r="C391" s="346" t="s">
        <v>221</v>
      </c>
      <c r="D391" s="346">
        <v>1</v>
      </c>
      <c r="E391" s="300" t="s">
        <v>15</v>
      </c>
      <c r="F391" s="346">
        <v>118</v>
      </c>
      <c r="G391" s="346" t="s">
        <v>15</v>
      </c>
      <c r="H391" s="346" t="s">
        <v>317</v>
      </c>
      <c r="I391" s="343" t="s">
        <v>313</v>
      </c>
      <c r="J391" s="344">
        <v>517.17490225074948</v>
      </c>
      <c r="K391" s="345">
        <v>65.490000000000009</v>
      </c>
      <c r="L391" s="346" t="s">
        <v>451</v>
      </c>
      <c r="M391" s="346" t="s">
        <v>451</v>
      </c>
      <c r="N391" s="346" t="s">
        <v>451</v>
      </c>
      <c r="O391" s="346" t="s">
        <v>451</v>
      </c>
      <c r="W391" s="207">
        <f t="shared" si="87"/>
        <v>0</v>
      </c>
      <c r="X391" s="207">
        <f t="shared" si="88"/>
        <v>0</v>
      </c>
      <c r="Y391" s="207">
        <f t="shared" si="89"/>
        <v>0</v>
      </c>
      <c r="Z391" s="207">
        <f t="shared" si="90"/>
        <v>0</v>
      </c>
      <c r="AA391" s="207">
        <f t="shared" si="91"/>
        <v>0</v>
      </c>
      <c r="AB391" s="207">
        <f t="shared" si="92"/>
        <v>0</v>
      </c>
      <c r="AC391" s="82"/>
      <c r="AD391" s="82">
        <f t="shared" si="81"/>
        <v>0</v>
      </c>
      <c r="AE391" s="82">
        <f t="shared" si="82"/>
        <v>0</v>
      </c>
      <c r="AF391" s="82">
        <f t="shared" si="83"/>
        <v>0</v>
      </c>
      <c r="AG391" s="82">
        <f t="shared" si="84"/>
        <v>0</v>
      </c>
      <c r="AH391" s="82">
        <f t="shared" si="85"/>
        <v>0</v>
      </c>
      <c r="AI391" s="82">
        <f t="shared" si="86"/>
        <v>0</v>
      </c>
    </row>
    <row r="392" spans="1:35" ht="25.5" x14ac:dyDescent="0.25">
      <c r="A392" s="225">
        <v>390</v>
      </c>
      <c r="B392" s="300" t="s">
        <v>222</v>
      </c>
      <c r="C392" s="300" t="s">
        <v>960</v>
      </c>
      <c r="D392" s="300">
        <v>1</v>
      </c>
      <c r="E392" s="300" t="s">
        <v>15</v>
      </c>
      <c r="F392" s="300">
        <v>117</v>
      </c>
      <c r="G392" s="300" t="s">
        <v>15</v>
      </c>
      <c r="H392" s="300" t="s">
        <v>265</v>
      </c>
      <c r="I392" s="343" t="s">
        <v>313</v>
      </c>
      <c r="J392" s="344">
        <v>517</v>
      </c>
      <c r="K392" s="345"/>
      <c r="L392" s="346" t="s">
        <v>451</v>
      </c>
      <c r="M392" s="346" t="s">
        <v>451</v>
      </c>
      <c r="N392" s="346" t="s">
        <v>451</v>
      </c>
      <c r="O392" s="346" t="s">
        <v>451</v>
      </c>
      <c r="W392" s="207">
        <f t="shared" si="87"/>
        <v>0</v>
      </c>
      <c r="X392" s="207">
        <f t="shared" si="88"/>
        <v>0</v>
      </c>
      <c r="Y392" s="207">
        <f t="shared" si="89"/>
        <v>0</v>
      </c>
      <c r="Z392" s="207">
        <f t="shared" si="90"/>
        <v>0</v>
      </c>
      <c r="AA392" s="207">
        <f t="shared" si="91"/>
        <v>0</v>
      </c>
      <c r="AB392" s="207">
        <f t="shared" si="92"/>
        <v>0</v>
      </c>
      <c r="AC392" s="82"/>
      <c r="AD392" s="82">
        <f t="shared" si="81"/>
        <v>0</v>
      </c>
      <c r="AE392" s="82">
        <f t="shared" si="82"/>
        <v>0</v>
      </c>
      <c r="AF392" s="82">
        <f t="shared" si="83"/>
        <v>0</v>
      </c>
      <c r="AG392" s="82">
        <f t="shared" si="84"/>
        <v>0</v>
      </c>
      <c r="AH392" s="82">
        <f t="shared" si="85"/>
        <v>0</v>
      </c>
      <c r="AI392" s="82">
        <f t="shared" si="86"/>
        <v>0</v>
      </c>
    </row>
    <row r="393" spans="1:35" ht="25.5" x14ac:dyDescent="0.25">
      <c r="A393" s="225">
        <v>391</v>
      </c>
      <c r="B393" s="300" t="s">
        <v>222</v>
      </c>
      <c r="C393" s="300" t="s">
        <v>960</v>
      </c>
      <c r="D393" s="300">
        <v>2</v>
      </c>
      <c r="E393" s="300" t="s">
        <v>15</v>
      </c>
      <c r="F393" s="300">
        <v>117</v>
      </c>
      <c r="G393" s="300" t="s">
        <v>15</v>
      </c>
      <c r="H393" s="300" t="s">
        <v>265</v>
      </c>
      <c r="I393" s="343" t="s">
        <v>313</v>
      </c>
      <c r="J393" s="344">
        <v>517</v>
      </c>
      <c r="K393" s="345"/>
      <c r="L393" s="346" t="s">
        <v>451</v>
      </c>
      <c r="M393" s="346" t="s">
        <v>451</v>
      </c>
      <c r="N393" s="346" t="s">
        <v>451</v>
      </c>
      <c r="O393" s="346" t="s">
        <v>451</v>
      </c>
      <c r="W393" s="207">
        <f t="shared" si="87"/>
        <v>0</v>
      </c>
      <c r="X393" s="207">
        <f t="shared" si="88"/>
        <v>0</v>
      </c>
      <c r="Y393" s="207">
        <f t="shared" si="89"/>
        <v>0</v>
      </c>
      <c r="Z393" s="207">
        <f t="shared" si="90"/>
        <v>0</v>
      </c>
      <c r="AA393" s="207">
        <f t="shared" si="91"/>
        <v>0</v>
      </c>
      <c r="AB393" s="207">
        <f t="shared" si="92"/>
        <v>0</v>
      </c>
      <c r="AC393" s="82"/>
      <c r="AD393" s="82">
        <f t="shared" si="81"/>
        <v>0</v>
      </c>
      <c r="AE393" s="82">
        <f t="shared" si="82"/>
        <v>0</v>
      </c>
      <c r="AF393" s="82">
        <f t="shared" si="83"/>
        <v>0</v>
      </c>
      <c r="AG393" s="82">
        <f t="shared" si="84"/>
        <v>0</v>
      </c>
      <c r="AH393" s="82">
        <f t="shared" si="85"/>
        <v>0</v>
      </c>
      <c r="AI393" s="82">
        <f t="shared" si="86"/>
        <v>0</v>
      </c>
    </row>
    <row r="394" spans="1:35" ht="25.5" x14ac:dyDescent="0.25">
      <c r="A394" s="225">
        <v>392</v>
      </c>
      <c r="B394" s="347" t="s">
        <v>944</v>
      </c>
      <c r="C394" s="300" t="s">
        <v>882</v>
      </c>
      <c r="D394" s="300">
        <v>1</v>
      </c>
      <c r="E394" s="300" t="s">
        <v>24</v>
      </c>
      <c r="F394" s="300">
        <v>199</v>
      </c>
      <c r="G394" s="300" t="s">
        <v>24</v>
      </c>
      <c r="H394" s="300" t="s">
        <v>24</v>
      </c>
      <c r="I394" s="343" t="s">
        <v>313</v>
      </c>
      <c r="J394" s="344">
        <v>517.17490225074948</v>
      </c>
      <c r="K394" s="345"/>
      <c r="L394" s="346" t="s">
        <v>451</v>
      </c>
      <c r="M394" s="346" t="s">
        <v>451</v>
      </c>
      <c r="N394" s="346" t="s">
        <v>451</v>
      </c>
      <c r="O394" s="346" t="s">
        <v>451</v>
      </c>
      <c r="W394" s="207">
        <f t="shared" si="87"/>
        <v>0</v>
      </c>
      <c r="X394" s="207">
        <f t="shared" si="88"/>
        <v>0</v>
      </c>
      <c r="Y394" s="207">
        <f t="shared" si="89"/>
        <v>0</v>
      </c>
      <c r="Z394" s="207">
        <f t="shared" si="90"/>
        <v>0</v>
      </c>
      <c r="AA394" s="207">
        <f t="shared" si="91"/>
        <v>0</v>
      </c>
      <c r="AB394" s="207">
        <f t="shared" si="92"/>
        <v>0</v>
      </c>
      <c r="AC394" s="82"/>
      <c r="AD394" s="82">
        <f t="shared" si="81"/>
        <v>0</v>
      </c>
      <c r="AE394" s="82">
        <f t="shared" si="82"/>
        <v>0</v>
      </c>
      <c r="AF394" s="82">
        <f t="shared" si="83"/>
        <v>0</v>
      </c>
      <c r="AG394" s="82">
        <f t="shared" si="84"/>
        <v>0</v>
      </c>
      <c r="AH394" s="82">
        <f t="shared" si="85"/>
        <v>0</v>
      </c>
      <c r="AI394" s="82">
        <f t="shared" si="86"/>
        <v>0</v>
      </c>
    </row>
    <row r="395" spans="1:35" ht="25.5" x14ac:dyDescent="0.25">
      <c r="A395" s="225">
        <v>393</v>
      </c>
      <c r="B395" s="347" t="s">
        <v>944</v>
      </c>
      <c r="C395" s="300" t="s">
        <v>882</v>
      </c>
      <c r="D395" s="300">
        <v>2</v>
      </c>
      <c r="E395" s="300" t="s">
        <v>24</v>
      </c>
      <c r="F395" s="300">
        <v>199</v>
      </c>
      <c r="G395" s="300" t="s">
        <v>24</v>
      </c>
      <c r="H395" s="300" t="s">
        <v>24</v>
      </c>
      <c r="I395" s="343" t="s">
        <v>313</v>
      </c>
      <c r="J395" s="344">
        <v>517.17490225074948</v>
      </c>
      <c r="K395" s="345"/>
      <c r="L395" s="346" t="s">
        <v>451</v>
      </c>
      <c r="M395" s="346" t="s">
        <v>451</v>
      </c>
      <c r="N395" s="346" t="s">
        <v>451</v>
      </c>
      <c r="O395" s="346" t="s">
        <v>451</v>
      </c>
      <c r="W395" s="207">
        <f t="shared" si="87"/>
        <v>0</v>
      </c>
      <c r="X395" s="207">
        <f t="shared" si="88"/>
        <v>0</v>
      </c>
      <c r="Y395" s="207">
        <f t="shared" si="89"/>
        <v>0</v>
      </c>
      <c r="Z395" s="207">
        <f t="shared" si="90"/>
        <v>0</v>
      </c>
      <c r="AA395" s="207">
        <f t="shared" si="91"/>
        <v>0</v>
      </c>
      <c r="AB395" s="207">
        <f t="shared" si="92"/>
        <v>0</v>
      </c>
      <c r="AC395" s="82"/>
      <c r="AD395" s="82">
        <f t="shared" si="81"/>
        <v>0</v>
      </c>
      <c r="AE395" s="82">
        <f t="shared" si="82"/>
        <v>0</v>
      </c>
      <c r="AF395" s="82">
        <f t="shared" si="83"/>
        <v>0</v>
      </c>
      <c r="AG395" s="82">
        <f t="shared" si="84"/>
        <v>0</v>
      </c>
      <c r="AH395" s="82">
        <f t="shared" si="85"/>
        <v>0</v>
      </c>
      <c r="AI395" s="82">
        <f t="shared" si="86"/>
        <v>0</v>
      </c>
    </row>
    <row r="396" spans="1:35" ht="25.5" x14ac:dyDescent="0.25">
      <c r="A396" s="225">
        <v>394</v>
      </c>
      <c r="B396" s="300" t="s">
        <v>141</v>
      </c>
      <c r="C396" s="300" t="s">
        <v>115</v>
      </c>
      <c r="D396" s="300">
        <v>1</v>
      </c>
      <c r="E396" s="300" t="s">
        <v>15</v>
      </c>
      <c r="F396" s="300">
        <v>360</v>
      </c>
      <c r="G396" s="300" t="s">
        <v>33</v>
      </c>
      <c r="H396" s="300" t="s">
        <v>15</v>
      </c>
      <c r="I396" s="343" t="s">
        <v>313</v>
      </c>
      <c r="J396" s="344">
        <v>517.17490225074948</v>
      </c>
      <c r="K396" s="345">
        <v>199.8</v>
      </c>
      <c r="L396" s="346">
        <v>63</v>
      </c>
      <c r="M396" s="346" t="s">
        <v>451</v>
      </c>
      <c r="N396" s="346">
        <v>63</v>
      </c>
      <c r="O396" s="346" t="s">
        <v>451</v>
      </c>
      <c r="W396" s="207">
        <f t="shared" si="87"/>
        <v>0</v>
      </c>
      <c r="X396" s="207">
        <f t="shared" si="88"/>
        <v>0</v>
      </c>
      <c r="Y396" s="207">
        <f t="shared" si="89"/>
        <v>0</v>
      </c>
      <c r="Z396" s="207">
        <f t="shared" si="90"/>
        <v>1</v>
      </c>
      <c r="AA396" s="207">
        <f t="shared" si="91"/>
        <v>0</v>
      </c>
      <c r="AB396" s="207">
        <f t="shared" si="92"/>
        <v>0</v>
      </c>
      <c r="AC396" s="82"/>
      <c r="AD396" s="82">
        <f t="shared" si="81"/>
        <v>0</v>
      </c>
      <c r="AE396" s="82">
        <f t="shared" si="82"/>
        <v>0</v>
      </c>
      <c r="AF396" s="82">
        <f t="shared" si="83"/>
        <v>0</v>
      </c>
      <c r="AG396" s="82">
        <f t="shared" si="84"/>
        <v>1</v>
      </c>
      <c r="AH396" s="82">
        <f t="shared" si="85"/>
        <v>0</v>
      </c>
      <c r="AI396" s="82">
        <f t="shared" si="86"/>
        <v>0</v>
      </c>
    </row>
    <row r="397" spans="1:35" ht="25.5" x14ac:dyDescent="0.25">
      <c r="A397" s="225">
        <v>395</v>
      </c>
      <c r="B397" s="300" t="s">
        <v>141</v>
      </c>
      <c r="C397" s="300" t="s">
        <v>115</v>
      </c>
      <c r="D397" s="300">
        <v>2</v>
      </c>
      <c r="E397" s="300" t="s">
        <v>15</v>
      </c>
      <c r="F397" s="300">
        <v>360</v>
      </c>
      <c r="G397" s="300" t="s">
        <v>33</v>
      </c>
      <c r="H397" s="300" t="s">
        <v>15</v>
      </c>
      <c r="I397" s="343" t="s">
        <v>313</v>
      </c>
      <c r="J397" s="344">
        <v>517.17490225074948</v>
      </c>
      <c r="K397" s="345">
        <v>199.8</v>
      </c>
      <c r="L397" s="346">
        <v>63</v>
      </c>
      <c r="M397" s="346" t="s">
        <v>451</v>
      </c>
      <c r="N397" s="346">
        <v>63</v>
      </c>
      <c r="O397" s="346" t="s">
        <v>451</v>
      </c>
      <c r="W397" s="207">
        <f t="shared" si="87"/>
        <v>0</v>
      </c>
      <c r="X397" s="207">
        <f t="shared" si="88"/>
        <v>0</v>
      </c>
      <c r="Y397" s="207">
        <f t="shared" si="89"/>
        <v>0</v>
      </c>
      <c r="Z397" s="207">
        <f t="shared" si="90"/>
        <v>1</v>
      </c>
      <c r="AA397" s="207">
        <f t="shared" si="91"/>
        <v>0</v>
      </c>
      <c r="AB397" s="207">
        <f t="shared" si="92"/>
        <v>0</v>
      </c>
      <c r="AC397" s="82"/>
      <c r="AD397" s="82">
        <f t="shared" si="81"/>
        <v>0</v>
      </c>
      <c r="AE397" s="82">
        <f t="shared" si="82"/>
        <v>0</v>
      </c>
      <c r="AF397" s="82">
        <f t="shared" si="83"/>
        <v>0</v>
      </c>
      <c r="AG397" s="82">
        <f t="shared" si="84"/>
        <v>1</v>
      </c>
      <c r="AH397" s="82">
        <f t="shared" si="85"/>
        <v>0</v>
      </c>
      <c r="AI397" s="82">
        <f t="shared" si="86"/>
        <v>0</v>
      </c>
    </row>
    <row r="398" spans="1:35" ht="25.5" x14ac:dyDescent="0.25">
      <c r="A398" s="225">
        <v>396</v>
      </c>
      <c r="B398" s="300" t="s">
        <v>141</v>
      </c>
      <c r="C398" s="300" t="s">
        <v>115</v>
      </c>
      <c r="D398" s="300">
        <v>4</v>
      </c>
      <c r="E398" s="300" t="s">
        <v>15</v>
      </c>
      <c r="F398" s="300">
        <v>389</v>
      </c>
      <c r="G398" s="300" t="s">
        <v>33</v>
      </c>
      <c r="H398" s="300" t="s">
        <v>15</v>
      </c>
      <c r="I398" s="343" t="s">
        <v>313</v>
      </c>
      <c r="J398" s="344">
        <v>517.17490225074948</v>
      </c>
      <c r="K398" s="345">
        <v>215.89500000000001</v>
      </c>
      <c r="L398" s="346">
        <v>63</v>
      </c>
      <c r="M398" s="346" t="s">
        <v>451</v>
      </c>
      <c r="N398" s="346">
        <v>63</v>
      </c>
      <c r="O398" s="346" t="s">
        <v>451</v>
      </c>
      <c r="W398" s="207">
        <f t="shared" si="87"/>
        <v>0</v>
      </c>
      <c r="X398" s="207">
        <f t="shared" si="88"/>
        <v>0</v>
      </c>
      <c r="Y398" s="207">
        <f t="shared" si="89"/>
        <v>0</v>
      </c>
      <c r="Z398" s="207">
        <f t="shared" si="90"/>
        <v>1</v>
      </c>
      <c r="AA398" s="207">
        <f t="shared" si="91"/>
        <v>0</v>
      </c>
      <c r="AB398" s="207">
        <f t="shared" si="92"/>
        <v>0</v>
      </c>
      <c r="AC398" s="82"/>
      <c r="AD398" s="82">
        <f t="shared" si="81"/>
        <v>0</v>
      </c>
      <c r="AE398" s="82">
        <f t="shared" si="82"/>
        <v>0</v>
      </c>
      <c r="AF398" s="82">
        <f t="shared" si="83"/>
        <v>0</v>
      </c>
      <c r="AG398" s="82">
        <f t="shared" si="84"/>
        <v>1</v>
      </c>
      <c r="AH398" s="82">
        <f t="shared" si="85"/>
        <v>0</v>
      </c>
      <c r="AI398" s="82">
        <f t="shared" si="86"/>
        <v>0</v>
      </c>
    </row>
    <row r="399" spans="1:35" ht="25.5" x14ac:dyDescent="0.25">
      <c r="A399" s="225">
        <v>397</v>
      </c>
      <c r="B399" s="300" t="s">
        <v>141</v>
      </c>
      <c r="C399" s="300" t="s">
        <v>29</v>
      </c>
      <c r="D399" s="300">
        <v>1</v>
      </c>
      <c r="E399" s="300" t="s">
        <v>15</v>
      </c>
      <c r="F399" s="300">
        <v>267</v>
      </c>
      <c r="G399" s="300" t="s">
        <v>33</v>
      </c>
      <c r="H399" s="300" t="s">
        <v>15</v>
      </c>
      <c r="I399" s="343" t="s">
        <v>313</v>
      </c>
      <c r="J399" s="344">
        <v>517.17490225074948</v>
      </c>
      <c r="K399" s="345">
        <v>148.185</v>
      </c>
      <c r="L399" s="346">
        <v>50</v>
      </c>
      <c r="M399" s="346" t="s">
        <v>451</v>
      </c>
      <c r="N399" s="346">
        <v>50</v>
      </c>
      <c r="O399" s="346" t="s">
        <v>451</v>
      </c>
      <c r="W399" s="207">
        <f t="shared" si="87"/>
        <v>0</v>
      </c>
      <c r="X399" s="207">
        <f t="shared" si="88"/>
        <v>1</v>
      </c>
      <c r="Y399" s="207">
        <f t="shared" si="89"/>
        <v>0</v>
      </c>
      <c r="Z399" s="207">
        <f t="shared" si="90"/>
        <v>0</v>
      </c>
      <c r="AA399" s="207">
        <f t="shared" si="91"/>
        <v>0</v>
      </c>
      <c r="AB399" s="207">
        <f t="shared" si="92"/>
        <v>0</v>
      </c>
      <c r="AC399" s="82"/>
      <c r="AD399" s="82">
        <f t="shared" si="81"/>
        <v>0</v>
      </c>
      <c r="AE399" s="82">
        <f t="shared" si="82"/>
        <v>1</v>
      </c>
      <c r="AF399" s="82">
        <f t="shared" si="83"/>
        <v>0</v>
      </c>
      <c r="AG399" s="82">
        <f t="shared" si="84"/>
        <v>0</v>
      </c>
      <c r="AH399" s="82">
        <f t="shared" si="85"/>
        <v>0</v>
      </c>
      <c r="AI399" s="82">
        <f t="shared" si="86"/>
        <v>0</v>
      </c>
    </row>
    <row r="400" spans="1:35" ht="25.5" x14ac:dyDescent="0.25">
      <c r="A400" s="225">
        <v>398</v>
      </c>
      <c r="B400" s="300" t="s">
        <v>141</v>
      </c>
      <c r="C400" s="300" t="s">
        <v>29</v>
      </c>
      <c r="D400" s="300">
        <v>2</v>
      </c>
      <c r="E400" s="300" t="s">
        <v>15</v>
      </c>
      <c r="F400" s="300">
        <v>267</v>
      </c>
      <c r="G400" s="300" t="s">
        <v>33</v>
      </c>
      <c r="H400" s="300" t="s">
        <v>15</v>
      </c>
      <c r="I400" s="343" t="s">
        <v>313</v>
      </c>
      <c r="J400" s="344">
        <v>517.17490225074948</v>
      </c>
      <c r="K400" s="345">
        <v>148.185</v>
      </c>
      <c r="L400" s="346">
        <v>50</v>
      </c>
      <c r="M400" s="346" t="s">
        <v>451</v>
      </c>
      <c r="N400" s="346">
        <v>50</v>
      </c>
      <c r="O400" s="346" t="s">
        <v>451</v>
      </c>
      <c r="W400" s="207">
        <f t="shared" si="87"/>
        <v>0</v>
      </c>
      <c r="X400" s="207">
        <f t="shared" si="88"/>
        <v>1</v>
      </c>
      <c r="Y400" s="207">
        <f t="shared" si="89"/>
        <v>0</v>
      </c>
      <c r="Z400" s="207">
        <f t="shared" si="90"/>
        <v>0</v>
      </c>
      <c r="AA400" s="207">
        <f t="shared" si="91"/>
        <v>0</v>
      </c>
      <c r="AB400" s="207">
        <f t="shared" si="92"/>
        <v>0</v>
      </c>
      <c r="AC400" s="82"/>
      <c r="AD400" s="82">
        <f t="shared" si="81"/>
        <v>0</v>
      </c>
      <c r="AE400" s="82">
        <f t="shared" si="82"/>
        <v>1</v>
      </c>
      <c r="AF400" s="82">
        <f t="shared" si="83"/>
        <v>0</v>
      </c>
      <c r="AG400" s="82">
        <f t="shared" si="84"/>
        <v>0</v>
      </c>
      <c r="AH400" s="82">
        <f t="shared" si="85"/>
        <v>0</v>
      </c>
      <c r="AI400" s="82">
        <f t="shared" si="86"/>
        <v>0</v>
      </c>
    </row>
    <row r="401" spans="1:35" ht="25.5" x14ac:dyDescent="0.25">
      <c r="A401" s="225">
        <v>399</v>
      </c>
      <c r="B401" s="300" t="s">
        <v>141</v>
      </c>
      <c r="C401" s="300" t="s">
        <v>29</v>
      </c>
      <c r="D401" s="300">
        <v>3</v>
      </c>
      <c r="E401" s="300" t="s">
        <v>15</v>
      </c>
      <c r="F401" s="300">
        <v>258</v>
      </c>
      <c r="G401" s="300" t="s">
        <v>33</v>
      </c>
      <c r="H401" s="300" t="s">
        <v>15</v>
      </c>
      <c r="I401" s="343" t="s">
        <v>313</v>
      </c>
      <c r="J401" s="344">
        <v>517.17490225074948</v>
      </c>
      <c r="K401" s="345">
        <v>143.19000000000003</v>
      </c>
      <c r="L401" s="346">
        <v>50</v>
      </c>
      <c r="M401" s="346" t="s">
        <v>451</v>
      </c>
      <c r="N401" s="346">
        <v>50</v>
      </c>
      <c r="O401" s="346" t="s">
        <v>451</v>
      </c>
      <c r="W401" s="207">
        <f t="shared" si="87"/>
        <v>0</v>
      </c>
      <c r="X401" s="207">
        <f t="shared" si="88"/>
        <v>1</v>
      </c>
      <c r="Y401" s="207">
        <f t="shared" si="89"/>
        <v>0</v>
      </c>
      <c r="Z401" s="207">
        <f t="shared" si="90"/>
        <v>0</v>
      </c>
      <c r="AA401" s="207">
        <f t="shared" si="91"/>
        <v>0</v>
      </c>
      <c r="AB401" s="207">
        <f t="shared" si="92"/>
        <v>0</v>
      </c>
      <c r="AC401" s="82"/>
      <c r="AD401" s="82">
        <f t="shared" si="81"/>
        <v>0</v>
      </c>
      <c r="AE401" s="82">
        <f t="shared" si="82"/>
        <v>1</v>
      </c>
      <c r="AF401" s="82">
        <f t="shared" si="83"/>
        <v>0</v>
      </c>
      <c r="AG401" s="82">
        <f t="shared" si="84"/>
        <v>0</v>
      </c>
      <c r="AH401" s="82">
        <f t="shared" si="85"/>
        <v>0</v>
      </c>
      <c r="AI401" s="82">
        <f t="shared" si="86"/>
        <v>0</v>
      </c>
    </row>
    <row r="402" spans="1:35" ht="25.5" x14ac:dyDescent="0.25">
      <c r="A402" s="225">
        <v>400</v>
      </c>
      <c r="B402" s="300" t="s">
        <v>141</v>
      </c>
      <c r="C402" s="300" t="s">
        <v>29</v>
      </c>
      <c r="D402" s="300">
        <v>4</v>
      </c>
      <c r="E402" s="300" t="s">
        <v>15</v>
      </c>
      <c r="F402" s="300">
        <v>258</v>
      </c>
      <c r="G402" s="300" t="s">
        <v>33</v>
      </c>
      <c r="H402" s="300" t="s">
        <v>15</v>
      </c>
      <c r="I402" s="343" t="s">
        <v>313</v>
      </c>
      <c r="J402" s="344">
        <v>517.17490225074948</v>
      </c>
      <c r="K402" s="345">
        <v>143.19000000000003</v>
      </c>
      <c r="L402" s="346">
        <v>50</v>
      </c>
      <c r="M402" s="346" t="s">
        <v>451</v>
      </c>
      <c r="N402" s="346">
        <v>50</v>
      </c>
      <c r="O402" s="346" t="s">
        <v>451</v>
      </c>
      <c r="W402" s="207">
        <f t="shared" si="87"/>
        <v>0</v>
      </c>
      <c r="X402" s="207">
        <f t="shared" si="88"/>
        <v>1</v>
      </c>
      <c r="Y402" s="207">
        <f t="shared" si="89"/>
        <v>0</v>
      </c>
      <c r="Z402" s="207">
        <f t="shared" si="90"/>
        <v>0</v>
      </c>
      <c r="AA402" s="207">
        <f t="shared" si="91"/>
        <v>0</v>
      </c>
      <c r="AB402" s="207">
        <f t="shared" si="92"/>
        <v>0</v>
      </c>
      <c r="AC402" s="82"/>
      <c r="AD402" s="82">
        <f t="shared" si="81"/>
        <v>0</v>
      </c>
      <c r="AE402" s="82">
        <f t="shared" si="82"/>
        <v>1</v>
      </c>
      <c r="AF402" s="82">
        <f t="shared" si="83"/>
        <v>0</v>
      </c>
      <c r="AG402" s="82">
        <f t="shared" si="84"/>
        <v>0</v>
      </c>
      <c r="AH402" s="82">
        <f t="shared" si="85"/>
        <v>0</v>
      </c>
      <c r="AI402" s="82">
        <f t="shared" si="86"/>
        <v>0</v>
      </c>
    </row>
    <row r="403" spans="1:35" ht="25.5" x14ac:dyDescent="0.25">
      <c r="A403" s="225">
        <v>401</v>
      </c>
      <c r="B403" s="300" t="s">
        <v>141</v>
      </c>
      <c r="C403" s="300" t="s">
        <v>28</v>
      </c>
      <c r="D403" s="300">
        <v>3</v>
      </c>
      <c r="E403" s="300" t="s">
        <v>15</v>
      </c>
      <c r="F403" s="300">
        <v>20</v>
      </c>
      <c r="G403" s="300" t="s">
        <v>33</v>
      </c>
      <c r="H403" s="300" t="s">
        <v>229</v>
      </c>
      <c r="I403" s="343" t="s">
        <v>313</v>
      </c>
      <c r="J403" s="344">
        <v>517.17490225074948</v>
      </c>
      <c r="K403" s="345">
        <v>11.100000000000001</v>
      </c>
      <c r="L403" s="346" t="s">
        <v>451</v>
      </c>
      <c r="M403" s="346" t="s">
        <v>451</v>
      </c>
      <c r="N403" s="346" t="s">
        <v>451</v>
      </c>
      <c r="O403" s="346" t="s">
        <v>451</v>
      </c>
      <c r="W403" s="207">
        <f t="shared" si="87"/>
        <v>0</v>
      </c>
      <c r="X403" s="207">
        <f t="shared" si="88"/>
        <v>0</v>
      </c>
      <c r="Y403" s="207">
        <f t="shared" si="89"/>
        <v>0</v>
      </c>
      <c r="Z403" s="207">
        <f t="shared" si="90"/>
        <v>0</v>
      </c>
      <c r="AA403" s="207">
        <f t="shared" si="91"/>
        <v>0</v>
      </c>
      <c r="AB403" s="207">
        <f t="shared" si="92"/>
        <v>0</v>
      </c>
      <c r="AC403" s="82"/>
      <c r="AD403" s="82">
        <f t="shared" si="81"/>
        <v>0</v>
      </c>
      <c r="AE403" s="82">
        <f t="shared" si="82"/>
        <v>0</v>
      </c>
      <c r="AF403" s="82">
        <f t="shared" si="83"/>
        <v>0</v>
      </c>
      <c r="AG403" s="82">
        <f t="shared" si="84"/>
        <v>0</v>
      </c>
      <c r="AH403" s="82">
        <f t="shared" si="85"/>
        <v>0</v>
      </c>
      <c r="AI403" s="82">
        <f t="shared" si="86"/>
        <v>0</v>
      </c>
    </row>
    <row r="404" spans="1:35" ht="25.5" x14ac:dyDescent="0.25">
      <c r="A404" s="225">
        <v>402</v>
      </c>
      <c r="B404" s="300" t="s">
        <v>141</v>
      </c>
      <c r="C404" s="300" t="s">
        <v>139</v>
      </c>
      <c r="D404" s="300">
        <v>1</v>
      </c>
      <c r="E404" s="300" t="s">
        <v>15</v>
      </c>
      <c r="F404" s="300">
        <v>41</v>
      </c>
      <c r="G404" s="300" t="s">
        <v>33</v>
      </c>
      <c r="H404" s="300" t="s">
        <v>177</v>
      </c>
      <c r="I404" s="343" t="s">
        <v>313</v>
      </c>
      <c r="J404" s="344">
        <v>517.17490225074948</v>
      </c>
      <c r="K404" s="345">
        <v>22.755000000000003</v>
      </c>
      <c r="L404" s="346">
        <v>50</v>
      </c>
      <c r="M404" s="346" t="s">
        <v>451</v>
      </c>
      <c r="N404" s="346" t="s">
        <v>451</v>
      </c>
      <c r="O404" s="346" t="s">
        <v>451</v>
      </c>
      <c r="W404" s="207">
        <f t="shared" si="87"/>
        <v>0</v>
      </c>
      <c r="X404" s="207">
        <f t="shared" si="88"/>
        <v>1</v>
      </c>
      <c r="Y404" s="207">
        <f t="shared" si="89"/>
        <v>0</v>
      </c>
      <c r="Z404" s="207">
        <f t="shared" si="90"/>
        <v>0</v>
      </c>
      <c r="AA404" s="207">
        <f t="shared" si="91"/>
        <v>0</v>
      </c>
      <c r="AB404" s="207">
        <f t="shared" si="92"/>
        <v>0</v>
      </c>
      <c r="AC404" s="82"/>
      <c r="AD404" s="82">
        <f t="shared" si="81"/>
        <v>0</v>
      </c>
      <c r="AE404" s="82">
        <f t="shared" si="82"/>
        <v>0</v>
      </c>
      <c r="AF404" s="82">
        <f t="shared" si="83"/>
        <v>0</v>
      </c>
      <c r="AG404" s="82">
        <f t="shared" si="84"/>
        <v>0</v>
      </c>
      <c r="AH404" s="82">
        <f t="shared" si="85"/>
        <v>0</v>
      </c>
      <c r="AI404" s="82">
        <f t="shared" si="86"/>
        <v>0</v>
      </c>
    </row>
    <row r="405" spans="1:35" ht="25.5" x14ac:dyDescent="0.25">
      <c r="A405" s="225">
        <v>403</v>
      </c>
      <c r="B405" s="300" t="s">
        <v>440</v>
      </c>
      <c r="C405" s="300" t="s">
        <v>441</v>
      </c>
      <c r="D405" s="300">
        <v>1</v>
      </c>
      <c r="E405" s="300" t="s">
        <v>33</v>
      </c>
      <c r="F405" s="300">
        <v>4</v>
      </c>
      <c r="G405" s="300" t="s">
        <v>33</v>
      </c>
      <c r="H405" s="300" t="s">
        <v>33</v>
      </c>
      <c r="I405" s="343" t="s">
        <v>314</v>
      </c>
      <c r="J405" s="344">
        <v>680.65493404551648</v>
      </c>
      <c r="K405" s="345">
        <v>2.9279999999999999</v>
      </c>
      <c r="L405" s="346" t="s">
        <v>451</v>
      </c>
      <c r="M405" s="346" t="s">
        <v>451</v>
      </c>
      <c r="N405" s="346" t="s">
        <v>451</v>
      </c>
      <c r="O405" s="346" t="s">
        <v>451</v>
      </c>
      <c r="W405" s="207">
        <f t="shared" si="87"/>
        <v>0</v>
      </c>
      <c r="X405" s="207">
        <f t="shared" si="88"/>
        <v>0</v>
      </c>
      <c r="Y405" s="207">
        <f t="shared" si="89"/>
        <v>0</v>
      </c>
      <c r="Z405" s="207">
        <f t="shared" si="90"/>
        <v>0</v>
      </c>
      <c r="AA405" s="207">
        <f t="shared" si="91"/>
        <v>0</v>
      </c>
      <c r="AB405" s="207">
        <f t="shared" si="92"/>
        <v>0</v>
      </c>
      <c r="AC405" s="82"/>
      <c r="AD405" s="82">
        <f t="shared" si="81"/>
        <v>0</v>
      </c>
      <c r="AE405" s="82">
        <f t="shared" si="82"/>
        <v>0</v>
      </c>
      <c r="AF405" s="82">
        <f t="shared" si="83"/>
        <v>0</v>
      </c>
      <c r="AG405" s="82">
        <f t="shared" si="84"/>
        <v>0</v>
      </c>
      <c r="AH405" s="82">
        <f t="shared" si="85"/>
        <v>0</v>
      </c>
      <c r="AI405" s="82">
        <f t="shared" si="86"/>
        <v>0</v>
      </c>
    </row>
    <row r="406" spans="1:35" ht="25.5" x14ac:dyDescent="0.25">
      <c r="A406" s="225">
        <v>404</v>
      </c>
      <c r="B406" s="300" t="s">
        <v>440</v>
      </c>
      <c r="C406" s="300" t="s">
        <v>441</v>
      </c>
      <c r="D406" s="300">
        <v>2</v>
      </c>
      <c r="E406" s="300" t="s">
        <v>33</v>
      </c>
      <c r="F406" s="300">
        <v>4</v>
      </c>
      <c r="G406" s="300" t="s">
        <v>33</v>
      </c>
      <c r="H406" s="300" t="s">
        <v>33</v>
      </c>
      <c r="I406" s="343" t="s">
        <v>314</v>
      </c>
      <c r="J406" s="344">
        <v>680.65493404551648</v>
      </c>
      <c r="K406" s="345">
        <v>2.9279999999999999</v>
      </c>
      <c r="L406" s="346" t="s">
        <v>451</v>
      </c>
      <c r="M406" s="346" t="s">
        <v>451</v>
      </c>
      <c r="N406" s="346" t="s">
        <v>451</v>
      </c>
      <c r="O406" s="346" t="s">
        <v>451</v>
      </c>
      <c r="W406" s="207">
        <f t="shared" si="87"/>
        <v>0</v>
      </c>
      <c r="X406" s="207">
        <f t="shared" si="88"/>
        <v>0</v>
      </c>
      <c r="Y406" s="207">
        <f t="shared" si="89"/>
        <v>0</v>
      </c>
      <c r="Z406" s="207">
        <f t="shared" si="90"/>
        <v>0</v>
      </c>
      <c r="AA406" s="207">
        <f t="shared" si="91"/>
        <v>0</v>
      </c>
      <c r="AB406" s="207">
        <f t="shared" si="92"/>
        <v>0</v>
      </c>
      <c r="AC406" s="82"/>
      <c r="AD406" s="82">
        <f t="shared" si="81"/>
        <v>0</v>
      </c>
      <c r="AE406" s="82">
        <f t="shared" si="82"/>
        <v>0</v>
      </c>
      <c r="AF406" s="82">
        <f t="shared" si="83"/>
        <v>0</v>
      </c>
      <c r="AG406" s="82">
        <f t="shared" si="84"/>
        <v>0</v>
      </c>
      <c r="AH406" s="82">
        <f t="shared" si="85"/>
        <v>0</v>
      </c>
      <c r="AI406" s="82">
        <f t="shared" si="86"/>
        <v>0</v>
      </c>
    </row>
    <row r="407" spans="1:35" ht="25.5" x14ac:dyDescent="0.25">
      <c r="A407" s="225">
        <v>405</v>
      </c>
      <c r="B407" s="300" t="s">
        <v>176</v>
      </c>
      <c r="C407" s="300" t="s">
        <v>441</v>
      </c>
      <c r="D407" s="300">
        <v>1</v>
      </c>
      <c r="E407" s="300" t="s">
        <v>33</v>
      </c>
      <c r="F407" s="300">
        <v>4</v>
      </c>
      <c r="G407" s="300" t="s">
        <v>33</v>
      </c>
      <c r="H407" s="300" t="s">
        <v>33</v>
      </c>
      <c r="I407" s="343" t="s">
        <v>314</v>
      </c>
      <c r="J407" s="344">
        <v>680.65493404551648</v>
      </c>
      <c r="K407" s="345">
        <v>2.9279999999999999</v>
      </c>
      <c r="L407" s="346" t="s">
        <v>451</v>
      </c>
      <c r="M407" s="346" t="s">
        <v>451</v>
      </c>
      <c r="N407" s="346" t="s">
        <v>451</v>
      </c>
      <c r="O407" s="346" t="s">
        <v>451</v>
      </c>
      <c r="W407" s="207">
        <f t="shared" si="87"/>
        <v>0</v>
      </c>
      <c r="X407" s="207">
        <f t="shared" si="88"/>
        <v>0</v>
      </c>
      <c r="Y407" s="207">
        <f t="shared" si="89"/>
        <v>0</v>
      </c>
      <c r="Z407" s="207">
        <f t="shared" si="90"/>
        <v>0</v>
      </c>
      <c r="AA407" s="207">
        <f t="shared" si="91"/>
        <v>0</v>
      </c>
      <c r="AB407" s="207">
        <f t="shared" si="92"/>
        <v>0</v>
      </c>
      <c r="AC407" s="82"/>
      <c r="AD407" s="82">
        <f t="shared" si="81"/>
        <v>0</v>
      </c>
      <c r="AE407" s="82">
        <f t="shared" si="82"/>
        <v>0</v>
      </c>
      <c r="AF407" s="82">
        <f t="shared" si="83"/>
        <v>0</v>
      </c>
      <c r="AG407" s="82">
        <f t="shared" si="84"/>
        <v>0</v>
      </c>
      <c r="AH407" s="82">
        <f t="shared" si="85"/>
        <v>0</v>
      </c>
      <c r="AI407" s="82">
        <f t="shared" si="86"/>
        <v>0</v>
      </c>
    </row>
    <row r="408" spans="1:35" ht="25.5" x14ac:dyDescent="0.25">
      <c r="A408" s="225">
        <v>406</v>
      </c>
      <c r="B408" s="300" t="s">
        <v>176</v>
      </c>
      <c r="C408" s="300" t="s">
        <v>441</v>
      </c>
      <c r="D408" s="300">
        <v>2</v>
      </c>
      <c r="E408" s="300" t="s">
        <v>33</v>
      </c>
      <c r="F408" s="300">
        <v>4</v>
      </c>
      <c r="G408" s="300" t="s">
        <v>33</v>
      </c>
      <c r="H408" s="300" t="s">
        <v>33</v>
      </c>
      <c r="I408" s="343" t="s">
        <v>314</v>
      </c>
      <c r="J408" s="344">
        <v>680.65493404551648</v>
      </c>
      <c r="K408" s="345">
        <v>2.9279999999999999</v>
      </c>
      <c r="L408" s="346" t="s">
        <v>451</v>
      </c>
      <c r="M408" s="346" t="s">
        <v>451</v>
      </c>
      <c r="N408" s="346" t="s">
        <v>451</v>
      </c>
      <c r="O408" s="346" t="s">
        <v>451</v>
      </c>
      <c r="W408" s="207">
        <f t="shared" si="87"/>
        <v>0</v>
      </c>
      <c r="X408" s="207">
        <f t="shared" si="88"/>
        <v>0</v>
      </c>
      <c r="Y408" s="207">
        <f t="shared" si="89"/>
        <v>0</v>
      </c>
      <c r="Z408" s="207">
        <f t="shared" si="90"/>
        <v>0</v>
      </c>
      <c r="AA408" s="207">
        <f t="shared" si="91"/>
        <v>0</v>
      </c>
      <c r="AB408" s="207">
        <f t="shared" si="92"/>
        <v>0</v>
      </c>
      <c r="AC408" s="82"/>
      <c r="AD408" s="82">
        <f t="shared" si="81"/>
        <v>0</v>
      </c>
      <c r="AE408" s="82">
        <f t="shared" si="82"/>
        <v>0</v>
      </c>
      <c r="AF408" s="82">
        <f t="shared" si="83"/>
        <v>0</v>
      </c>
      <c r="AG408" s="82">
        <f t="shared" si="84"/>
        <v>0</v>
      </c>
      <c r="AH408" s="82">
        <f t="shared" si="85"/>
        <v>0</v>
      </c>
      <c r="AI408" s="82">
        <f t="shared" si="86"/>
        <v>0</v>
      </c>
    </row>
    <row r="409" spans="1:35" ht="25.5" x14ac:dyDescent="0.25">
      <c r="A409" s="225">
        <v>407</v>
      </c>
      <c r="B409" s="300" t="s">
        <v>176</v>
      </c>
      <c r="C409" s="346" t="s">
        <v>46</v>
      </c>
      <c r="D409" s="300">
        <v>1</v>
      </c>
      <c r="E409" s="300" t="s">
        <v>15</v>
      </c>
      <c r="F409" s="300">
        <v>31</v>
      </c>
      <c r="G409" s="300" t="s">
        <v>33</v>
      </c>
      <c r="H409" s="300" t="s">
        <v>15</v>
      </c>
      <c r="I409" s="343" t="s">
        <v>313</v>
      </c>
      <c r="J409" s="344">
        <v>517.17490225074948</v>
      </c>
      <c r="K409" s="345">
        <v>17.205000000000002</v>
      </c>
      <c r="L409" s="346" t="s">
        <v>451</v>
      </c>
      <c r="M409" s="346" t="s">
        <v>451</v>
      </c>
      <c r="N409" s="346" t="s">
        <v>451</v>
      </c>
      <c r="O409" s="346" t="s">
        <v>451</v>
      </c>
      <c r="W409" s="207">
        <f t="shared" si="87"/>
        <v>0</v>
      </c>
      <c r="X409" s="207">
        <f t="shared" si="88"/>
        <v>0</v>
      </c>
      <c r="Y409" s="207">
        <f t="shared" si="89"/>
        <v>0</v>
      </c>
      <c r="Z409" s="207">
        <f t="shared" si="90"/>
        <v>0</v>
      </c>
      <c r="AA409" s="207">
        <f t="shared" si="91"/>
        <v>0</v>
      </c>
      <c r="AB409" s="207">
        <f t="shared" si="92"/>
        <v>0</v>
      </c>
      <c r="AC409" s="82"/>
      <c r="AD409" s="82">
        <f t="shared" si="81"/>
        <v>0</v>
      </c>
      <c r="AE409" s="82">
        <f t="shared" si="82"/>
        <v>0</v>
      </c>
      <c r="AF409" s="82">
        <f t="shared" si="83"/>
        <v>0</v>
      </c>
      <c r="AG409" s="82">
        <f t="shared" si="84"/>
        <v>0</v>
      </c>
      <c r="AH409" s="82">
        <f t="shared" si="85"/>
        <v>0</v>
      </c>
      <c r="AI409" s="82">
        <f t="shared" si="86"/>
        <v>0</v>
      </c>
    </row>
    <row r="410" spans="1:35" ht="25.5" x14ac:dyDescent="0.25">
      <c r="A410" s="225">
        <v>408</v>
      </c>
      <c r="B410" s="300" t="s">
        <v>176</v>
      </c>
      <c r="C410" s="346" t="s">
        <v>46</v>
      </c>
      <c r="D410" s="300">
        <v>2</v>
      </c>
      <c r="E410" s="300" t="s">
        <v>15</v>
      </c>
      <c r="F410" s="300">
        <v>31</v>
      </c>
      <c r="G410" s="300" t="s">
        <v>33</v>
      </c>
      <c r="H410" s="300" t="s">
        <v>15</v>
      </c>
      <c r="I410" s="343" t="s">
        <v>313</v>
      </c>
      <c r="J410" s="344">
        <v>517.17490225074948</v>
      </c>
      <c r="K410" s="345">
        <v>17.205000000000002</v>
      </c>
      <c r="L410" s="346" t="s">
        <v>451</v>
      </c>
      <c r="M410" s="346" t="s">
        <v>451</v>
      </c>
      <c r="N410" s="346" t="s">
        <v>451</v>
      </c>
      <c r="O410" s="346" t="s">
        <v>451</v>
      </c>
      <c r="W410" s="207">
        <f t="shared" si="87"/>
        <v>0</v>
      </c>
      <c r="X410" s="207">
        <f t="shared" si="88"/>
        <v>0</v>
      </c>
      <c r="Y410" s="207">
        <f t="shared" si="89"/>
        <v>0</v>
      </c>
      <c r="Z410" s="207">
        <f t="shared" si="90"/>
        <v>0</v>
      </c>
      <c r="AA410" s="207">
        <f t="shared" si="91"/>
        <v>0</v>
      </c>
      <c r="AB410" s="207">
        <f t="shared" si="92"/>
        <v>0</v>
      </c>
      <c r="AC410" s="82"/>
      <c r="AD410" s="82">
        <f t="shared" si="81"/>
        <v>0</v>
      </c>
      <c r="AE410" s="82">
        <f t="shared" si="82"/>
        <v>0</v>
      </c>
      <c r="AF410" s="82">
        <f t="shared" si="83"/>
        <v>0</v>
      </c>
      <c r="AG410" s="82">
        <f t="shared" si="84"/>
        <v>0</v>
      </c>
      <c r="AH410" s="82">
        <f t="shared" si="85"/>
        <v>0</v>
      </c>
      <c r="AI410" s="82">
        <f t="shared" si="86"/>
        <v>0</v>
      </c>
    </row>
    <row r="411" spans="1:35" ht="25.5" x14ac:dyDescent="0.25">
      <c r="A411" s="225">
        <v>409</v>
      </c>
      <c r="B411" s="346" t="s">
        <v>46</v>
      </c>
      <c r="C411" s="300" t="s">
        <v>28</v>
      </c>
      <c r="D411" s="300">
        <v>1</v>
      </c>
      <c r="E411" s="300" t="s">
        <v>15</v>
      </c>
      <c r="F411" s="300">
        <v>8</v>
      </c>
      <c r="G411" s="300" t="s">
        <v>33</v>
      </c>
      <c r="H411" s="300" t="s">
        <v>229</v>
      </c>
      <c r="I411" s="343" t="s">
        <v>313</v>
      </c>
      <c r="J411" s="344">
        <v>517.17490225074948</v>
      </c>
      <c r="K411" s="345">
        <v>4.4400000000000004</v>
      </c>
      <c r="L411" s="346" t="s">
        <v>451</v>
      </c>
      <c r="M411" s="346" t="s">
        <v>451</v>
      </c>
      <c r="N411" s="346" t="s">
        <v>451</v>
      </c>
      <c r="O411" s="346" t="s">
        <v>451</v>
      </c>
      <c r="W411" s="207">
        <f t="shared" si="87"/>
        <v>0</v>
      </c>
      <c r="X411" s="207">
        <f t="shared" si="88"/>
        <v>0</v>
      </c>
      <c r="Y411" s="207">
        <f t="shared" si="89"/>
        <v>0</v>
      </c>
      <c r="Z411" s="207">
        <f t="shared" si="90"/>
        <v>0</v>
      </c>
      <c r="AA411" s="207">
        <f t="shared" si="91"/>
        <v>0</v>
      </c>
      <c r="AB411" s="207">
        <f t="shared" si="92"/>
        <v>0</v>
      </c>
      <c r="AC411" s="82"/>
      <c r="AD411" s="82">
        <f t="shared" si="81"/>
        <v>0</v>
      </c>
      <c r="AE411" s="82">
        <f t="shared" si="82"/>
        <v>0</v>
      </c>
      <c r="AF411" s="82">
        <f t="shared" si="83"/>
        <v>0</v>
      </c>
      <c r="AG411" s="82">
        <f t="shared" si="84"/>
        <v>0</v>
      </c>
      <c r="AH411" s="82">
        <f t="shared" si="85"/>
        <v>0</v>
      </c>
      <c r="AI411" s="82">
        <f t="shared" si="86"/>
        <v>0</v>
      </c>
    </row>
    <row r="412" spans="1:35" ht="25.5" x14ac:dyDescent="0.25">
      <c r="A412" s="225">
        <v>410</v>
      </c>
      <c r="B412" s="346" t="s">
        <v>46</v>
      </c>
      <c r="C412" s="346" t="s">
        <v>28</v>
      </c>
      <c r="D412" s="346">
        <v>2</v>
      </c>
      <c r="E412" s="300" t="s">
        <v>15</v>
      </c>
      <c r="F412" s="346">
        <v>8</v>
      </c>
      <c r="G412" s="300" t="s">
        <v>15</v>
      </c>
      <c r="H412" s="346" t="s">
        <v>229</v>
      </c>
      <c r="I412" s="343" t="s">
        <v>313</v>
      </c>
      <c r="J412" s="344">
        <v>517.17490225074948</v>
      </c>
      <c r="K412" s="345">
        <v>4.4400000000000004</v>
      </c>
      <c r="L412" s="346" t="s">
        <v>451</v>
      </c>
      <c r="M412" s="346" t="s">
        <v>451</v>
      </c>
      <c r="N412" s="346" t="s">
        <v>451</v>
      </c>
      <c r="O412" s="346" t="s">
        <v>451</v>
      </c>
      <c r="W412" s="207">
        <f t="shared" si="87"/>
        <v>0</v>
      </c>
      <c r="X412" s="207">
        <f t="shared" si="88"/>
        <v>0</v>
      </c>
      <c r="Y412" s="207">
        <f t="shared" si="89"/>
        <v>0</v>
      </c>
      <c r="Z412" s="207">
        <f t="shared" si="90"/>
        <v>0</v>
      </c>
      <c r="AA412" s="207">
        <f t="shared" si="91"/>
        <v>0</v>
      </c>
      <c r="AB412" s="207">
        <f t="shared" si="92"/>
        <v>0</v>
      </c>
      <c r="AC412" s="82"/>
      <c r="AD412" s="82">
        <f t="shared" si="81"/>
        <v>0</v>
      </c>
      <c r="AE412" s="82">
        <f t="shared" si="82"/>
        <v>0</v>
      </c>
      <c r="AF412" s="82">
        <f t="shared" si="83"/>
        <v>0</v>
      </c>
      <c r="AG412" s="82">
        <f t="shared" si="84"/>
        <v>0</v>
      </c>
      <c r="AH412" s="82">
        <f t="shared" si="85"/>
        <v>0</v>
      </c>
      <c r="AI412" s="82">
        <f t="shared" si="86"/>
        <v>0</v>
      </c>
    </row>
    <row r="413" spans="1:35" s="270" customFormat="1" ht="25.5" x14ac:dyDescent="0.25">
      <c r="A413" s="225">
        <v>411</v>
      </c>
      <c r="B413" s="346" t="s">
        <v>46</v>
      </c>
      <c r="C413" s="346" t="s">
        <v>585</v>
      </c>
      <c r="D413" s="346">
        <v>1</v>
      </c>
      <c r="E413" s="300" t="s">
        <v>411</v>
      </c>
      <c r="F413" s="346">
        <v>35</v>
      </c>
      <c r="G413" s="300" t="s">
        <v>15</v>
      </c>
      <c r="H413" s="346" t="s">
        <v>22</v>
      </c>
      <c r="I413" s="343" t="s">
        <v>310</v>
      </c>
      <c r="J413" s="344">
        <v>691.52377269702606</v>
      </c>
      <c r="K413" s="345">
        <v>26.11</v>
      </c>
      <c r="L413" s="346" t="s">
        <v>451</v>
      </c>
      <c r="M413" s="346" t="s">
        <v>451</v>
      </c>
      <c r="N413" s="346" t="s">
        <v>451</v>
      </c>
      <c r="O413" s="346" t="s">
        <v>451</v>
      </c>
      <c r="P413" s="154"/>
      <c r="Q413" s="154"/>
      <c r="R413" s="154"/>
      <c r="S413" s="154"/>
      <c r="T413" s="154"/>
      <c r="U413" s="154"/>
      <c r="V413" s="154"/>
      <c r="W413" s="207">
        <f t="shared" si="87"/>
        <v>0</v>
      </c>
      <c r="X413" s="207">
        <f t="shared" si="88"/>
        <v>0</v>
      </c>
      <c r="Y413" s="207">
        <f t="shared" si="89"/>
        <v>0</v>
      </c>
      <c r="Z413" s="207">
        <f t="shared" si="90"/>
        <v>0</v>
      </c>
      <c r="AA413" s="207">
        <f t="shared" si="91"/>
        <v>0</v>
      </c>
      <c r="AB413" s="207">
        <f t="shared" si="92"/>
        <v>0</v>
      </c>
      <c r="AC413" s="82"/>
      <c r="AD413" s="82">
        <f t="shared" si="81"/>
        <v>0</v>
      </c>
      <c r="AE413" s="82">
        <f t="shared" si="82"/>
        <v>0</v>
      </c>
      <c r="AF413" s="82">
        <f t="shared" si="83"/>
        <v>0</v>
      </c>
      <c r="AG413" s="82">
        <f t="shared" si="84"/>
        <v>0</v>
      </c>
      <c r="AH413" s="82">
        <f t="shared" si="85"/>
        <v>0</v>
      </c>
      <c r="AI413" s="82">
        <f t="shared" si="86"/>
        <v>0</v>
      </c>
    </row>
    <row r="414" spans="1:35" s="270" customFormat="1" ht="25.5" x14ac:dyDescent="0.25">
      <c r="A414" s="225">
        <v>412</v>
      </c>
      <c r="B414" s="346" t="s">
        <v>46</v>
      </c>
      <c r="C414" s="346" t="s">
        <v>585</v>
      </c>
      <c r="D414" s="346">
        <v>2</v>
      </c>
      <c r="E414" s="300" t="s">
        <v>411</v>
      </c>
      <c r="F414" s="346">
        <v>28</v>
      </c>
      <c r="G414" s="300" t="s">
        <v>15</v>
      </c>
      <c r="H414" s="346" t="s">
        <v>22</v>
      </c>
      <c r="I414" s="343" t="s">
        <v>310</v>
      </c>
      <c r="J414" s="344">
        <v>691.52377269702606</v>
      </c>
      <c r="K414" s="345">
        <v>20.887999999999998</v>
      </c>
      <c r="L414" s="346" t="s">
        <v>451</v>
      </c>
      <c r="M414" s="346" t="s">
        <v>451</v>
      </c>
      <c r="N414" s="346" t="s">
        <v>451</v>
      </c>
      <c r="O414" s="346" t="s">
        <v>451</v>
      </c>
      <c r="P414" s="154"/>
      <c r="Q414" s="154"/>
      <c r="R414" s="154"/>
      <c r="S414" s="154"/>
      <c r="T414" s="154"/>
      <c r="U414" s="154"/>
      <c r="V414" s="154"/>
      <c r="W414" s="207">
        <f t="shared" si="87"/>
        <v>0</v>
      </c>
      <c r="X414" s="207">
        <f t="shared" si="88"/>
        <v>0</v>
      </c>
      <c r="Y414" s="207">
        <f t="shared" si="89"/>
        <v>0</v>
      </c>
      <c r="Z414" s="207">
        <f t="shared" si="90"/>
        <v>0</v>
      </c>
      <c r="AA414" s="207">
        <f t="shared" si="91"/>
        <v>0</v>
      </c>
      <c r="AB414" s="207">
        <f t="shared" si="92"/>
        <v>0</v>
      </c>
      <c r="AC414" s="82"/>
      <c r="AD414" s="82">
        <f t="shared" si="81"/>
        <v>0</v>
      </c>
      <c r="AE414" s="82">
        <f t="shared" si="82"/>
        <v>0</v>
      </c>
      <c r="AF414" s="82">
        <f t="shared" si="83"/>
        <v>0</v>
      </c>
      <c r="AG414" s="82">
        <f t="shared" si="84"/>
        <v>0</v>
      </c>
      <c r="AH414" s="82">
        <f t="shared" si="85"/>
        <v>0</v>
      </c>
      <c r="AI414" s="82">
        <f t="shared" si="86"/>
        <v>0</v>
      </c>
    </row>
    <row r="415" spans="1:35" s="270" customFormat="1" ht="25.5" x14ac:dyDescent="0.25">
      <c r="A415" s="225">
        <v>413</v>
      </c>
      <c r="B415" s="300" t="s">
        <v>30</v>
      </c>
      <c r="C415" s="300" t="s">
        <v>76</v>
      </c>
      <c r="D415" s="300">
        <v>1</v>
      </c>
      <c r="E415" s="300" t="s">
        <v>11</v>
      </c>
      <c r="F415" s="300">
        <v>337</v>
      </c>
      <c r="G415" s="300" t="s">
        <v>11</v>
      </c>
      <c r="H415" s="300" t="s">
        <v>11</v>
      </c>
      <c r="I415" s="343" t="s">
        <v>314</v>
      </c>
      <c r="J415" s="344">
        <v>680.65493404551648</v>
      </c>
      <c r="K415" s="345">
        <v>246.684</v>
      </c>
      <c r="L415" s="346">
        <v>63</v>
      </c>
      <c r="M415" s="346" t="s">
        <v>451</v>
      </c>
      <c r="N415" s="346">
        <v>63</v>
      </c>
      <c r="O415" s="346" t="s">
        <v>451</v>
      </c>
      <c r="P415" s="154"/>
      <c r="Q415" s="154"/>
      <c r="R415" s="154"/>
      <c r="S415" s="154"/>
      <c r="T415" s="154"/>
      <c r="U415" s="154"/>
      <c r="V415" s="154"/>
      <c r="W415" s="207">
        <f t="shared" si="87"/>
        <v>0</v>
      </c>
      <c r="X415" s="207">
        <f t="shared" si="88"/>
        <v>0</v>
      </c>
      <c r="Y415" s="207">
        <f t="shared" si="89"/>
        <v>0</v>
      </c>
      <c r="Z415" s="207">
        <f t="shared" si="90"/>
        <v>1</v>
      </c>
      <c r="AA415" s="207">
        <f t="shared" si="91"/>
        <v>0</v>
      </c>
      <c r="AB415" s="207">
        <f t="shared" si="92"/>
        <v>0</v>
      </c>
      <c r="AC415" s="82"/>
      <c r="AD415" s="82">
        <f t="shared" si="81"/>
        <v>0</v>
      </c>
      <c r="AE415" s="82">
        <f t="shared" si="82"/>
        <v>0</v>
      </c>
      <c r="AF415" s="82">
        <f t="shared" si="83"/>
        <v>0</v>
      </c>
      <c r="AG415" s="82">
        <f t="shared" si="84"/>
        <v>1</v>
      </c>
      <c r="AH415" s="82">
        <f t="shared" si="85"/>
        <v>0</v>
      </c>
      <c r="AI415" s="82">
        <f t="shared" si="86"/>
        <v>0</v>
      </c>
    </row>
    <row r="416" spans="1:35" s="270" customFormat="1" ht="25.5" x14ac:dyDescent="0.25">
      <c r="A416" s="225">
        <v>414</v>
      </c>
      <c r="B416" s="300" t="s">
        <v>30</v>
      </c>
      <c r="C416" s="300" t="s">
        <v>76</v>
      </c>
      <c r="D416" s="300">
        <v>2</v>
      </c>
      <c r="E416" s="300" t="s">
        <v>11</v>
      </c>
      <c r="F416" s="300">
        <v>337</v>
      </c>
      <c r="G416" s="300" t="s">
        <v>11</v>
      </c>
      <c r="H416" s="300" t="s">
        <v>11</v>
      </c>
      <c r="I416" s="343" t="s">
        <v>314</v>
      </c>
      <c r="J416" s="344">
        <v>680.65493404551648</v>
      </c>
      <c r="K416" s="345">
        <v>246.684</v>
      </c>
      <c r="L416" s="346">
        <v>63</v>
      </c>
      <c r="M416" s="346" t="s">
        <v>451</v>
      </c>
      <c r="N416" s="346">
        <v>63</v>
      </c>
      <c r="O416" s="346" t="s">
        <v>451</v>
      </c>
      <c r="P416" s="154"/>
      <c r="Q416" s="154"/>
      <c r="R416" s="154"/>
      <c r="S416" s="154"/>
      <c r="T416" s="154"/>
      <c r="U416" s="154"/>
      <c r="V416" s="154"/>
      <c r="W416" s="207">
        <f t="shared" si="87"/>
        <v>0</v>
      </c>
      <c r="X416" s="207">
        <f t="shared" si="88"/>
        <v>0</v>
      </c>
      <c r="Y416" s="207">
        <f t="shared" si="89"/>
        <v>0</v>
      </c>
      <c r="Z416" s="207">
        <f t="shared" si="90"/>
        <v>1</v>
      </c>
      <c r="AA416" s="207">
        <f t="shared" si="91"/>
        <v>0</v>
      </c>
      <c r="AB416" s="207">
        <f t="shared" si="92"/>
        <v>0</v>
      </c>
      <c r="AC416" s="82"/>
      <c r="AD416" s="82">
        <f t="shared" si="81"/>
        <v>0</v>
      </c>
      <c r="AE416" s="82">
        <f t="shared" si="82"/>
        <v>0</v>
      </c>
      <c r="AF416" s="82">
        <f t="shared" si="83"/>
        <v>0</v>
      </c>
      <c r="AG416" s="82">
        <f t="shared" si="84"/>
        <v>1</v>
      </c>
      <c r="AH416" s="82">
        <f t="shared" si="85"/>
        <v>0</v>
      </c>
      <c r="AI416" s="82">
        <f t="shared" si="86"/>
        <v>0</v>
      </c>
    </row>
    <row r="417" spans="1:35" s="270" customFormat="1" ht="25.5" x14ac:dyDescent="0.25">
      <c r="A417" s="225">
        <v>415</v>
      </c>
      <c r="B417" s="300" t="s">
        <v>30</v>
      </c>
      <c r="C417" s="300" t="s">
        <v>50</v>
      </c>
      <c r="D417" s="300">
        <v>1</v>
      </c>
      <c r="E417" s="300" t="s">
        <v>11</v>
      </c>
      <c r="F417" s="300">
        <v>162</v>
      </c>
      <c r="G417" s="300" t="s">
        <v>11</v>
      </c>
      <c r="H417" s="300" t="s">
        <v>11</v>
      </c>
      <c r="I417" s="343" t="s">
        <v>313</v>
      </c>
      <c r="J417" s="344">
        <v>517.17490225074948</v>
      </c>
      <c r="K417" s="345">
        <v>89.910000000000011</v>
      </c>
      <c r="L417" s="346" t="s">
        <v>451</v>
      </c>
      <c r="M417" s="346" t="s">
        <v>451</v>
      </c>
      <c r="N417" s="346" t="s">
        <v>451</v>
      </c>
      <c r="O417" s="346" t="s">
        <v>451</v>
      </c>
      <c r="P417" s="154"/>
      <c r="Q417" s="154"/>
      <c r="R417" s="154"/>
      <c r="S417" s="154"/>
      <c r="T417" s="154"/>
      <c r="U417" s="154"/>
      <c r="V417" s="154"/>
      <c r="W417" s="207">
        <f t="shared" si="87"/>
        <v>0</v>
      </c>
      <c r="X417" s="207">
        <f t="shared" si="88"/>
        <v>0</v>
      </c>
      <c r="Y417" s="207">
        <f t="shared" si="89"/>
        <v>0</v>
      </c>
      <c r="Z417" s="207">
        <f t="shared" si="90"/>
        <v>0</v>
      </c>
      <c r="AA417" s="207">
        <f t="shared" si="91"/>
        <v>0</v>
      </c>
      <c r="AB417" s="207">
        <f t="shared" si="92"/>
        <v>0</v>
      </c>
      <c r="AC417" s="82"/>
      <c r="AD417" s="82">
        <f t="shared" si="81"/>
        <v>0</v>
      </c>
      <c r="AE417" s="82">
        <f t="shared" si="82"/>
        <v>0</v>
      </c>
      <c r="AF417" s="82">
        <f t="shared" si="83"/>
        <v>0</v>
      </c>
      <c r="AG417" s="82">
        <f t="shared" si="84"/>
        <v>0</v>
      </c>
      <c r="AH417" s="82">
        <f t="shared" si="85"/>
        <v>0</v>
      </c>
      <c r="AI417" s="82">
        <f t="shared" si="86"/>
        <v>0</v>
      </c>
    </row>
    <row r="418" spans="1:35" s="270" customFormat="1" ht="25.5" x14ac:dyDescent="0.25">
      <c r="A418" s="225">
        <v>416</v>
      </c>
      <c r="B418" s="300" t="s">
        <v>30</v>
      </c>
      <c r="C418" s="300" t="s">
        <v>50</v>
      </c>
      <c r="D418" s="300">
        <v>2</v>
      </c>
      <c r="E418" s="300" t="s">
        <v>11</v>
      </c>
      <c r="F418" s="300">
        <v>162</v>
      </c>
      <c r="G418" s="300" t="s">
        <v>11</v>
      </c>
      <c r="H418" s="300" t="s">
        <v>11</v>
      </c>
      <c r="I418" s="343" t="s">
        <v>313</v>
      </c>
      <c r="J418" s="344">
        <v>517.17490225074948</v>
      </c>
      <c r="K418" s="345">
        <v>89.910000000000011</v>
      </c>
      <c r="L418" s="346" t="s">
        <v>451</v>
      </c>
      <c r="M418" s="346" t="s">
        <v>451</v>
      </c>
      <c r="N418" s="346" t="s">
        <v>451</v>
      </c>
      <c r="O418" s="346" t="s">
        <v>451</v>
      </c>
      <c r="P418" s="154"/>
      <c r="Q418" s="154"/>
      <c r="R418" s="154"/>
      <c r="S418" s="154"/>
      <c r="T418" s="154"/>
      <c r="U418" s="154"/>
      <c r="V418" s="154"/>
      <c r="W418" s="207">
        <f t="shared" si="87"/>
        <v>0</v>
      </c>
      <c r="X418" s="207">
        <f t="shared" si="88"/>
        <v>0</v>
      </c>
      <c r="Y418" s="207">
        <f t="shared" si="89"/>
        <v>0</v>
      </c>
      <c r="Z418" s="207">
        <f t="shared" si="90"/>
        <v>0</v>
      </c>
      <c r="AA418" s="207">
        <f t="shared" si="91"/>
        <v>0</v>
      </c>
      <c r="AB418" s="207">
        <f t="shared" si="92"/>
        <v>0</v>
      </c>
      <c r="AC418" s="82"/>
      <c r="AD418" s="82">
        <f t="shared" si="81"/>
        <v>0</v>
      </c>
      <c r="AE418" s="82">
        <f t="shared" si="82"/>
        <v>0</v>
      </c>
      <c r="AF418" s="82">
        <f t="shared" si="83"/>
        <v>0</v>
      </c>
      <c r="AG418" s="82">
        <f t="shared" si="84"/>
        <v>0</v>
      </c>
      <c r="AH418" s="82">
        <f t="shared" si="85"/>
        <v>0</v>
      </c>
      <c r="AI418" s="82">
        <f t="shared" si="86"/>
        <v>0</v>
      </c>
    </row>
    <row r="419" spans="1:35" s="270" customFormat="1" ht="25.5" x14ac:dyDescent="0.25">
      <c r="A419" s="225">
        <v>417</v>
      </c>
      <c r="B419" s="300" t="s">
        <v>30</v>
      </c>
      <c r="C419" s="300" t="s">
        <v>149</v>
      </c>
      <c r="D419" s="300">
        <v>1</v>
      </c>
      <c r="E419" s="300" t="s">
        <v>11</v>
      </c>
      <c r="F419" s="300">
        <v>124</v>
      </c>
      <c r="G419" s="300" t="s">
        <v>11</v>
      </c>
      <c r="H419" s="300" t="s">
        <v>33</v>
      </c>
      <c r="I419" s="343" t="s">
        <v>314</v>
      </c>
      <c r="J419" s="344">
        <v>680.65493404551648</v>
      </c>
      <c r="K419" s="345">
        <v>90.768000000000001</v>
      </c>
      <c r="L419" s="346" t="s">
        <v>451</v>
      </c>
      <c r="M419" s="346" t="s">
        <v>451</v>
      </c>
      <c r="N419" s="346" t="s">
        <v>451</v>
      </c>
      <c r="O419" s="346" t="s">
        <v>451</v>
      </c>
      <c r="P419" s="154"/>
      <c r="Q419" s="154"/>
      <c r="R419" s="154"/>
      <c r="S419" s="154"/>
      <c r="T419" s="154"/>
      <c r="U419" s="154"/>
      <c r="V419" s="154"/>
      <c r="W419" s="207">
        <f t="shared" si="87"/>
        <v>0</v>
      </c>
      <c r="X419" s="207">
        <f t="shared" si="88"/>
        <v>0</v>
      </c>
      <c r="Y419" s="207">
        <f t="shared" si="89"/>
        <v>0</v>
      </c>
      <c r="Z419" s="207">
        <f t="shared" si="90"/>
        <v>0</v>
      </c>
      <c r="AA419" s="207">
        <f t="shared" si="91"/>
        <v>0</v>
      </c>
      <c r="AB419" s="207">
        <f t="shared" si="92"/>
        <v>0</v>
      </c>
      <c r="AC419" s="82"/>
      <c r="AD419" s="82">
        <f t="shared" si="81"/>
        <v>0</v>
      </c>
      <c r="AE419" s="82">
        <f t="shared" si="82"/>
        <v>0</v>
      </c>
      <c r="AF419" s="82">
        <f t="shared" si="83"/>
        <v>0</v>
      </c>
      <c r="AG419" s="82">
        <f t="shared" si="84"/>
        <v>0</v>
      </c>
      <c r="AH419" s="82">
        <f t="shared" si="85"/>
        <v>0</v>
      </c>
      <c r="AI419" s="82">
        <f t="shared" si="86"/>
        <v>0</v>
      </c>
    </row>
    <row r="420" spans="1:35" s="270" customFormat="1" ht="25.5" x14ac:dyDescent="0.25">
      <c r="A420" s="225">
        <v>418</v>
      </c>
      <c r="B420" s="300" t="s">
        <v>30</v>
      </c>
      <c r="C420" s="300" t="s">
        <v>149</v>
      </c>
      <c r="D420" s="300">
        <v>2</v>
      </c>
      <c r="E420" s="300" t="s">
        <v>11</v>
      </c>
      <c r="F420" s="300">
        <v>124</v>
      </c>
      <c r="G420" s="300" t="s">
        <v>11</v>
      </c>
      <c r="H420" s="300" t="s">
        <v>33</v>
      </c>
      <c r="I420" s="343" t="s">
        <v>314</v>
      </c>
      <c r="J420" s="344">
        <v>680.65493404551648</v>
      </c>
      <c r="K420" s="345">
        <v>90.768000000000001</v>
      </c>
      <c r="L420" s="346" t="s">
        <v>451</v>
      </c>
      <c r="M420" s="346" t="s">
        <v>451</v>
      </c>
      <c r="N420" s="346" t="s">
        <v>451</v>
      </c>
      <c r="O420" s="346" t="s">
        <v>451</v>
      </c>
      <c r="P420" s="154"/>
      <c r="Q420" s="154"/>
      <c r="R420" s="154"/>
      <c r="S420" s="154"/>
      <c r="T420" s="154"/>
      <c r="U420" s="154"/>
      <c r="V420" s="154"/>
      <c r="W420" s="207">
        <f t="shared" si="87"/>
        <v>0</v>
      </c>
      <c r="X420" s="207">
        <f t="shared" si="88"/>
        <v>0</v>
      </c>
      <c r="Y420" s="207">
        <f t="shared" si="89"/>
        <v>0</v>
      </c>
      <c r="Z420" s="207">
        <f t="shared" si="90"/>
        <v>0</v>
      </c>
      <c r="AA420" s="207">
        <f t="shared" si="91"/>
        <v>0</v>
      </c>
      <c r="AB420" s="207">
        <f t="shared" si="92"/>
        <v>0</v>
      </c>
      <c r="AC420" s="82"/>
      <c r="AD420" s="82">
        <f t="shared" si="81"/>
        <v>0</v>
      </c>
      <c r="AE420" s="82">
        <f t="shared" si="82"/>
        <v>0</v>
      </c>
      <c r="AF420" s="82">
        <f t="shared" si="83"/>
        <v>0</v>
      </c>
      <c r="AG420" s="82">
        <f t="shared" si="84"/>
        <v>0</v>
      </c>
      <c r="AH420" s="82">
        <f t="shared" si="85"/>
        <v>0</v>
      </c>
      <c r="AI420" s="82">
        <f t="shared" si="86"/>
        <v>0</v>
      </c>
    </row>
    <row r="421" spans="1:35" s="270" customFormat="1" ht="25.5" x14ac:dyDescent="0.25">
      <c r="A421" s="225">
        <v>419</v>
      </c>
      <c r="B421" s="300" t="s">
        <v>30</v>
      </c>
      <c r="C421" s="300" t="s">
        <v>174</v>
      </c>
      <c r="D421" s="300">
        <v>1</v>
      </c>
      <c r="E421" s="300" t="s">
        <v>11</v>
      </c>
      <c r="F421" s="300">
        <v>76</v>
      </c>
      <c r="G421" s="300" t="s">
        <v>11</v>
      </c>
      <c r="H421" s="300" t="s">
        <v>8</v>
      </c>
      <c r="I421" s="343" t="s">
        <v>313</v>
      </c>
      <c r="J421" s="344">
        <v>517.17490225074948</v>
      </c>
      <c r="K421" s="345">
        <v>42.180000000000007</v>
      </c>
      <c r="L421" s="346" t="s">
        <v>451</v>
      </c>
      <c r="M421" s="346" t="s">
        <v>451</v>
      </c>
      <c r="N421" s="346" t="s">
        <v>451</v>
      </c>
      <c r="O421" s="346" t="s">
        <v>451</v>
      </c>
      <c r="P421" s="154"/>
      <c r="Q421" s="154"/>
      <c r="R421" s="154"/>
      <c r="S421" s="154"/>
      <c r="T421" s="154"/>
      <c r="U421" s="154"/>
      <c r="V421" s="154"/>
      <c r="W421" s="207">
        <f t="shared" si="87"/>
        <v>0</v>
      </c>
      <c r="X421" s="207">
        <f t="shared" si="88"/>
        <v>0</v>
      </c>
      <c r="Y421" s="207">
        <f t="shared" si="89"/>
        <v>0</v>
      </c>
      <c r="Z421" s="207">
        <f t="shared" si="90"/>
        <v>0</v>
      </c>
      <c r="AA421" s="207">
        <f t="shared" si="91"/>
        <v>0</v>
      </c>
      <c r="AB421" s="207">
        <f t="shared" si="92"/>
        <v>0</v>
      </c>
      <c r="AC421" s="82"/>
      <c r="AD421" s="82">
        <f t="shared" si="81"/>
        <v>0</v>
      </c>
      <c r="AE421" s="82">
        <f t="shared" si="82"/>
        <v>0</v>
      </c>
      <c r="AF421" s="82">
        <f t="shared" si="83"/>
        <v>0</v>
      </c>
      <c r="AG421" s="82">
        <f t="shared" si="84"/>
        <v>0</v>
      </c>
      <c r="AH421" s="82">
        <f t="shared" si="85"/>
        <v>0</v>
      </c>
      <c r="AI421" s="82">
        <f t="shared" si="86"/>
        <v>0</v>
      </c>
    </row>
    <row r="422" spans="1:35" s="270" customFormat="1" ht="25.5" x14ac:dyDescent="0.25">
      <c r="A422" s="225">
        <v>420</v>
      </c>
      <c r="B422" s="300" t="s">
        <v>30</v>
      </c>
      <c r="C422" s="300" t="s">
        <v>136</v>
      </c>
      <c r="D422" s="300">
        <v>1</v>
      </c>
      <c r="E422" s="300" t="s">
        <v>51</v>
      </c>
      <c r="F422" s="300">
        <v>67</v>
      </c>
      <c r="G422" s="300" t="s">
        <v>11</v>
      </c>
      <c r="H422" s="300" t="s">
        <v>947</v>
      </c>
      <c r="I422" s="343" t="s">
        <v>314</v>
      </c>
      <c r="J422" s="344">
        <v>680.65493404551648</v>
      </c>
      <c r="K422" s="345">
        <v>49.043999999999997</v>
      </c>
      <c r="L422" s="346" t="s">
        <v>451</v>
      </c>
      <c r="M422" s="346" t="s">
        <v>451</v>
      </c>
      <c r="N422" s="346" t="s">
        <v>451</v>
      </c>
      <c r="O422" s="346" t="s">
        <v>451</v>
      </c>
      <c r="P422" s="154"/>
      <c r="Q422" s="154"/>
      <c r="R422" s="154"/>
      <c r="S422" s="154"/>
      <c r="T422" s="154"/>
      <c r="U422" s="154"/>
      <c r="V422" s="154"/>
      <c r="W422" s="207">
        <f t="shared" si="87"/>
        <v>0</v>
      </c>
      <c r="X422" s="207">
        <f t="shared" si="88"/>
        <v>0</v>
      </c>
      <c r="Y422" s="207">
        <f t="shared" si="89"/>
        <v>0</v>
      </c>
      <c r="Z422" s="207">
        <f t="shared" si="90"/>
        <v>0</v>
      </c>
      <c r="AA422" s="207">
        <f t="shared" si="91"/>
        <v>0</v>
      </c>
      <c r="AB422" s="207">
        <f t="shared" si="92"/>
        <v>0</v>
      </c>
      <c r="AC422" s="82"/>
      <c r="AD422" s="82">
        <f t="shared" ref="AD422:AD427" si="93">IF(AND(N422=50,O422="Y"),1,0)</f>
        <v>0</v>
      </c>
      <c r="AE422" s="82">
        <f t="shared" ref="AE422:AE427" si="94">IF(AND(N422=50,O422="-"),1,0)</f>
        <v>0</v>
      </c>
      <c r="AF422" s="82">
        <f t="shared" ref="AF422:AF427" si="95">IF(AND(N422=63,O422="Y"),1,0)</f>
        <v>0</v>
      </c>
      <c r="AG422" s="82">
        <f t="shared" ref="AG422:AG427" si="96">IF(AND(N422=63,O422="-"),1,0)</f>
        <v>0</v>
      </c>
      <c r="AH422" s="82">
        <f t="shared" ref="AH422:AH427" si="97">IF(AND(N422=80,O422="Y"),1,0)</f>
        <v>0</v>
      </c>
      <c r="AI422" s="82">
        <f t="shared" ref="AI422:AI427" si="98">IF(AND(N422=80,O422="-"),1,0)</f>
        <v>0</v>
      </c>
    </row>
    <row r="423" spans="1:35" s="270" customFormat="1" ht="25.5" x14ac:dyDescent="0.25">
      <c r="A423" s="225">
        <v>421</v>
      </c>
      <c r="B423" s="300" t="s">
        <v>174</v>
      </c>
      <c r="C423" s="300" t="s">
        <v>99</v>
      </c>
      <c r="D423" s="300">
        <v>1</v>
      </c>
      <c r="E423" s="300" t="s">
        <v>8</v>
      </c>
      <c r="F423" s="300">
        <v>45</v>
      </c>
      <c r="G423" s="300" t="s">
        <v>8</v>
      </c>
      <c r="H423" s="300" t="s">
        <v>51</v>
      </c>
      <c r="I423" s="343" t="s">
        <v>313</v>
      </c>
      <c r="J423" s="344">
        <v>517.17490225074948</v>
      </c>
      <c r="K423" s="345">
        <v>24.975000000000001</v>
      </c>
      <c r="L423" s="346" t="s">
        <v>451</v>
      </c>
      <c r="M423" s="346" t="s">
        <v>451</v>
      </c>
      <c r="N423" s="346" t="s">
        <v>451</v>
      </c>
      <c r="O423" s="346" t="s">
        <v>451</v>
      </c>
      <c r="P423" s="154"/>
      <c r="Q423" s="154"/>
      <c r="R423" s="154"/>
      <c r="S423" s="154"/>
      <c r="T423" s="154"/>
      <c r="U423" s="154"/>
      <c r="V423" s="154"/>
      <c r="W423" s="207">
        <f t="shared" si="87"/>
        <v>0</v>
      </c>
      <c r="X423" s="207">
        <f t="shared" si="88"/>
        <v>0</v>
      </c>
      <c r="Y423" s="207">
        <f t="shared" si="89"/>
        <v>0</v>
      </c>
      <c r="Z423" s="207">
        <f t="shared" si="90"/>
        <v>0</v>
      </c>
      <c r="AA423" s="207">
        <f t="shared" si="91"/>
        <v>0</v>
      </c>
      <c r="AB423" s="207">
        <f t="shared" si="92"/>
        <v>0</v>
      </c>
      <c r="AC423" s="82"/>
      <c r="AD423" s="82">
        <f t="shared" si="93"/>
        <v>0</v>
      </c>
      <c r="AE423" s="82">
        <f t="shared" si="94"/>
        <v>0</v>
      </c>
      <c r="AF423" s="82">
        <f t="shared" si="95"/>
        <v>0</v>
      </c>
      <c r="AG423" s="82">
        <f t="shared" si="96"/>
        <v>0</v>
      </c>
      <c r="AH423" s="82">
        <f t="shared" si="97"/>
        <v>0</v>
      </c>
      <c r="AI423" s="82">
        <f t="shared" si="98"/>
        <v>0</v>
      </c>
    </row>
    <row r="424" spans="1:35" s="270" customFormat="1" ht="25.5" x14ac:dyDescent="0.25">
      <c r="A424" s="225">
        <v>422</v>
      </c>
      <c r="B424" s="300" t="s">
        <v>174</v>
      </c>
      <c r="C424" s="300" t="s">
        <v>99</v>
      </c>
      <c r="D424" s="300">
        <v>2</v>
      </c>
      <c r="E424" s="300" t="s">
        <v>8</v>
      </c>
      <c r="F424" s="300">
        <v>45</v>
      </c>
      <c r="G424" s="300" t="s">
        <v>8</v>
      </c>
      <c r="H424" s="300" t="s">
        <v>51</v>
      </c>
      <c r="I424" s="343" t="s">
        <v>313</v>
      </c>
      <c r="J424" s="344">
        <v>517.17490225074948</v>
      </c>
      <c r="K424" s="345">
        <v>24.975000000000001</v>
      </c>
      <c r="L424" s="346" t="s">
        <v>451</v>
      </c>
      <c r="M424" s="346" t="s">
        <v>451</v>
      </c>
      <c r="N424" s="346" t="s">
        <v>451</v>
      </c>
      <c r="O424" s="346" t="s">
        <v>451</v>
      </c>
      <c r="P424" s="154"/>
      <c r="Q424" s="154"/>
      <c r="R424" s="154"/>
      <c r="S424" s="154"/>
      <c r="T424" s="154"/>
      <c r="U424" s="154"/>
      <c r="V424" s="154"/>
      <c r="W424" s="207">
        <f t="shared" si="87"/>
        <v>0</v>
      </c>
      <c r="X424" s="207">
        <f t="shared" si="88"/>
        <v>0</v>
      </c>
      <c r="Y424" s="207">
        <f t="shared" si="89"/>
        <v>0</v>
      </c>
      <c r="Z424" s="207">
        <f t="shared" si="90"/>
        <v>0</v>
      </c>
      <c r="AA424" s="207">
        <f t="shared" si="91"/>
        <v>0</v>
      </c>
      <c r="AB424" s="207">
        <f t="shared" si="92"/>
        <v>0</v>
      </c>
      <c r="AC424" s="82"/>
      <c r="AD424" s="82">
        <f t="shared" si="93"/>
        <v>0</v>
      </c>
      <c r="AE424" s="82">
        <f t="shared" si="94"/>
        <v>0</v>
      </c>
      <c r="AF424" s="82">
        <f t="shared" si="95"/>
        <v>0</v>
      </c>
      <c r="AG424" s="82">
        <f t="shared" si="96"/>
        <v>0</v>
      </c>
      <c r="AH424" s="82">
        <f t="shared" si="97"/>
        <v>0</v>
      </c>
      <c r="AI424" s="82">
        <f t="shared" si="98"/>
        <v>0</v>
      </c>
    </row>
    <row r="425" spans="1:35" s="270" customFormat="1" ht="25.5" x14ac:dyDescent="0.25">
      <c r="A425" s="225">
        <v>423</v>
      </c>
      <c r="B425" s="300" t="s">
        <v>163</v>
      </c>
      <c r="C425" s="300" t="s">
        <v>178</v>
      </c>
      <c r="D425" s="300">
        <v>1</v>
      </c>
      <c r="E425" s="300" t="s">
        <v>411</v>
      </c>
      <c r="F425" s="300">
        <v>143</v>
      </c>
      <c r="G425" s="300" t="s">
        <v>24</v>
      </c>
      <c r="H425" s="300" t="s">
        <v>22</v>
      </c>
      <c r="I425" s="343" t="s">
        <v>313</v>
      </c>
      <c r="J425" s="344">
        <v>517.17490225074948</v>
      </c>
      <c r="K425" s="345">
        <v>79.365000000000009</v>
      </c>
      <c r="L425" s="346">
        <v>50</v>
      </c>
      <c r="M425" s="346" t="s">
        <v>451</v>
      </c>
      <c r="N425" s="346">
        <v>50</v>
      </c>
      <c r="O425" s="346" t="s">
        <v>451</v>
      </c>
      <c r="P425" s="154"/>
      <c r="Q425" s="154"/>
      <c r="R425" s="154"/>
      <c r="S425" s="154"/>
      <c r="T425" s="154"/>
      <c r="U425" s="154"/>
      <c r="V425" s="154"/>
      <c r="W425" s="207">
        <f t="shared" si="87"/>
        <v>0</v>
      </c>
      <c r="X425" s="207">
        <f t="shared" si="88"/>
        <v>1</v>
      </c>
      <c r="Y425" s="207">
        <f t="shared" si="89"/>
        <v>0</v>
      </c>
      <c r="Z425" s="207">
        <f t="shared" si="90"/>
        <v>0</v>
      </c>
      <c r="AA425" s="207">
        <f t="shared" si="91"/>
        <v>0</v>
      </c>
      <c r="AB425" s="207">
        <f t="shared" si="92"/>
        <v>0</v>
      </c>
      <c r="AC425" s="82"/>
      <c r="AD425" s="82">
        <f t="shared" si="93"/>
        <v>0</v>
      </c>
      <c r="AE425" s="82">
        <f t="shared" si="94"/>
        <v>1</v>
      </c>
      <c r="AF425" s="82">
        <f t="shared" si="95"/>
        <v>0</v>
      </c>
      <c r="AG425" s="82">
        <f t="shared" si="96"/>
        <v>0</v>
      </c>
      <c r="AH425" s="82">
        <f t="shared" si="97"/>
        <v>0</v>
      </c>
      <c r="AI425" s="82">
        <f t="shared" si="98"/>
        <v>0</v>
      </c>
    </row>
    <row r="426" spans="1:35" s="270" customFormat="1" ht="25.5" x14ac:dyDescent="0.25">
      <c r="A426" s="225">
        <v>424</v>
      </c>
      <c r="B426" s="300" t="s">
        <v>163</v>
      </c>
      <c r="C426" s="300" t="s">
        <v>179</v>
      </c>
      <c r="D426" s="300">
        <v>1</v>
      </c>
      <c r="E426" s="300" t="s">
        <v>411</v>
      </c>
      <c r="F426" s="300">
        <v>234</v>
      </c>
      <c r="G426" s="300" t="s">
        <v>24</v>
      </c>
      <c r="H426" s="300" t="s">
        <v>22</v>
      </c>
      <c r="I426" s="343" t="s">
        <v>313</v>
      </c>
      <c r="J426" s="344">
        <v>517.17490225074948</v>
      </c>
      <c r="K426" s="345">
        <v>129.87</v>
      </c>
      <c r="L426" s="346">
        <v>50</v>
      </c>
      <c r="M426" s="346" t="s">
        <v>451</v>
      </c>
      <c r="N426" s="346" t="s">
        <v>451</v>
      </c>
      <c r="O426" s="346" t="s">
        <v>451</v>
      </c>
      <c r="P426" s="154"/>
      <c r="Q426" s="154"/>
      <c r="R426" s="154"/>
      <c r="S426" s="154"/>
      <c r="T426" s="154"/>
      <c r="U426" s="154"/>
      <c r="V426" s="154"/>
      <c r="W426" s="207">
        <f t="shared" si="87"/>
        <v>0</v>
      </c>
      <c r="X426" s="207">
        <f t="shared" si="88"/>
        <v>1</v>
      </c>
      <c r="Y426" s="207">
        <f t="shared" si="89"/>
        <v>0</v>
      </c>
      <c r="Z426" s="207">
        <f t="shared" si="90"/>
        <v>0</v>
      </c>
      <c r="AA426" s="207">
        <f t="shared" si="91"/>
        <v>0</v>
      </c>
      <c r="AB426" s="207">
        <f t="shared" si="92"/>
        <v>0</v>
      </c>
      <c r="AC426" s="82"/>
      <c r="AD426" s="82">
        <f t="shared" si="93"/>
        <v>0</v>
      </c>
      <c r="AE426" s="82">
        <f t="shared" si="94"/>
        <v>0</v>
      </c>
      <c r="AF426" s="82">
        <f t="shared" si="95"/>
        <v>0</v>
      </c>
      <c r="AG426" s="82">
        <f t="shared" si="96"/>
        <v>0</v>
      </c>
      <c r="AH426" s="82">
        <f t="shared" si="97"/>
        <v>0</v>
      </c>
      <c r="AI426" s="82">
        <f t="shared" si="98"/>
        <v>0</v>
      </c>
    </row>
    <row r="427" spans="1:35" s="270" customFormat="1" ht="25.5" x14ac:dyDescent="0.25">
      <c r="A427" s="225">
        <v>425</v>
      </c>
      <c r="B427" s="300" t="s">
        <v>163</v>
      </c>
      <c r="C427" s="300" t="s">
        <v>182</v>
      </c>
      <c r="D427" s="300">
        <v>1</v>
      </c>
      <c r="E427" s="300" t="s">
        <v>24</v>
      </c>
      <c r="F427" s="300">
        <v>258</v>
      </c>
      <c r="G427" s="300" t="s">
        <v>24</v>
      </c>
      <c r="H427" s="300" t="s">
        <v>24</v>
      </c>
      <c r="I427" s="343" t="s">
        <v>313</v>
      </c>
      <c r="J427" s="344">
        <v>517.17490225074948</v>
      </c>
      <c r="K427" s="345">
        <v>143.19000000000003</v>
      </c>
      <c r="L427" s="346">
        <v>63</v>
      </c>
      <c r="M427" s="346" t="s">
        <v>451</v>
      </c>
      <c r="N427" s="346" t="s">
        <v>451</v>
      </c>
      <c r="O427" s="346" t="s">
        <v>451</v>
      </c>
      <c r="P427" s="154"/>
      <c r="Q427" s="154"/>
      <c r="R427" s="154"/>
      <c r="S427" s="154"/>
      <c r="T427" s="154"/>
      <c r="U427" s="154"/>
      <c r="V427" s="154"/>
      <c r="W427" s="207">
        <f t="shared" si="87"/>
        <v>0</v>
      </c>
      <c r="X427" s="207">
        <f t="shared" si="88"/>
        <v>0</v>
      </c>
      <c r="Y427" s="207">
        <f t="shared" si="89"/>
        <v>0</v>
      </c>
      <c r="Z427" s="207">
        <f t="shared" si="90"/>
        <v>1</v>
      </c>
      <c r="AA427" s="207">
        <f t="shared" si="91"/>
        <v>0</v>
      </c>
      <c r="AB427" s="207">
        <f t="shared" si="92"/>
        <v>0</v>
      </c>
      <c r="AC427" s="82"/>
      <c r="AD427" s="82">
        <f t="shared" si="93"/>
        <v>0</v>
      </c>
      <c r="AE427" s="82">
        <f t="shared" si="94"/>
        <v>0</v>
      </c>
      <c r="AF427" s="82">
        <f t="shared" si="95"/>
        <v>0</v>
      </c>
      <c r="AG427" s="82">
        <f t="shared" si="96"/>
        <v>0</v>
      </c>
      <c r="AH427" s="82">
        <f t="shared" si="97"/>
        <v>0</v>
      </c>
      <c r="AI427" s="82">
        <f t="shared" si="98"/>
        <v>0</v>
      </c>
    </row>
    <row r="428" spans="1:35" x14ac:dyDescent="0.25">
      <c r="A428" s="225"/>
      <c r="B428" s="233" t="s">
        <v>854</v>
      </c>
      <c r="C428" s="234" t="s">
        <v>499</v>
      </c>
      <c r="D428" s="233"/>
      <c r="E428" s="233"/>
      <c r="F428" s="233">
        <f>SUM(F3:F427)</f>
        <v>54744.800000000003</v>
      </c>
      <c r="G428" s="233"/>
      <c r="H428" s="233"/>
      <c r="I428" s="233"/>
      <c r="J428" s="232"/>
      <c r="K428" s="233"/>
      <c r="L428" s="233">
        <f>SUM(L3:L427)</f>
        <v>5443</v>
      </c>
      <c r="M428" s="234"/>
      <c r="N428" s="233">
        <f>SUM(N3:N427)</f>
        <v>6011</v>
      </c>
      <c r="O428" s="233"/>
      <c r="W428" s="207">
        <f t="shared" si="87"/>
        <v>0</v>
      </c>
      <c r="X428" s="207">
        <f t="shared" si="88"/>
        <v>0</v>
      </c>
      <c r="Y428" s="207">
        <f t="shared" si="89"/>
        <v>0</v>
      </c>
      <c r="Z428" s="207">
        <f t="shared" si="90"/>
        <v>0</v>
      </c>
      <c r="AA428" s="207">
        <f t="shared" si="91"/>
        <v>0</v>
      </c>
      <c r="AB428" s="207">
        <f t="shared" si="92"/>
        <v>0</v>
      </c>
      <c r="AC428" s="82"/>
      <c r="AD428" s="82">
        <f>IF(AND(N428=50,O428="Y"),1,0)</f>
        <v>0</v>
      </c>
      <c r="AE428" s="82">
        <f>IF(AND(N428=50,O428="-"),1,0)</f>
        <v>0</v>
      </c>
      <c r="AF428" s="82">
        <f>IF(AND(N428=63,O428="Y"),1,0)</f>
        <v>0</v>
      </c>
      <c r="AG428" s="82">
        <f>IF(AND(N428=63,O428="-"),1,0)</f>
        <v>0</v>
      </c>
      <c r="AH428" s="82">
        <f>IF(AND(N428=80,O428="Y"),1,0)</f>
        <v>0</v>
      </c>
      <c r="AI428" s="82">
        <f>IF(AND(N428=80,O428="-"),1,0)</f>
        <v>0</v>
      </c>
    </row>
    <row r="429" spans="1:35" x14ac:dyDescent="0.25">
      <c r="A429" s="235"/>
      <c r="B429" s="236"/>
      <c r="C429" s="236"/>
      <c r="D429" s="236"/>
      <c r="E429" s="236"/>
      <c r="F429" s="236"/>
      <c r="G429" s="236"/>
      <c r="H429" s="236"/>
      <c r="I429" s="237"/>
      <c r="J429" s="235"/>
      <c r="K429" s="238">
        <f>SUBTOTAL(9,K3:K428)</f>
        <v>30181.839000000029</v>
      </c>
      <c r="L429" s="235"/>
      <c r="M429" s="235"/>
      <c r="N429" s="235"/>
      <c r="O429" s="235"/>
      <c r="W429" s="207">
        <f t="shared" ref="W429:AB429" si="99">SUM(W3:W428)</f>
        <v>0</v>
      </c>
      <c r="X429" s="207">
        <f t="shared" si="99"/>
        <v>64</v>
      </c>
      <c r="Y429" s="207">
        <f t="shared" si="99"/>
        <v>0</v>
      </c>
      <c r="Z429" s="207">
        <f t="shared" si="99"/>
        <v>15</v>
      </c>
      <c r="AA429" s="207">
        <f t="shared" si="99"/>
        <v>0</v>
      </c>
      <c r="AB429" s="207">
        <f t="shared" si="99"/>
        <v>5</v>
      </c>
      <c r="AC429" s="82"/>
      <c r="AD429" s="82">
        <f>SUM(AD2:AD428)</f>
        <v>0</v>
      </c>
      <c r="AE429" s="82">
        <f t="shared" ref="AE429:AI429" si="100">SUM(AE2:AE428)</f>
        <v>64</v>
      </c>
      <c r="AF429" s="82">
        <f t="shared" si="100"/>
        <v>0</v>
      </c>
      <c r="AG429" s="82">
        <f t="shared" si="100"/>
        <v>23</v>
      </c>
      <c r="AH429" s="82">
        <f t="shared" si="100"/>
        <v>0</v>
      </c>
      <c r="AI429" s="82">
        <f t="shared" si="100"/>
        <v>4</v>
      </c>
    </row>
    <row r="430" spans="1:35" ht="15.75" thickBot="1" x14ac:dyDescent="0.3">
      <c r="A430" s="235"/>
      <c r="B430" s="236"/>
      <c r="C430" s="236"/>
      <c r="D430" s="236"/>
      <c r="E430" s="236"/>
      <c r="F430" s="236"/>
      <c r="G430" s="236"/>
      <c r="H430" s="236"/>
      <c r="I430" s="237"/>
      <c r="J430" s="235"/>
      <c r="K430" s="235"/>
      <c r="L430" s="235"/>
      <c r="M430" s="235"/>
      <c r="N430" s="235"/>
      <c r="O430" s="235"/>
      <c r="W430" s="145">
        <f>W429*50</f>
        <v>0</v>
      </c>
      <c r="X430" s="145">
        <f>X429*50</f>
        <v>3200</v>
      </c>
      <c r="Y430" s="145">
        <f>Y429*63</f>
        <v>0</v>
      </c>
      <c r="Z430" s="145">
        <f>Z429*63</f>
        <v>945</v>
      </c>
      <c r="AA430" s="145">
        <f>AA429*80</f>
        <v>0</v>
      </c>
      <c r="AB430" s="145">
        <f>AB429*80</f>
        <v>400</v>
      </c>
      <c r="AC430" s="148"/>
      <c r="AD430" s="147">
        <f>AD429*50</f>
        <v>0</v>
      </c>
      <c r="AE430" s="145">
        <f>AE429*50</f>
        <v>3200</v>
      </c>
      <c r="AF430" s="145">
        <f>AF429*63</f>
        <v>0</v>
      </c>
      <c r="AG430" s="145">
        <f>AG429*63</f>
        <v>1449</v>
      </c>
      <c r="AH430" s="145">
        <f>AH429*80</f>
        <v>0</v>
      </c>
      <c r="AI430" s="145">
        <f>AI429*80</f>
        <v>320</v>
      </c>
    </row>
    <row r="431" spans="1:35" x14ac:dyDescent="0.25">
      <c r="C431" s="102"/>
      <c r="Y431" s="154">
        <f>SUM(W430:AB430)</f>
        <v>4545</v>
      </c>
      <c r="AF431">
        <f>SUM(AD430:AI430)</f>
        <v>4969</v>
      </c>
    </row>
    <row r="432" spans="1:35" x14ac:dyDescent="0.25">
      <c r="AF432">
        <f>AF431+Y431</f>
        <v>9514</v>
      </c>
    </row>
  </sheetData>
  <sortState ref="B3:O429">
    <sortCondition ref="B3"/>
  </sortState>
  <mergeCells count="13">
    <mergeCell ref="W1:AB1"/>
    <mergeCell ref="AD1:AI1"/>
    <mergeCell ref="L1:M1"/>
    <mergeCell ref="N1:O1"/>
    <mergeCell ref="A1:A2"/>
    <mergeCell ref="B1:B2"/>
    <mergeCell ref="C1:C2"/>
    <mergeCell ref="D1:D2"/>
    <mergeCell ref="F1:F2"/>
    <mergeCell ref="I1:I2"/>
    <mergeCell ref="J1:J2"/>
    <mergeCell ref="G1:G2"/>
    <mergeCell ref="H1:H2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3"/>
  <sheetViews>
    <sheetView workbookViewId="0">
      <selection activeCell="N16" sqref="N16"/>
    </sheetView>
  </sheetViews>
  <sheetFormatPr defaultRowHeight="15" x14ac:dyDescent="0.25"/>
  <cols>
    <col min="2" max="3" width="10" bestFit="1" customWidth="1"/>
    <col min="4" max="4" width="2.85546875" bestFit="1" customWidth="1"/>
    <col min="9" max="9" width="17.5703125" bestFit="1" customWidth="1"/>
  </cols>
  <sheetData>
    <row r="1" spans="1:13" x14ac:dyDescent="0.25">
      <c r="A1" s="399" t="s">
        <v>0</v>
      </c>
      <c r="B1" s="399" t="s">
        <v>1</v>
      </c>
      <c r="C1" s="399" t="s">
        <v>2</v>
      </c>
      <c r="D1" s="399" t="s">
        <v>3</v>
      </c>
      <c r="E1" s="400" t="s">
        <v>47</v>
      </c>
      <c r="F1" s="400" t="s">
        <v>5</v>
      </c>
      <c r="G1" s="400" t="s">
        <v>6</v>
      </c>
      <c r="H1" s="400" t="s">
        <v>645</v>
      </c>
      <c r="I1" s="400" t="s">
        <v>309</v>
      </c>
      <c r="J1" s="399" t="s">
        <v>587</v>
      </c>
      <c r="K1" s="399"/>
      <c r="L1" s="399" t="s">
        <v>586</v>
      </c>
      <c r="M1" s="399"/>
    </row>
    <row r="2" spans="1:13" x14ac:dyDescent="0.25">
      <c r="A2" s="399"/>
      <c r="B2" s="399"/>
      <c r="C2" s="399"/>
      <c r="D2" s="399"/>
      <c r="E2" s="401"/>
      <c r="F2" s="401"/>
      <c r="G2" s="401"/>
      <c r="H2" s="401"/>
      <c r="I2" s="401"/>
      <c r="J2" s="133" t="s">
        <v>580</v>
      </c>
      <c r="K2" s="133" t="s">
        <v>644</v>
      </c>
      <c r="L2" s="133" t="s">
        <v>580</v>
      </c>
      <c r="M2" s="133" t="s">
        <v>644</v>
      </c>
    </row>
    <row r="3" spans="1:13" x14ac:dyDescent="0.25">
      <c r="A3" s="211">
        <v>1</v>
      </c>
      <c r="B3" s="211" t="s">
        <v>891</v>
      </c>
      <c r="C3" s="211" t="s">
        <v>892</v>
      </c>
      <c r="D3" s="211">
        <v>1</v>
      </c>
      <c r="E3" s="211"/>
      <c r="F3" s="211" t="s">
        <v>51</v>
      </c>
      <c r="G3" s="211" t="s">
        <v>23</v>
      </c>
      <c r="H3" s="211">
        <v>60</v>
      </c>
      <c r="I3" s="211"/>
      <c r="J3" s="211" t="s">
        <v>451</v>
      </c>
      <c r="K3" s="211" t="s">
        <v>451</v>
      </c>
      <c r="L3" s="211" t="s">
        <v>451</v>
      </c>
      <c r="M3" s="211" t="s">
        <v>451</v>
      </c>
    </row>
  </sheetData>
  <mergeCells count="11">
    <mergeCell ref="G1:G2"/>
    <mergeCell ref="H1:H2"/>
    <mergeCell ref="I1:I2"/>
    <mergeCell ref="J1:K1"/>
    <mergeCell ref="L1:M1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O233"/>
  <sheetViews>
    <sheetView workbookViewId="0">
      <selection activeCell="D238" sqref="D238"/>
    </sheetView>
  </sheetViews>
  <sheetFormatPr defaultRowHeight="15" x14ac:dyDescent="0.25"/>
  <cols>
    <col min="2" max="2" width="21.28515625" style="39" customWidth="1"/>
    <col min="3" max="3" width="13.42578125" customWidth="1"/>
    <col min="4" max="4" width="17.140625" customWidth="1"/>
    <col min="5" max="5" width="15.42578125" customWidth="1"/>
    <col min="6" max="6" width="16.7109375" customWidth="1"/>
    <col min="10" max="10" width="14.140625" customWidth="1"/>
    <col min="17" max="17" width="20.28515625" customWidth="1"/>
    <col min="69" max="69" width="11.42578125" customWidth="1"/>
  </cols>
  <sheetData>
    <row r="1" spans="1:9" ht="23.25" x14ac:dyDescent="0.35">
      <c r="A1" s="407" t="s">
        <v>323</v>
      </c>
      <c r="B1" s="407"/>
      <c r="C1" s="407"/>
      <c r="D1" s="407"/>
      <c r="E1" s="407"/>
      <c r="F1" s="407"/>
      <c r="G1" s="407"/>
      <c r="H1" s="407"/>
      <c r="I1" s="407"/>
    </row>
    <row r="2" spans="1:9" ht="24" thickBot="1" x14ac:dyDescent="0.3">
      <c r="A2" s="408" t="s">
        <v>324</v>
      </c>
      <c r="B2" s="408"/>
    </row>
    <row r="3" spans="1:9" ht="26.25" thickBot="1" x14ac:dyDescent="0.3">
      <c r="A3" s="188" t="s">
        <v>325</v>
      </c>
      <c r="B3" s="189" t="s">
        <v>326</v>
      </c>
      <c r="C3" s="189" t="s">
        <v>327</v>
      </c>
      <c r="D3" s="189" t="s">
        <v>328</v>
      </c>
      <c r="E3" s="189" t="s">
        <v>329</v>
      </c>
      <c r="F3" s="189" t="s">
        <v>330</v>
      </c>
    </row>
    <row r="4" spans="1:9" ht="15.75" thickBot="1" x14ac:dyDescent="0.3">
      <c r="A4" s="29">
        <v>1</v>
      </c>
      <c r="B4" s="32" t="s">
        <v>415</v>
      </c>
      <c r="C4" s="31">
        <v>1</v>
      </c>
      <c r="D4" s="32">
        <v>660</v>
      </c>
      <c r="E4" s="32" t="s">
        <v>331</v>
      </c>
      <c r="F4" s="32" t="s">
        <v>332</v>
      </c>
    </row>
    <row r="5" spans="1:9" ht="15.75" thickBot="1" x14ac:dyDescent="0.3">
      <c r="A5" s="29">
        <v>2</v>
      </c>
      <c r="B5" s="32" t="s">
        <v>415</v>
      </c>
      <c r="C5" s="31">
        <v>2</v>
      </c>
      <c r="D5" s="32">
        <v>660</v>
      </c>
      <c r="E5" s="32" t="s">
        <v>331</v>
      </c>
      <c r="F5" s="32" t="s">
        <v>332</v>
      </c>
    </row>
    <row r="6" spans="1:9" ht="15.75" thickBot="1" x14ac:dyDescent="0.3">
      <c r="A6" s="271">
        <v>3</v>
      </c>
      <c r="B6" s="32" t="s">
        <v>415</v>
      </c>
      <c r="C6" s="31">
        <v>3</v>
      </c>
      <c r="D6" s="32">
        <v>660</v>
      </c>
      <c r="E6" s="32" t="s">
        <v>331</v>
      </c>
      <c r="F6" s="32" t="s">
        <v>332</v>
      </c>
    </row>
    <row r="7" spans="1:9" ht="15.75" thickBot="1" x14ac:dyDescent="0.3">
      <c r="A7" s="271">
        <v>4</v>
      </c>
      <c r="B7" s="32" t="s">
        <v>415</v>
      </c>
      <c r="C7" s="31">
        <v>4</v>
      </c>
      <c r="D7" s="32">
        <v>660</v>
      </c>
      <c r="E7" s="32" t="s">
        <v>331</v>
      </c>
      <c r="F7" s="32" t="s">
        <v>332</v>
      </c>
    </row>
    <row r="8" spans="1:9" ht="15.75" thickBot="1" x14ac:dyDescent="0.3">
      <c r="A8" s="271">
        <v>5</v>
      </c>
      <c r="B8" s="32" t="s">
        <v>415</v>
      </c>
      <c r="C8" s="31">
        <v>5</v>
      </c>
      <c r="D8" s="32">
        <v>660</v>
      </c>
      <c r="E8" s="32" t="s">
        <v>331</v>
      </c>
      <c r="F8" s="32" t="s">
        <v>332</v>
      </c>
    </row>
    <row r="9" spans="1:9" ht="15.75" thickBot="1" x14ac:dyDescent="0.3">
      <c r="A9" s="271">
        <v>6</v>
      </c>
      <c r="B9" s="32" t="s">
        <v>334</v>
      </c>
      <c r="C9" s="31">
        <v>1</v>
      </c>
      <c r="D9" s="32">
        <v>25</v>
      </c>
      <c r="E9" s="32" t="s">
        <v>333</v>
      </c>
      <c r="F9" s="32" t="s">
        <v>332</v>
      </c>
    </row>
    <row r="10" spans="1:9" ht="15.75" thickBot="1" x14ac:dyDescent="0.3">
      <c r="A10" s="271">
        <v>7</v>
      </c>
      <c r="B10" s="32" t="s">
        <v>334</v>
      </c>
      <c r="C10" s="31">
        <v>2</v>
      </c>
      <c r="D10" s="32">
        <v>25</v>
      </c>
      <c r="E10" s="32" t="s">
        <v>333</v>
      </c>
      <c r="F10" s="32" t="s">
        <v>332</v>
      </c>
    </row>
    <row r="11" spans="1:9" ht="15.75" thickBot="1" x14ac:dyDescent="0.3">
      <c r="A11" s="271">
        <v>8</v>
      </c>
      <c r="B11" s="32" t="s">
        <v>334</v>
      </c>
      <c r="C11" s="31">
        <v>3</v>
      </c>
      <c r="D11" s="32">
        <v>25</v>
      </c>
      <c r="E11" s="32" t="s">
        <v>333</v>
      </c>
      <c r="F11" s="32" t="s">
        <v>332</v>
      </c>
    </row>
    <row r="12" spans="1:9" ht="15.75" thickBot="1" x14ac:dyDescent="0.3">
      <c r="A12" s="271">
        <v>9</v>
      </c>
      <c r="B12" s="32" t="s">
        <v>334</v>
      </c>
      <c r="C12" s="31">
        <v>4</v>
      </c>
      <c r="D12" s="32">
        <v>25</v>
      </c>
      <c r="E12" s="32" t="s">
        <v>333</v>
      </c>
      <c r="F12" s="32" t="s">
        <v>332</v>
      </c>
    </row>
    <row r="13" spans="1:9" ht="15.75" thickBot="1" x14ac:dyDescent="0.3">
      <c r="A13" s="271">
        <v>10</v>
      </c>
      <c r="B13" s="32" t="s">
        <v>334</v>
      </c>
      <c r="C13" s="31">
        <v>5</v>
      </c>
      <c r="D13" s="32">
        <v>25</v>
      </c>
      <c r="E13" s="32" t="s">
        <v>333</v>
      </c>
      <c r="F13" s="32" t="s">
        <v>332</v>
      </c>
    </row>
    <row r="14" spans="1:9" ht="15.75" thickBot="1" x14ac:dyDescent="0.3">
      <c r="A14" s="271">
        <v>11</v>
      </c>
      <c r="B14" s="32" t="s">
        <v>334</v>
      </c>
      <c r="C14" s="31">
        <v>6</v>
      </c>
      <c r="D14" s="32">
        <v>25</v>
      </c>
      <c r="E14" s="32" t="s">
        <v>333</v>
      </c>
      <c r="F14" s="32" t="s">
        <v>332</v>
      </c>
    </row>
    <row r="15" spans="1:9" ht="15.75" thickBot="1" x14ac:dyDescent="0.3">
      <c r="A15" s="271">
        <v>12</v>
      </c>
      <c r="B15" s="32" t="s">
        <v>335</v>
      </c>
      <c r="C15" s="31">
        <v>1</v>
      </c>
      <c r="D15" s="32">
        <v>150</v>
      </c>
      <c r="E15" s="32" t="s">
        <v>333</v>
      </c>
      <c r="F15" s="32" t="s">
        <v>332</v>
      </c>
    </row>
    <row r="16" spans="1:9" ht="15.75" thickBot="1" x14ac:dyDescent="0.3">
      <c r="A16" s="271">
        <v>13</v>
      </c>
      <c r="B16" s="32" t="s">
        <v>336</v>
      </c>
      <c r="C16" s="31">
        <v>1</v>
      </c>
      <c r="D16" s="32">
        <v>40</v>
      </c>
      <c r="E16" s="32" t="s">
        <v>337</v>
      </c>
      <c r="F16" s="32" t="s">
        <v>332</v>
      </c>
    </row>
    <row r="17" spans="1:6" ht="15.75" thickBot="1" x14ac:dyDescent="0.3">
      <c r="A17" s="271">
        <v>14</v>
      </c>
      <c r="B17" s="32" t="s">
        <v>336</v>
      </c>
      <c r="C17" s="31">
        <v>2</v>
      </c>
      <c r="D17" s="32">
        <v>40</v>
      </c>
      <c r="E17" s="32" t="s">
        <v>337</v>
      </c>
      <c r="F17" s="32" t="s">
        <v>332</v>
      </c>
    </row>
    <row r="18" spans="1:6" ht="15.75" thickBot="1" x14ac:dyDescent="0.3">
      <c r="A18" s="271">
        <v>15</v>
      </c>
      <c r="B18" s="32" t="s">
        <v>86</v>
      </c>
      <c r="C18" s="31">
        <v>2</v>
      </c>
      <c r="D18" s="32">
        <v>210</v>
      </c>
      <c r="E18" s="32" t="s">
        <v>337</v>
      </c>
      <c r="F18" s="32" t="s">
        <v>338</v>
      </c>
    </row>
    <row r="19" spans="1:6" ht="15.75" thickBot="1" x14ac:dyDescent="0.3">
      <c r="A19" s="271">
        <v>16</v>
      </c>
      <c r="B19" s="32" t="s">
        <v>86</v>
      </c>
      <c r="C19" s="31">
        <v>3</v>
      </c>
      <c r="D19" s="32">
        <v>210</v>
      </c>
      <c r="E19" s="32" t="s">
        <v>337</v>
      </c>
      <c r="F19" s="32" t="s">
        <v>338</v>
      </c>
    </row>
    <row r="20" spans="1:6" ht="15.75" thickBot="1" x14ac:dyDescent="0.3">
      <c r="A20" s="271">
        <v>17</v>
      </c>
      <c r="B20" s="32" t="s">
        <v>86</v>
      </c>
      <c r="C20" s="31">
        <v>4</v>
      </c>
      <c r="D20" s="32">
        <v>500</v>
      </c>
      <c r="E20" s="32" t="s">
        <v>337</v>
      </c>
      <c r="F20" s="32" t="s">
        <v>338</v>
      </c>
    </row>
    <row r="21" spans="1:6" ht="15.75" thickBot="1" x14ac:dyDescent="0.3">
      <c r="A21" s="271">
        <v>18</v>
      </c>
      <c r="B21" s="32" t="s">
        <v>86</v>
      </c>
      <c r="C21" s="31">
        <v>5</v>
      </c>
      <c r="D21" s="32">
        <v>500</v>
      </c>
      <c r="E21" s="32" t="s">
        <v>337</v>
      </c>
      <c r="F21" s="32" t="s">
        <v>338</v>
      </c>
    </row>
    <row r="22" spans="1:6" ht="15.75" thickBot="1" x14ac:dyDescent="0.3">
      <c r="A22" s="271">
        <v>19</v>
      </c>
      <c r="B22" s="32" t="s">
        <v>339</v>
      </c>
      <c r="C22" s="31">
        <v>1</v>
      </c>
      <c r="D22" s="32">
        <v>210</v>
      </c>
      <c r="E22" s="32" t="s">
        <v>337</v>
      </c>
      <c r="F22" s="32" t="s">
        <v>338</v>
      </c>
    </row>
    <row r="23" spans="1:6" ht="15.75" thickBot="1" x14ac:dyDescent="0.3">
      <c r="A23" s="271">
        <v>20</v>
      </c>
      <c r="B23" s="32" t="s">
        <v>339</v>
      </c>
      <c r="C23" s="31">
        <v>2</v>
      </c>
      <c r="D23" s="32">
        <v>210</v>
      </c>
      <c r="E23" s="32" t="s">
        <v>337</v>
      </c>
      <c r="F23" s="32" t="s">
        <v>338</v>
      </c>
    </row>
    <row r="24" spans="1:6" ht="15.75" thickBot="1" x14ac:dyDescent="0.3">
      <c r="A24" s="271">
        <v>21</v>
      </c>
      <c r="B24" s="32" t="s">
        <v>339</v>
      </c>
      <c r="C24" s="31">
        <v>3</v>
      </c>
      <c r="D24" s="32">
        <v>210</v>
      </c>
      <c r="E24" s="32" t="s">
        <v>337</v>
      </c>
      <c r="F24" s="32" t="s">
        <v>338</v>
      </c>
    </row>
    <row r="25" spans="1:6" ht="15.75" thickBot="1" x14ac:dyDescent="0.3">
      <c r="A25" s="271">
        <v>22</v>
      </c>
      <c r="B25" s="32" t="s">
        <v>339</v>
      </c>
      <c r="C25" s="31">
        <v>4</v>
      </c>
      <c r="D25" s="32">
        <v>210</v>
      </c>
      <c r="E25" s="32" t="s">
        <v>337</v>
      </c>
      <c r="F25" s="32" t="s">
        <v>338</v>
      </c>
    </row>
    <row r="26" spans="1:6" ht="15.75" thickBot="1" x14ac:dyDescent="0.3">
      <c r="A26" s="271">
        <v>23</v>
      </c>
      <c r="B26" s="32" t="s">
        <v>339</v>
      </c>
      <c r="C26" s="31">
        <v>5</v>
      </c>
      <c r="D26" s="32">
        <v>500</v>
      </c>
      <c r="E26" s="32" t="s">
        <v>337</v>
      </c>
      <c r="F26" s="32" t="s">
        <v>338</v>
      </c>
    </row>
    <row r="27" spans="1:6" ht="15.75" thickBot="1" x14ac:dyDescent="0.3">
      <c r="A27" s="271">
        <v>24</v>
      </c>
      <c r="B27" s="32" t="s">
        <v>339</v>
      </c>
      <c r="C27" s="31">
        <v>6</v>
      </c>
      <c r="D27" s="32">
        <v>500</v>
      </c>
      <c r="E27" s="32" t="s">
        <v>337</v>
      </c>
      <c r="F27" s="32" t="s">
        <v>338</v>
      </c>
    </row>
    <row r="28" spans="1:6" ht="15.75" thickBot="1" x14ac:dyDescent="0.3">
      <c r="A28" s="271">
        <v>25</v>
      </c>
      <c r="B28" s="32" t="s">
        <v>339</v>
      </c>
      <c r="C28" s="31">
        <v>7</v>
      </c>
      <c r="D28" s="32">
        <v>500</v>
      </c>
      <c r="E28" s="32" t="s">
        <v>337</v>
      </c>
      <c r="F28" s="32" t="s">
        <v>338</v>
      </c>
    </row>
    <row r="29" spans="1:6" ht="15.75" thickBot="1" x14ac:dyDescent="0.3">
      <c r="A29" s="271">
        <v>26</v>
      </c>
      <c r="B29" s="32" t="s">
        <v>813</v>
      </c>
      <c r="C29" s="31">
        <v>1</v>
      </c>
      <c r="D29" s="32">
        <v>500</v>
      </c>
      <c r="E29" s="32" t="s">
        <v>337</v>
      </c>
      <c r="F29" s="32" t="s">
        <v>338</v>
      </c>
    </row>
    <row r="30" spans="1:6" ht="15.75" thickBot="1" x14ac:dyDescent="0.3">
      <c r="A30" s="271">
        <v>27</v>
      </c>
      <c r="B30" s="32" t="s">
        <v>340</v>
      </c>
      <c r="C30" s="31">
        <v>1</v>
      </c>
      <c r="D30" s="32">
        <v>250</v>
      </c>
      <c r="E30" s="32" t="s">
        <v>341</v>
      </c>
      <c r="F30" s="32" t="s">
        <v>332</v>
      </c>
    </row>
    <row r="31" spans="1:6" ht="15.75" thickBot="1" x14ac:dyDescent="0.3">
      <c r="A31" s="271">
        <v>28</v>
      </c>
      <c r="B31" s="32" t="s">
        <v>340</v>
      </c>
      <c r="C31" s="31">
        <v>2</v>
      </c>
      <c r="D31" s="32">
        <v>250</v>
      </c>
      <c r="E31" s="32" t="s">
        <v>341</v>
      </c>
      <c r="F31" s="32" t="s">
        <v>332</v>
      </c>
    </row>
    <row r="32" spans="1:6" ht="15.75" thickBot="1" x14ac:dyDescent="0.3">
      <c r="A32" s="271">
        <v>29</v>
      </c>
      <c r="B32" s="32" t="s">
        <v>77</v>
      </c>
      <c r="C32" s="31">
        <v>1</v>
      </c>
      <c r="D32" s="32">
        <v>300</v>
      </c>
      <c r="E32" s="32" t="s">
        <v>342</v>
      </c>
      <c r="F32" s="32" t="s">
        <v>332</v>
      </c>
    </row>
    <row r="33" spans="1:6" ht="15.75" thickBot="1" x14ac:dyDescent="0.3">
      <c r="A33" s="271">
        <v>30</v>
      </c>
      <c r="B33" s="32" t="s">
        <v>343</v>
      </c>
      <c r="C33" s="31">
        <v>1</v>
      </c>
      <c r="D33" s="32">
        <v>125</v>
      </c>
      <c r="E33" s="32" t="s">
        <v>337</v>
      </c>
      <c r="F33" s="32" t="s">
        <v>332</v>
      </c>
    </row>
    <row r="34" spans="1:6" ht="15.75" thickBot="1" x14ac:dyDescent="0.3">
      <c r="A34" s="271">
        <v>31</v>
      </c>
      <c r="B34" s="32" t="s">
        <v>343</v>
      </c>
      <c r="C34" s="31">
        <v>2</v>
      </c>
      <c r="D34" s="32">
        <v>125</v>
      </c>
      <c r="E34" s="32" t="s">
        <v>337</v>
      </c>
      <c r="F34" s="32" t="s">
        <v>332</v>
      </c>
    </row>
    <row r="35" spans="1:6" ht="15.75" thickBot="1" x14ac:dyDescent="0.3">
      <c r="A35" s="271">
        <v>32</v>
      </c>
      <c r="B35" s="32" t="s">
        <v>150</v>
      </c>
      <c r="C35" s="31">
        <v>1</v>
      </c>
      <c r="D35" s="32">
        <v>270</v>
      </c>
      <c r="E35" s="32" t="s">
        <v>150</v>
      </c>
      <c r="F35" s="32" t="s">
        <v>332</v>
      </c>
    </row>
    <row r="36" spans="1:6" ht="15.75" thickBot="1" x14ac:dyDescent="0.3">
      <c r="A36" s="271">
        <v>33</v>
      </c>
      <c r="B36" s="31" t="s">
        <v>52</v>
      </c>
      <c r="C36" s="31">
        <v>1</v>
      </c>
      <c r="D36" s="32">
        <v>270</v>
      </c>
      <c r="E36" s="32" t="s">
        <v>407</v>
      </c>
      <c r="F36" s="32" t="s">
        <v>332</v>
      </c>
    </row>
    <row r="37" spans="1:6" ht="15.75" thickBot="1" x14ac:dyDescent="0.3">
      <c r="A37" s="271">
        <v>34</v>
      </c>
      <c r="B37" s="31" t="s">
        <v>52</v>
      </c>
      <c r="C37" s="31">
        <v>2</v>
      </c>
      <c r="D37" s="32">
        <v>270</v>
      </c>
      <c r="E37" s="32" t="s">
        <v>407</v>
      </c>
      <c r="F37" s="32" t="s">
        <v>332</v>
      </c>
    </row>
    <row r="38" spans="1:6" ht="15.75" thickBot="1" x14ac:dyDescent="0.3">
      <c r="A38" s="271">
        <v>35</v>
      </c>
      <c r="B38" s="31" t="s">
        <v>52</v>
      </c>
      <c r="C38" s="31">
        <v>3</v>
      </c>
      <c r="D38" s="32">
        <v>270</v>
      </c>
      <c r="E38" s="32" t="s">
        <v>407</v>
      </c>
      <c r="F38" s="32" t="s">
        <v>332</v>
      </c>
    </row>
    <row r="39" spans="1:6" ht="15.75" thickBot="1" x14ac:dyDescent="0.3">
      <c r="A39" s="271">
        <v>36</v>
      </c>
      <c r="B39" s="31" t="s">
        <v>52</v>
      </c>
      <c r="C39" s="31">
        <v>4</v>
      </c>
      <c r="D39" s="32">
        <v>270</v>
      </c>
      <c r="E39" s="32" t="s">
        <v>407</v>
      </c>
      <c r="F39" s="32" t="s">
        <v>332</v>
      </c>
    </row>
    <row r="40" spans="1:6" ht="15.75" thickBot="1" x14ac:dyDescent="0.3">
      <c r="A40" s="271">
        <v>37</v>
      </c>
      <c r="B40" s="31" t="s">
        <v>52</v>
      </c>
      <c r="C40" s="31">
        <v>5</v>
      </c>
      <c r="D40" s="32">
        <v>270</v>
      </c>
      <c r="E40" s="32" t="s">
        <v>407</v>
      </c>
      <c r="F40" s="32" t="s">
        <v>332</v>
      </c>
    </row>
    <row r="41" spans="1:6" ht="15.75" thickBot="1" x14ac:dyDescent="0.3">
      <c r="A41" s="271">
        <v>38</v>
      </c>
      <c r="B41" s="32" t="s">
        <v>344</v>
      </c>
      <c r="C41" s="31">
        <v>1</v>
      </c>
      <c r="D41" s="32">
        <v>300</v>
      </c>
      <c r="E41" s="32" t="s">
        <v>345</v>
      </c>
      <c r="F41" s="32" t="s">
        <v>332</v>
      </c>
    </row>
    <row r="42" spans="1:6" ht="15.75" thickBot="1" x14ac:dyDescent="0.3">
      <c r="A42" s="271">
        <v>39</v>
      </c>
      <c r="B42" s="32" t="s">
        <v>344</v>
      </c>
      <c r="C42" s="31">
        <v>2</v>
      </c>
      <c r="D42" s="32">
        <v>300</v>
      </c>
      <c r="E42" s="32" t="s">
        <v>345</v>
      </c>
      <c r="F42" s="32" t="s">
        <v>332</v>
      </c>
    </row>
    <row r="43" spans="1:6" ht="15.75" thickBot="1" x14ac:dyDescent="0.3">
      <c r="A43" s="271">
        <v>40</v>
      </c>
      <c r="B43" s="32" t="s">
        <v>344</v>
      </c>
      <c r="C43" s="31">
        <v>3</v>
      </c>
      <c r="D43" s="32">
        <v>300</v>
      </c>
      <c r="E43" s="32" t="s">
        <v>345</v>
      </c>
      <c r="F43" s="32" t="s">
        <v>332</v>
      </c>
    </row>
    <row r="44" spans="1:6" ht="15.75" thickBot="1" x14ac:dyDescent="0.3">
      <c r="A44" s="271">
        <v>41</v>
      </c>
      <c r="B44" s="32" t="s">
        <v>344</v>
      </c>
      <c r="C44" s="31">
        <v>4</v>
      </c>
      <c r="D44" s="32">
        <v>300</v>
      </c>
      <c r="E44" s="32" t="s">
        <v>345</v>
      </c>
      <c r="F44" s="32" t="s">
        <v>332</v>
      </c>
    </row>
    <row r="45" spans="1:6" ht="15.75" thickBot="1" x14ac:dyDescent="0.3">
      <c r="A45" s="271">
        <v>42</v>
      </c>
      <c r="B45" s="32" t="s">
        <v>98</v>
      </c>
      <c r="C45" s="31">
        <v>1</v>
      </c>
      <c r="D45" s="32">
        <v>210</v>
      </c>
      <c r="E45" s="32" t="s">
        <v>337</v>
      </c>
      <c r="F45" s="32" t="s">
        <v>338</v>
      </c>
    </row>
    <row r="46" spans="1:6" ht="15.75" thickBot="1" x14ac:dyDescent="0.3">
      <c r="A46" s="271">
        <v>43</v>
      </c>
      <c r="B46" s="32" t="s">
        <v>98</v>
      </c>
      <c r="C46" s="31">
        <v>2</v>
      </c>
      <c r="D46" s="32">
        <v>210</v>
      </c>
      <c r="E46" s="32" t="s">
        <v>337</v>
      </c>
      <c r="F46" s="32" t="s">
        <v>338</v>
      </c>
    </row>
    <row r="47" spans="1:6" ht="15.75" thickBot="1" x14ac:dyDescent="0.3">
      <c r="A47" s="271">
        <v>44</v>
      </c>
      <c r="B47" s="32" t="s">
        <v>98</v>
      </c>
      <c r="C47" s="31">
        <v>3</v>
      </c>
      <c r="D47" s="32">
        <v>210</v>
      </c>
      <c r="E47" s="32" t="s">
        <v>337</v>
      </c>
      <c r="F47" s="32" t="s">
        <v>338</v>
      </c>
    </row>
    <row r="48" spans="1:6" ht="15.75" thickBot="1" x14ac:dyDescent="0.3">
      <c r="A48" s="271">
        <v>45</v>
      </c>
      <c r="B48" s="32" t="s">
        <v>98</v>
      </c>
      <c r="C48" s="31">
        <v>4</v>
      </c>
      <c r="D48" s="32">
        <v>210</v>
      </c>
      <c r="E48" s="32" t="s">
        <v>337</v>
      </c>
      <c r="F48" s="32" t="s">
        <v>338</v>
      </c>
    </row>
    <row r="49" spans="1:6" ht="15.75" thickBot="1" x14ac:dyDescent="0.3">
      <c r="A49" s="271">
        <v>46</v>
      </c>
      <c r="B49" s="32" t="s">
        <v>98</v>
      </c>
      <c r="C49" s="31">
        <v>5</v>
      </c>
      <c r="D49" s="32">
        <v>500</v>
      </c>
      <c r="E49" s="32" t="s">
        <v>337</v>
      </c>
      <c r="F49" s="32" t="s">
        <v>338</v>
      </c>
    </row>
    <row r="50" spans="1:6" ht="15.75" thickBot="1" x14ac:dyDescent="0.3">
      <c r="A50" s="271">
        <v>47</v>
      </c>
      <c r="B50" s="32" t="s">
        <v>134</v>
      </c>
      <c r="C50" s="31">
        <v>5</v>
      </c>
      <c r="D50" s="32">
        <v>200</v>
      </c>
      <c r="E50" s="32" t="s">
        <v>337</v>
      </c>
      <c r="F50" s="32" t="s">
        <v>338</v>
      </c>
    </row>
    <row r="51" spans="1:6" ht="15.75" thickBot="1" x14ac:dyDescent="0.3">
      <c r="A51" s="271">
        <v>48</v>
      </c>
      <c r="B51" s="32" t="s">
        <v>134</v>
      </c>
      <c r="C51" s="31">
        <v>6</v>
      </c>
      <c r="D51" s="32">
        <v>210</v>
      </c>
      <c r="E51" s="32" t="s">
        <v>337</v>
      </c>
      <c r="F51" s="32" t="s">
        <v>338</v>
      </c>
    </row>
    <row r="52" spans="1:6" ht="15.75" thickBot="1" x14ac:dyDescent="0.3">
      <c r="A52" s="271">
        <v>49</v>
      </c>
      <c r="B52" s="32" t="s">
        <v>134</v>
      </c>
      <c r="C52" s="31">
        <v>7</v>
      </c>
      <c r="D52" s="32">
        <v>210</v>
      </c>
      <c r="E52" s="32" t="s">
        <v>337</v>
      </c>
      <c r="F52" s="32" t="s">
        <v>338</v>
      </c>
    </row>
    <row r="53" spans="1:6" ht="15.75" thickBot="1" x14ac:dyDescent="0.3">
      <c r="A53" s="271">
        <v>50</v>
      </c>
      <c r="B53" s="32" t="s">
        <v>136</v>
      </c>
      <c r="C53" s="31">
        <v>8</v>
      </c>
      <c r="D53" s="32">
        <v>660</v>
      </c>
      <c r="E53" s="32" t="s">
        <v>337</v>
      </c>
      <c r="F53" s="32" t="s">
        <v>338</v>
      </c>
    </row>
    <row r="54" spans="1:6" ht="15.75" thickBot="1" x14ac:dyDescent="0.3">
      <c r="A54" s="271">
        <v>51</v>
      </c>
      <c r="B54" s="32" t="s">
        <v>136</v>
      </c>
      <c r="C54" s="31">
        <v>9</v>
      </c>
      <c r="D54" s="32">
        <v>660</v>
      </c>
      <c r="E54" s="32" t="s">
        <v>337</v>
      </c>
      <c r="F54" s="32" t="s">
        <v>338</v>
      </c>
    </row>
    <row r="55" spans="1:6" ht="15.75" thickBot="1" x14ac:dyDescent="0.3">
      <c r="A55" s="271">
        <v>52</v>
      </c>
      <c r="B55" s="32" t="s">
        <v>346</v>
      </c>
      <c r="C55" s="31">
        <v>1</v>
      </c>
      <c r="D55" s="32">
        <v>70</v>
      </c>
      <c r="E55" s="32" t="s">
        <v>337</v>
      </c>
      <c r="F55" s="32" t="s">
        <v>338</v>
      </c>
    </row>
    <row r="56" spans="1:6" ht="15.75" thickBot="1" x14ac:dyDescent="0.3">
      <c r="A56" s="271">
        <v>53</v>
      </c>
      <c r="B56" s="32" t="s">
        <v>346</v>
      </c>
      <c r="C56" s="31">
        <v>2</v>
      </c>
      <c r="D56" s="32">
        <v>70</v>
      </c>
      <c r="E56" s="32" t="s">
        <v>337</v>
      </c>
      <c r="F56" s="32" t="s">
        <v>338</v>
      </c>
    </row>
    <row r="57" spans="1:6" ht="15.75" thickBot="1" x14ac:dyDescent="0.3">
      <c r="A57" s="271">
        <v>54</v>
      </c>
      <c r="B57" s="32" t="s">
        <v>346</v>
      </c>
      <c r="C57" s="31">
        <v>3</v>
      </c>
      <c r="D57" s="32">
        <v>70</v>
      </c>
      <c r="E57" s="32" t="s">
        <v>337</v>
      </c>
      <c r="F57" s="32" t="s">
        <v>338</v>
      </c>
    </row>
    <row r="58" spans="1:6" ht="15.75" thickBot="1" x14ac:dyDescent="0.3">
      <c r="A58" s="271">
        <v>55</v>
      </c>
      <c r="B58" s="32" t="s">
        <v>346</v>
      </c>
      <c r="C58" s="31">
        <v>4</v>
      </c>
      <c r="D58" s="32">
        <v>70</v>
      </c>
      <c r="E58" s="32" t="s">
        <v>337</v>
      </c>
      <c r="F58" s="32" t="s">
        <v>338</v>
      </c>
    </row>
    <row r="59" spans="1:6" ht="15.75" thickBot="1" x14ac:dyDescent="0.3">
      <c r="A59" s="271">
        <v>56</v>
      </c>
      <c r="B59" s="32" t="s">
        <v>346</v>
      </c>
      <c r="C59" s="31">
        <v>5</v>
      </c>
      <c r="D59" s="32">
        <v>80</v>
      </c>
      <c r="E59" s="32" t="s">
        <v>337</v>
      </c>
      <c r="F59" s="32" t="s">
        <v>338</v>
      </c>
    </row>
    <row r="60" spans="1:6" ht="15.75" thickBot="1" x14ac:dyDescent="0.3">
      <c r="A60" s="271">
        <v>57</v>
      </c>
      <c r="B60" s="32" t="s">
        <v>346</v>
      </c>
      <c r="C60" s="31">
        <v>6</v>
      </c>
      <c r="D60" s="32">
        <v>80</v>
      </c>
      <c r="E60" s="32" t="s">
        <v>337</v>
      </c>
      <c r="F60" s="32" t="s">
        <v>338</v>
      </c>
    </row>
    <row r="61" spans="1:6" ht="15.75" thickBot="1" x14ac:dyDescent="0.3">
      <c r="A61" s="271">
        <v>58</v>
      </c>
      <c r="B61" s="32" t="s">
        <v>346</v>
      </c>
      <c r="C61" s="31">
        <v>7</v>
      </c>
      <c r="D61" s="32">
        <v>80</v>
      </c>
      <c r="E61" s="32" t="s">
        <v>337</v>
      </c>
      <c r="F61" s="32" t="s">
        <v>338</v>
      </c>
    </row>
    <row r="62" spans="1:6" ht="15.75" thickBot="1" x14ac:dyDescent="0.3">
      <c r="A62" s="271">
        <v>59</v>
      </c>
      <c r="B62" s="32" t="s">
        <v>346</v>
      </c>
      <c r="C62" s="31">
        <v>8</v>
      </c>
      <c r="D62" s="32">
        <v>80</v>
      </c>
      <c r="E62" s="32" t="s">
        <v>337</v>
      </c>
      <c r="F62" s="32" t="s">
        <v>338</v>
      </c>
    </row>
    <row r="63" spans="1:6" ht="15.75" thickBot="1" x14ac:dyDescent="0.3">
      <c r="A63" s="271">
        <v>60</v>
      </c>
      <c r="B63" s="32" t="s">
        <v>347</v>
      </c>
      <c r="C63" s="31">
        <v>9</v>
      </c>
      <c r="D63" s="32">
        <v>80</v>
      </c>
      <c r="E63" s="32" t="s">
        <v>337</v>
      </c>
      <c r="F63" s="32" t="s">
        <v>338</v>
      </c>
    </row>
    <row r="64" spans="1:6" ht="15.75" thickBot="1" x14ac:dyDescent="0.3">
      <c r="A64" s="271">
        <v>61</v>
      </c>
      <c r="B64" s="32" t="s">
        <v>347</v>
      </c>
      <c r="C64" s="31">
        <v>10</v>
      </c>
      <c r="D64" s="32">
        <v>80</v>
      </c>
      <c r="E64" s="32" t="s">
        <v>337</v>
      </c>
      <c r="F64" s="32" t="s">
        <v>338</v>
      </c>
    </row>
    <row r="65" spans="1:6" ht="15.75" thickBot="1" x14ac:dyDescent="0.3">
      <c r="A65" s="271">
        <v>62</v>
      </c>
      <c r="B65" s="32" t="s">
        <v>347</v>
      </c>
      <c r="C65" s="31">
        <v>11</v>
      </c>
      <c r="D65" s="32">
        <v>80</v>
      </c>
      <c r="E65" s="32" t="s">
        <v>337</v>
      </c>
      <c r="F65" s="32" t="s">
        <v>338</v>
      </c>
    </row>
    <row r="66" spans="1:6" ht="15.75" thickBot="1" x14ac:dyDescent="0.3">
      <c r="A66" s="271">
        <v>63</v>
      </c>
      <c r="B66" s="32" t="s">
        <v>347</v>
      </c>
      <c r="C66" s="31">
        <v>12</v>
      </c>
      <c r="D66" s="32">
        <v>80</v>
      </c>
      <c r="E66" s="32" t="s">
        <v>337</v>
      </c>
      <c r="F66" s="32" t="s">
        <v>338</v>
      </c>
    </row>
    <row r="67" spans="1:6" ht="15.75" thickBot="1" x14ac:dyDescent="0.3">
      <c r="A67" s="271">
        <v>64</v>
      </c>
      <c r="B67" s="32" t="s">
        <v>348</v>
      </c>
      <c r="C67" s="31">
        <v>1</v>
      </c>
      <c r="D67" s="32">
        <v>250</v>
      </c>
      <c r="E67" s="32" t="s">
        <v>337</v>
      </c>
      <c r="F67" s="32" t="s">
        <v>338</v>
      </c>
    </row>
    <row r="68" spans="1:6" ht="15.75" thickBot="1" x14ac:dyDescent="0.3">
      <c r="A68" s="271">
        <v>65</v>
      </c>
      <c r="B68" s="32" t="s">
        <v>348</v>
      </c>
      <c r="C68" s="31">
        <v>2</v>
      </c>
      <c r="D68" s="32">
        <v>250</v>
      </c>
      <c r="E68" s="32" t="s">
        <v>337</v>
      </c>
      <c r="F68" s="32" t="s">
        <v>338</v>
      </c>
    </row>
    <row r="69" spans="1:6" ht="15.75" thickBot="1" x14ac:dyDescent="0.3">
      <c r="A69" s="271">
        <v>66</v>
      </c>
      <c r="B69" s="32" t="s">
        <v>348</v>
      </c>
      <c r="C69" s="31">
        <v>3</v>
      </c>
      <c r="D69" s="32">
        <v>250</v>
      </c>
      <c r="E69" s="32" t="s">
        <v>337</v>
      </c>
      <c r="F69" s="32" t="s">
        <v>338</v>
      </c>
    </row>
    <row r="70" spans="1:6" ht="15.75" thickBot="1" x14ac:dyDescent="0.3">
      <c r="A70" s="271">
        <v>67</v>
      </c>
      <c r="B70" s="32" t="s">
        <v>348</v>
      </c>
      <c r="C70" s="31">
        <v>4</v>
      </c>
      <c r="D70" s="32">
        <v>250</v>
      </c>
      <c r="E70" s="32" t="s">
        <v>337</v>
      </c>
      <c r="F70" s="32" t="s">
        <v>338</v>
      </c>
    </row>
    <row r="71" spans="1:6" ht="15.75" thickBot="1" x14ac:dyDescent="0.3">
      <c r="A71" s="271">
        <v>68</v>
      </c>
      <c r="B71" s="32" t="s">
        <v>349</v>
      </c>
      <c r="C71" s="31">
        <v>3</v>
      </c>
      <c r="D71" s="32">
        <v>210</v>
      </c>
      <c r="E71" s="32" t="s">
        <v>337</v>
      </c>
      <c r="F71" s="32" t="s">
        <v>338</v>
      </c>
    </row>
    <row r="72" spans="1:6" ht="15.75" thickBot="1" x14ac:dyDescent="0.3">
      <c r="A72" s="271">
        <v>69</v>
      </c>
      <c r="B72" s="32" t="s">
        <v>349</v>
      </c>
      <c r="C72" s="31">
        <v>4</v>
      </c>
      <c r="D72" s="32">
        <v>210</v>
      </c>
      <c r="E72" s="32" t="s">
        <v>337</v>
      </c>
      <c r="F72" s="32" t="s">
        <v>338</v>
      </c>
    </row>
    <row r="73" spans="1:6" ht="15.75" thickBot="1" x14ac:dyDescent="0.3">
      <c r="A73" s="271">
        <v>70</v>
      </c>
      <c r="B73" s="32" t="s">
        <v>349</v>
      </c>
      <c r="C73" s="31">
        <v>5</v>
      </c>
      <c r="D73" s="32">
        <v>210</v>
      </c>
      <c r="E73" s="32" t="s">
        <v>337</v>
      </c>
      <c r="F73" s="32" t="s">
        <v>338</v>
      </c>
    </row>
    <row r="74" spans="1:6" ht="15.75" thickBot="1" x14ac:dyDescent="0.3">
      <c r="A74" s="271">
        <v>71</v>
      </c>
      <c r="B74" s="32" t="s">
        <v>486</v>
      </c>
      <c r="C74" s="31">
        <v>1</v>
      </c>
      <c r="D74" s="32">
        <v>270</v>
      </c>
      <c r="E74" s="32" t="s">
        <v>407</v>
      </c>
      <c r="F74" s="32" t="s">
        <v>332</v>
      </c>
    </row>
    <row r="75" spans="1:6" ht="15.75" thickBot="1" x14ac:dyDescent="0.3">
      <c r="A75" s="271">
        <v>72</v>
      </c>
      <c r="B75" s="32" t="s">
        <v>350</v>
      </c>
      <c r="C75" s="31">
        <v>3</v>
      </c>
      <c r="D75" s="32">
        <v>250</v>
      </c>
      <c r="E75" s="32" t="s">
        <v>337</v>
      </c>
      <c r="F75" s="32" t="s">
        <v>338</v>
      </c>
    </row>
    <row r="76" spans="1:6" ht="15.75" thickBot="1" x14ac:dyDescent="0.3">
      <c r="A76" s="271">
        <v>73</v>
      </c>
      <c r="B76" s="32" t="s">
        <v>350</v>
      </c>
      <c r="C76" s="31">
        <v>4</v>
      </c>
      <c r="D76" s="32">
        <v>250</v>
      </c>
      <c r="E76" s="32" t="s">
        <v>337</v>
      </c>
      <c r="F76" s="32" t="s">
        <v>338</v>
      </c>
    </row>
    <row r="77" spans="1:6" ht="15.75" thickBot="1" x14ac:dyDescent="0.3">
      <c r="A77" s="271">
        <v>74</v>
      </c>
      <c r="B77" s="32" t="s">
        <v>211</v>
      </c>
      <c r="C77" s="31">
        <v>3</v>
      </c>
      <c r="D77" s="32">
        <v>210</v>
      </c>
      <c r="E77" s="32" t="s">
        <v>337</v>
      </c>
      <c r="F77" s="32" t="s">
        <v>338</v>
      </c>
    </row>
    <row r="78" spans="1:6" ht="15.75" thickBot="1" x14ac:dyDescent="0.3">
      <c r="A78" s="271">
        <v>75</v>
      </c>
      <c r="B78" s="32" t="s">
        <v>211</v>
      </c>
      <c r="C78" s="31">
        <v>4</v>
      </c>
      <c r="D78" s="32">
        <v>210</v>
      </c>
      <c r="E78" s="32" t="s">
        <v>337</v>
      </c>
      <c r="F78" s="32" t="s">
        <v>338</v>
      </c>
    </row>
    <row r="79" spans="1:6" ht="15.75" thickBot="1" x14ac:dyDescent="0.3">
      <c r="A79" s="271">
        <v>76</v>
      </c>
      <c r="B79" s="32" t="s">
        <v>211</v>
      </c>
      <c r="C79" s="31">
        <v>5</v>
      </c>
      <c r="D79" s="32">
        <v>210</v>
      </c>
      <c r="E79" s="32" t="s">
        <v>337</v>
      </c>
      <c r="F79" s="32" t="s">
        <v>338</v>
      </c>
    </row>
    <row r="80" spans="1:6" ht="15.75" thickBot="1" x14ac:dyDescent="0.3">
      <c r="A80" s="271">
        <v>77</v>
      </c>
      <c r="B80" s="32" t="s">
        <v>211</v>
      </c>
      <c r="C80" s="31">
        <v>6</v>
      </c>
      <c r="D80" s="32">
        <v>250</v>
      </c>
      <c r="E80" s="32" t="s">
        <v>337</v>
      </c>
      <c r="F80" s="32" t="s">
        <v>338</v>
      </c>
    </row>
    <row r="81" spans="1:6" ht="15.75" thickBot="1" x14ac:dyDescent="0.3">
      <c r="A81" s="271">
        <v>78</v>
      </c>
      <c r="B81" s="32" t="s">
        <v>211</v>
      </c>
      <c r="C81" s="31">
        <v>7</v>
      </c>
      <c r="D81" s="32">
        <v>250</v>
      </c>
      <c r="E81" s="32" t="s">
        <v>337</v>
      </c>
      <c r="F81" s="32" t="s">
        <v>338</v>
      </c>
    </row>
    <row r="82" spans="1:6" ht="15.75" thickBot="1" x14ac:dyDescent="0.3">
      <c r="A82" s="271">
        <v>79</v>
      </c>
      <c r="B82" s="32" t="s">
        <v>925</v>
      </c>
      <c r="C82" s="31">
        <v>1</v>
      </c>
      <c r="D82" s="32">
        <v>126</v>
      </c>
      <c r="E82" s="32" t="s">
        <v>933</v>
      </c>
      <c r="F82" s="32" t="s">
        <v>332</v>
      </c>
    </row>
    <row r="83" spans="1:6" ht="15.75" thickBot="1" x14ac:dyDescent="0.3">
      <c r="A83" s="271">
        <v>80</v>
      </c>
      <c r="B83" s="32" t="s">
        <v>925</v>
      </c>
      <c r="C83" s="31">
        <v>2</v>
      </c>
      <c r="D83" s="32">
        <v>262</v>
      </c>
      <c r="E83" s="32" t="s">
        <v>933</v>
      </c>
      <c r="F83" s="32" t="s">
        <v>332</v>
      </c>
    </row>
    <row r="84" spans="1:6" ht="15.75" thickBot="1" x14ac:dyDescent="0.3">
      <c r="A84" s="271">
        <v>81</v>
      </c>
      <c r="B84" s="32" t="s">
        <v>351</v>
      </c>
      <c r="C84" s="31">
        <v>1</v>
      </c>
      <c r="D84" s="32">
        <v>60</v>
      </c>
      <c r="E84" s="32" t="s">
        <v>337</v>
      </c>
      <c r="F84" s="32" t="s">
        <v>338</v>
      </c>
    </row>
    <row r="85" spans="1:6" ht="15.75" thickBot="1" x14ac:dyDescent="0.3">
      <c r="A85" s="271">
        <v>82</v>
      </c>
      <c r="B85" s="32" t="s">
        <v>352</v>
      </c>
      <c r="C85" s="31">
        <v>8</v>
      </c>
      <c r="D85" s="32">
        <v>250</v>
      </c>
      <c r="E85" s="32" t="s">
        <v>337</v>
      </c>
      <c r="F85" s="32" t="s">
        <v>338</v>
      </c>
    </row>
    <row r="86" spans="1:6" ht="15.75" thickBot="1" x14ac:dyDescent="0.3">
      <c r="A86" s="271">
        <v>83</v>
      </c>
      <c r="B86" s="32" t="s">
        <v>352</v>
      </c>
      <c r="C86" s="31">
        <v>5</v>
      </c>
      <c r="D86" s="32">
        <v>500</v>
      </c>
      <c r="E86" s="32" t="s">
        <v>337</v>
      </c>
      <c r="F86" s="32" t="s">
        <v>338</v>
      </c>
    </row>
    <row r="87" spans="1:6" ht="15.75" thickBot="1" x14ac:dyDescent="0.3">
      <c r="A87" s="271">
        <v>84</v>
      </c>
      <c r="B87" s="32" t="s">
        <v>352</v>
      </c>
      <c r="C87" s="31">
        <v>6</v>
      </c>
      <c r="D87" s="32">
        <v>500</v>
      </c>
      <c r="E87" s="32" t="s">
        <v>337</v>
      </c>
      <c r="F87" s="32" t="s">
        <v>338</v>
      </c>
    </row>
    <row r="88" spans="1:6" ht="15.75" thickBot="1" x14ac:dyDescent="0.3">
      <c r="A88" s="271">
        <v>85</v>
      </c>
      <c r="B88" s="32" t="s">
        <v>918</v>
      </c>
      <c r="C88" s="31">
        <v>1</v>
      </c>
      <c r="D88" s="32">
        <v>120</v>
      </c>
      <c r="E88" s="32" t="s">
        <v>396</v>
      </c>
      <c r="F88" s="32" t="s">
        <v>332</v>
      </c>
    </row>
    <row r="89" spans="1:6" ht="15.75" thickBot="1" x14ac:dyDescent="0.3">
      <c r="A89" s="271">
        <v>86</v>
      </c>
      <c r="B89" s="32" t="s">
        <v>919</v>
      </c>
      <c r="C89" s="31">
        <v>2</v>
      </c>
      <c r="D89" s="32">
        <v>60</v>
      </c>
      <c r="E89" s="272" t="s">
        <v>396</v>
      </c>
      <c r="F89" s="272" t="s">
        <v>332</v>
      </c>
    </row>
    <row r="90" spans="1:6" ht="15.75" thickBot="1" x14ac:dyDescent="0.3">
      <c r="A90" s="271">
        <v>87</v>
      </c>
      <c r="B90" s="32" t="s">
        <v>921</v>
      </c>
      <c r="C90" s="31">
        <v>1</v>
      </c>
      <c r="D90" s="32">
        <v>120</v>
      </c>
      <c r="E90" s="32" t="s">
        <v>337</v>
      </c>
      <c r="F90" s="32" t="s">
        <v>338</v>
      </c>
    </row>
    <row r="91" spans="1:6" ht="15.75" thickBot="1" x14ac:dyDescent="0.3">
      <c r="A91" s="271">
        <v>88</v>
      </c>
      <c r="B91" s="32" t="s">
        <v>921</v>
      </c>
      <c r="C91" s="31">
        <v>2</v>
      </c>
      <c r="D91" s="32">
        <v>120</v>
      </c>
      <c r="E91" s="272" t="s">
        <v>337</v>
      </c>
      <c r="F91" s="272" t="s">
        <v>338</v>
      </c>
    </row>
    <row r="92" spans="1:6" ht="15.75" thickBot="1" x14ac:dyDescent="0.3">
      <c r="A92" s="271">
        <v>89</v>
      </c>
      <c r="B92" s="32" t="s">
        <v>920</v>
      </c>
      <c r="C92" s="31">
        <v>1</v>
      </c>
      <c r="D92" s="32">
        <v>108</v>
      </c>
      <c r="E92" s="272" t="s">
        <v>337</v>
      </c>
      <c r="F92" s="272" t="s">
        <v>338</v>
      </c>
    </row>
    <row r="93" spans="1:6" ht="15.75" thickBot="1" x14ac:dyDescent="0.3">
      <c r="A93" s="271">
        <v>90</v>
      </c>
      <c r="B93" s="32" t="s">
        <v>920</v>
      </c>
      <c r="C93" s="31">
        <v>2</v>
      </c>
      <c r="D93" s="32">
        <v>108</v>
      </c>
      <c r="E93" s="272" t="s">
        <v>337</v>
      </c>
      <c r="F93" s="272" t="s">
        <v>338</v>
      </c>
    </row>
    <row r="94" spans="1:6" ht="15.75" thickBot="1" x14ac:dyDescent="0.3">
      <c r="A94" s="271">
        <v>91</v>
      </c>
      <c r="B94" s="32" t="s">
        <v>920</v>
      </c>
      <c r="C94" s="31">
        <v>3</v>
      </c>
      <c r="D94" s="32">
        <v>108</v>
      </c>
      <c r="E94" s="272" t="s">
        <v>337</v>
      </c>
      <c r="F94" s="272" t="s">
        <v>338</v>
      </c>
    </row>
    <row r="95" spans="1:6" ht="15.75" thickBot="1" x14ac:dyDescent="0.3">
      <c r="A95" s="271">
        <v>92</v>
      </c>
      <c r="B95" s="32" t="s">
        <v>920</v>
      </c>
      <c r="C95" s="31">
        <v>4</v>
      </c>
      <c r="D95" s="32">
        <v>108</v>
      </c>
      <c r="E95" s="272" t="s">
        <v>337</v>
      </c>
      <c r="F95" s="272" t="s">
        <v>338</v>
      </c>
    </row>
    <row r="96" spans="1:6" ht="15.75" thickBot="1" x14ac:dyDescent="0.3">
      <c r="A96" s="271">
        <v>93</v>
      </c>
      <c r="B96" s="32" t="s">
        <v>353</v>
      </c>
      <c r="C96" s="31">
        <v>1</v>
      </c>
      <c r="D96" s="32">
        <v>60</v>
      </c>
      <c r="E96" s="32" t="s">
        <v>337</v>
      </c>
      <c r="F96" s="32" t="s">
        <v>338</v>
      </c>
    </row>
    <row r="97" spans="1:10" ht="15.75" thickBot="1" x14ac:dyDescent="0.3">
      <c r="A97" s="271">
        <v>94</v>
      </c>
      <c r="B97" s="32" t="s">
        <v>354</v>
      </c>
      <c r="C97" s="31">
        <v>1</v>
      </c>
      <c r="D97" s="32">
        <v>300</v>
      </c>
      <c r="E97" s="32" t="s">
        <v>355</v>
      </c>
      <c r="F97" s="32" t="s">
        <v>332</v>
      </c>
    </row>
    <row r="98" spans="1:10" ht="15.75" thickBot="1" x14ac:dyDescent="0.3">
      <c r="A98" s="271">
        <v>95</v>
      </c>
      <c r="B98" s="32" t="s">
        <v>354</v>
      </c>
      <c r="C98" s="31">
        <v>2</v>
      </c>
      <c r="D98" s="32">
        <v>300</v>
      </c>
      <c r="E98" s="32" t="s">
        <v>355</v>
      </c>
      <c r="F98" s="32" t="s">
        <v>332</v>
      </c>
    </row>
    <row r="99" spans="1:10" ht="15.75" thickBot="1" x14ac:dyDescent="0.3">
      <c r="A99" s="29"/>
      <c r="B99" s="51"/>
      <c r="C99" s="32" t="s">
        <v>499</v>
      </c>
      <c r="D99" s="267">
        <f>SUM(D4:D98)</f>
        <v>22750</v>
      </c>
      <c r="E99" s="32"/>
      <c r="F99" s="32"/>
      <c r="J99">
        <f>41+44+101+35+58+11</f>
        <v>290</v>
      </c>
    </row>
    <row r="100" spans="1:10" x14ac:dyDescent="0.25">
      <c r="A100" t="s">
        <v>910</v>
      </c>
    </row>
    <row r="105" spans="1:10" ht="24" thickBot="1" x14ac:dyDescent="0.3">
      <c r="A105" s="408" t="s">
        <v>357</v>
      </c>
      <c r="B105" s="408"/>
    </row>
    <row r="106" spans="1:10" ht="26.25" thickBot="1" x14ac:dyDescent="0.3">
      <c r="A106" s="188" t="s">
        <v>325</v>
      </c>
      <c r="B106" s="189" t="s">
        <v>326</v>
      </c>
      <c r="C106" s="189" t="s">
        <v>327</v>
      </c>
      <c r="D106" s="189" t="s">
        <v>328</v>
      </c>
      <c r="E106" s="189" t="s">
        <v>329</v>
      </c>
      <c r="F106" s="189" t="s">
        <v>330</v>
      </c>
    </row>
    <row r="107" spans="1:10" ht="15.75" thickBot="1" x14ac:dyDescent="0.3">
      <c r="A107" s="29">
        <v>1</v>
      </c>
      <c r="B107" s="32" t="s">
        <v>358</v>
      </c>
      <c r="C107" s="31">
        <v>1</v>
      </c>
      <c r="D107" s="31">
        <v>330</v>
      </c>
      <c r="E107" s="32" t="s">
        <v>58</v>
      </c>
      <c r="F107" s="32" t="s">
        <v>332</v>
      </c>
    </row>
    <row r="108" spans="1:10" ht="15.75" thickBot="1" x14ac:dyDescent="0.3">
      <c r="A108" s="29">
        <v>2</v>
      </c>
      <c r="B108" s="32" t="s">
        <v>358</v>
      </c>
      <c r="C108" s="31">
        <v>2</v>
      </c>
      <c r="D108" s="31">
        <v>330</v>
      </c>
      <c r="E108" s="32" t="s">
        <v>58</v>
      </c>
      <c r="F108" s="32" t="s">
        <v>332</v>
      </c>
    </row>
    <row r="109" spans="1:10" ht="15.75" thickBot="1" x14ac:dyDescent="0.3">
      <c r="A109" s="271">
        <v>3</v>
      </c>
      <c r="B109" s="32" t="s">
        <v>358</v>
      </c>
      <c r="C109" s="31">
        <v>3</v>
      </c>
      <c r="D109" s="31">
        <v>330</v>
      </c>
      <c r="E109" s="32" t="s">
        <v>58</v>
      </c>
      <c r="F109" s="32" t="s">
        <v>332</v>
      </c>
    </row>
    <row r="110" spans="1:10" ht="15.75" thickBot="1" x14ac:dyDescent="0.3">
      <c r="A110" s="271">
        <v>4</v>
      </c>
      <c r="B110" s="32" t="s">
        <v>358</v>
      </c>
      <c r="C110" s="31">
        <v>4</v>
      </c>
      <c r="D110" s="31">
        <v>330</v>
      </c>
      <c r="E110" s="32" t="s">
        <v>58</v>
      </c>
      <c r="F110" s="32" t="s">
        <v>332</v>
      </c>
    </row>
    <row r="111" spans="1:10" ht="15.75" thickBot="1" x14ac:dyDescent="0.3">
      <c r="A111" s="271">
        <v>5</v>
      </c>
      <c r="B111" s="32" t="s">
        <v>358</v>
      </c>
      <c r="C111" s="31">
        <v>5</v>
      </c>
      <c r="D111" s="31">
        <v>660</v>
      </c>
      <c r="E111" s="32" t="s">
        <v>58</v>
      </c>
      <c r="F111" s="32" t="s">
        <v>332</v>
      </c>
    </row>
    <row r="112" spans="1:10" ht="15.75" thickBot="1" x14ac:dyDescent="0.3">
      <c r="A112" s="271">
        <v>6</v>
      </c>
      <c r="B112" s="32" t="s">
        <v>358</v>
      </c>
      <c r="C112" s="31">
        <v>6</v>
      </c>
      <c r="D112" s="31">
        <v>660</v>
      </c>
      <c r="E112" s="32" t="s">
        <v>58</v>
      </c>
      <c r="F112" s="32" t="s">
        <v>332</v>
      </c>
    </row>
    <row r="113" spans="1:6" ht="15.75" thickBot="1" x14ac:dyDescent="0.3">
      <c r="A113" s="271">
        <v>7</v>
      </c>
      <c r="B113" s="32" t="s">
        <v>358</v>
      </c>
      <c r="C113" s="31">
        <v>7</v>
      </c>
      <c r="D113" s="31">
        <v>660</v>
      </c>
      <c r="E113" s="32" t="s">
        <v>58</v>
      </c>
      <c r="F113" s="32" t="s">
        <v>332</v>
      </c>
    </row>
    <row r="114" spans="1:6" ht="15.75" thickBot="1" x14ac:dyDescent="0.3">
      <c r="A114" s="271">
        <v>8</v>
      </c>
      <c r="B114" s="32" t="s">
        <v>358</v>
      </c>
      <c r="C114" s="31">
        <v>8</v>
      </c>
      <c r="D114" s="31">
        <v>660</v>
      </c>
      <c r="E114" s="32" t="s">
        <v>58</v>
      </c>
      <c r="F114" s="32" t="s">
        <v>332</v>
      </c>
    </row>
    <row r="115" spans="1:6" ht="15.75" thickBot="1" x14ac:dyDescent="0.3">
      <c r="A115" s="271">
        <v>9</v>
      </c>
      <c r="B115" s="32" t="s">
        <v>358</v>
      </c>
      <c r="C115" s="31">
        <v>9</v>
      </c>
      <c r="D115" s="31">
        <v>660</v>
      </c>
      <c r="E115" s="32" t="s">
        <v>58</v>
      </c>
      <c r="F115" s="32" t="s">
        <v>332</v>
      </c>
    </row>
    <row r="116" spans="1:6" ht="15.75" thickBot="1" x14ac:dyDescent="0.3">
      <c r="A116" s="271">
        <v>10</v>
      </c>
      <c r="B116" s="32" t="s">
        <v>926</v>
      </c>
      <c r="C116" s="31">
        <v>1</v>
      </c>
      <c r="D116" s="31">
        <v>400</v>
      </c>
      <c r="E116" s="32" t="s">
        <v>934</v>
      </c>
      <c r="F116" s="32" t="s">
        <v>332</v>
      </c>
    </row>
    <row r="117" spans="1:6" ht="15.75" thickBot="1" x14ac:dyDescent="0.3">
      <c r="A117" s="271">
        <v>11</v>
      </c>
      <c r="B117" s="32" t="s">
        <v>926</v>
      </c>
      <c r="C117" s="31">
        <v>2</v>
      </c>
      <c r="D117" s="31">
        <v>400</v>
      </c>
      <c r="E117" s="272" t="s">
        <v>934</v>
      </c>
      <c r="F117" s="272" t="s">
        <v>332</v>
      </c>
    </row>
    <row r="118" spans="1:6" ht="15.75" thickBot="1" x14ac:dyDescent="0.3">
      <c r="A118" s="271">
        <v>12</v>
      </c>
      <c r="B118" s="32" t="s">
        <v>926</v>
      </c>
      <c r="C118" s="31">
        <v>3</v>
      </c>
      <c r="D118" s="31">
        <v>400</v>
      </c>
      <c r="E118" s="272" t="s">
        <v>934</v>
      </c>
      <c r="F118" s="272" t="s">
        <v>332</v>
      </c>
    </row>
    <row r="119" spans="1:6" ht="15.75" thickBot="1" x14ac:dyDescent="0.3">
      <c r="A119" s="271">
        <v>13</v>
      </c>
      <c r="B119" s="32" t="s">
        <v>814</v>
      </c>
      <c r="C119" s="31">
        <v>3</v>
      </c>
      <c r="D119" s="31">
        <v>376</v>
      </c>
      <c r="E119" s="32" t="s">
        <v>360</v>
      </c>
      <c r="F119" s="32" t="s">
        <v>338</v>
      </c>
    </row>
    <row r="120" spans="1:6" ht="15.75" thickBot="1" x14ac:dyDescent="0.3">
      <c r="A120" s="271">
        <v>14</v>
      </c>
      <c r="B120" s="32" t="s">
        <v>912</v>
      </c>
      <c r="C120" s="31">
        <v>1</v>
      </c>
      <c r="D120" s="31">
        <v>218.62</v>
      </c>
      <c r="E120" s="32" t="s">
        <v>360</v>
      </c>
      <c r="F120" s="32" t="s">
        <v>338</v>
      </c>
    </row>
    <row r="121" spans="1:6" ht="15.75" thickBot="1" x14ac:dyDescent="0.3">
      <c r="A121" s="271">
        <v>15</v>
      </c>
      <c r="B121" s="32" t="s">
        <v>927</v>
      </c>
      <c r="C121" s="31">
        <v>1</v>
      </c>
      <c r="D121" s="31">
        <v>110</v>
      </c>
      <c r="E121" s="32" t="s">
        <v>610</v>
      </c>
      <c r="F121" s="32" t="s">
        <v>332</v>
      </c>
    </row>
    <row r="122" spans="1:6" ht="15.75" thickBot="1" x14ac:dyDescent="0.3">
      <c r="A122" s="271">
        <v>16</v>
      </c>
      <c r="B122" s="32" t="s">
        <v>927</v>
      </c>
      <c r="C122" s="31">
        <v>2</v>
      </c>
      <c r="D122" s="31">
        <v>110</v>
      </c>
      <c r="E122" s="272" t="s">
        <v>610</v>
      </c>
      <c r="F122" s="272" t="s">
        <v>332</v>
      </c>
    </row>
    <row r="123" spans="1:6" ht="15.75" thickBot="1" x14ac:dyDescent="0.3">
      <c r="A123" s="271">
        <v>17</v>
      </c>
      <c r="B123" s="32" t="s">
        <v>927</v>
      </c>
      <c r="C123" s="31">
        <v>3</v>
      </c>
      <c r="D123" s="31">
        <v>110</v>
      </c>
      <c r="E123" s="272" t="s">
        <v>610</v>
      </c>
      <c r="F123" s="272" t="s">
        <v>332</v>
      </c>
    </row>
    <row r="124" spans="1:6" ht="15.75" thickBot="1" x14ac:dyDescent="0.3">
      <c r="A124" s="271">
        <v>18</v>
      </c>
      <c r="B124" s="32" t="s">
        <v>927</v>
      </c>
      <c r="C124" s="31">
        <v>4</v>
      </c>
      <c r="D124" s="31">
        <v>185</v>
      </c>
      <c r="E124" s="272" t="s">
        <v>610</v>
      </c>
      <c r="F124" s="272" t="s">
        <v>332</v>
      </c>
    </row>
    <row r="125" spans="1:6" ht="15.75" thickBot="1" x14ac:dyDescent="0.3">
      <c r="A125" s="271">
        <v>19</v>
      </c>
      <c r="B125" s="32" t="s">
        <v>359</v>
      </c>
      <c r="C125" s="31">
        <v>3</v>
      </c>
      <c r="D125" s="31">
        <v>210</v>
      </c>
      <c r="E125" s="32" t="s">
        <v>360</v>
      </c>
      <c r="F125" s="32" t="s">
        <v>338</v>
      </c>
    </row>
    <row r="126" spans="1:6" ht="15.75" thickBot="1" x14ac:dyDescent="0.3">
      <c r="A126" s="271">
        <v>20</v>
      </c>
      <c r="B126" s="32" t="s">
        <v>359</v>
      </c>
      <c r="C126" s="31">
        <v>4</v>
      </c>
      <c r="D126" s="31">
        <v>210</v>
      </c>
      <c r="E126" s="32" t="s">
        <v>360</v>
      </c>
      <c r="F126" s="32" t="s">
        <v>338</v>
      </c>
    </row>
    <row r="127" spans="1:6" ht="15.75" thickBot="1" x14ac:dyDescent="0.3">
      <c r="A127" s="271">
        <v>21</v>
      </c>
      <c r="B127" s="32" t="s">
        <v>359</v>
      </c>
      <c r="C127" s="31">
        <v>5</v>
      </c>
      <c r="D127" s="31">
        <v>210</v>
      </c>
      <c r="E127" s="32" t="s">
        <v>360</v>
      </c>
      <c r="F127" s="32" t="s">
        <v>338</v>
      </c>
    </row>
    <row r="128" spans="1:6" ht="15.75" thickBot="1" x14ac:dyDescent="0.3">
      <c r="A128" s="271">
        <v>22</v>
      </c>
      <c r="B128" s="32" t="s">
        <v>914</v>
      </c>
      <c r="C128" s="31">
        <v>4</v>
      </c>
      <c r="D128" s="31">
        <v>49</v>
      </c>
      <c r="E128" s="272" t="s">
        <v>935</v>
      </c>
      <c r="F128" s="32" t="s">
        <v>338</v>
      </c>
    </row>
    <row r="129" spans="1:6" ht="15.75" thickBot="1" x14ac:dyDescent="0.3">
      <c r="A129" s="271">
        <v>23</v>
      </c>
      <c r="B129" s="32" t="s">
        <v>915</v>
      </c>
      <c r="C129" s="31">
        <v>1</v>
      </c>
      <c r="D129" s="31">
        <v>111</v>
      </c>
      <c r="E129" s="272" t="s">
        <v>935</v>
      </c>
      <c r="F129" s="32" t="s">
        <v>338</v>
      </c>
    </row>
    <row r="130" spans="1:6" ht="15.75" thickBot="1" x14ac:dyDescent="0.3">
      <c r="A130" s="271">
        <v>24</v>
      </c>
      <c r="B130" s="32" t="s">
        <v>916</v>
      </c>
      <c r="C130" s="31">
        <v>1</v>
      </c>
      <c r="D130" s="31">
        <v>138</v>
      </c>
      <c r="E130" s="32" t="s">
        <v>108</v>
      </c>
      <c r="F130" s="32" t="s">
        <v>332</v>
      </c>
    </row>
    <row r="131" spans="1:6" ht="15.75" thickBot="1" x14ac:dyDescent="0.3">
      <c r="A131" s="271">
        <v>25</v>
      </c>
      <c r="B131" s="32" t="s">
        <v>916</v>
      </c>
      <c r="C131" s="31">
        <v>2</v>
      </c>
      <c r="D131" s="31">
        <v>138</v>
      </c>
      <c r="E131" s="272" t="s">
        <v>108</v>
      </c>
      <c r="F131" s="272" t="s">
        <v>332</v>
      </c>
    </row>
    <row r="132" spans="1:6" ht="15.75" thickBot="1" x14ac:dyDescent="0.3">
      <c r="A132" s="271">
        <v>26</v>
      </c>
      <c r="B132" s="32" t="s">
        <v>916</v>
      </c>
      <c r="C132" s="31">
        <v>3</v>
      </c>
      <c r="D132" s="31">
        <v>138</v>
      </c>
      <c r="E132" s="272" t="s">
        <v>108</v>
      </c>
      <c r="F132" s="272" t="s">
        <v>332</v>
      </c>
    </row>
    <row r="133" spans="1:6" ht="15.75" thickBot="1" x14ac:dyDescent="0.3">
      <c r="A133" s="271">
        <v>27</v>
      </c>
      <c r="B133" s="32" t="s">
        <v>916</v>
      </c>
      <c r="C133" s="31">
        <v>4</v>
      </c>
      <c r="D133" s="31">
        <v>241</v>
      </c>
      <c r="E133" s="272" t="s">
        <v>108</v>
      </c>
      <c r="F133" s="272" t="s">
        <v>332</v>
      </c>
    </row>
    <row r="134" spans="1:6" ht="15.75" thickBot="1" x14ac:dyDescent="0.3">
      <c r="A134" s="271">
        <v>28</v>
      </c>
      <c r="B134" s="32" t="s">
        <v>928</v>
      </c>
      <c r="C134" s="31">
        <v>1</v>
      </c>
      <c r="D134" s="31">
        <v>52</v>
      </c>
      <c r="E134" s="32" t="s">
        <v>936</v>
      </c>
      <c r="F134" s="32" t="s">
        <v>338</v>
      </c>
    </row>
    <row r="135" spans="1:6" ht="15.75" thickBot="1" x14ac:dyDescent="0.3">
      <c r="A135" s="271">
        <v>29</v>
      </c>
      <c r="B135" s="32" t="s">
        <v>928</v>
      </c>
      <c r="C135" s="31">
        <v>2</v>
      </c>
      <c r="D135" s="31">
        <v>52</v>
      </c>
      <c r="E135" s="272" t="s">
        <v>936</v>
      </c>
      <c r="F135" s="272" t="s">
        <v>338</v>
      </c>
    </row>
    <row r="136" spans="1:6" ht="15.75" thickBot="1" x14ac:dyDescent="0.3">
      <c r="A136" s="271">
        <v>30</v>
      </c>
      <c r="B136" s="32" t="s">
        <v>928</v>
      </c>
      <c r="C136" s="31">
        <v>3</v>
      </c>
      <c r="D136" s="31">
        <v>52.1</v>
      </c>
      <c r="E136" s="272" t="s">
        <v>936</v>
      </c>
      <c r="F136" s="272" t="s">
        <v>338</v>
      </c>
    </row>
    <row r="137" spans="1:6" ht="15.75" thickBot="1" x14ac:dyDescent="0.3">
      <c r="A137" s="271">
        <v>31</v>
      </c>
      <c r="B137" s="32" t="s">
        <v>929</v>
      </c>
      <c r="C137" s="31">
        <v>1</v>
      </c>
      <c r="D137" s="31">
        <v>351</v>
      </c>
      <c r="E137" s="272" t="s">
        <v>610</v>
      </c>
      <c r="F137" s="272" t="s">
        <v>332</v>
      </c>
    </row>
    <row r="138" spans="1:6" ht="15.75" thickBot="1" x14ac:dyDescent="0.3">
      <c r="A138" s="271">
        <v>32</v>
      </c>
      <c r="B138" s="32" t="s">
        <v>361</v>
      </c>
      <c r="C138" s="31">
        <v>1</v>
      </c>
      <c r="D138" s="31">
        <v>60</v>
      </c>
      <c r="E138" s="32" t="s">
        <v>360</v>
      </c>
      <c r="F138" s="32" t="s">
        <v>338</v>
      </c>
    </row>
    <row r="139" spans="1:6" ht="15.75" thickBot="1" x14ac:dyDescent="0.3">
      <c r="A139" s="271">
        <v>33</v>
      </c>
      <c r="B139" s="32" t="s">
        <v>361</v>
      </c>
      <c r="C139" s="31">
        <v>2</v>
      </c>
      <c r="D139" s="31">
        <v>60</v>
      </c>
      <c r="E139" s="32" t="s">
        <v>360</v>
      </c>
      <c r="F139" s="32" t="s">
        <v>338</v>
      </c>
    </row>
    <row r="140" spans="1:6" ht="15.75" thickBot="1" x14ac:dyDescent="0.3">
      <c r="A140" s="271">
        <v>34</v>
      </c>
      <c r="B140" s="32" t="s">
        <v>361</v>
      </c>
      <c r="C140" s="31">
        <v>3</v>
      </c>
      <c r="D140" s="31">
        <v>60</v>
      </c>
      <c r="E140" s="32" t="s">
        <v>360</v>
      </c>
      <c r="F140" s="32" t="s">
        <v>338</v>
      </c>
    </row>
    <row r="141" spans="1:6" ht="15.75" thickBot="1" x14ac:dyDescent="0.3">
      <c r="A141" s="271">
        <v>35</v>
      </c>
      <c r="B141" s="32" t="s">
        <v>361</v>
      </c>
      <c r="C141" s="31">
        <v>4</v>
      </c>
      <c r="D141" s="31">
        <v>60</v>
      </c>
      <c r="E141" s="32" t="s">
        <v>360</v>
      </c>
      <c r="F141" s="32" t="s">
        <v>338</v>
      </c>
    </row>
    <row r="142" spans="1:6" ht="26.25" thickBot="1" x14ac:dyDescent="0.3">
      <c r="A142" s="271">
        <v>36</v>
      </c>
      <c r="B142" s="32" t="s">
        <v>930</v>
      </c>
      <c r="C142" s="31">
        <v>1</v>
      </c>
      <c r="D142" s="31">
        <v>351.43</v>
      </c>
      <c r="E142" s="31" t="s">
        <v>917</v>
      </c>
      <c r="F142" s="32" t="s">
        <v>332</v>
      </c>
    </row>
    <row r="143" spans="1:6" ht="26.25" thickBot="1" x14ac:dyDescent="0.3">
      <c r="A143" s="271">
        <v>37</v>
      </c>
      <c r="B143" s="32" t="s">
        <v>930</v>
      </c>
      <c r="C143" s="31">
        <v>2</v>
      </c>
      <c r="D143" s="31">
        <v>351.43</v>
      </c>
      <c r="E143" s="31" t="s">
        <v>917</v>
      </c>
      <c r="F143" s="272" t="s">
        <v>332</v>
      </c>
    </row>
    <row r="144" spans="1:6" ht="15.75" thickBot="1" x14ac:dyDescent="0.3">
      <c r="A144" s="271">
        <v>38</v>
      </c>
      <c r="B144" s="32" t="s">
        <v>775</v>
      </c>
      <c r="C144" s="31">
        <v>4</v>
      </c>
      <c r="D144" s="31">
        <v>250</v>
      </c>
      <c r="E144" s="32" t="s">
        <v>360</v>
      </c>
      <c r="F144" s="32" t="s">
        <v>338</v>
      </c>
    </row>
    <row r="145" spans="1:6" ht="15.75" thickBot="1" x14ac:dyDescent="0.3">
      <c r="A145" s="271">
        <v>39</v>
      </c>
      <c r="B145" s="32" t="s">
        <v>931</v>
      </c>
      <c r="C145" s="31">
        <v>1</v>
      </c>
      <c r="D145" s="31">
        <v>382.5</v>
      </c>
      <c r="E145" s="32" t="s">
        <v>934</v>
      </c>
      <c r="F145" s="32" t="s">
        <v>332</v>
      </c>
    </row>
    <row r="146" spans="1:6" ht="15.75" thickBot="1" x14ac:dyDescent="0.3">
      <c r="A146" s="271">
        <v>40</v>
      </c>
      <c r="B146" s="32" t="s">
        <v>931</v>
      </c>
      <c r="C146" s="31">
        <v>2</v>
      </c>
      <c r="D146" s="31">
        <v>382.5</v>
      </c>
      <c r="E146" s="32" t="s">
        <v>934</v>
      </c>
      <c r="F146" s="32" t="s">
        <v>332</v>
      </c>
    </row>
    <row r="147" spans="1:6" ht="15.75" thickBot="1" x14ac:dyDescent="0.3">
      <c r="A147" s="271">
        <v>41</v>
      </c>
      <c r="B147" s="32" t="s">
        <v>931</v>
      </c>
      <c r="C147" s="31">
        <v>3</v>
      </c>
      <c r="D147" s="31">
        <v>382.5</v>
      </c>
      <c r="E147" s="32" t="s">
        <v>934</v>
      </c>
      <c r="F147" s="32" t="s">
        <v>332</v>
      </c>
    </row>
    <row r="148" spans="1:6" ht="15.75" thickBot="1" x14ac:dyDescent="0.3">
      <c r="A148" s="271">
        <v>42</v>
      </c>
      <c r="B148" s="32" t="s">
        <v>362</v>
      </c>
      <c r="C148" s="32">
        <v>1</v>
      </c>
      <c r="D148" s="32">
        <v>75</v>
      </c>
      <c r="E148" s="32" t="s">
        <v>360</v>
      </c>
      <c r="F148" s="32" t="s">
        <v>338</v>
      </c>
    </row>
    <row r="149" spans="1:6" ht="15.75" thickBot="1" x14ac:dyDescent="0.3">
      <c r="A149" s="271">
        <v>43</v>
      </c>
      <c r="B149" s="32" t="s">
        <v>362</v>
      </c>
      <c r="C149" s="31">
        <v>2</v>
      </c>
      <c r="D149" s="31">
        <v>75</v>
      </c>
      <c r="E149" s="32" t="s">
        <v>360</v>
      </c>
      <c r="F149" s="32" t="s">
        <v>338</v>
      </c>
    </row>
    <row r="150" spans="1:6" ht="15.75" thickBot="1" x14ac:dyDescent="0.3">
      <c r="A150" s="271">
        <v>44</v>
      </c>
      <c r="B150" s="32" t="s">
        <v>362</v>
      </c>
      <c r="C150" s="31">
        <v>3</v>
      </c>
      <c r="D150" s="31">
        <v>75</v>
      </c>
      <c r="E150" s="32" t="s">
        <v>360</v>
      </c>
      <c r="F150" s="32" t="s">
        <v>338</v>
      </c>
    </row>
    <row r="151" spans="1:6" ht="15.75" thickBot="1" x14ac:dyDescent="0.3">
      <c r="A151" s="271">
        <v>45</v>
      </c>
      <c r="B151" s="32" t="s">
        <v>362</v>
      </c>
      <c r="C151" s="31">
        <v>4</v>
      </c>
      <c r="D151" s="31">
        <v>75</v>
      </c>
      <c r="E151" s="32" t="s">
        <v>360</v>
      </c>
      <c r="F151" s="32" t="s">
        <v>338</v>
      </c>
    </row>
    <row r="152" spans="1:6" ht="15.75" thickBot="1" x14ac:dyDescent="0.3">
      <c r="A152" s="271">
        <v>46</v>
      </c>
      <c r="B152" s="32" t="s">
        <v>363</v>
      </c>
      <c r="C152" s="31">
        <v>3</v>
      </c>
      <c r="D152" s="31">
        <v>200</v>
      </c>
      <c r="E152" s="32" t="s">
        <v>360</v>
      </c>
      <c r="F152" s="32" t="s">
        <v>338</v>
      </c>
    </row>
    <row r="153" spans="1:6" ht="15.75" thickBot="1" x14ac:dyDescent="0.3">
      <c r="A153" s="271">
        <v>47</v>
      </c>
      <c r="B153" s="32" t="s">
        <v>363</v>
      </c>
      <c r="C153" s="31">
        <v>4</v>
      </c>
      <c r="D153" s="31">
        <v>200</v>
      </c>
      <c r="E153" s="32" t="s">
        <v>360</v>
      </c>
      <c r="F153" s="32" t="s">
        <v>338</v>
      </c>
    </row>
    <row r="154" spans="1:6" ht="15.75" thickBot="1" x14ac:dyDescent="0.3">
      <c r="A154" s="271">
        <v>48</v>
      </c>
      <c r="B154" s="32" t="s">
        <v>363</v>
      </c>
      <c r="C154" s="31">
        <v>5</v>
      </c>
      <c r="D154" s="31">
        <v>210</v>
      </c>
      <c r="E154" s="32" t="s">
        <v>360</v>
      </c>
      <c r="F154" s="32" t="s">
        <v>338</v>
      </c>
    </row>
    <row r="155" spans="1:6" ht="15.75" thickBot="1" x14ac:dyDescent="0.3">
      <c r="A155" s="271">
        <v>49</v>
      </c>
      <c r="B155" s="32" t="s">
        <v>363</v>
      </c>
      <c r="C155" s="31">
        <v>6</v>
      </c>
      <c r="D155" s="31">
        <v>500</v>
      </c>
      <c r="E155" s="32" t="s">
        <v>360</v>
      </c>
      <c r="F155" s="32" t="s">
        <v>338</v>
      </c>
    </row>
    <row r="156" spans="1:6" ht="15.75" thickBot="1" x14ac:dyDescent="0.3">
      <c r="A156" s="271">
        <v>50</v>
      </c>
      <c r="B156" s="32" t="s">
        <v>932</v>
      </c>
      <c r="C156" s="31">
        <v>1</v>
      </c>
      <c r="D156" s="31">
        <v>382.5</v>
      </c>
      <c r="E156" s="32" t="s">
        <v>934</v>
      </c>
      <c r="F156" s="32" t="s">
        <v>332</v>
      </c>
    </row>
    <row r="157" spans="1:6" ht="15.75" thickBot="1" x14ac:dyDescent="0.3">
      <c r="A157" s="271">
        <v>51</v>
      </c>
      <c r="B157" s="32" t="s">
        <v>913</v>
      </c>
      <c r="C157" s="31">
        <v>1</v>
      </c>
      <c r="D157" s="31">
        <v>229</v>
      </c>
      <c r="E157" s="272" t="s">
        <v>360</v>
      </c>
      <c r="F157" s="32" t="s">
        <v>338</v>
      </c>
    </row>
    <row r="158" spans="1:6" ht="15.75" thickBot="1" x14ac:dyDescent="0.3">
      <c r="A158" s="271">
        <v>52</v>
      </c>
      <c r="B158" s="32" t="s">
        <v>913</v>
      </c>
      <c r="C158" s="31">
        <v>2</v>
      </c>
      <c r="D158" s="31">
        <v>146</v>
      </c>
      <c r="E158" s="272" t="s">
        <v>360</v>
      </c>
      <c r="F158" s="32" t="s">
        <v>338</v>
      </c>
    </row>
    <row r="159" spans="1:6" ht="26.25" thickBot="1" x14ac:dyDescent="0.3">
      <c r="A159" s="271">
        <v>53</v>
      </c>
      <c r="B159" s="32" t="s">
        <v>110</v>
      </c>
      <c r="C159" s="31">
        <v>1</v>
      </c>
      <c r="D159" s="31">
        <v>600</v>
      </c>
      <c r="E159" s="31" t="s">
        <v>364</v>
      </c>
      <c r="F159" s="32" t="s">
        <v>332</v>
      </c>
    </row>
    <row r="160" spans="1:6" ht="26.25" thickBot="1" x14ac:dyDescent="0.3">
      <c r="A160" s="271">
        <v>54</v>
      </c>
      <c r="B160" s="32" t="s">
        <v>110</v>
      </c>
      <c r="C160" s="31">
        <v>2</v>
      </c>
      <c r="D160" s="31">
        <v>600</v>
      </c>
      <c r="E160" s="31" t="s">
        <v>364</v>
      </c>
      <c r="F160" s="32" t="s">
        <v>332</v>
      </c>
    </row>
    <row r="161" spans="1:6" ht="15.75" thickBot="1" x14ac:dyDescent="0.3">
      <c r="A161" s="271">
        <v>55</v>
      </c>
      <c r="B161" s="32" t="s">
        <v>63</v>
      </c>
      <c r="C161" s="31">
        <v>1</v>
      </c>
      <c r="D161" s="31">
        <v>210</v>
      </c>
      <c r="E161" s="32" t="s">
        <v>360</v>
      </c>
      <c r="F161" s="32" t="s">
        <v>338</v>
      </c>
    </row>
    <row r="162" spans="1:6" ht="15.75" thickBot="1" x14ac:dyDescent="0.3">
      <c r="A162" s="271">
        <v>56</v>
      </c>
      <c r="B162" s="32" t="s">
        <v>63</v>
      </c>
      <c r="C162" s="31">
        <v>2</v>
      </c>
      <c r="D162" s="31">
        <v>210</v>
      </c>
      <c r="E162" s="32" t="s">
        <v>360</v>
      </c>
      <c r="F162" s="32" t="s">
        <v>338</v>
      </c>
    </row>
    <row r="163" spans="1:6" ht="15.75" thickBot="1" x14ac:dyDescent="0.3">
      <c r="A163" s="271">
        <v>57</v>
      </c>
      <c r="B163" s="32" t="s">
        <v>63</v>
      </c>
      <c r="C163" s="31">
        <v>3</v>
      </c>
      <c r="D163" s="31">
        <v>210</v>
      </c>
      <c r="E163" s="32" t="s">
        <v>360</v>
      </c>
      <c r="F163" s="32" t="s">
        <v>338</v>
      </c>
    </row>
    <row r="164" spans="1:6" ht="15.75" thickBot="1" x14ac:dyDescent="0.3">
      <c r="A164" s="271">
        <v>58</v>
      </c>
      <c r="B164" s="32" t="s">
        <v>63</v>
      </c>
      <c r="C164" s="31">
        <v>4</v>
      </c>
      <c r="D164" s="31">
        <v>210</v>
      </c>
      <c r="E164" s="32" t="s">
        <v>360</v>
      </c>
      <c r="F164" s="32" t="s">
        <v>338</v>
      </c>
    </row>
    <row r="165" spans="1:6" ht="15.75" thickBot="1" x14ac:dyDescent="0.3">
      <c r="A165" s="271">
        <v>59</v>
      </c>
      <c r="B165" s="32" t="s">
        <v>63</v>
      </c>
      <c r="C165" s="31">
        <v>5</v>
      </c>
      <c r="D165" s="31">
        <v>210</v>
      </c>
      <c r="E165" s="32" t="s">
        <v>360</v>
      </c>
      <c r="F165" s="32" t="s">
        <v>338</v>
      </c>
    </row>
    <row r="166" spans="1:6" ht="15.75" thickBot="1" x14ac:dyDescent="0.3">
      <c r="A166" s="271">
        <v>60</v>
      </c>
      <c r="B166" s="32" t="s">
        <v>63</v>
      </c>
      <c r="C166" s="31">
        <v>6</v>
      </c>
      <c r="D166" s="31">
        <v>210</v>
      </c>
      <c r="E166" s="32" t="s">
        <v>360</v>
      </c>
      <c r="F166" s="32" t="s">
        <v>338</v>
      </c>
    </row>
    <row r="167" spans="1:6" ht="15.75" thickBot="1" x14ac:dyDescent="0.3">
      <c r="A167" s="271">
        <v>61</v>
      </c>
      <c r="B167" s="32" t="s">
        <v>63</v>
      </c>
      <c r="C167" s="31">
        <v>7</v>
      </c>
      <c r="D167" s="31">
        <v>210</v>
      </c>
      <c r="E167" s="32" t="s">
        <v>360</v>
      </c>
      <c r="F167" s="32" t="s">
        <v>338</v>
      </c>
    </row>
    <row r="168" spans="1:6" ht="15.75" thickBot="1" x14ac:dyDescent="0.3">
      <c r="A168" s="29"/>
      <c r="B168" s="32"/>
      <c r="C168" s="32" t="s">
        <v>499</v>
      </c>
      <c r="D168" s="31">
        <f>SUM(D107:D167)</f>
        <v>16059.58</v>
      </c>
      <c r="E168" s="32"/>
      <c r="F168" s="32"/>
    </row>
    <row r="169" spans="1:6" x14ac:dyDescent="0.25">
      <c r="A169" t="s">
        <v>910</v>
      </c>
    </row>
    <row r="173" spans="1:6" ht="24" thickBot="1" x14ac:dyDescent="0.3">
      <c r="A173" s="408" t="s">
        <v>366</v>
      </c>
      <c r="B173" s="408"/>
      <c r="C173" s="408"/>
    </row>
    <row r="174" spans="1:6" ht="26.25" thickBot="1" x14ac:dyDescent="0.3">
      <c r="A174" s="188" t="s">
        <v>325</v>
      </c>
      <c r="B174" s="189" t="s">
        <v>326</v>
      </c>
      <c r="C174" s="189" t="s">
        <v>327</v>
      </c>
      <c r="D174" s="189" t="s">
        <v>328</v>
      </c>
      <c r="E174" s="189" t="s">
        <v>329</v>
      </c>
      <c r="F174" s="189" t="s">
        <v>330</v>
      </c>
    </row>
    <row r="175" spans="1:6" ht="15.75" thickBot="1" x14ac:dyDescent="0.3">
      <c r="A175" s="29">
        <v>1</v>
      </c>
      <c r="B175" s="32" t="s">
        <v>367</v>
      </c>
      <c r="C175" s="31">
        <v>5</v>
      </c>
      <c r="D175" s="32">
        <v>210</v>
      </c>
      <c r="E175" s="32" t="s">
        <v>368</v>
      </c>
      <c r="F175" s="32" t="s">
        <v>338</v>
      </c>
    </row>
    <row r="176" spans="1:6" ht="15.75" thickBot="1" x14ac:dyDescent="0.3">
      <c r="A176" s="29">
        <v>2</v>
      </c>
      <c r="B176" s="32" t="s">
        <v>369</v>
      </c>
      <c r="C176" s="31">
        <v>1</v>
      </c>
      <c r="D176" s="31">
        <v>105</v>
      </c>
      <c r="E176" s="32" t="s">
        <v>368</v>
      </c>
      <c r="F176" s="32" t="s">
        <v>338</v>
      </c>
    </row>
    <row r="177" spans="1:6" ht="15.75" thickBot="1" x14ac:dyDescent="0.3">
      <c r="A177" s="271">
        <v>3</v>
      </c>
      <c r="B177" s="32" t="s">
        <v>369</v>
      </c>
      <c r="C177" s="31">
        <v>2</v>
      </c>
      <c r="D177" s="31">
        <v>105</v>
      </c>
      <c r="E177" s="32" t="s">
        <v>368</v>
      </c>
      <c r="F177" s="32" t="s">
        <v>338</v>
      </c>
    </row>
    <row r="178" spans="1:6" ht="15.75" thickBot="1" x14ac:dyDescent="0.3">
      <c r="A178" s="271">
        <v>4</v>
      </c>
      <c r="B178" s="32" t="s">
        <v>369</v>
      </c>
      <c r="C178" s="31">
        <v>3</v>
      </c>
      <c r="D178" s="31">
        <v>105</v>
      </c>
      <c r="E178" s="32" t="s">
        <v>368</v>
      </c>
      <c r="F178" s="32" t="s">
        <v>338</v>
      </c>
    </row>
    <row r="179" spans="1:6" ht="15.75" thickBot="1" x14ac:dyDescent="0.3">
      <c r="A179" s="271">
        <v>5</v>
      </c>
      <c r="B179" s="32" t="s">
        <v>370</v>
      </c>
      <c r="C179" s="31">
        <v>1</v>
      </c>
      <c r="D179" s="31">
        <v>50</v>
      </c>
      <c r="E179" s="32" t="s">
        <v>368</v>
      </c>
      <c r="F179" s="32" t="s">
        <v>338</v>
      </c>
    </row>
    <row r="180" spans="1:6" ht="15.75" thickBot="1" x14ac:dyDescent="0.3">
      <c r="A180" s="271">
        <v>6</v>
      </c>
      <c r="B180" s="32" t="s">
        <v>370</v>
      </c>
      <c r="C180" s="31">
        <v>2</v>
      </c>
      <c r="D180" s="31">
        <v>50</v>
      </c>
      <c r="E180" s="32" t="s">
        <v>368</v>
      </c>
      <c r="F180" s="32" t="s">
        <v>338</v>
      </c>
    </row>
    <row r="181" spans="1:6" ht="15.75" thickBot="1" x14ac:dyDescent="0.3">
      <c r="A181" s="271">
        <v>7</v>
      </c>
      <c r="B181" s="32" t="s">
        <v>371</v>
      </c>
      <c r="C181" s="31">
        <v>1</v>
      </c>
      <c r="D181" s="31">
        <v>125</v>
      </c>
      <c r="E181" s="32" t="s">
        <v>368</v>
      </c>
      <c r="F181" s="32" t="s">
        <v>338</v>
      </c>
    </row>
    <row r="182" spans="1:6" ht="15.75" thickBot="1" x14ac:dyDescent="0.3">
      <c r="A182" s="271">
        <v>8</v>
      </c>
      <c r="B182" s="32" t="s">
        <v>371</v>
      </c>
      <c r="C182" s="31">
        <v>2</v>
      </c>
      <c r="D182" s="31">
        <v>125</v>
      </c>
      <c r="E182" s="32" t="s">
        <v>368</v>
      </c>
      <c r="F182" s="32" t="s">
        <v>338</v>
      </c>
    </row>
    <row r="183" spans="1:6" ht="15.75" thickBot="1" x14ac:dyDescent="0.3">
      <c r="A183" s="271">
        <v>9</v>
      </c>
      <c r="B183" s="32" t="s">
        <v>371</v>
      </c>
      <c r="C183" s="31">
        <v>3</v>
      </c>
      <c r="D183" s="31">
        <v>125</v>
      </c>
      <c r="E183" s="32" t="s">
        <v>368</v>
      </c>
      <c r="F183" s="32" t="s">
        <v>338</v>
      </c>
    </row>
    <row r="184" spans="1:6" ht="15.75" thickBot="1" x14ac:dyDescent="0.3">
      <c r="A184" s="271">
        <v>10</v>
      </c>
      <c r="B184" s="32" t="s">
        <v>371</v>
      </c>
      <c r="C184" s="31">
        <v>4</v>
      </c>
      <c r="D184" s="31">
        <v>125</v>
      </c>
      <c r="E184" s="32" t="s">
        <v>368</v>
      </c>
      <c r="F184" s="32" t="s">
        <v>338</v>
      </c>
    </row>
    <row r="185" spans="1:6" ht="15.75" thickBot="1" x14ac:dyDescent="0.3">
      <c r="A185" s="271">
        <v>11</v>
      </c>
      <c r="B185" s="32" t="s">
        <v>371</v>
      </c>
      <c r="C185" s="31">
        <v>5</v>
      </c>
      <c r="D185" s="31">
        <v>125</v>
      </c>
      <c r="E185" s="32" t="s">
        <v>368</v>
      </c>
      <c r="F185" s="32" t="s">
        <v>338</v>
      </c>
    </row>
    <row r="186" spans="1:6" ht="15.75" thickBot="1" x14ac:dyDescent="0.3">
      <c r="A186" s="271">
        <v>12</v>
      </c>
      <c r="B186" s="32" t="s">
        <v>371</v>
      </c>
      <c r="C186" s="31">
        <v>6</v>
      </c>
      <c r="D186" s="31">
        <v>125</v>
      </c>
      <c r="E186" s="32" t="s">
        <v>368</v>
      </c>
      <c r="F186" s="32" t="s">
        <v>338</v>
      </c>
    </row>
    <row r="187" spans="1:6" ht="15.75" thickBot="1" x14ac:dyDescent="0.3">
      <c r="A187" s="271">
        <v>13</v>
      </c>
      <c r="B187" s="32" t="s">
        <v>371</v>
      </c>
      <c r="C187" s="31">
        <v>7</v>
      </c>
      <c r="D187" s="31">
        <v>125</v>
      </c>
      <c r="E187" s="32" t="s">
        <v>368</v>
      </c>
      <c r="F187" s="32" t="s">
        <v>338</v>
      </c>
    </row>
    <row r="188" spans="1:6" ht="15.75" thickBot="1" x14ac:dyDescent="0.3">
      <c r="A188" s="271">
        <v>14</v>
      </c>
      <c r="B188" s="32" t="s">
        <v>371</v>
      </c>
      <c r="C188" s="31">
        <v>8</v>
      </c>
      <c r="D188" s="31">
        <v>125</v>
      </c>
      <c r="E188" s="32" t="s">
        <v>368</v>
      </c>
      <c r="F188" s="32" t="s">
        <v>338</v>
      </c>
    </row>
    <row r="189" spans="1:6" ht="15.75" thickBot="1" x14ac:dyDescent="0.3">
      <c r="A189" s="271">
        <v>15</v>
      </c>
      <c r="B189" s="32" t="s">
        <v>372</v>
      </c>
      <c r="C189" s="31">
        <v>1</v>
      </c>
      <c r="D189" s="32">
        <v>250</v>
      </c>
      <c r="E189" s="32" t="s">
        <v>373</v>
      </c>
      <c r="F189" s="32" t="s">
        <v>332</v>
      </c>
    </row>
    <row r="190" spans="1:6" ht="15.75" thickBot="1" x14ac:dyDescent="0.3">
      <c r="A190" s="271">
        <v>16</v>
      </c>
      <c r="B190" s="32" t="s">
        <v>372</v>
      </c>
      <c r="C190" s="31">
        <v>2</v>
      </c>
      <c r="D190" s="32">
        <v>250</v>
      </c>
      <c r="E190" s="32" t="s">
        <v>373</v>
      </c>
      <c r="F190" s="32" t="s">
        <v>332</v>
      </c>
    </row>
    <row r="191" spans="1:6" ht="15.75" thickBot="1" x14ac:dyDescent="0.3">
      <c r="A191" s="271">
        <v>17</v>
      </c>
      <c r="B191" s="32" t="s">
        <v>374</v>
      </c>
      <c r="C191" s="31">
        <v>1</v>
      </c>
      <c r="D191" s="31">
        <v>65</v>
      </c>
      <c r="E191" s="32" t="s">
        <v>368</v>
      </c>
      <c r="F191" s="32" t="s">
        <v>338</v>
      </c>
    </row>
    <row r="192" spans="1:6" ht="15.75" thickBot="1" x14ac:dyDescent="0.3">
      <c r="A192" s="271">
        <v>18</v>
      </c>
      <c r="B192" s="32" t="s">
        <v>374</v>
      </c>
      <c r="C192" s="31">
        <v>2</v>
      </c>
      <c r="D192" s="31">
        <v>65</v>
      </c>
      <c r="E192" s="32" t="s">
        <v>368</v>
      </c>
      <c r="F192" s="32" t="s">
        <v>338</v>
      </c>
    </row>
    <row r="193" spans="1:6" ht="15.75" thickBot="1" x14ac:dyDescent="0.3">
      <c r="A193" s="271">
        <v>19</v>
      </c>
      <c r="B193" s="32" t="s">
        <v>374</v>
      </c>
      <c r="C193" s="31">
        <v>3</v>
      </c>
      <c r="D193" s="31">
        <v>65</v>
      </c>
      <c r="E193" s="32" t="s">
        <v>368</v>
      </c>
      <c r="F193" s="32" t="s">
        <v>338</v>
      </c>
    </row>
    <row r="194" spans="1:6" ht="15.75" thickBot="1" x14ac:dyDescent="0.3">
      <c r="A194" s="271">
        <v>20</v>
      </c>
      <c r="B194" s="32" t="s">
        <v>374</v>
      </c>
      <c r="C194" s="32">
        <v>4</v>
      </c>
      <c r="D194" s="32">
        <v>65</v>
      </c>
      <c r="E194" s="32" t="s">
        <v>368</v>
      </c>
      <c r="F194" s="32" t="s">
        <v>338</v>
      </c>
    </row>
    <row r="195" spans="1:6" ht="15.75" thickBot="1" x14ac:dyDescent="0.3">
      <c r="A195" s="271">
        <v>21</v>
      </c>
      <c r="B195" s="32" t="s">
        <v>374</v>
      </c>
      <c r="C195" s="31">
        <v>5</v>
      </c>
      <c r="D195" s="32">
        <v>65</v>
      </c>
      <c r="E195" s="32" t="s">
        <v>368</v>
      </c>
      <c r="F195" s="32" t="s">
        <v>338</v>
      </c>
    </row>
    <row r="196" spans="1:6" ht="15.75" thickBot="1" x14ac:dyDescent="0.3">
      <c r="A196" s="271">
        <v>22</v>
      </c>
      <c r="B196" s="32" t="s">
        <v>374</v>
      </c>
      <c r="C196" s="31">
        <v>6</v>
      </c>
      <c r="D196" s="32">
        <v>65</v>
      </c>
      <c r="E196" s="32" t="s">
        <v>368</v>
      </c>
      <c r="F196" s="32" t="s">
        <v>338</v>
      </c>
    </row>
    <row r="197" spans="1:6" ht="15.75" thickBot="1" x14ac:dyDescent="0.3">
      <c r="A197" s="271">
        <v>23</v>
      </c>
      <c r="B197" s="32" t="s">
        <v>374</v>
      </c>
      <c r="C197" s="31">
        <v>7</v>
      </c>
      <c r="D197" s="32">
        <v>65</v>
      </c>
      <c r="E197" s="32" t="s">
        <v>368</v>
      </c>
      <c r="F197" s="32" t="s">
        <v>338</v>
      </c>
    </row>
    <row r="198" spans="1:6" ht="15.75" thickBot="1" x14ac:dyDescent="0.3">
      <c r="A198" s="271">
        <v>24</v>
      </c>
      <c r="B198" s="32" t="s">
        <v>374</v>
      </c>
      <c r="C198" s="31">
        <v>8</v>
      </c>
      <c r="D198" s="32">
        <v>65</v>
      </c>
      <c r="E198" s="32" t="s">
        <v>368</v>
      </c>
      <c r="F198" s="32" t="s">
        <v>338</v>
      </c>
    </row>
    <row r="199" spans="1:6" ht="15.75" thickBot="1" x14ac:dyDescent="0.3">
      <c r="A199" s="271">
        <v>25</v>
      </c>
      <c r="B199" s="32" t="s">
        <v>375</v>
      </c>
      <c r="C199" s="31">
        <v>1</v>
      </c>
      <c r="D199" s="31">
        <v>80</v>
      </c>
      <c r="E199" s="32" t="s">
        <v>368</v>
      </c>
      <c r="F199" s="32" t="s">
        <v>338</v>
      </c>
    </row>
    <row r="200" spans="1:6" ht="15.75" thickBot="1" x14ac:dyDescent="0.3">
      <c r="A200" s="271">
        <v>26</v>
      </c>
      <c r="B200" s="32" t="s">
        <v>375</v>
      </c>
      <c r="C200" s="31">
        <v>2</v>
      </c>
      <c r="D200" s="31">
        <v>80</v>
      </c>
      <c r="E200" s="32" t="s">
        <v>368</v>
      </c>
      <c r="F200" s="32" t="s">
        <v>338</v>
      </c>
    </row>
    <row r="201" spans="1:6" ht="15.75" thickBot="1" x14ac:dyDescent="0.3">
      <c r="A201" s="271">
        <v>27</v>
      </c>
      <c r="B201" s="32" t="s">
        <v>376</v>
      </c>
      <c r="C201" s="31">
        <v>1</v>
      </c>
      <c r="D201" s="32">
        <v>210</v>
      </c>
      <c r="E201" s="32" t="s">
        <v>368</v>
      </c>
      <c r="F201" s="32" t="s">
        <v>338</v>
      </c>
    </row>
    <row r="202" spans="1:6" ht="15.75" thickBot="1" x14ac:dyDescent="0.3">
      <c r="A202" s="271">
        <v>28</v>
      </c>
      <c r="B202" s="32" t="s">
        <v>376</v>
      </c>
      <c r="C202" s="31">
        <v>2</v>
      </c>
      <c r="D202" s="32">
        <v>210</v>
      </c>
      <c r="E202" s="32" t="s">
        <v>368</v>
      </c>
      <c r="F202" s="32" t="s">
        <v>338</v>
      </c>
    </row>
    <row r="203" spans="1:6" ht="15.75" thickBot="1" x14ac:dyDescent="0.3">
      <c r="A203" s="271">
        <v>29</v>
      </c>
      <c r="B203" s="32" t="s">
        <v>376</v>
      </c>
      <c r="C203" s="31">
        <v>3</v>
      </c>
      <c r="D203" s="32">
        <v>210</v>
      </c>
      <c r="E203" s="32" t="s">
        <v>368</v>
      </c>
      <c r="F203" s="32" t="s">
        <v>338</v>
      </c>
    </row>
    <row r="204" spans="1:6" ht="15.75" thickBot="1" x14ac:dyDescent="0.3">
      <c r="A204" s="271">
        <v>30</v>
      </c>
      <c r="B204" s="32" t="s">
        <v>376</v>
      </c>
      <c r="C204" s="31">
        <v>4</v>
      </c>
      <c r="D204" s="32">
        <v>210</v>
      </c>
      <c r="E204" s="32" t="s">
        <v>368</v>
      </c>
      <c r="F204" s="32" t="s">
        <v>338</v>
      </c>
    </row>
    <row r="205" spans="1:6" ht="15.75" thickBot="1" x14ac:dyDescent="0.3">
      <c r="A205" s="271">
        <v>31</v>
      </c>
      <c r="B205" s="32" t="s">
        <v>377</v>
      </c>
      <c r="C205" s="31">
        <v>5</v>
      </c>
      <c r="D205" s="32">
        <v>500</v>
      </c>
      <c r="E205" s="32" t="s">
        <v>368</v>
      </c>
      <c r="F205" s="32" t="s">
        <v>338</v>
      </c>
    </row>
    <row r="206" spans="1:6" ht="15.75" thickBot="1" x14ac:dyDescent="0.3">
      <c r="A206" s="271">
        <v>32</v>
      </c>
      <c r="B206" s="32" t="s">
        <v>378</v>
      </c>
      <c r="C206" s="31">
        <v>6</v>
      </c>
      <c r="D206" s="32">
        <v>200</v>
      </c>
      <c r="E206" s="32" t="s">
        <v>368</v>
      </c>
      <c r="F206" s="32" t="s">
        <v>338</v>
      </c>
    </row>
    <row r="207" spans="1:6" ht="15.75" thickBot="1" x14ac:dyDescent="0.3">
      <c r="A207" s="271">
        <v>33</v>
      </c>
      <c r="B207" s="32" t="s">
        <v>378</v>
      </c>
      <c r="C207" s="31">
        <v>7</v>
      </c>
      <c r="D207" s="32">
        <v>210</v>
      </c>
      <c r="E207" s="32" t="s">
        <v>368</v>
      </c>
      <c r="F207" s="32" t="s">
        <v>338</v>
      </c>
    </row>
    <row r="208" spans="1:6" ht="15.75" thickBot="1" x14ac:dyDescent="0.3">
      <c r="A208" s="271">
        <v>34</v>
      </c>
      <c r="B208" s="32" t="s">
        <v>379</v>
      </c>
      <c r="C208" s="31">
        <v>8</v>
      </c>
      <c r="D208" s="32">
        <v>210</v>
      </c>
      <c r="E208" s="32" t="s">
        <v>368</v>
      </c>
      <c r="F208" s="32" t="s">
        <v>338</v>
      </c>
    </row>
    <row r="209" spans="1:6" ht="15.75" thickBot="1" x14ac:dyDescent="0.3">
      <c r="A209" s="271">
        <v>35</v>
      </c>
      <c r="B209" s="32" t="s">
        <v>379</v>
      </c>
      <c r="C209" s="31">
        <v>9</v>
      </c>
      <c r="D209" s="32">
        <v>210</v>
      </c>
      <c r="E209" s="32" t="s">
        <v>368</v>
      </c>
      <c r="F209" s="32" t="s">
        <v>338</v>
      </c>
    </row>
    <row r="210" spans="1:6" ht="15.75" thickBot="1" x14ac:dyDescent="0.3">
      <c r="A210" s="271">
        <v>36</v>
      </c>
      <c r="B210" s="32" t="s">
        <v>380</v>
      </c>
      <c r="C210" s="31">
        <v>10</v>
      </c>
      <c r="D210" s="32">
        <v>250</v>
      </c>
      <c r="E210" s="32" t="s">
        <v>368</v>
      </c>
      <c r="F210" s="32" t="s">
        <v>338</v>
      </c>
    </row>
    <row r="211" spans="1:6" ht="15.75" thickBot="1" x14ac:dyDescent="0.3">
      <c r="A211" s="271">
        <v>37</v>
      </c>
      <c r="B211" s="32" t="s">
        <v>380</v>
      </c>
      <c r="C211" s="31">
        <v>11</v>
      </c>
      <c r="D211" s="32">
        <v>250</v>
      </c>
      <c r="E211" s="32" t="s">
        <v>368</v>
      </c>
      <c r="F211" s="32" t="s">
        <v>338</v>
      </c>
    </row>
    <row r="212" spans="1:6" ht="15.75" thickBot="1" x14ac:dyDescent="0.3">
      <c r="A212" s="271">
        <v>38</v>
      </c>
      <c r="B212" s="32" t="s">
        <v>408</v>
      </c>
      <c r="C212" s="31">
        <v>1</v>
      </c>
      <c r="D212" s="32">
        <v>600</v>
      </c>
      <c r="E212" s="32" t="s">
        <v>368</v>
      </c>
      <c r="F212" s="32" t="s">
        <v>338</v>
      </c>
    </row>
    <row r="213" spans="1:6" ht="15.75" thickBot="1" x14ac:dyDescent="0.3">
      <c r="A213" s="271">
        <v>39</v>
      </c>
      <c r="B213" s="32" t="s">
        <v>408</v>
      </c>
      <c r="C213" s="31">
        <v>2</v>
      </c>
      <c r="D213" s="32">
        <v>600</v>
      </c>
      <c r="E213" s="32" t="s">
        <v>368</v>
      </c>
      <c r="F213" s="32" t="s">
        <v>338</v>
      </c>
    </row>
    <row r="214" spans="1:6" ht="15.75" thickBot="1" x14ac:dyDescent="0.3">
      <c r="A214" s="29"/>
      <c r="B214" s="32"/>
      <c r="C214" s="32" t="s">
        <v>499</v>
      </c>
      <c r="D214" s="32">
        <f>SUM(D175:D213)</f>
        <v>6675</v>
      </c>
      <c r="E214" s="32"/>
      <c r="F214" s="32"/>
    </row>
    <row r="220" spans="1:6" ht="24" thickBot="1" x14ac:dyDescent="0.3">
      <c r="A220" s="408" t="s">
        <v>381</v>
      </c>
      <c r="B220" s="408"/>
    </row>
    <row r="221" spans="1:6" ht="26.25" thickBot="1" x14ac:dyDescent="0.3">
      <c r="A221" s="188" t="s">
        <v>325</v>
      </c>
      <c r="B221" s="190" t="s">
        <v>326</v>
      </c>
      <c r="C221" s="191" t="s">
        <v>327</v>
      </c>
      <c r="D221" s="189" t="s">
        <v>328</v>
      </c>
      <c r="E221" s="191" t="s">
        <v>329</v>
      </c>
      <c r="F221" s="191" t="s">
        <v>330</v>
      </c>
    </row>
    <row r="222" spans="1:6" ht="15.75" thickBot="1" x14ac:dyDescent="0.3">
      <c r="A222" s="29">
        <v>1</v>
      </c>
      <c r="B222" s="38" t="s">
        <v>382</v>
      </c>
      <c r="C222" s="31">
        <v>1</v>
      </c>
      <c r="D222" s="32">
        <v>40</v>
      </c>
      <c r="E222" s="30" t="s">
        <v>383</v>
      </c>
      <c r="F222" s="30" t="s">
        <v>338</v>
      </c>
    </row>
    <row r="223" spans="1:6" ht="15.75" thickBot="1" x14ac:dyDescent="0.3">
      <c r="A223" s="29">
        <v>2</v>
      </c>
      <c r="B223" s="38" t="s">
        <v>382</v>
      </c>
      <c r="C223" s="31">
        <v>2</v>
      </c>
      <c r="D223" s="32">
        <v>40</v>
      </c>
      <c r="E223" s="30" t="s">
        <v>383</v>
      </c>
      <c r="F223" s="30" t="s">
        <v>338</v>
      </c>
    </row>
    <row r="224" spans="1:6" ht="15.75" thickBot="1" x14ac:dyDescent="0.3">
      <c r="A224" s="29">
        <v>3</v>
      </c>
      <c r="B224" s="38" t="s">
        <v>382</v>
      </c>
      <c r="C224" s="31">
        <v>3</v>
      </c>
      <c r="D224" s="32">
        <v>40</v>
      </c>
      <c r="E224" s="30" t="s">
        <v>383</v>
      </c>
      <c r="F224" s="30" t="s">
        <v>338</v>
      </c>
    </row>
    <row r="225" spans="1:15" ht="15.75" thickBot="1" x14ac:dyDescent="0.3">
      <c r="A225" s="29">
        <v>4</v>
      </c>
      <c r="B225" s="38" t="s">
        <v>384</v>
      </c>
      <c r="C225" s="31">
        <v>1</v>
      </c>
      <c r="D225" s="32">
        <v>250</v>
      </c>
      <c r="E225" s="30" t="s">
        <v>383</v>
      </c>
      <c r="F225" s="30" t="s">
        <v>338</v>
      </c>
    </row>
    <row r="226" spans="1:15" ht="15.75" thickBot="1" x14ac:dyDescent="0.3">
      <c r="A226" s="29">
        <v>5</v>
      </c>
      <c r="B226" s="38" t="s">
        <v>384</v>
      </c>
      <c r="C226" s="31">
        <v>2</v>
      </c>
      <c r="D226" s="32">
        <v>250</v>
      </c>
      <c r="E226" s="30" t="s">
        <v>383</v>
      </c>
      <c r="F226" s="30" t="s">
        <v>338</v>
      </c>
    </row>
    <row r="227" spans="1:15" ht="15.75" thickBot="1" x14ac:dyDescent="0.3">
      <c r="A227" s="29">
        <v>6</v>
      </c>
      <c r="B227" s="38" t="s">
        <v>385</v>
      </c>
      <c r="C227" s="31">
        <v>1</v>
      </c>
      <c r="D227" s="34">
        <v>210</v>
      </c>
      <c r="E227" s="30" t="s">
        <v>383</v>
      </c>
      <c r="F227" s="30" t="s">
        <v>338</v>
      </c>
    </row>
    <row r="228" spans="1:15" ht="15.75" thickBot="1" x14ac:dyDescent="0.3">
      <c r="A228" s="29">
        <v>7</v>
      </c>
      <c r="B228" s="38" t="s">
        <v>385</v>
      </c>
      <c r="C228" s="31">
        <v>2</v>
      </c>
      <c r="D228" s="35">
        <v>210</v>
      </c>
      <c r="E228" s="30" t="s">
        <v>383</v>
      </c>
      <c r="F228" s="30" t="s">
        <v>338</v>
      </c>
    </row>
    <row r="229" spans="1:15" ht="15.75" thickBot="1" x14ac:dyDescent="0.3">
      <c r="A229" s="29">
        <v>8</v>
      </c>
      <c r="B229" s="38" t="s">
        <v>385</v>
      </c>
      <c r="C229" s="31">
        <v>3</v>
      </c>
      <c r="D229" s="32">
        <v>210</v>
      </c>
      <c r="E229" s="30" t="s">
        <v>383</v>
      </c>
      <c r="F229" s="30" t="s">
        <v>338</v>
      </c>
    </row>
    <row r="230" spans="1:15" ht="15.75" thickBot="1" x14ac:dyDescent="0.3">
      <c r="A230" s="29">
        <v>9</v>
      </c>
      <c r="B230" s="38" t="s">
        <v>385</v>
      </c>
      <c r="C230" s="31">
        <v>4</v>
      </c>
      <c r="D230" s="32">
        <v>210</v>
      </c>
      <c r="E230" s="30" t="s">
        <v>383</v>
      </c>
      <c r="F230" s="30" t="s">
        <v>338</v>
      </c>
      <c r="O230">
        <f>98+36+56+10</f>
        <v>200</v>
      </c>
    </row>
    <row r="231" spans="1:15" ht="15.75" thickBot="1" x14ac:dyDescent="0.3">
      <c r="A231" s="29">
        <v>10</v>
      </c>
      <c r="B231" s="38" t="s">
        <v>385</v>
      </c>
      <c r="C231" s="31">
        <v>5</v>
      </c>
      <c r="D231" s="32">
        <v>500</v>
      </c>
      <c r="E231" s="30" t="s">
        <v>383</v>
      </c>
      <c r="F231" s="30" t="s">
        <v>338</v>
      </c>
    </row>
    <row r="232" spans="1:15" ht="15.75" thickBot="1" x14ac:dyDescent="0.3">
      <c r="A232" s="29">
        <v>11</v>
      </c>
      <c r="B232" s="38" t="s">
        <v>162</v>
      </c>
      <c r="C232" s="31">
        <v>1</v>
      </c>
      <c r="D232" s="32">
        <v>500</v>
      </c>
      <c r="E232" s="30" t="s">
        <v>383</v>
      </c>
      <c r="F232" s="30" t="s">
        <v>338</v>
      </c>
    </row>
    <row r="233" spans="1:15" ht="15.75" thickBot="1" x14ac:dyDescent="0.3">
      <c r="A233" s="29"/>
      <c r="B233" s="38"/>
      <c r="C233" s="36" t="s">
        <v>386</v>
      </c>
      <c r="D233" s="32">
        <f>SUM(D222:D232)</f>
        <v>2460</v>
      </c>
      <c r="E233" s="30"/>
      <c r="F233" s="30"/>
    </row>
  </sheetData>
  <sortState ref="B111:F144">
    <sortCondition ref="B111:B144"/>
  </sortState>
  <mergeCells count="5">
    <mergeCell ref="A1:I1"/>
    <mergeCell ref="A2:B2"/>
    <mergeCell ref="A105:B105"/>
    <mergeCell ref="A173:C173"/>
    <mergeCell ref="A220:B220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115"/>
  <sheetViews>
    <sheetView topLeftCell="A58" workbookViewId="0">
      <selection activeCell="I44" sqref="I44"/>
    </sheetView>
  </sheetViews>
  <sheetFormatPr defaultRowHeight="15" x14ac:dyDescent="0.25"/>
  <cols>
    <col min="1" max="1" width="8.28515625" customWidth="1"/>
    <col min="2" max="2" width="18.5703125" bestFit="1" customWidth="1"/>
    <col min="3" max="3" width="12.28515625" customWidth="1"/>
    <col min="4" max="4" width="16.28515625" customWidth="1"/>
    <col min="5" max="5" width="25.140625" customWidth="1"/>
    <col min="6" max="6" width="16" customWidth="1"/>
  </cols>
  <sheetData>
    <row r="1" spans="1:6" ht="23.25" x14ac:dyDescent="0.25">
      <c r="A1" s="409" t="s">
        <v>779</v>
      </c>
      <c r="B1" s="409"/>
    </row>
    <row r="2" spans="1:6" ht="25.5" x14ac:dyDescent="0.25">
      <c r="A2" s="274" t="s">
        <v>325</v>
      </c>
      <c r="B2" s="275" t="s">
        <v>326</v>
      </c>
      <c r="C2" s="275" t="s">
        <v>327</v>
      </c>
      <c r="D2" s="275" t="s">
        <v>328</v>
      </c>
      <c r="E2" s="275" t="s">
        <v>329</v>
      </c>
      <c r="F2" s="275" t="s">
        <v>330</v>
      </c>
    </row>
    <row r="3" spans="1:6" x14ac:dyDescent="0.25">
      <c r="A3" s="229">
        <v>1</v>
      </c>
      <c r="B3" s="196" t="s">
        <v>908</v>
      </c>
      <c r="C3" s="196">
        <v>1</v>
      </c>
      <c r="D3" s="196">
        <v>144.30000000000001</v>
      </c>
      <c r="E3" s="229" t="s">
        <v>388</v>
      </c>
      <c r="F3" s="196" t="s">
        <v>389</v>
      </c>
    </row>
    <row r="4" spans="1:6" s="270" customFormat="1" x14ac:dyDescent="0.25">
      <c r="A4" s="273">
        <v>2</v>
      </c>
      <c r="B4" s="276" t="s">
        <v>908</v>
      </c>
      <c r="C4" s="276">
        <v>2</v>
      </c>
      <c r="D4" s="276">
        <v>144.30000000000001</v>
      </c>
      <c r="E4" s="273" t="s">
        <v>388</v>
      </c>
      <c r="F4" s="276" t="s">
        <v>389</v>
      </c>
    </row>
    <row r="5" spans="1:6" s="270" customFormat="1" x14ac:dyDescent="0.25">
      <c r="A5" s="273">
        <v>3</v>
      </c>
      <c r="B5" s="276" t="s">
        <v>908</v>
      </c>
      <c r="C5" s="276">
        <v>3</v>
      </c>
      <c r="D5" s="276">
        <v>144.30000000000001</v>
      </c>
      <c r="E5" s="273" t="s">
        <v>388</v>
      </c>
      <c r="F5" s="276" t="s">
        <v>389</v>
      </c>
    </row>
    <row r="6" spans="1:6" s="270" customFormat="1" x14ac:dyDescent="0.25">
      <c r="A6" s="273">
        <v>4</v>
      </c>
      <c r="B6" s="276" t="s">
        <v>908</v>
      </c>
      <c r="C6" s="276">
        <v>4</v>
      </c>
      <c r="D6" s="276">
        <v>224.5</v>
      </c>
      <c r="E6" s="273" t="s">
        <v>388</v>
      </c>
      <c r="F6" s="276" t="s">
        <v>389</v>
      </c>
    </row>
    <row r="7" spans="1:6" x14ac:dyDescent="0.25">
      <c r="A7" s="273">
        <v>5</v>
      </c>
      <c r="B7" s="196" t="s">
        <v>909</v>
      </c>
      <c r="C7" s="196">
        <v>1</v>
      </c>
      <c r="D7" s="196">
        <v>106</v>
      </c>
      <c r="E7" s="229" t="s">
        <v>388</v>
      </c>
      <c r="F7" s="196" t="s">
        <v>389</v>
      </c>
    </row>
    <row r="8" spans="1:6" s="270" customFormat="1" x14ac:dyDescent="0.25">
      <c r="A8" s="273">
        <v>6</v>
      </c>
      <c r="B8" s="276" t="s">
        <v>909</v>
      </c>
      <c r="C8" s="276">
        <v>2</v>
      </c>
      <c r="D8" s="276">
        <v>106</v>
      </c>
      <c r="E8" s="273" t="s">
        <v>388</v>
      </c>
      <c r="F8" s="276" t="s">
        <v>389</v>
      </c>
    </row>
    <row r="9" spans="1:6" s="270" customFormat="1" x14ac:dyDescent="0.25">
      <c r="A9" s="273">
        <v>7</v>
      </c>
      <c r="B9" s="276" t="s">
        <v>909</v>
      </c>
      <c r="C9" s="276">
        <v>3</v>
      </c>
      <c r="D9" s="276">
        <v>106</v>
      </c>
      <c r="E9" s="273" t="s">
        <v>388</v>
      </c>
      <c r="F9" s="276" t="s">
        <v>389</v>
      </c>
    </row>
    <row r="10" spans="1:6" s="270" customFormat="1" x14ac:dyDescent="0.25">
      <c r="A10" s="273">
        <v>8</v>
      </c>
      <c r="B10" s="276" t="s">
        <v>909</v>
      </c>
      <c r="C10" s="276">
        <v>4</v>
      </c>
      <c r="D10" s="276">
        <v>106</v>
      </c>
      <c r="E10" s="273" t="s">
        <v>388</v>
      </c>
      <c r="F10" s="276" t="s">
        <v>389</v>
      </c>
    </row>
    <row r="11" spans="1:6" s="270" customFormat="1" x14ac:dyDescent="0.25">
      <c r="A11" s="273">
        <v>9</v>
      </c>
      <c r="B11" s="276" t="s">
        <v>909</v>
      </c>
      <c r="C11" s="276">
        <v>5</v>
      </c>
      <c r="D11" s="276">
        <v>116</v>
      </c>
      <c r="E11" s="273" t="s">
        <v>388</v>
      </c>
      <c r="F11" s="276" t="s">
        <v>389</v>
      </c>
    </row>
    <row r="12" spans="1:6" s="270" customFormat="1" x14ac:dyDescent="0.25">
      <c r="A12" s="273">
        <v>10</v>
      </c>
      <c r="B12" s="276" t="s">
        <v>909</v>
      </c>
      <c r="C12" s="276">
        <v>6</v>
      </c>
      <c r="D12" s="276">
        <v>116</v>
      </c>
      <c r="E12" s="273" t="s">
        <v>388</v>
      </c>
      <c r="F12" s="276" t="s">
        <v>389</v>
      </c>
    </row>
    <row r="13" spans="1:6" x14ac:dyDescent="0.25">
      <c r="A13" s="273">
        <v>11</v>
      </c>
      <c r="B13" s="157" t="s">
        <v>387</v>
      </c>
      <c r="C13" s="196">
        <v>1</v>
      </c>
      <c r="D13" s="157">
        <v>200</v>
      </c>
      <c r="E13" s="157" t="s">
        <v>388</v>
      </c>
      <c r="F13" s="157" t="s">
        <v>389</v>
      </c>
    </row>
    <row r="14" spans="1:6" x14ac:dyDescent="0.25">
      <c r="A14" s="273">
        <v>12</v>
      </c>
      <c r="B14" s="157" t="s">
        <v>387</v>
      </c>
      <c r="C14" s="196">
        <v>2</v>
      </c>
      <c r="D14" s="157">
        <v>200</v>
      </c>
      <c r="E14" s="157" t="s">
        <v>388</v>
      </c>
      <c r="F14" s="157" t="s">
        <v>389</v>
      </c>
    </row>
    <row r="15" spans="1:6" x14ac:dyDescent="0.25">
      <c r="A15" s="273">
        <v>13</v>
      </c>
      <c r="B15" s="157" t="s">
        <v>387</v>
      </c>
      <c r="C15" s="196">
        <v>3</v>
      </c>
      <c r="D15" s="157">
        <v>200</v>
      </c>
      <c r="E15" s="157" t="s">
        <v>388</v>
      </c>
      <c r="F15" s="157" t="s">
        <v>389</v>
      </c>
    </row>
    <row r="16" spans="1:6" x14ac:dyDescent="0.25">
      <c r="A16" s="273">
        <v>14</v>
      </c>
      <c r="B16" s="157" t="s">
        <v>387</v>
      </c>
      <c r="C16" s="196">
        <v>4</v>
      </c>
      <c r="D16" s="157">
        <v>500</v>
      </c>
      <c r="E16" s="157" t="s">
        <v>388</v>
      </c>
      <c r="F16" s="157" t="s">
        <v>389</v>
      </c>
    </row>
    <row r="17" spans="1:6" x14ac:dyDescent="0.25">
      <c r="A17" s="273">
        <v>15</v>
      </c>
      <c r="B17" s="157" t="s">
        <v>387</v>
      </c>
      <c r="C17" s="196">
        <v>5</v>
      </c>
      <c r="D17" s="157">
        <v>500</v>
      </c>
      <c r="E17" s="157" t="s">
        <v>388</v>
      </c>
      <c r="F17" s="157" t="s">
        <v>389</v>
      </c>
    </row>
    <row r="18" spans="1:6" x14ac:dyDescent="0.25">
      <c r="A18" s="273">
        <v>16</v>
      </c>
      <c r="B18" s="157" t="s">
        <v>387</v>
      </c>
      <c r="C18" s="196">
        <v>6</v>
      </c>
      <c r="D18" s="157">
        <v>500</v>
      </c>
      <c r="E18" s="157" t="s">
        <v>388</v>
      </c>
      <c r="F18" s="157" t="s">
        <v>389</v>
      </c>
    </row>
    <row r="19" spans="1:6" x14ac:dyDescent="0.25">
      <c r="A19" s="273">
        <v>17</v>
      </c>
      <c r="B19" s="157" t="s">
        <v>387</v>
      </c>
      <c r="C19" s="196">
        <v>7</v>
      </c>
      <c r="D19" s="157">
        <v>500</v>
      </c>
      <c r="E19" s="157" t="s">
        <v>388</v>
      </c>
      <c r="F19" s="157" t="s">
        <v>389</v>
      </c>
    </row>
    <row r="20" spans="1:6" x14ac:dyDescent="0.25">
      <c r="A20" s="273">
        <v>18</v>
      </c>
      <c r="B20" s="157" t="s">
        <v>149</v>
      </c>
      <c r="C20" s="196">
        <v>1</v>
      </c>
      <c r="D20" s="157">
        <v>500</v>
      </c>
      <c r="E20" s="157" t="s">
        <v>388</v>
      </c>
      <c r="F20" s="157" t="s">
        <v>389</v>
      </c>
    </row>
    <row r="21" spans="1:6" x14ac:dyDescent="0.25">
      <c r="A21" s="273">
        <v>19</v>
      </c>
      <c r="B21" s="157" t="s">
        <v>149</v>
      </c>
      <c r="C21" s="196">
        <v>2</v>
      </c>
      <c r="D21" s="157">
        <v>500</v>
      </c>
      <c r="E21" s="157" t="s">
        <v>388</v>
      </c>
      <c r="F21" s="157" t="s">
        <v>389</v>
      </c>
    </row>
    <row r="22" spans="1:6" x14ac:dyDescent="0.25">
      <c r="A22" s="273">
        <v>20</v>
      </c>
      <c r="B22" s="157" t="s">
        <v>149</v>
      </c>
      <c r="C22" s="196">
        <v>3</v>
      </c>
      <c r="D22" s="157">
        <v>660</v>
      </c>
      <c r="E22" s="157" t="s">
        <v>388</v>
      </c>
      <c r="F22" s="157" t="s">
        <v>389</v>
      </c>
    </row>
    <row r="23" spans="1:6" x14ac:dyDescent="0.25">
      <c r="A23" s="273">
        <v>21</v>
      </c>
      <c r="B23" s="243" t="s">
        <v>149</v>
      </c>
      <c r="C23" s="256">
        <v>4</v>
      </c>
      <c r="D23" s="243">
        <v>660</v>
      </c>
      <c r="E23" s="243" t="s">
        <v>388</v>
      </c>
      <c r="F23" s="243" t="s">
        <v>389</v>
      </c>
    </row>
    <row r="24" spans="1:6" x14ac:dyDescent="0.25">
      <c r="A24" s="273">
        <v>22</v>
      </c>
      <c r="B24" s="157" t="s">
        <v>152</v>
      </c>
      <c r="C24" s="196">
        <v>1</v>
      </c>
      <c r="D24" s="157">
        <v>250</v>
      </c>
      <c r="E24" s="157" t="s">
        <v>152</v>
      </c>
      <c r="F24" s="157" t="s">
        <v>389</v>
      </c>
    </row>
    <row r="25" spans="1:6" x14ac:dyDescent="0.25">
      <c r="A25" s="273">
        <v>23</v>
      </c>
      <c r="B25" s="157" t="s">
        <v>152</v>
      </c>
      <c r="C25" s="196">
        <v>2</v>
      </c>
      <c r="D25" s="157">
        <v>250</v>
      </c>
      <c r="E25" s="157" t="s">
        <v>152</v>
      </c>
      <c r="F25" s="157" t="s">
        <v>389</v>
      </c>
    </row>
    <row r="26" spans="1:6" x14ac:dyDescent="0.25">
      <c r="A26" s="273">
        <v>24</v>
      </c>
      <c r="B26" s="273" t="s">
        <v>922</v>
      </c>
      <c r="C26" s="276">
        <v>1</v>
      </c>
      <c r="D26" s="273">
        <v>205</v>
      </c>
      <c r="E26" s="273" t="s">
        <v>164</v>
      </c>
      <c r="F26" s="273" t="s">
        <v>389</v>
      </c>
    </row>
    <row r="27" spans="1:6" x14ac:dyDescent="0.25">
      <c r="A27" s="273">
        <v>25</v>
      </c>
      <c r="B27" s="273" t="s">
        <v>922</v>
      </c>
      <c r="C27" s="276">
        <v>2</v>
      </c>
      <c r="D27" s="273">
        <v>205</v>
      </c>
      <c r="E27" s="273" t="s">
        <v>164</v>
      </c>
      <c r="F27" s="273" t="s">
        <v>389</v>
      </c>
    </row>
    <row r="28" spans="1:6" x14ac:dyDescent="0.25">
      <c r="A28" s="273">
        <v>26</v>
      </c>
      <c r="B28" s="273" t="s">
        <v>922</v>
      </c>
      <c r="C28" s="276">
        <v>3</v>
      </c>
      <c r="D28" s="273">
        <v>230</v>
      </c>
      <c r="E28" s="273" t="s">
        <v>164</v>
      </c>
      <c r="F28" s="273" t="s">
        <v>389</v>
      </c>
    </row>
    <row r="29" spans="1:6" x14ac:dyDescent="0.25">
      <c r="A29" s="273">
        <v>27</v>
      </c>
      <c r="B29" s="273" t="s">
        <v>923</v>
      </c>
      <c r="C29" s="276">
        <v>1</v>
      </c>
      <c r="D29" s="273">
        <v>213</v>
      </c>
      <c r="E29" s="273" t="s">
        <v>164</v>
      </c>
      <c r="F29" s="273" t="s">
        <v>389</v>
      </c>
    </row>
    <row r="30" spans="1:6" s="270" customFormat="1" x14ac:dyDescent="0.25">
      <c r="A30" s="273">
        <v>28</v>
      </c>
      <c r="B30" s="273" t="s">
        <v>923</v>
      </c>
      <c r="C30" s="276">
        <v>2</v>
      </c>
      <c r="D30" s="273">
        <v>213</v>
      </c>
      <c r="E30" s="273" t="s">
        <v>164</v>
      </c>
      <c r="F30" s="273" t="s">
        <v>389</v>
      </c>
    </row>
    <row r="31" spans="1:6" s="270" customFormat="1" x14ac:dyDescent="0.25">
      <c r="A31" s="273">
        <v>29</v>
      </c>
      <c r="B31" s="273" t="s">
        <v>923</v>
      </c>
      <c r="C31" s="276">
        <v>3</v>
      </c>
      <c r="D31" s="273">
        <v>237.54</v>
      </c>
      <c r="E31" s="273" t="s">
        <v>164</v>
      </c>
      <c r="F31" s="273" t="s">
        <v>389</v>
      </c>
    </row>
    <row r="32" spans="1:6" s="270" customFormat="1" x14ac:dyDescent="0.25">
      <c r="A32" s="273">
        <v>30</v>
      </c>
      <c r="B32" s="273" t="s">
        <v>924</v>
      </c>
      <c r="C32" s="276">
        <v>1</v>
      </c>
      <c r="D32" s="273">
        <v>213</v>
      </c>
      <c r="E32" s="273" t="s">
        <v>164</v>
      </c>
      <c r="F32" s="273" t="s">
        <v>389</v>
      </c>
    </row>
    <row r="33" spans="1:6" s="270" customFormat="1" x14ac:dyDescent="0.25">
      <c r="A33" s="273">
        <v>31</v>
      </c>
      <c r="B33" s="273" t="s">
        <v>924</v>
      </c>
      <c r="C33" s="276">
        <v>2</v>
      </c>
      <c r="D33" s="273">
        <v>213</v>
      </c>
      <c r="E33" s="273" t="s">
        <v>164</v>
      </c>
      <c r="F33" s="273" t="s">
        <v>389</v>
      </c>
    </row>
    <row r="34" spans="1:6" x14ac:dyDescent="0.25">
      <c r="A34" s="273">
        <v>32</v>
      </c>
      <c r="B34" s="273" t="s">
        <v>924</v>
      </c>
      <c r="C34" s="276">
        <v>3</v>
      </c>
      <c r="D34" s="273">
        <v>237.55</v>
      </c>
      <c r="E34" s="273" t="s">
        <v>164</v>
      </c>
      <c r="F34" s="273" t="s">
        <v>389</v>
      </c>
    </row>
    <row r="35" spans="1:6" x14ac:dyDescent="0.25">
      <c r="A35" s="273">
        <v>33</v>
      </c>
      <c r="B35" s="268" t="s">
        <v>390</v>
      </c>
      <c r="C35" s="269">
        <v>2</v>
      </c>
      <c r="D35" s="268">
        <v>660</v>
      </c>
      <c r="E35" s="268" t="s">
        <v>388</v>
      </c>
      <c r="F35" s="229" t="s">
        <v>389</v>
      </c>
    </row>
    <row r="36" spans="1:6" x14ac:dyDescent="0.25">
      <c r="A36" s="273">
        <v>34</v>
      </c>
      <c r="B36" s="157" t="s">
        <v>390</v>
      </c>
      <c r="C36" s="196">
        <v>3</v>
      </c>
      <c r="D36" s="157">
        <v>660</v>
      </c>
      <c r="E36" s="157" t="s">
        <v>388</v>
      </c>
      <c r="F36" s="157" t="s">
        <v>389</v>
      </c>
    </row>
    <row r="37" spans="1:6" x14ac:dyDescent="0.25">
      <c r="A37" s="273">
        <v>35</v>
      </c>
      <c r="B37" s="157" t="s">
        <v>391</v>
      </c>
      <c r="C37" s="196">
        <v>4</v>
      </c>
      <c r="D37" s="157">
        <v>500</v>
      </c>
      <c r="E37" s="157" t="s">
        <v>388</v>
      </c>
      <c r="F37" s="157" t="s">
        <v>389</v>
      </c>
    </row>
    <row r="38" spans="1:6" x14ac:dyDescent="0.25">
      <c r="A38" s="273">
        <v>36</v>
      </c>
      <c r="B38" s="157" t="s">
        <v>391</v>
      </c>
      <c r="C38" s="196">
        <v>5</v>
      </c>
      <c r="D38" s="157">
        <v>500</v>
      </c>
      <c r="E38" s="157" t="s">
        <v>388</v>
      </c>
      <c r="F38" s="157" t="s">
        <v>389</v>
      </c>
    </row>
    <row r="39" spans="1:6" x14ac:dyDescent="0.25">
      <c r="A39" s="273">
        <v>37</v>
      </c>
      <c r="B39" s="229" t="s">
        <v>41</v>
      </c>
      <c r="C39" s="196">
        <v>1</v>
      </c>
      <c r="D39" s="229">
        <v>660</v>
      </c>
      <c r="E39" s="229" t="s">
        <v>388</v>
      </c>
      <c r="F39" s="229" t="s">
        <v>389</v>
      </c>
    </row>
    <row r="40" spans="1:6" x14ac:dyDescent="0.25">
      <c r="A40" s="273">
        <v>38</v>
      </c>
      <c r="B40" s="157" t="s">
        <v>394</v>
      </c>
      <c r="C40" s="196">
        <v>1</v>
      </c>
      <c r="D40" s="157">
        <v>50</v>
      </c>
      <c r="E40" s="157" t="s">
        <v>393</v>
      </c>
      <c r="F40" s="157" t="s">
        <v>389</v>
      </c>
    </row>
    <row r="41" spans="1:6" x14ac:dyDescent="0.25">
      <c r="A41" s="273">
        <v>39</v>
      </c>
      <c r="B41" s="157" t="s">
        <v>394</v>
      </c>
      <c r="C41" s="196">
        <v>2</v>
      </c>
      <c r="D41" s="157">
        <v>50</v>
      </c>
      <c r="E41" s="157" t="s">
        <v>393</v>
      </c>
      <c r="F41" s="157" t="s">
        <v>389</v>
      </c>
    </row>
    <row r="42" spans="1:6" x14ac:dyDescent="0.25">
      <c r="A42" s="273">
        <v>40</v>
      </c>
      <c r="B42" s="157" t="s">
        <v>394</v>
      </c>
      <c r="C42" s="196">
        <v>3</v>
      </c>
      <c r="D42" s="157">
        <v>50</v>
      </c>
      <c r="E42" s="157" t="s">
        <v>393</v>
      </c>
      <c r="F42" s="157" t="s">
        <v>389</v>
      </c>
    </row>
    <row r="43" spans="1:6" x14ac:dyDescent="0.25">
      <c r="A43" s="273">
        <v>41</v>
      </c>
      <c r="B43" s="157" t="s">
        <v>394</v>
      </c>
      <c r="C43" s="196">
        <v>4</v>
      </c>
      <c r="D43" s="157">
        <v>50</v>
      </c>
      <c r="E43" s="157" t="s">
        <v>393</v>
      </c>
      <c r="F43" s="157" t="s">
        <v>389</v>
      </c>
    </row>
    <row r="44" spans="1:6" x14ac:dyDescent="0.25">
      <c r="A44" s="273">
        <v>42</v>
      </c>
      <c r="B44" s="157" t="s">
        <v>394</v>
      </c>
      <c r="C44" s="196">
        <v>5</v>
      </c>
      <c r="D44" s="157">
        <v>50</v>
      </c>
      <c r="E44" s="157" t="s">
        <v>393</v>
      </c>
      <c r="F44" s="157" t="s">
        <v>389</v>
      </c>
    </row>
    <row r="45" spans="1:6" x14ac:dyDescent="0.25">
      <c r="A45" s="273">
        <v>43</v>
      </c>
      <c r="B45" s="157" t="s">
        <v>395</v>
      </c>
      <c r="C45" s="196">
        <v>1</v>
      </c>
      <c r="D45" s="157">
        <v>200</v>
      </c>
      <c r="E45" s="157" t="s">
        <v>393</v>
      </c>
      <c r="F45" s="157" t="s">
        <v>389</v>
      </c>
    </row>
    <row r="46" spans="1:6" x14ac:dyDescent="0.25">
      <c r="A46" s="273">
        <v>44</v>
      </c>
      <c r="B46" s="157" t="s">
        <v>395</v>
      </c>
      <c r="C46" s="196">
        <v>2</v>
      </c>
      <c r="D46" s="157">
        <v>200</v>
      </c>
      <c r="E46" s="157" t="s">
        <v>393</v>
      </c>
      <c r="F46" s="157" t="s">
        <v>389</v>
      </c>
    </row>
    <row r="47" spans="1:6" x14ac:dyDescent="0.25">
      <c r="A47" s="273">
        <v>45</v>
      </c>
      <c r="B47" s="157" t="s">
        <v>395</v>
      </c>
      <c r="C47" s="196">
        <v>3</v>
      </c>
      <c r="D47" s="157">
        <v>200</v>
      </c>
      <c r="E47" s="157" t="s">
        <v>393</v>
      </c>
      <c r="F47" s="157" t="s">
        <v>389</v>
      </c>
    </row>
    <row r="48" spans="1:6" x14ac:dyDescent="0.25">
      <c r="A48" s="273">
        <v>46</v>
      </c>
      <c r="B48" s="157" t="s">
        <v>395</v>
      </c>
      <c r="C48" s="196">
        <v>4</v>
      </c>
      <c r="D48" s="157">
        <v>200</v>
      </c>
      <c r="E48" s="157" t="s">
        <v>393</v>
      </c>
      <c r="F48" s="157" t="s">
        <v>389</v>
      </c>
    </row>
    <row r="49" spans="1:6" x14ac:dyDescent="0.25">
      <c r="A49" s="273">
        <v>47</v>
      </c>
      <c r="B49" s="157" t="s">
        <v>395</v>
      </c>
      <c r="C49" s="196">
        <v>5</v>
      </c>
      <c r="D49" s="157">
        <v>200</v>
      </c>
      <c r="E49" s="157" t="s">
        <v>393</v>
      </c>
      <c r="F49" s="157" t="s">
        <v>389</v>
      </c>
    </row>
    <row r="50" spans="1:6" x14ac:dyDescent="0.25">
      <c r="A50" s="273">
        <v>48</v>
      </c>
      <c r="B50" s="157" t="s">
        <v>395</v>
      </c>
      <c r="C50" s="196">
        <v>6</v>
      </c>
      <c r="D50" s="157">
        <v>200</v>
      </c>
      <c r="E50" s="157" t="s">
        <v>393</v>
      </c>
      <c r="F50" s="157" t="s">
        <v>389</v>
      </c>
    </row>
    <row r="51" spans="1:6" x14ac:dyDescent="0.25">
      <c r="A51" s="273">
        <v>49</v>
      </c>
      <c r="B51" s="157" t="s">
        <v>482</v>
      </c>
      <c r="C51" s="196">
        <v>1</v>
      </c>
      <c r="D51" s="157">
        <v>210</v>
      </c>
      <c r="E51" s="157" t="s">
        <v>388</v>
      </c>
      <c r="F51" s="157" t="s">
        <v>389</v>
      </c>
    </row>
    <row r="52" spans="1:6" x14ac:dyDescent="0.25">
      <c r="A52" s="273">
        <v>50</v>
      </c>
      <c r="B52" s="157" t="s">
        <v>482</v>
      </c>
      <c r="C52" s="196">
        <v>2</v>
      </c>
      <c r="D52" s="157">
        <v>210</v>
      </c>
      <c r="E52" s="157" t="s">
        <v>388</v>
      </c>
      <c r="F52" s="157" t="s">
        <v>389</v>
      </c>
    </row>
    <row r="53" spans="1:6" x14ac:dyDescent="0.25">
      <c r="A53" s="273">
        <v>51</v>
      </c>
      <c r="B53" s="157" t="s">
        <v>482</v>
      </c>
      <c r="C53" s="196">
        <v>3</v>
      </c>
      <c r="D53" s="157">
        <v>210</v>
      </c>
      <c r="E53" s="157" t="s">
        <v>388</v>
      </c>
      <c r="F53" s="157" t="s">
        <v>389</v>
      </c>
    </row>
    <row r="54" spans="1:6" x14ac:dyDescent="0.25">
      <c r="A54" s="273">
        <v>52</v>
      </c>
      <c r="B54" s="157" t="s">
        <v>482</v>
      </c>
      <c r="C54" s="196">
        <v>4</v>
      </c>
      <c r="D54" s="157">
        <v>210</v>
      </c>
      <c r="E54" s="157" t="s">
        <v>388</v>
      </c>
      <c r="F54" s="157" t="s">
        <v>389</v>
      </c>
    </row>
    <row r="55" spans="1:6" x14ac:dyDescent="0.25">
      <c r="A55" s="273">
        <v>53</v>
      </c>
      <c r="B55" s="157" t="s">
        <v>482</v>
      </c>
      <c r="C55" s="196">
        <v>5</v>
      </c>
      <c r="D55" s="157">
        <v>210</v>
      </c>
      <c r="E55" s="157" t="s">
        <v>388</v>
      </c>
      <c r="F55" s="157" t="s">
        <v>389</v>
      </c>
    </row>
    <row r="56" spans="1:6" x14ac:dyDescent="0.25">
      <c r="A56" s="273">
        <v>54</v>
      </c>
      <c r="B56" s="157" t="s">
        <v>482</v>
      </c>
      <c r="C56" s="196">
        <v>6</v>
      </c>
      <c r="D56" s="157">
        <v>210</v>
      </c>
      <c r="E56" s="157" t="s">
        <v>388</v>
      </c>
      <c r="F56" s="157" t="s">
        <v>389</v>
      </c>
    </row>
    <row r="57" spans="1:6" x14ac:dyDescent="0.25">
      <c r="A57" s="273">
        <v>55</v>
      </c>
      <c r="B57" s="157" t="s">
        <v>483</v>
      </c>
      <c r="C57" s="196">
        <v>7</v>
      </c>
      <c r="D57" s="157">
        <v>500</v>
      </c>
      <c r="E57" s="157" t="s">
        <v>388</v>
      </c>
      <c r="F57" s="157" t="s">
        <v>389</v>
      </c>
    </row>
    <row r="58" spans="1:6" x14ac:dyDescent="0.25">
      <c r="A58" s="273">
        <v>56</v>
      </c>
      <c r="B58" s="157" t="s">
        <v>483</v>
      </c>
      <c r="C58" s="196">
        <v>8</v>
      </c>
      <c r="D58" s="157">
        <v>500</v>
      </c>
      <c r="E58" s="157" t="s">
        <v>388</v>
      </c>
      <c r="F58" s="157" t="s">
        <v>389</v>
      </c>
    </row>
    <row r="59" spans="1:6" x14ac:dyDescent="0.25">
      <c r="A59" s="273">
        <v>57</v>
      </c>
      <c r="B59" s="157" t="s">
        <v>440</v>
      </c>
      <c r="C59" s="196">
        <v>9</v>
      </c>
      <c r="D59" s="157">
        <v>500</v>
      </c>
      <c r="E59" s="157" t="s">
        <v>388</v>
      </c>
      <c r="F59" s="157" t="s">
        <v>389</v>
      </c>
    </row>
    <row r="60" spans="1:6" x14ac:dyDescent="0.25">
      <c r="A60" s="273">
        <v>58</v>
      </c>
      <c r="B60" s="157" t="s">
        <v>440</v>
      </c>
      <c r="C60" s="196">
        <v>10</v>
      </c>
      <c r="D60" s="157">
        <v>500</v>
      </c>
      <c r="E60" s="157" t="s">
        <v>388</v>
      </c>
      <c r="F60" s="157" t="s">
        <v>389</v>
      </c>
    </row>
    <row r="61" spans="1:6" x14ac:dyDescent="0.25">
      <c r="A61" s="273">
        <v>59</v>
      </c>
      <c r="B61" s="157" t="s">
        <v>176</v>
      </c>
      <c r="C61" s="196">
        <v>11</v>
      </c>
      <c r="D61" s="157">
        <v>500</v>
      </c>
      <c r="E61" s="157" t="s">
        <v>388</v>
      </c>
      <c r="F61" s="157" t="s">
        <v>389</v>
      </c>
    </row>
    <row r="62" spans="1:6" x14ac:dyDescent="0.25">
      <c r="A62" s="273">
        <v>60</v>
      </c>
      <c r="B62" s="157" t="s">
        <v>176</v>
      </c>
      <c r="C62" s="196">
        <v>12</v>
      </c>
      <c r="D62" s="157">
        <v>500</v>
      </c>
      <c r="E62" s="157" t="s">
        <v>388</v>
      </c>
      <c r="F62" s="157" t="s">
        <v>389</v>
      </c>
    </row>
    <row r="63" spans="1:6" x14ac:dyDescent="0.25">
      <c r="A63" s="273">
        <v>61</v>
      </c>
      <c r="B63" s="157" t="s">
        <v>441</v>
      </c>
      <c r="C63" s="196">
        <v>13</v>
      </c>
      <c r="D63" s="157">
        <v>500</v>
      </c>
      <c r="E63" s="157" t="s">
        <v>388</v>
      </c>
      <c r="F63" s="157" t="s">
        <v>389</v>
      </c>
    </row>
    <row r="64" spans="1:6" x14ac:dyDescent="0.25">
      <c r="A64" s="195"/>
      <c r="B64" s="195"/>
      <c r="C64" s="157" t="s">
        <v>499</v>
      </c>
      <c r="D64" s="197">
        <f>SUM(D13:D63)+657+656</f>
        <v>17890.09</v>
      </c>
      <c r="E64" s="195"/>
      <c r="F64" s="195"/>
    </row>
    <row r="65" spans="1:6" x14ac:dyDescent="0.25">
      <c r="A65" t="s">
        <v>910</v>
      </c>
    </row>
    <row r="66" spans="1:6" ht="23.25" x14ac:dyDescent="0.25">
      <c r="A66" s="409" t="s">
        <v>777</v>
      </c>
      <c r="B66" s="409"/>
    </row>
    <row r="67" spans="1:6" ht="25.5" x14ac:dyDescent="0.25">
      <c r="A67" s="192" t="s">
        <v>325</v>
      </c>
      <c r="B67" s="194" t="s">
        <v>326</v>
      </c>
      <c r="C67" s="194" t="s">
        <v>327</v>
      </c>
      <c r="D67" s="194" t="s">
        <v>328</v>
      </c>
      <c r="E67" s="194" t="s">
        <v>329</v>
      </c>
      <c r="F67" s="193" t="s">
        <v>330</v>
      </c>
    </row>
    <row r="68" spans="1:6" x14ac:dyDescent="0.25">
      <c r="A68" s="157">
        <v>1</v>
      </c>
      <c r="B68" s="157" t="s">
        <v>91</v>
      </c>
      <c r="C68" s="196">
        <v>1</v>
      </c>
      <c r="D68" s="196">
        <v>300</v>
      </c>
      <c r="E68" s="157" t="s">
        <v>91</v>
      </c>
      <c r="F68" s="195" t="s">
        <v>332</v>
      </c>
    </row>
    <row r="69" spans="1:6" x14ac:dyDescent="0.25">
      <c r="A69" s="157">
        <v>2</v>
      </c>
      <c r="B69" s="157" t="s">
        <v>91</v>
      </c>
      <c r="C69" s="196">
        <v>2</v>
      </c>
      <c r="D69" s="196">
        <v>300</v>
      </c>
      <c r="E69" s="157" t="s">
        <v>91</v>
      </c>
      <c r="F69" s="195" t="s">
        <v>332</v>
      </c>
    </row>
    <row r="70" spans="1:6" s="270" customFormat="1" x14ac:dyDescent="0.25">
      <c r="A70" s="273">
        <v>3</v>
      </c>
      <c r="B70" s="273" t="s">
        <v>91</v>
      </c>
      <c r="C70" s="276">
        <v>3</v>
      </c>
      <c r="D70" s="276">
        <v>300</v>
      </c>
      <c r="E70" s="273" t="s">
        <v>91</v>
      </c>
      <c r="F70" s="195" t="s">
        <v>332</v>
      </c>
    </row>
    <row r="71" spans="1:6" x14ac:dyDescent="0.25">
      <c r="A71" s="273">
        <v>4</v>
      </c>
      <c r="B71" s="157" t="s">
        <v>91</v>
      </c>
      <c r="C71" s="196">
        <v>4</v>
      </c>
      <c r="D71" s="196">
        <v>300</v>
      </c>
      <c r="E71" s="157" t="s">
        <v>91</v>
      </c>
      <c r="F71" s="195" t="s">
        <v>332</v>
      </c>
    </row>
    <row r="72" spans="1:6" x14ac:dyDescent="0.25">
      <c r="A72" s="273">
        <v>5</v>
      </c>
      <c r="B72" s="157" t="s">
        <v>95</v>
      </c>
      <c r="C72" s="196">
        <v>10</v>
      </c>
      <c r="D72" s="196">
        <v>830</v>
      </c>
      <c r="E72" s="157" t="s">
        <v>396</v>
      </c>
      <c r="F72" s="195" t="s">
        <v>332</v>
      </c>
    </row>
    <row r="73" spans="1:6" x14ac:dyDescent="0.25">
      <c r="A73" s="273">
        <v>6</v>
      </c>
      <c r="B73" s="157" t="s">
        <v>95</v>
      </c>
      <c r="C73" s="196">
        <v>20</v>
      </c>
      <c r="D73" s="196">
        <v>830</v>
      </c>
      <c r="E73" s="157" t="s">
        <v>396</v>
      </c>
      <c r="F73" s="195" t="s">
        <v>332</v>
      </c>
    </row>
    <row r="74" spans="1:6" x14ac:dyDescent="0.25">
      <c r="A74" s="273">
        <v>7</v>
      </c>
      <c r="B74" s="157" t="s">
        <v>95</v>
      </c>
      <c r="C74" s="196">
        <v>30</v>
      </c>
      <c r="D74" s="196">
        <v>830</v>
      </c>
      <c r="E74" s="157" t="s">
        <v>396</v>
      </c>
      <c r="F74" s="195" t="s">
        <v>332</v>
      </c>
    </row>
    <row r="75" spans="1:6" x14ac:dyDescent="0.25">
      <c r="A75" s="273">
        <v>8</v>
      </c>
      <c r="B75" s="157" t="s">
        <v>95</v>
      </c>
      <c r="C75" s="196">
        <v>40</v>
      </c>
      <c r="D75" s="196">
        <v>830</v>
      </c>
      <c r="E75" s="157" t="s">
        <v>396</v>
      </c>
      <c r="F75" s="195" t="s">
        <v>332</v>
      </c>
    </row>
    <row r="76" spans="1:6" x14ac:dyDescent="0.25">
      <c r="A76" s="273">
        <v>9</v>
      </c>
      <c r="B76" s="157" t="s">
        <v>95</v>
      </c>
      <c r="C76" s="196">
        <v>50</v>
      </c>
      <c r="D76" s="196">
        <v>830</v>
      </c>
      <c r="E76" s="157" t="s">
        <v>396</v>
      </c>
      <c r="F76" s="195" t="s">
        <v>332</v>
      </c>
    </row>
    <row r="77" spans="1:6" x14ac:dyDescent="0.25">
      <c r="A77" s="273">
        <v>10</v>
      </c>
      <c r="B77" s="157" t="s">
        <v>398</v>
      </c>
      <c r="C77" s="196">
        <v>1</v>
      </c>
      <c r="D77" s="196">
        <v>600</v>
      </c>
      <c r="E77" s="157" t="s">
        <v>399</v>
      </c>
      <c r="F77" s="195" t="s">
        <v>332</v>
      </c>
    </row>
    <row r="78" spans="1:6" x14ac:dyDescent="0.25">
      <c r="A78" s="273">
        <v>11</v>
      </c>
      <c r="B78" s="157" t="s">
        <v>398</v>
      </c>
      <c r="C78" s="196">
        <v>2</v>
      </c>
      <c r="D78" s="196">
        <v>600</v>
      </c>
      <c r="E78" s="157" t="s">
        <v>399</v>
      </c>
      <c r="F78" s="195" t="s">
        <v>332</v>
      </c>
    </row>
    <row r="79" spans="1:6" x14ac:dyDescent="0.25">
      <c r="A79" s="273">
        <v>12</v>
      </c>
      <c r="B79" s="157" t="s">
        <v>77</v>
      </c>
      <c r="C79" s="196">
        <v>2</v>
      </c>
      <c r="D79" s="196">
        <v>300</v>
      </c>
      <c r="E79" s="157" t="s">
        <v>493</v>
      </c>
      <c r="F79" s="195" t="s">
        <v>332</v>
      </c>
    </row>
    <row r="80" spans="1:6" x14ac:dyDescent="0.25">
      <c r="A80" s="273">
        <v>13</v>
      </c>
      <c r="B80" s="157" t="s">
        <v>911</v>
      </c>
      <c r="C80" s="196">
        <v>1</v>
      </c>
      <c r="D80" s="196">
        <v>300</v>
      </c>
      <c r="E80" s="229" t="s">
        <v>911</v>
      </c>
      <c r="F80" s="195" t="s">
        <v>332</v>
      </c>
    </row>
    <row r="81" spans="1:6" x14ac:dyDescent="0.25">
      <c r="A81" s="273">
        <v>14</v>
      </c>
      <c r="B81" s="229" t="s">
        <v>911</v>
      </c>
      <c r="C81" s="196">
        <v>2</v>
      </c>
      <c r="D81" s="196">
        <v>300</v>
      </c>
      <c r="E81" s="229" t="s">
        <v>911</v>
      </c>
      <c r="F81" s="195" t="s">
        <v>332</v>
      </c>
    </row>
    <row r="82" spans="1:6" x14ac:dyDescent="0.25">
      <c r="A82" s="273">
        <v>15</v>
      </c>
      <c r="B82" s="157" t="s">
        <v>403</v>
      </c>
      <c r="C82" s="196">
        <v>1</v>
      </c>
      <c r="D82" s="196">
        <v>600</v>
      </c>
      <c r="E82" s="157" t="s">
        <v>403</v>
      </c>
      <c r="F82" s="195" t="s">
        <v>332</v>
      </c>
    </row>
    <row r="83" spans="1:6" x14ac:dyDescent="0.25">
      <c r="A83" s="273">
        <v>16</v>
      </c>
      <c r="B83" s="157" t="s">
        <v>484</v>
      </c>
      <c r="C83" s="196">
        <v>1</v>
      </c>
      <c r="D83" s="196">
        <v>685</v>
      </c>
      <c r="E83" s="157" t="s">
        <v>410</v>
      </c>
      <c r="F83" s="195" t="s">
        <v>332</v>
      </c>
    </row>
    <row r="84" spans="1:6" x14ac:dyDescent="0.25">
      <c r="A84" s="273">
        <v>17</v>
      </c>
      <c r="B84" s="157" t="s">
        <v>484</v>
      </c>
      <c r="C84" s="196">
        <v>2</v>
      </c>
      <c r="D84" s="196">
        <v>685</v>
      </c>
      <c r="E84" s="157" t="s">
        <v>410</v>
      </c>
      <c r="F84" s="195" t="s">
        <v>332</v>
      </c>
    </row>
    <row r="85" spans="1:6" x14ac:dyDescent="0.25">
      <c r="A85" s="273">
        <v>18</v>
      </c>
      <c r="B85" s="157" t="s">
        <v>776</v>
      </c>
      <c r="C85" s="196">
        <v>1</v>
      </c>
      <c r="D85" s="196">
        <v>600</v>
      </c>
      <c r="E85" s="157" t="s">
        <v>322</v>
      </c>
      <c r="F85" s="195" t="s">
        <v>332</v>
      </c>
    </row>
    <row r="86" spans="1:6" x14ac:dyDescent="0.25">
      <c r="A86" s="273">
        <v>19</v>
      </c>
      <c r="B86" s="157" t="s">
        <v>940</v>
      </c>
      <c r="C86" s="196">
        <v>1</v>
      </c>
      <c r="D86" s="196">
        <v>250</v>
      </c>
      <c r="E86" s="157" t="s">
        <v>405</v>
      </c>
      <c r="F86" s="195" t="s">
        <v>332</v>
      </c>
    </row>
    <row r="87" spans="1:6" x14ac:dyDescent="0.25">
      <c r="A87" s="273">
        <v>20</v>
      </c>
      <c r="B87" s="273" t="s">
        <v>940</v>
      </c>
      <c r="C87" s="196">
        <v>2</v>
      </c>
      <c r="D87" s="196">
        <v>250</v>
      </c>
      <c r="E87" s="157" t="s">
        <v>405</v>
      </c>
      <c r="F87" s="195" t="s">
        <v>332</v>
      </c>
    </row>
    <row r="88" spans="1:6" x14ac:dyDescent="0.25">
      <c r="A88" s="273">
        <v>21</v>
      </c>
      <c r="B88" s="273" t="s">
        <v>940</v>
      </c>
      <c r="C88" s="196">
        <v>3</v>
      </c>
      <c r="D88" s="196">
        <v>250</v>
      </c>
      <c r="E88" s="157" t="s">
        <v>405</v>
      </c>
      <c r="F88" s="195" t="s">
        <v>332</v>
      </c>
    </row>
    <row r="89" spans="1:6" x14ac:dyDescent="0.25">
      <c r="A89" s="273">
        <v>22</v>
      </c>
      <c r="B89" s="273" t="s">
        <v>940</v>
      </c>
      <c r="C89" s="196">
        <v>4</v>
      </c>
      <c r="D89" s="196">
        <v>250</v>
      </c>
      <c r="E89" s="157" t="s">
        <v>405</v>
      </c>
      <c r="F89" s="195" t="s">
        <v>332</v>
      </c>
    </row>
    <row r="90" spans="1:6" x14ac:dyDescent="0.25">
      <c r="A90" s="273">
        <v>23</v>
      </c>
      <c r="B90" s="157" t="s">
        <v>941</v>
      </c>
      <c r="C90" s="196">
        <v>1</v>
      </c>
      <c r="D90" s="196">
        <v>600</v>
      </c>
      <c r="E90" s="157" t="s">
        <v>405</v>
      </c>
      <c r="F90" s="195" t="s">
        <v>332</v>
      </c>
    </row>
    <row r="91" spans="1:6" x14ac:dyDescent="0.25">
      <c r="A91" s="273">
        <v>24</v>
      </c>
      <c r="B91" s="273" t="s">
        <v>941</v>
      </c>
      <c r="C91" s="196">
        <v>2</v>
      </c>
      <c r="D91" s="196">
        <v>600</v>
      </c>
      <c r="E91" s="157" t="s">
        <v>405</v>
      </c>
      <c r="F91" s="195" t="s">
        <v>332</v>
      </c>
    </row>
    <row r="92" spans="1:6" x14ac:dyDescent="0.25">
      <c r="A92" s="273">
        <v>25</v>
      </c>
      <c r="B92" s="273" t="s">
        <v>941</v>
      </c>
      <c r="C92" s="196">
        <v>3</v>
      </c>
      <c r="D92" s="196">
        <v>600</v>
      </c>
      <c r="E92" s="157" t="s">
        <v>405</v>
      </c>
      <c r="F92" s="195" t="s">
        <v>332</v>
      </c>
    </row>
    <row r="93" spans="1:6" x14ac:dyDescent="0.25">
      <c r="A93" s="273">
        <v>26</v>
      </c>
      <c r="B93" s="273" t="s">
        <v>941</v>
      </c>
      <c r="C93" s="196">
        <v>4</v>
      </c>
      <c r="D93" s="196">
        <v>600</v>
      </c>
      <c r="E93" s="157" t="s">
        <v>405</v>
      </c>
      <c r="F93" s="195" t="s">
        <v>332</v>
      </c>
    </row>
    <row r="94" spans="1:6" x14ac:dyDescent="0.25">
      <c r="A94" s="273">
        <v>27</v>
      </c>
      <c r="B94" s="157" t="s">
        <v>228</v>
      </c>
      <c r="C94" s="196">
        <v>1</v>
      </c>
      <c r="D94" s="196">
        <v>660</v>
      </c>
      <c r="E94" s="157" t="s">
        <v>190</v>
      </c>
      <c r="F94" s="195" t="s">
        <v>332</v>
      </c>
    </row>
    <row r="95" spans="1:6" x14ac:dyDescent="0.25">
      <c r="A95" s="273">
        <v>28</v>
      </c>
      <c r="B95" s="157" t="s">
        <v>228</v>
      </c>
      <c r="C95" s="196">
        <v>2</v>
      </c>
      <c r="D95" s="196">
        <v>660</v>
      </c>
      <c r="E95" s="157" t="s">
        <v>190</v>
      </c>
      <c r="F95" s="195" t="s">
        <v>332</v>
      </c>
    </row>
    <row r="96" spans="1:6" x14ac:dyDescent="0.25">
      <c r="A96" s="273">
        <v>29</v>
      </c>
      <c r="B96" s="157" t="s">
        <v>142</v>
      </c>
      <c r="C96" s="196">
        <v>1</v>
      </c>
      <c r="D96" s="196">
        <v>600</v>
      </c>
      <c r="E96" s="157" t="s">
        <v>142</v>
      </c>
      <c r="F96" s="195" t="s">
        <v>332</v>
      </c>
    </row>
    <row r="97" spans="1:6" x14ac:dyDescent="0.25">
      <c r="A97" s="273">
        <v>30</v>
      </c>
      <c r="B97" s="157" t="s">
        <v>142</v>
      </c>
      <c r="C97" s="196">
        <v>2</v>
      </c>
      <c r="D97" s="196">
        <v>600</v>
      </c>
      <c r="E97" s="157" t="s">
        <v>142</v>
      </c>
      <c r="F97" s="195" t="s">
        <v>332</v>
      </c>
    </row>
    <row r="98" spans="1:6" x14ac:dyDescent="0.25">
      <c r="A98" s="273">
        <v>31</v>
      </c>
      <c r="B98" s="157" t="s">
        <v>144</v>
      </c>
      <c r="C98" s="196">
        <v>1</v>
      </c>
      <c r="D98" s="196">
        <v>600</v>
      </c>
      <c r="E98" s="157" t="s">
        <v>144</v>
      </c>
      <c r="F98" s="195" t="s">
        <v>332</v>
      </c>
    </row>
    <row r="99" spans="1:6" x14ac:dyDescent="0.25">
      <c r="A99" s="273">
        <v>32</v>
      </c>
      <c r="B99" s="157" t="s">
        <v>400</v>
      </c>
      <c r="C99" s="196">
        <v>1</v>
      </c>
      <c r="D99" s="196">
        <v>300</v>
      </c>
      <c r="E99" s="157" t="s">
        <v>401</v>
      </c>
      <c r="F99" s="195" t="s">
        <v>332</v>
      </c>
    </row>
    <row r="100" spans="1:6" x14ac:dyDescent="0.25">
      <c r="A100" s="273">
        <v>33</v>
      </c>
      <c r="B100" s="157" t="s">
        <v>400</v>
      </c>
      <c r="C100" s="196">
        <v>2</v>
      </c>
      <c r="D100" s="196">
        <v>300</v>
      </c>
      <c r="E100" s="157" t="s">
        <v>401</v>
      </c>
      <c r="F100" s="195" t="s">
        <v>332</v>
      </c>
    </row>
    <row r="101" spans="1:6" x14ac:dyDescent="0.25">
      <c r="A101" s="273">
        <v>34</v>
      </c>
      <c r="B101" s="157" t="s">
        <v>233</v>
      </c>
      <c r="C101" s="196">
        <v>1</v>
      </c>
      <c r="D101" s="196">
        <v>600</v>
      </c>
      <c r="E101" s="157" t="s">
        <v>409</v>
      </c>
      <c r="F101" s="195" t="s">
        <v>332</v>
      </c>
    </row>
    <row r="102" spans="1:6" x14ac:dyDescent="0.25">
      <c r="A102" s="273">
        <v>35</v>
      </c>
      <c r="B102" s="157" t="s">
        <v>233</v>
      </c>
      <c r="C102" s="196">
        <v>2</v>
      </c>
      <c r="D102" s="196">
        <v>600</v>
      </c>
      <c r="E102" s="157" t="s">
        <v>409</v>
      </c>
      <c r="F102" s="195" t="s">
        <v>332</v>
      </c>
    </row>
    <row r="103" spans="1:6" x14ac:dyDescent="0.25">
      <c r="A103" s="273">
        <v>36</v>
      </c>
      <c r="B103" s="157" t="s">
        <v>226</v>
      </c>
      <c r="C103" s="196">
        <v>1</v>
      </c>
      <c r="D103" s="196">
        <v>300</v>
      </c>
      <c r="E103" s="157" t="s">
        <v>48</v>
      </c>
      <c r="F103" s="195" t="s">
        <v>332</v>
      </c>
    </row>
    <row r="104" spans="1:6" x14ac:dyDescent="0.25">
      <c r="A104" s="273">
        <v>37</v>
      </c>
      <c r="B104" s="157" t="s">
        <v>180</v>
      </c>
      <c r="C104" s="196">
        <v>1</v>
      </c>
      <c r="D104" s="196">
        <v>360</v>
      </c>
      <c r="E104" s="157" t="s">
        <v>180</v>
      </c>
      <c r="F104" s="195" t="s">
        <v>332</v>
      </c>
    </row>
    <row r="105" spans="1:6" x14ac:dyDescent="0.25">
      <c r="A105" s="273">
        <v>38</v>
      </c>
      <c r="B105" s="157" t="s">
        <v>180</v>
      </c>
      <c r="C105" s="196">
        <v>2</v>
      </c>
      <c r="D105" s="196">
        <v>360</v>
      </c>
      <c r="E105" s="157" t="s">
        <v>180</v>
      </c>
      <c r="F105" s="195" t="s">
        <v>332</v>
      </c>
    </row>
    <row r="106" spans="1:6" x14ac:dyDescent="0.25">
      <c r="A106" s="273">
        <v>39</v>
      </c>
      <c r="B106" s="157" t="s">
        <v>397</v>
      </c>
      <c r="C106" s="196">
        <v>1</v>
      </c>
      <c r="D106" s="196">
        <v>660</v>
      </c>
      <c r="E106" s="157" t="s">
        <v>341</v>
      </c>
      <c r="F106" s="195" t="s">
        <v>332</v>
      </c>
    </row>
    <row r="107" spans="1:6" x14ac:dyDescent="0.25">
      <c r="A107" s="273">
        <v>40</v>
      </c>
      <c r="B107" s="157" t="s">
        <v>397</v>
      </c>
      <c r="C107" s="196">
        <v>2</v>
      </c>
      <c r="D107" s="196">
        <v>660</v>
      </c>
      <c r="E107" s="157" t="s">
        <v>341</v>
      </c>
      <c r="F107" s="195" t="s">
        <v>332</v>
      </c>
    </row>
    <row r="108" spans="1:6" x14ac:dyDescent="0.25">
      <c r="A108" s="273">
        <v>41</v>
      </c>
      <c r="B108" s="157" t="s">
        <v>397</v>
      </c>
      <c r="C108" s="196">
        <v>3</v>
      </c>
      <c r="D108" s="196">
        <v>660</v>
      </c>
      <c r="E108" s="157" t="s">
        <v>341</v>
      </c>
      <c r="F108" s="195" t="s">
        <v>332</v>
      </c>
    </row>
    <row r="109" spans="1:6" x14ac:dyDescent="0.25">
      <c r="A109" s="273">
        <v>42</v>
      </c>
      <c r="B109" s="157" t="s">
        <v>397</v>
      </c>
      <c r="C109" s="196">
        <v>4</v>
      </c>
      <c r="D109" s="196">
        <v>660</v>
      </c>
      <c r="E109" s="157" t="s">
        <v>341</v>
      </c>
      <c r="F109" s="195" t="s">
        <v>332</v>
      </c>
    </row>
    <row r="110" spans="1:6" x14ac:dyDescent="0.25">
      <c r="A110" s="273">
        <v>43</v>
      </c>
      <c r="B110" s="157" t="s">
        <v>397</v>
      </c>
      <c r="C110" s="196">
        <v>5</v>
      </c>
      <c r="D110" s="196">
        <v>660</v>
      </c>
      <c r="E110" s="157" t="s">
        <v>341</v>
      </c>
      <c r="F110" s="195" t="s">
        <v>332</v>
      </c>
    </row>
    <row r="111" spans="1:6" x14ac:dyDescent="0.25">
      <c r="A111" s="273">
        <v>44</v>
      </c>
      <c r="B111" s="157" t="s">
        <v>397</v>
      </c>
      <c r="C111" s="196">
        <v>6</v>
      </c>
      <c r="D111" s="196">
        <v>660</v>
      </c>
      <c r="E111" s="157" t="s">
        <v>341</v>
      </c>
      <c r="F111" s="195" t="s">
        <v>332</v>
      </c>
    </row>
    <row r="112" spans="1:6" x14ac:dyDescent="0.25">
      <c r="A112" s="273">
        <v>45</v>
      </c>
      <c r="B112" s="157" t="s">
        <v>583</v>
      </c>
      <c r="C112" s="196">
        <v>1</v>
      </c>
      <c r="D112" s="196">
        <v>300</v>
      </c>
      <c r="E112" s="157" t="s">
        <v>583</v>
      </c>
      <c r="F112" s="195" t="s">
        <v>332</v>
      </c>
    </row>
    <row r="113" spans="1:6" s="270" customFormat="1" x14ac:dyDescent="0.25">
      <c r="A113" s="273">
        <v>46</v>
      </c>
      <c r="B113" s="273" t="s">
        <v>583</v>
      </c>
      <c r="C113" s="276">
        <v>2</v>
      </c>
      <c r="D113" s="276">
        <v>300</v>
      </c>
      <c r="E113" s="273" t="s">
        <v>583</v>
      </c>
      <c r="F113" s="195" t="s">
        <v>332</v>
      </c>
    </row>
    <row r="114" spans="1:6" x14ac:dyDescent="0.25">
      <c r="A114" s="157"/>
      <c r="B114" s="157"/>
      <c r="C114" s="157" t="s">
        <v>499</v>
      </c>
      <c r="D114" s="157">
        <f>SUM(D68:D113)</f>
        <v>23920</v>
      </c>
      <c r="E114" s="157"/>
      <c r="F114" s="157"/>
    </row>
    <row r="115" spans="1:6" x14ac:dyDescent="0.25">
      <c r="A115" s="165"/>
      <c r="B115" s="165"/>
      <c r="C115" s="165"/>
      <c r="D115" s="165"/>
      <c r="E115" s="165"/>
      <c r="F115" s="165"/>
    </row>
  </sheetData>
  <sortState ref="B3:F43">
    <sortCondition ref="B3:B43"/>
  </sortState>
  <mergeCells count="2">
    <mergeCell ref="A1:B1"/>
    <mergeCell ref="A66:B66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O38"/>
  <sheetViews>
    <sheetView workbookViewId="0">
      <selection activeCell="C5" sqref="C5"/>
    </sheetView>
  </sheetViews>
  <sheetFormatPr defaultRowHeight="15" x14ac:dyDescent="0.25"/>
  <cols>
    <col min="2" max="2" width="8.5703125" bestFit="1" customWidth="1"/>
    <col min="3" max="3" width="24.28515625" customWidth="1"/>
    <col min="4" max="4" width="16.42578125" customWidth="1"/>
  </cols>
  <sheetData>
    <row r="1" spans="1:15" ht="25.5" x14ac:dyDescent="0.25">
      <c r="A1" s="179" t="s">
        <v>443</v>
      </c>
      <c r="B1" s="179" t="s">
        <v>444</v>
      </c>
      <c r="C1" s="179" t="s">
        <v>445</v>
      </c>
      <c r="D1" s="179" t="s">
        <v>4</v>
      </c>
      <c r="E1" s="179" t="s">
        <v>446</v>
      </c>
      <c r="F1" s="179" t="s">
        <v>447</v>
      </c>
      <c r="G1" s="50"/>
      <c r="M1">
        <v>765</v>
      </c>
      <c r="N1">
        <v>400</v>
      </c>
      <c r="O1" t="s">
        <v>842</v>
      </c>
    </row>
    <row r="2" spans="1:15" ht="25.5" x14ac:dyDescent="0.25">
      <c r="A2" s="419" t="s">
        <v>448</v>
      </c>
      <c r="B2" s="180">
        <v>400</v>
      </c>
      <c r="C2" s="180" t="s">
        <v>449</v>
      </c>
      <c r="D2" s="180" t="s">
        <v>22</v>
      </c>
      <c r="E2" s="180" t="s">
        <v>450</v>
      </c>
      <c r="F2" s="180" t="s">
        <v>451</v>
      </c>
      <c r="G2" s="50"/>
      <c r="L2" t="s">
        <v>839</v>
      </c>
      <c r="M2">
        <v>4</v>
      </c>
      <c r="N2">
        <v>6</v>
      </c>
    </row>
    <row r="3" spans="1:15" ht="38.25" x14ac:dyDescent="0.25">
      <c r="A3" s="419"/>
      <c r="B3" s="180" t="s">
        <v>496</v>
      </c>
      <c r="C3" s="180" t="s">
        <v>452</v>
      </c>
      <c r="D3" s="180" t="s">
        <v>429</v>
      </c>
      <c r="E3" s="180" t="s">
        <v>453</v>
      </c>
      <c r="F3" s="180">
        <v>1978</v>
      </c>
      <c r="G3" s="50"/>
      <c r="L3" t="s">
        <v>840</v>
      </c>
      <c r="M3">
        <v>2</v>
      </c>
      <c r="N3">
        <v>2</v>
      </c>
      <c r="O3">
        <v>2</v>
      </c>
    </row>
    <row r="4" spans="1:15" ht="25.5" x14ac:dyDescent="0.25">
      <c r="A4" s="419"/>
      <c r="B4" s="262">
        <v>800</v>
      </c>
      <c r="C4" s="230" t="s">
        <v>971</v>
      </c>
      <c r="D4" s="230" t="s">
        <v>898</v>
      </c>
      <c r="E4" s="230" t="s">
        <v>453</v>
      </c>
      <c r="F4" s="230">
        <v>1306</v>
      </c>
      <c r="G4" s="50"/>
    </row>
    <row r="5" spans="1:15" x14ac:dyDescent="0.25">
      <c r="A5" s="419"/>
      <c r="B5" s="411">
        <v>765</v>
      </c>
      <c r="C5" s="180" t="s">
        <v>791</v>
      </c>
      <c r="D5" s="180" t="s">
        <v>545</v>
      </c>
      <c r="E5" s="180" t="s">
        <v>454</v>
      </c>
      <c r="F5" s="180">
        <v>258</v>
      </c>
      <c r="G5" s="50"/>
      <c r="L5" t="s">
        <v>841</v>
      </c>
      <c r="M5">
        <v>4</v>
      </c>
      <c r="N5">
        <v>5</v>
      </c>
      <c r="O5">
        <v>4</v>
      </c>
    </row>
    <row r="6" spans="1:15" x14ac:dyDescent="0.25">
      <c r="A6" s="419"/>
      <c r="B6" s="411"/>
      <c r="C6" s="180" t="s">
        <v>792</v>
      </c>
      <c r="D6" s="180" t="s">
        <v>545</v>
      </c>
      <c r="E6" s="180" t="s">
        <v>454</v>
      </c>
      <c r="F6" s="180">
        <v>615</v>
      </c>
      <c r="G6" s="50"/>
    </row>
    <row r="7" spans="1:15" x14ac:dyDescent="0.25">
      <c r="A7" s="419"/>
      <c r="B7" s="411">
        <v>400</v>
      </c>
      <c r="C7" s="180" t="s">
        <v>793</v>
      </c>
      <c r="D7" s="180" t="s">
        <v>411</v>
      </c>
      <c r="E7" s="180" t="s">
        <v>455</v>
      </c>
      <c r="F7" s="65">
        <v>234</v>
      </c>
      <c r="G7" s="50"/>
    </row>
    <row r="8" spans="1:15" x14ac:dyDescent="0.25">
      <c r="A8" s="419"/>
      <c r="B8" s="411"/>
      <c r="C8" s="180" t="s">
        <v>794</v>
      </c>
      <c r="D8" s="180" t="s">
        <v>411</v>
      </c>
      <c r="E8" s="180" t="s">
        <v>455</v>
      </c>
      <c r="F8" s="65">
        <v>143</v>
      </c>
      <c r="G8" s="50"/>
    </row>
    <row r="9" spans="1:15" x14ac:dyDescent="0.25">
      <c r="A9" s="419"/>
      <c r="B9" s="411"/>
      <c r="C9" s="180" t="s">
        <v>785</v>
      </c>
      <c r="D9" s="180" t="s">
        <v>763</v>
      </c>
      <c r="E9" s="180" t="s">
        <v>454</v>
      </c>
      <c r="F9" s="65">
        <v>402</v>
      </c>
      <c r="G9" s="50"/>
    </row>
    <row r="10" spans="1:15" x14ac:dyDescent="0.25">
      <c r="A10" s="419"/>
      <c r="B10" s="411"/>
      <c r="C10" s="180" t="s">
        <v>939</v>
      </c>
      <c r="D10" s="180" t="s">
        <v>411</v>
      </c>
      <c r="E10" s="180" t="s">
        <v>454</v>
      </c>
      <c r="F10" s="65">
        <v>60</v>
      </c>
      <c r="G10" s="50"/>
    </row>
    <row r="11" spans="1:15" ht="24" x14ac:dyDescent="0.25">
      <c r="A11" s="419"/>
      <c r="B11" s="411">
        <v>220</v>
      </c>
      <c r="C11" s="180" t="s">
        <v>953</v>
      </c>
      <c r="D11" s="181" t="s">
        <v>456</v>
      </c>
      <c r="E11" s="180" t="s">
        <v>455</v>
      </c>
      <c r="F11" s="65">
        <v>199</v>
      </c>
      <c r="G11" s="50"/>
    </row>
    <row r="12" spans="1:15" ht="24" x14ac:dyDescent="0.25">
      <c r="A12" s="419"/>
      <c r="B12" s="411"/>
      <c r="C12" s="180" t="s">
        <v>796</v>
      </c>
      <c r="D12" s="181" t="s">
        <v>456</v>
      </c>
      <c r="E12" s="180" t="s">
        <v>455</v>
      </c>
      <c r="F12" s="65">
        <v>45</v>
      </c>
      <c r="G12" s="50"/>
    </row>
    <row r="13" spans="1:15" ht="25.5" x14ac:dyDescent="0.25">
      <c r="A13" s="419"/>
      <c r="B13" s="411"/>
      <c r="C13" s="180" t="s">
        <v>797</v>
      </c>
      <c r="D13" s="182" t="s">
        <v>457</v>
      </c>
      <c r="E13" s="180" t="s">
        <v>455</v>
      </c>
      <c r="F13" s="65">
        <v>113</v>
      </c>
      <c r="G13" s="50"/>
    </row>
    <row r="14" spans="1:15" ht="25.5" x14ac:dyDescent="0.25">
      <c r="A14" s="419"/>
      <c r="B14" s="411"/>
      <c r="C14" s="180" t="s">
        <v>798</v>
      </c>
      <c r="D14" s="182" t="s">
        <v>457</v>
      </c>
      <c r="E14" s="180" t="s">
        <v>455</v>
      </c>
      <c r="F14" s="65">
        <v>146</v>
      </c>
      <c r="G14" s="50"/>
    </row>
    <row r="15" spans="1:15" ht="25.5" x14ac:dyDescent="0.25">
      <c r="A15" s="419"/>
      <c r="B15" s="411">
        <v>132</v>
      </c>
      <c r="C15" s="182" t="s">
        <v>458</v>
      </c>
      <c r="D15" s="182" t="s">
        <v>456</v>
      </c>
      <c r="E15" s="182" t="s">
        <v>455</v>
      </c>
      <c r="F15" s="182">
        <v>45</v>
      </c>
      <c r="G15" s="50"/>
    </row>
    <row r="16" spans="1:15" ht="25.5" x14ac:dyDescent="0.25">
      <c r="A16" s="419"/>
      <c r="B16" s="411"/>
      <c r="C16" s="182" t="s">
        <v>459</v>
      </c>
      <c r="D16" s="182" t="s">
        <v>456</v>
      </c>
      <c r="E16" s="182" t="s">
        <v>455</v>
      </c>
      <c r="F16" s="182">
        <v>62</v>
      </c>
      <c r="G16" s="50"/>
    </row>
    <row r="17" spans="1:7" ht="25.5" x14ac:dyDescent="0.25">
      <c r="A17" s="419"/>
      <c r="B17" s="411"/>
      <c r="C17" s="182" t="s">
        <v>460</v>
      </c>
      <c r="D17" s="182" t="s">
        <v>456</v>
      </c>
      <c r="E17" s="182" t="s">
        <v>454</v>
      </c>
      <c r="F17" s="182">
        <v>102</v>
      </c>
      <c r="G17" s="50"/>
    </row>
    <row r="18" spans="1:7" ht="25.5" x14ac:dyDescent="0.25">
      <c r="A18" s="419"/>
      <c r="B18" s="411"/>
      <c r="C18" s="182" t="s">
        <v>799</v>
      </c>
      <c r="D18" s="182" t="s">
        <v>457</v>
      </c>
      <c r="E18" s="182" t="s">
        <v>455</v>
      </c>
      <c r="F18" s="182">
        <v>9</v>
      </c>
      <c r="G18" s="50"/>
    </row>
    <row r="19" spans="1:7" ht="25.5" x14ac:dyDescent="0.25">
      <c r="A19" s="419"/>
      <c r="B19" s="411"/>
      <c r="C19" s="182" t="s">
        <v>461</v>
      </c>
      <c r="D19" s="182" t="s">
        <v>457</v>
      </c>
      <c r="E19" s="182" t="s">
        <v>455</v>
      </c>
      <c r="F19" s="182">
        <v>23</v>
      </c>
      <c r="G19" s="50"/>
    </row>
    <row r="20" spans="1:7" x14ac:dyDescent="0.25">
      <c r="A20" s="419" t="s">
        <v>462</v>
      </c>
      <c r="B20" s="413">
        <v>765</v>
      </c>
      <c r="C20" s="180" t="s">
        <v>800</v>
      </c>
      <c r="D20" s="180" t="s">
        <v>11</v>
      </c>
      <c r="E20" s="180" t="s">
        <v>454</v>
      </c>
      <c r="F20" s="45">
        <v>416</v>
      </c>
      <c r="G20" s="50"/>
    </row>
    <row r="21" spans="1:7" x14ac:dyDescent="0.25">
      <c r="A21" s="419"/>
      <c r="B21" s="415"/>
      <c r="C21" s="230" t="s">
        <v>897</v>
      </c>
      <c r="D21" s="230" t="s">
        <v>488</v>
      </c>
      <c r="E21" s="230" t="s">
        <v>454</v>
      </c>
      <c r="F21" s="45">
        <v>391</v>
      </c>
      <c r="G21" s="50"/>
    </row>
    <row r="22" spans="1:7" ht="25.5" x14ac:dyDescent="0.25">
      <c r="A22" s="419"/>
      <c r="B22" s="411">
        <v>400</v>
      </c>
      <c r="C22" s="180" t="s">
        <v>463</v>
      </c>
      <c r="D22" s="180" t="s">
        <v>11</v>
      </c>
      <c r="E22" s="180" t="s">
        <v>450</v>
      </c>
      <c r="F22" s="45" t="s">
        <v>451</v>
      </c>
      <c r="G22" s="50"/>
    </row>
    <row r="23" spans="1:7" ht="25.5" x14ac:dyDescent="0.25">
      <c r="A23" s="419"/>
      <c r="B23" s="411"/>
      <c r="C23" s="180" t="s">
        <v>497</v>
      </c>
      <c r="D23" s="180" t="s">
        <v>488</v>
      </c>
      <c r="E23" s="180" t="s">
        <v>454</v>
      </c>
      <c r="F23" s="45">
        <v>356</v>
      </c>
      <c r="G23" s="50"/>
    </row>
    <row r="24" spans="1:7" x14ac:dyDescent="0.25">
      <c r="A24" s="419"/>
      <c r="B24" s="411"/>
      <c r="C24" s="180" t="s">
        <v>805</v>
      </c>
      <c r="D24" s="180" t="s">
        <v>488</v>
      </c>
      <c r="E24" s="180" t="s">
        <v>454</v>
      </c>
      <c r="F24" s="45">
        <v>392</v>
      </c>
      <c r="G24" s="50"/>
    </row>
    <row r="25" spans="1:7" ht="25.5" x14ac:dyDescent="0.25">
      <c r="A25" s="419"/>
      <c r="B25" s="180">
        <v>220</v>
      </c>
      <c r="C25" s="180" t="s">
        <v>464</v>
      </c>
      <c r="D25" s="180" t="s">
        <v>465</v>
      </c>
      <c r="E25" s="180" t="s">
        <v>455</v>
      </c>
      <c r="F25" s="45">
        <v>155</v>
      </c>
      <c r="G25" s="50"/>
    </row>
    <row r="26" spans="1:7" ht="25.5" x14ac:dyDescent="0.25">
      <c r="A26" s="419"/>
      <c r="B26" s="411">
        <v>220</v>
      </c>
      <c r="C26" s="180" t="s">
        <v>466</v>
      </c>
      <c r="D26" s="180" t="s">
        <v>465</v>
      </c>
      <c r="E26" s="180" t="s">
        <v>455</v>
      </c>
      <c r="F26" s="45">
        <v>150</v>
      </c>
      <c r="G26" s="50"/>
    </row>
    <row r="27" spans="1:7" x14ac:dyDescent="0.25">
      <c r="A27" s="419"/>
      <c r="B27" s="411"/>
      <c r="C27" s="180" t="s">
        <v>801</v>
      </c>
      <c r="D27" s="180" t="s">
        <v>467</v>
      </c>
      <c r="E27" s="180" t="s">
        <v>455</v>
      </c>
      <c r="F27" s="45">
        <v>42</v>
      </c>
      <c r="G27" s="50"/>
    </row>
    <row r="28" spans="1:7" x14ac:dyDescent="0.25">
      <c r="A28" s="419"/>
      <c r="B28" s="411"/>
      <c r="C28" s="180" t="s">
        <v>802</v>
      </c>
      <c r="D28" s="180" t="s">
        <v>467</v>
      </c>
      <c r="E28" s="180" t="s">
        <v>455</v>
      </c>
      <c r="F28" s="45">
        <v>48</v>
      </c>
      <c r="G28" s="50"/>
    </row>
    <row r="29" spans="1:7" x14ac:dyDescent="0.25">
      <c r="A29" s="416" t="s">
        <v>468</v>
      </c>
      <c r="B29" s="413">
        <v>400</v>
      </c>
      <c r="C29" s="180" t="s">
        <v>469</v>
      </c>
      <c r="D29" s="180" t="s">
        <v>11</v>
      </c>
      <c r="E29" s="180" t="s">
        <v>454</v>
      </c>
      <c r="F29" s="45">
        <v>142</v>
      </c>
      <c r="G29" s="50"/>
    </row>
    <row r="30" spans="1:7" x14ac:dyDescent="0.25">
      <c r="A30" s="417"/>
      <c r="B30" s="414"/>
      <c r="C30" s="180" t="s">
        <v>470</v>
      </c>
      <c r="D30" s="180" t="s">
        <v>11</v>
      </c>
      <c r="E30" s="180" t="s">
        <v>455</v>
      </c>
      <c r="F30" s="45">
        <v>99</v>
      </c>
      <c r="G30" s="50"/>
    </row>
    <row r="31" spans="1:7" x14ac:dyDescent="0.25">
      <c r="A31" s="417"/>
      <c r="B31" s="414"/>
      <c r="C31" s="180" t="s">
        <v>471</v>
      </c>
      <c r="D31" s="180" t="s">
        <v>11</v>
      </c>
      <c r="E31" s="180" t="s">
        <v>455</v>
      </c>
      <c r="F31" s="45">
        <v>209</v>
      </c>
      <c r="G31" s="50"/>
    </row>
    <row r="32" spans="1:7" x14ac:dyDescent="0.25">
      <c r="A32" s="417"/>
      <c r="B32" s="415"/>
      <c r="C32" s="180" t="s">
        <v>472</v>
      </c>
      <c r="D32" s="180" t="s">
        <v>11</v>
      </c>
      <c r="E32" s="180" t="s">
        <v>454</v>
      </c>
      <c r="F32" s="45">
        <v>810</v>
      </c>
      <c r="G32" s="50"/>
    </row>
    <row r="33" spans="1:7" x14ac:dyDescent="0.25">
      <c r="A33" s="417"/>
      <c r="B33" s="410">
        <v>765</v>
      </c>
      <c r="C33" s="180" t="s">
        <v>473</v>
      </c>
      <c r="D33" s="180" t="s">
        <v>11</v>
      </c>
      <c r="E33" s="180" t="s">
        <v>454</v>
      </c>
      <c r="F33" s="45">
        <v>303</v>
      </c>
      <c r="G33" s="50"/>
    </row>
    <row r="34" spans="1:7" x14ac:dyDescent="0.25">
      <c r="A34" s="417"/>
      <c r="B34" s="410"/>
      <c r="C34" s="180" t="s">
        <v>474</v>
      </c>
      <c r="D34" s="180" t="s">
        <v>11</v>
      </c>
      <c r="E34" s="180" t="s">
        <v>454</v>
      </c>
      <c r="F34" s="45">
        <v>606</v>
      </c>
      <c r="G34" s="50"/>
    </row>
    <row r="35" spans="1:7" x14ac:dyDescent="0.25">
      <c r="A35" s="417"/>
      <c r="B35" s="411" t="s">
        <v>475</v>
      </c>
      <c r="C35" s="180" t="s">
        <v>803</v>
      </c>
      <c r="D35" s="180" t="s">
        <v>476</v>
      </c>
      <c r="E35" s="180" t="s">
        <v>455</v>
      </c>
      <c r="F35" s="45">
        <v>105</v>
      </c>
      <c r="G35" s="50"/>
    </row>
    <row r="36" spans="1:7" x14ac:dyDescent="0.25">
      <c r="A36" s="418"/>
      <c r="B36" s="411"/>
      <c r="C36" s="180" t="s">
        <v>804</v>
      </c>
      <c r="D36" s="180" t="s">
        <v>476</v>
      </c>
      <c r="E36" s="180" t="s">
        <v>454</v>
      </c>
      <c r="F36" s="45">
        <v>176</v>
      </c>
      <c r="G36" s="50"/>
    </row>
    <row r="37" spans="1:7" x14ac:dyDescent="0.25">
      <c r="A37" s="412" t="s">
        <v>477</v>
      </c>
      <c r="B37" s="412"/>
      <c r="C37" s="412"/>
      <c r="D37" s="412"/>
      <c r="E37" s="412"/>
      <c r="F37" s="412"/>
      <c r="G37" s="50"/>
    </row>
    <row r="38" spans="1:7" x14ac:dyDescent="0.25">
      <c r="A38" s="412"/>
      <c r="B38" s="412"/>
      <c r="C38" s="412"/>
      <c r="D38" s="412"/>
      <c r="E38" s="412"/>
      <c r="F38" s="412"/>
      <c r="G38" s="50"/>
    </row>
  </sheetData>
  <mergeCells count="14">
    <mergeCell ref="A2:A19"/>
    <mergeCell ref="B7:B10"/>
    <mergeCell ref="B11:B14"/>
    <mergeCell ref="B15:B19"/>
    <mergeCell ref="A20:A28"/>
    <mergeCell ref="B26:B28"/>
    <mergeCell ref="B5:B6"/>
    <mergeCell ref="B22:B24"/>
    <mergeCell ref="B20:B21"/>
    <mergeCell ref="B33:B34"/>
    <mergeCell ref="B35:B36"/>
    <mergeCell ref="A37:F38"/>
    <mergeCell ref="B29:B32"/>
    <mergeCell ref="A29:A36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157"/>
  <sheetViews>
    <sheetView workbookViewId="0">
      <selection activeCell="C3" sqref="C3"/>
    </sheetView>
  </sheetViews>
  <sheetFormatPr defaultRowHeight="15" x14ac:dyDescent="0.25"/>
  <cols>
    <col min="2" max="2" width="16.7109375" bestFit="1" customWidth="1"/>
    <col min="5" max="5" width="18.42578125" bestFit="1" customWidth="1"/>
  </cols>
  <sheetData>
    <row r="1" spans="1:6" ht="24" thickBot="1" x14ac:dyDescent="0.3">
      <c r="A1" s="37" t="s">
        <v>33</v>
      </c>
      <c r="B1" s="37"/>
    </row>
    <row r="2" spans="1:6" ht="39" thickBot="1" x14ac:dyDescent="0.3">
      <c r="A2" s="26" t="s">
        <v>325</v>
      </c>
      <c r="B2" s="28" t="s">
        <v>326</v>
      </c>
      <c r="C2" s="28" t="s">
        <v>327</v>
      </c>
      <c r="D2" s="28" t="s">
        <v>328</v>
      </c>
      <c r="E2" s="28" t="s">
        <v>329</v>
      </c>
      <c r="F2" s="28" t="s">
        <v>330</v>
      </c>
    </row>
    <row r="3" spans="1:6" ht="15.75" thickBot="1" x14ac:dyDescent="0.3">
      <c r="A3" s="29">
        <v>1</v>
      </c>
      <c r="B3" s="32" t="s">
        <v>387</v>
      </c>
      <c r="C3" s="31">
        <v>1</v>
      </c>
      <c r="D3" s="32">
        <v>200</v>
      </c>
      <c r="E3" s="32" t="s">
        <v>388</v>
      </c>
      <c r="F3" s="32" t="s">
        <v>389</v>
      </c>
    </row>
    <row r="4" spans="1:6" ht="15.75" thickBot="1" x14ac:dyDescent="0.3">
      <c r="A4" s="29">
        <v>2</v>
      </c>
      <c r="B4" s="32" t="s">
        <v>387</v>
      </c>
      <c r="C4" s="31">
        <v>2</v>
      </c>
      <c r="D4" s="32">
        <v>200</v>
      </c>
      <c r="E4" s="32" t="s">
        <v>388</v>
      </c>
      <c r="F4" s="32" t="s">
        <v>389</v>
      </c>
    </row>
    <row r="5" spans="1:6" ht="15.75" thickBot="1" x14ac:dyDescent="0.3">
      <c r="A5" s="29">
        <v>3</v>
      </c>
      <c r="B5" s="32" t="s">
        <v>387</v>
      </c>
      <c r="C5" s="31">
        <v>3</v>
      </c>
      <c r="D5" s="34">
        <v>200</v>
      </c>
      <c r="E5" s="32" t="s">
        <v>388</v>
      </c>
      <c r="F5" s="32" t="s">
        <v>389</v>
      </c>
    </row>
    <row r="6" spans="1:6" ht="15.75" thickBot="1" x14ac:dyDescent="0.3">
      <c r="A6" s="29">
        <v>4</v>
      </c>
      <c r="B6" s="32" t="s">
        <v>387</v>
      </c>
      <c r="C6" s="31">
        <v>4</v>
      </c>
      <c r="D6" s="35">
        <v>500</v>
      </c>
      <c r="E6" s="32" t="s">
        <v>388</v>
      </c>
      <c r="F6" s="32" t="s">
        <v>389</v>
      </c>
    </row>
    <row r="7" spans="1:6" ht="15.75" thickBot="1" x14ac:dyDescent="0.3">
      <c r="A7" s="29">
        <v>5</v>
      </c>
      <c r="B7" s="32" t="s">
        <v>387</v>
      </c>
      <c r="C7" s="31">
        <v>5</v>
      </c>
      <c r="D7" s="32">
        <v>500</v>
      </c>
      <c r="E7" s="32" t="s">
        <v>388</v>
      </c>
      <c r="F7" s="32" t="s">
        <v>389</v>
      </c>
    </row>
    <row r="8" spans="1:6" ht="15.75" thickBot="1" x14ac:dyDescent="0.3">
      <c r="A8" s="29">
        <v>6</v>
      </c>
      <c r="B8" s="32" t="s">
        <v>387</v>
      </c>
      <c r="C8" s="31">
        <v>6</v>
      </c>
      <c r="D8" s="32">
        <v>500</v>
      </c>
      <c r="E8" s="32" t="s">
        <v>388</v>
      </c>
      <c r="F8" s="32" t="s">
        <v>389</v>
      </c>
    </row>
    <row r="9" spans="1:6" ht="15.75" thickBot="1" x14ac:dyDescent="0.3">
      <c r="A9" s="29">
        <v>7</v>
      </c>
      <c r="B9" s="32" t="s">
        <v>387</v>
      </c>
      <c r="C9" s="31">
        <v>7</v>
      </c>
      <c r="D9" s="32">
        <v>500</v>
      </c>
      <c r="E9" s="32" t="s">
        <v>388</v>
      </c>
      <c r="F9" s="32" t="s">
        <v>389</v>
      </c>
    </row>
    <row r="10" spans="1:6" ht="15.75" thickBot="1" x14ac:dyDescent="0.3">
      <c r="A10" s="29">
        <v>8</v>
      </c>
      <c r="B10" s="32" t="s">
        <v>149</v>
      </c>
      <c r="C10" s="31">
        <v>1</v>
      </c>
      <c r="D10" s="32">
        <v>500</v>
      </c>
      <c r="E10" s="32" t="s">
        <v>388</v>
      </c>
      <c r="F10" s="32" t="s">
        <v>389</v>
      </c>
    </row>
    <row r="11" spans="1:6" ht="15.75" thickBot="1" x14ac:dyDescent="0.3">
      <c r="A11" s="29">
        <v>9</v>
      </c>
      <c r="B11" s="32" t="s">
        <v>149</v>
      </c>
      <c r="C11" s="31">
        <v>2</v>
      </c>
      <c r="D11" s="32">
        <v>500</v>
      </c>
      <c r="E11" s="32" t="s">
        <v>388</v>
      </c>
      <c r="F11" s="32" t="s">
        <v>389</v>
      </c>
    </row>
    <row r="12" spans="1:6" ht="15.75" thickBot="1" x14ac:dyDescent="0.3">
      <c r="A12" s="29">
        <v>10</v>
      </c>
      <c r="B12" s="214" t="s">
        <v>149</v>
      </c>
      <c r="C12" s="215">
        <v>3</v>
      </c>
      <c r="D12" s="214">
        <v>660</v>
      </c>
      <c r="E12" s="214" t="s">
        <v>388</v>
      </c>
      <c r="F12" s="214" t="s">
        <v>389</v>
      </c>
    </row>
    <row r="13" spans="1:6" ht="15.75" thickBot="1" x14ac:dyDescent="0.3">
      <c r="A13" s="29">
        <v>11</v>
      </c>
      <c r="B13" s="214" t="s">
        <v>149</v>
      </c>
      <c r="C13" s="215">
        <v>4</v>
      </c>
      <c r="D13" s="214">
        <v>660</v>
      </c>
      <c r="E13" s="214" t="s">
        <v>388</v>
      </c>
      <c r="F13" s="214" t="s">
        <v>389</v>
      </c>
    </row>
    <row r="14" spans="1:6" ht="15.75" thickBot="1" x14ac:dyDescent="0.3">
      <c r="A14" s="29">
        <v>12</v>
      </c>
      <c r="B14" s="32" t="s">
        <v>390</v>
      </c>
      <c r="C14" s="31">
        <v>1</v>
      </c>
      <c r="D14" s="32">
        <v>660</v>
      </c>
      <c r="E14" s="32" t="s">
        <v>388</v>
      </c>
      <c r="F14" s="32" t="s">
        <v>389</v>
      </c>
    </row>
    <row r="15" spans="1:6" ht="15.75" thickBot="1" x14ac:dyDescent="0.3">
      <c r="A15" s="29">
        <v>13</v>
      </c>
      <c r="B15" s="32" t="s">
        <v>390</v>
      </c>
      <c r="C15" s="31">
        <v>2</v>
      </c>
      <c r="D15" s="32">
        <v>660</v>
      </c>
      <c r="E15" s="32" t="s">
        <v>388</v>
      </c>
      <c r="F15" s="32" t="s">
        <v>389</v>
      </c>
    </row>
    <row r="16" spans="1:6" ht="15.75" thickBot="1" x14ac:dyDescent="0.3">
      <c r="A16" s="29">
        <v>14</v>
      </c>
      <c r="B16" s="32" t="s">
        <v>390</v>
      </c>
      <c r="C16" s="31">
        <v>3</v>
      </c>
      <c r="D16" s="32">
        <v>660</v>
      </c>
      <c r="E16" s="32" t="s">
        <v>388</v>
      </c>
      <c r="F16" s="32" t="s">
        <v>389</v>
      </c>
    </row>
    <row r="17" spans="1:6" ht="15.75" thickBot="1" x14ac:dyDescent="0.3">
      <c r="A17" s="29">
        <v>15</v>
      </c>
      <c r="B17" s="32" t="s">
        <v>391</v>
      </c>
      <c r="C17" s="31">
        <v>4</v>
      </c>
      <c r="D17" s="32">
        <v>500</v>
      </c>
      <c r="E17" s="32" t="s">
        <v>388</v>
      </c>
      <c r="F17" s="32" t="s">
        <v>389</v>
      </c>
    </row>
    <row r="18" spans="1:6" ht="15.75" thickBot="1" x14ac:dyDescent="0.3">
      <c r="A18" s="29">
        <v>16</v>
      </c>
      <c r="B18" s="32" t="s">
        <v>391</v>
      </c>
      <c r="C18" s="31">
        <v>5</v>
      </c>
      <c r="D18" s="32">
        <v>500</v>
      </c>
      <c r="E18" s="32" t="s">
        <v>388</v>
      </c>
      <c r="F18" s="32" t="s">
        <v>389</v>
      </c>
    </row>
    <row r="19" spans="1:6" ht="15.75" thickBot="1" x14ac:dyDescent="0.3">
      <c r="A19" s="29">
        <v>17</v>
      </c>
      <c r="B19" s="32" t="s">
        <v>482</v>
      </c>
      <c r="C19" s="31">
        <v>1</v>
      </c>
      <c r="D19" s="32">
        <v>210</v>
      </c>
      <c r="E19" s="32" t="s">
        <v>388</v>
      </c>
      <c r="F19" s="32" t="s">
        <v>389</v>
      </c>
    </row>
    <row r="20" spans="1:6" ht="15.75" thickBot="1" x14ac:dyDescent="0.3">
      <c r="A20" s="29">
        <v>18</v>
      </c>
      <c r="B20" s="32" t="s">
        <v>482</v>
      </c>
      <c r="C20" s="31">
        <v>2</v>
      </c>
      <c r="D20" s="32">
        <v>210</v>
      </c>
      <c r="E20" s="32" t="s">
        <v>388</v>
      </c>
      <c r="F20" s="32" t="s">
        <v>389</v>
      </c>
    </row>
    <row r="21" spans="1:6" ht="15.75" thickBot="1" x14ac:dyDescent="0.3">
      <c r="A21" s="29">
        <v>19</v>
      </c>
      <c r="B21" s="32" t="s">
        <v>482</v>
      </c>
      <c r="C21" s="31">
        <v>3</v>
      </c>
      <c r="D21" s="32">
        <v>210</v>
      </c>
      <c r="E21" s="32" t="s">
        <v>388</v>
      </c>
      <c r="F21" s="32" t="s">
        <v>389</v>
      </c>
    </row>
    <row r="22" spans="1:6" ht="15.75" thickBot="1" x14ac:dyDescent="0.3">
      <c r="A22" s="29">
        <v>20</v>
      </c>
      <c r="B22" s="32" t="s">
        <v>482</v>
      </c>
      <c r="C22" s="31">
        <v>4</v>
      </c>
      <c r="D22" s="32">
        <v>210</v>
      </c>
      <c r="E22" s="32" t="s">
        <v>388</v>
      </c>
      <c r="F22" s="32" t="s">
        <v>389</v>
      </c>
    </row>
    <row r="23" spans="1:6" ht="15.75" thickBot="1" x14ac:dyDescent="0.3">
      <c r="A23" s="29">
        <v>21</v>
      </c>
      <c r="B23" s="32" t="s">
        <v>482</v>
      </c>
      <c r="C23" s="31">
        <v>5</v>
      </c>
      <c r="D23" s="32">
        <v>210</v>
      </c>
      <c r="E23" s="32" t="s">
        <v>388</v>
      </c>
      <c r="F23" s="32" t="s">
        <v>389</v>
      </c>
    </row>
    <row r="24" spans="1:6" ht="15.75" thickBot="1" x14ac:dyDescent="0.3">
      <c r="A24" s="29">
        <v>22</v>
      </c>
      <c r="B24" s="32" t="s">
        <v>482</v>
      </c>
      <c r="C24" s="31">
        <v>6</v>
      </c>
      <c r="D24" s="32">
        <v>210</v>
      </c>
      <c r="E24" s="32" t="s">
        <v>388</v>
      </c>
      <c r="F24" s="32" t="s">
        <v>389</v>
      </c>
    </row>
    <row r="25" spans="1:6" ht="15.75" thickBot="1" x14ac:dyDescent="0.3">
      <c r="A25" s="29">
        <v>23</v>
      </c>
      <c r="B25" s="32" t="s">
        <v>483</v>
      </c>
      <c r="C25" s="31">
        <v>7</v>
      </c>
      <c r="D25" s="32">
        <v>500</v>
      </c>
      <c r="E25" s="32" t="s">
        <v>388</v>
      </c>
      <c r="F25" s="32" t="s">
        <v>389</v>
      </c>
    </row>
    <row r="26" spans="1:6" ht="15.75" thickBot="1" x14ac:dyDescent="0.3">
      <c r="A26" s="29">
        <v>24</v>
      </c>
      <c r="B26" s="32" t="s">
        <v>483</v>
      </c>
      <c r="C26" s="31">
        <v>8</v>
      </c>
      <c r="D26" s="32">
        <v>500</v>
      </c>
      <c r="E26" s="32" t="s">
        <v>388</v>
      </c>
      <c r="F26" s="32" t="s">
        <v>389</v>
      </c>
    </row>
    <row r="27" spans="1:6" ht="15.75" thickBot="1" x14ac:dyDescent="0.3">
      <c r="A27" s="29">
        <v>25</v>
      </c>
      <c r="B27" s="32" t="s">
        <v>440</v>
      </c>
      <c r="C27" s="31">
        <v>9</v>
      </c>
      <c r="D27" s="32">
        <v>500</v>
      </c>
      <c r="E27" s="32" t="s">
        <v>388</v>
      </c>
      <c r="F27" s="32" t="s">
        <v>389</v>
      </c>
    </row>
    <row r="28" spans="1:6" ht="15.75" thickBot="1" x14ac:dyDescent="0.3">
      <c r="A28" s="29">
        <v>26</v>
      </c>
      <c r="B28" s="32" t="s">
        <v>440</v>
      </c>
      <c r="C28" s="31">
        <v>10</v>
      </c>
      <c r="D28" s="32">
        <v>500</v>
      </c>
      <c r="E28" s="32" t="s">
        <v>388</v>
      </c>
      <c r="F28" s="32" t="s">
        <v>389</v>
      </c>
    </row>
    <row r="29" spans="1:6" ht="15.75" thickBot="1" x14ac:dyDescent="0.3">
      <c r="A29" s="29">
        <v>27</v>
      </c>
      <c r="B29" s="32" t="s">
        <v>176</v>
      </c>
      <c r="C29" s="31">
        <v>11</v>
      </c>
      <c r="D29" s="32">
        <v>500</v>
      </c>
      <c r="E29" s="32" t="s">
        <v>388</v>
      </c>
      <c r="F29" s="32" t="s">
        <v>389</v>
      </c>
    </row>
    <row r="30" spans="1:6" ht="15.75" thickBot="1" x14ac:dyDescent="0.3">
      <c r="A30" s="29">
        <v>28</v>
      </c>
      <c r="B30" s="32" t="s">
        <v>176</v>
      </c>
      <c r="C30" s="31">
        <v>12</v>
      </c>
      <c r="D30" s="32">
        <v>500</v>
      </c>
      <c r="E30" s="32" t="s">
        <v>388</v>
      </c>
      <c r="F30" s="32" t="s">
        <v>389</v>
      </c>
    </row>
    <row r="31" spans="1:6" ht="15.75" thickBot="1" x14ac:dyDescent="0.3">
      <c r="A31" s="29">
        <v>29</v>
      </c>
      <c r="B31" s="32" t="s">
        <v>441</v>
      </c>
      <c r="C31" s="31">
        <v>13</v>
      </c>
      <c r="D31" s="32">
        <v>500</v>
      </c>
      <c r="E31" s="32" t="s">
        <v>388</v>
      </c>
      <c r="F31" s="32" t="s">
        <v>389</v>
      </c>
    </row>
    <row r="32" spans="1:6" ht="15.75" thickBot="1" x14ac:dyDescent="0.3">
      <c r="A32" s="29"/>
      <c r="B32" s="32"/>
      <c r="C32" s="32" t="s">
        <v>392</v>
      </c>
      <c r="D32" s="32">
        <f>SUM(D3:D31)</f>
        <v>12660</v>
      </c>
      <c r="E32" s="32"/>
      <c r="F32" s="32"/>
    </row>
    <row r="36" spans="1:6" ht="24" thickBot="1" x14ac:dyDescent="0.3">
      <c r="A36" s="25" t="s">
        <v>393</v>
      </c>
      <c r="B36" s="25"/>
    </row>
    <row r="37" spans="1:6" ht="39" thickBot="1" x14ac:dyDescent="0.3">
      <c r="A37" s="26" t="s">
        <v>325</v>
      </c>
      <c r="B37" s="27" t="s">
        <v>326</v>
      </c>
      <c r="C37" s="27" t="s">
        <v>327</v>
      </c>
      <c r="D37" s="28" t="s">
        <v>328</v>
      </c>
      <c r="E37" s="27" t="s">
        <v>329</v>
      </c>
      <c r="F37" s="27" t="s">
        <v>330</v>
      </c>
    </row>
    <row r="38" spans="1:6" ht="15.75" thickBot="1" x14ac:dyDescent="0.3">
      <c r="A38" s="29">
        <v>1</v>
      </c>
      <c r="B38" s="30" t="s">
        <v>394</v>
      </c>
      <c r="C38" s="31">
        <v>1</v>
      </c>
      <c r="D38" s="32">
        <v>50</v>
      </c>
      <c r="E38" s="30" t="s">
        <v>393</v>
      </c>
      <c r="F38" s="30" t="s">
        <v>389</v>
      </c>
    </row>
    <row r="39" spans="1:6" ht="15.75" thickBot="1" x14ac:dyDescent="0.3">
      <c r="A39" s="29">
        <v>2</v>
      </c>
      <c r="B39" s="30" t="s">
        <v>394</v>
      </c>
      <c r="C39" s="31">
        <v>2</v>
      </c>
      <c r="D39" s="32">
        <v>50</v>
      </c>
      <c r="E39" s="30" t="s">
        <v>393</v>
      </c>
      <c r="F39" s="30" t="s">
        <v>389</v>
      </c>
    </row>
    <row r="40" spans="1:6" ht="15.75" thickBot="1" x14ac:dyDescent="0.3">
      <c r="A40" s="29">
        <v>3</v>
      </c>
      <c r="B40" s="30" t="s">
        <v>394</v>
      </c>
      <c r="C40" s="31">
        <v>3</v>
      </c>
      <c r="D40" s="32">
        <v>50</v>
      </c>
      <c r="E40" s="30" t="s">
        <v>393</v>
      </c>
      <c r="F40" s="30" t="s">
        <v>389</v>
      </c>
    </row>
    <row r="41" spans="1:6" ht="15.75" thickBot="1" x14ac:dyDescent="0.3">
      <c r="A41" s="29">
        <v>4</v>
      </c>
      <c r="B41" s="30" t="s">
        <v>394</v>
      </c>
      <c r="C41" s="31">
        <v>4</v>
      </c>
      <c r="D41" s="32">
        <v>50</v>
      </c>
      <c r="E41" s="30" t="s">
        <v>393</v>
      </c>
      <c r="F41" s="30" t="s">
        <v>389</v>
      </c>
    </row>
    <row r="42" spans="1:6" ht="15.75" thickBot="1" x14ac:dyDescent="0.3">
      <c r="A42" s="29">
        <v>5</v>
      </c>
      <c r="B42" s="30" t="s">
        <v>394</v>
      </c>
      <c r="C42" s="31">
        <v>5</v>
      </c>
      <c r="D42" s="32">
        <v>50</v>
      </c>
      <c r="E42" s="30" t="s">
        <v>393</v>
      </c>
      <c r="F42" s="30" t="s">
        <v>389</v>
      </c>
    </row>
    <row r="43" spans="1:6" ht="15.75" thickBot="1" x14ac:dyDescent="0.3">
      <c r="A43" s="29">
        <v>6</v>
      </c>
      <c r="B43" s="30" t="s">
        <v>395</v>
      </c>
      <c r="C43" s="31">
        <v>1</v>
      </c>
      <c r="D43" s="32">
        <v>200</v>
      </c>
      <c r="E43" s="30" t="s">
        <v>393</v>
      </c>
      <c r="F43" s="30" t="s">
        <v>389</v>
      </c>
    </row>
    <row r="44" spans="1:6" ht="15.75" thickBot="1" x14ac:dyDescent="0.3">
      <c r="A44" s="29">
        <v>7</v>
      </c>
      <c r="B44" s="30" t="s">
        <v>395</v>
      </c>
      <c r="C44" s="31">
        <v>2</v>
      </c>
      <c r="D44" s="32">
        <v>200</v>
      </c>
      <c r="E44" s="30" t="s">
        <v>393</v>
      </c>
      <c r="F44" s="30" t="s">
        <v>389</v>
      </c>
    </row>
    <row r="45" spans="1:6" ht="15.75" thickBot="1" x14ac:dyDescent="0.3">
      <c r="A45" s="29">
        <v>8</v>
      </c>
      <c r="B45" s="30" t="s">
        <v>395</v>
      </c>
      <c r="C45" s="31">
        <v>3</v>
      </c>
      <c r="D45" s="32">
        <v>200</v>
      </c>
      <c r="E45" s="30" t="s">
        <v>393</v>
      </c>
      <c r="F45" s="30" t="s">
        <v>389</v>
      </c>
    </row>
    <row r="46" spans="1:6" ht="15.75" thickBot="1" x14ac:dyDescent="0.3">
      <c r="A46" s="29">
        <v>9</v>
      </c>
      <c r="B46" s="30" t="s">
        <v>395</v>
      </c>
      <c r="C46" s="31">
        <v>4</v>
      </c>
      <c r="D46" s="32">
        <v>200</v>
      </c>
      <c r="E46" s="30" t="s">
        <v>393</v>
      </c>
      <c r="F46" s="30" t="s">
        <v>389</v>
      </c>
    </row>
    <row r="47" spans="1:6" ht="15.75" thickBot="1" x14ac:dyDescent="0.3">
      <c r="A47" s="29">
        <v>10</v>
      </c>
      <c r="B47" s="30" t="s">
        <v>395</v>
      </c>
      <c r="C47" s="31">
        <v>5</v>
      </c>
      <c r="D47" s="32">
        <v>200</v>
      </c>
      <c r="E47" s="30" t="s">
        <v>393</v>
      </c>
      <c r="F47" s="30" t="s">
        <v>389</v>
      </c>
    </row>
    <row r="48" spans="1:6" ht="15.75" thickBot="1" x14ac:dyDescent="0.3">
      <c r="A48" s="29">
        <v>11</v>
      </c>
      <c r="B48" s="30" t="s">
        <v>395</v>
      </c>
      <c r="C48" s="31">
        <v>6</v>
      </c>
      <c r="D48" s="32">
        <v>200</v>
      </c>
      <c r="E48" s="30" t="s">
        <v>393</v>
      </c>
      <c r="F48" s="30" t="s">
        <v>389</v>
      </c>
    </row>
    <row r="49" spans="1:6" ht="15.75" thickBot="1" x14ac:dyDescent="0.3">
      <c r="A49" s="33"/>
      <c r="B49" s="30"/>
      <c r="C49" s="30" t="s">
        <v>392</v>
      </c>
      <c r="D49" s="32">
        <v>1450</v>
      </c>
      <c r="E49" s="30"/>
      <c r="F49" s="30"/>
    </row>
    <row r="53" spans="1:6" ht="24" thickBot="1" x14ac:dyDescent="0.3">
      <c r="A53" s="25" t="s">
        <v>95</v>
      </c>
      <c r="B53" s="25"/>
    </row>
    <row r="54" spans="1:6" ht="39" thickBot="1" x14ac:dyDescent="0.3">
      <c r="A54" s="26" t="s">
        <v>325</v>
      </c>
      <c r="B54" s="27" t="s">
        <v>326</v>
      </c>
      <c r="C54" s="27" t="s">
        <v>327</v>
      </c>
      <c r="D54" s="28" t="s">
        <v>328</v>
      </c>
      <c r="E54" s="27" t="s">
        <v>329</v>
      </c>
      <c r="F54" s="27" t="s">
        <v>330</v>
      </c>
    </row>
    <row r="55" spans="1:6" ht="15.75" thickBot="1" x14ac:dyDescent="0.3">
      <c r="A55" s="29">
        <v>1</v>
      </c>
      <c r="B55" s="30" t="s">
        <v>95</v>
      </c>
      <c r="C55" s="31">
        <v>10</v>
      </c>
      <c r="D55" s="31">
        <v>830</v>
      </c>
      <c r="E55" s="30" t="s">
        <v>396</v>
      </c>
      <c r="F55" s="30" t="s">
        <v>332</v>
      </c>
    </row>
    <row r="56" spans="1:6" ht="15.75" thickBot="1" x14ac:dyDescent="0.3">
      <c r="A56" s="29">
        <v>2</v>
      </c>
      <c r="B56" s="30" t="s">
        <v>95</v>
      </c>
      <c r="C56" s="31">
        <v>20</v>
      </c>
      <c r="D56" s="31">
        <v>830</v>
      </c>
      <c r="E56" s="30" t="s">
        <v>396</v>
      </c>
      <c r="F56" s="30" t="s">
        <v>332</v>
      </c>
    </row>
    <row r="57" spans="1:6" ht="15.75" thickBot="1" x14ac:dyDescent="0.3">
      <c r="A57" s="29">
        <v>3</v>
      </c>
      <c r="B57" s="30" t="s">
        <v>95</v>
      </c>
      <c r="C57" s="31">
        <v>30</v>
      </c>
      <c r="D57" s="31">
        <v>830</v>
      </c>
      <c r="E57" s="30" t="s">
        <v>396</v>
      </c>
      <c r="F57" s="30" t="s">
        <v>332</v>
      </c>
    </row>
    <row r="58" spans="1:6" ht="15.75" thickBot="1" x14ac:dyDescent="0.3">
      <c r="A58" s="29">
        <v>4</v>
      </c>
      <c r="B58" s="30" t="s">
        <v>95</v>
      </c>
      <c r="C58" s="31">
        <v>40</v>
      </c>
      <c r="D58" s="31">
        <v>830</v>
      </c>
      <c r="E58" s="30" t="s">
        <v>396</v>
      </c>
      <c r="F58" s="30" t="s">
        <v>332</v>
      </c>
    </row>
    <row r="59" spans="1:6" ht="15.75" thickBot="1" x14ac:dyDescent="0.3">
      <c r="A59" s="29">
        <v>5</v>
      </c>
      <c r="B59" s="30" t="s">
        <v>95</v>
      </c>
      <c r="C59" s="31">
        <v>50</v>
      </c>
      <c r="D59" s="31">
        <v>830</v>
      </c>
      <c r="E59" s="30" t="s">
        <v>396</v>
      </c>
      <c r="F59" s="30" t="s">
        <v>332</v>
      </c>
    </row>
    <row r="60" spans="1:6" ht="15.75" thickBot="1" x14ac:dyDescent="0.3">
      <c r="A60" s="33"/>
      <c r="B60" s="30"/>
      <c r="C60" s="30" t="s">
        <v>356</v>
      </c>
      <c r="D60" s="32">
        <v>4150</v>
      </c>
      <c r="E60" s="30"/>
      <c r="F60" s="30"/>
    </row>
    <row r="63" spans="1:6" ht="24" thickBot="1" x14ac:dyDescent="0.3">
      <c r="A63" s="168" t="s">
        <v>28</v>
      </c>
      <c r="B63" s="168"/>
    </row>
    <row r="64" spans="1:6" ht="39" thickBot="1" x14ac:dyDescent="0.3">
      <c r="A64" s="26" t="s">
        <v>325</v>
      </c>
      <c r="B64" s="27" t="s">
        <v>326</v>
      </c>
      <c r="C64" s="27" t="s">
        <v>327</v>
      </c>
      <c r="D64" s="28" t="s">
        <v>328</v>
      </c>
      <c r="E64" s="27" t="s">
        <v>329</v>
      </c>
      <c r="F64" s="27" t="s">
        <v>330</v>
      </c>
    </row>
    <row r="65" spans="1:6" ht="15.75" thickBot="1" x14ac:dyDescent="0.3">
      <c r="A65" s="29">
        <v>1</v>
      </c>
      <c r="B65" s="30" t="s">
        <v>397</v>
      </c>
      <c r="C65" s="31">
        <v>1</v>
      </c>
      <c r="D65" s="32">
        <v>660</v>
      </c>
      <c r="E65" s="30" t="s">
        <v>341</v>
      </c>
      <c r="F65" s="30" t="s">
        <v>332</v>
      </c>
    </row>
    <row r="66" spans="1:6" ht="15.75" thickBot="1" x14ac:dyDescent="0.3">
      <c r="A66" s="29">
        <v>2</v>
      </c>
      <c r="B66" s="30" t="s">
        <v>397</v>
      </c>
      <c r="C66" s="31">
        <v>2</v>
      </c>
      <c r="D66" s="32">
        <v>660</v>
      </c>
      <c r="E66" s="30" t="s">
        <v>341</v>
      </c>
      <c r="F66" s="30" t="s">
        <v>332</v>
      </c>
    </row>
    <row r="67" spans="1:6" ht="15.75" thickBot="1" x14ac:dyDescent="0.3">
      <c r="A67" s="29">
        <v>3</v>
      </c>
      <c r="B67" s="30" t="s">
        <v>397</v>
      </c>
      <c r="C67" s="31">
        <v>3</v>
      </c>
      <c r="D67" s="32">
        <v>660</v>
      </c>
      <c r="E67" s="30" t="s">
        <v>341</v>
      </c>
      <c r="F67" s="30" t="s">
        <v>332</v>
      </c>
    </row>
    <row r="68" spans="1:6" ht="15.75" thickBot="1" x14ac:dyDescent="0.3">
      <c r="A68" s="29">
        <v>4</v>
      </c>
      <c r="B68" s="30" t="s">
        <v>397</v>
      </c>
      <c r="C68" s="31">
        <v>4</v>
      </c>
      <c r="D68" s="32">
        <v>660</v>
      </c>
      <c r="E68" s="30" t="s">
        <v>341</v>
      </c>
      <c r="F68" s="30" t="s">
        <v>332</v>
      </c>
    </row>
    <row r="69" spans="1:6" ht="15.75" thickBot="1" x14ac:dyDescent="0.3">
      <c r="A69" s="29">
        <v>5</v>
      </c>
      <c r="B69" s="30" t="s">
        <v>397</v>
      </c>
      <c r="C69" s="31">
        <v>5</v>
      </c>
      <c r="D69" s="32">
        <v>660</v>
      </c>
      <c r="E69" s="30" t="s">
        <v>341</v>
      </c>
      <c r="F69" s="30" t="s">
        <v>332</v>
      </c>
    </row>
    <row r="70" spans="1:6" ht="15.75" thickBot="1" x14ac:dyDescent="0.3">
      <c r="A70" s="29">
        <v>6</v>
      </c>
      <c r="B70" s="30" t="s">
        <v>397</v>
      </c>
      <c r="C70" s="31">
        <v>6</v>
      </c>
      <c r="D70" s="32">
        <v>660</v>
      </c>
      <c r="E70" s="30" t="s">
        <v>341</v>
      </c>
      <c r="F70" s="30" t="s">
        <v>332</v>
      </c>
    </row>
    <row r="71" spans="1:6" ht="15.75" thickBot="1" x14ac:dyDescent="0.3">
      <c r="A71" s="29"/>
      <c r="B71" s="30"/>
      <c r="C71" s="30" t="s">
        <v>392</v>
      </c>
      <c r="D71" s="32">
        <v>3960</v>
      </c>
      <c r="E71" s="30"/>
      <c r="F71" s="30"/>
    </row>
    <row r="76" spans="1:6" ht="24" thickBot="1" x14ac:dyDescent="0.3">
      <c r="A76" s="168" t="s">
        <v>402</v>
      </c>
      <c r="B76" s="168"/>
      <c r="C76" s="168"/>
    </row>
    <row r="77" spans="1:6" ht="39" thickBot="1" x14ac:dyDescent="0.3">
      <c r="A77" s="26" t="s">
        <v>192</v>
      </c>
      <c r="B77" s="27" t="s">
        <v>326</v>
      </c>
      <c r="C77" s="27" t="s">
        <v>327</v>
      </c>
      <c r="D77" s="28" t="s">
        <v>328</v>
      </c>
      <c r="E77" s="27" t="s">
        <v>329</v>
      </c>
      <c r="F77" s="27" t="s">
        <v>330</v>
      </c>
    </row>
    <row r="78" spans="1:6" ht="26.25" thickBot="1" x14ac:dyDescent="0.3">
      <c r="A78" s="29">
        <v>1</v>
      </c>
      <c r="B78" s="36" t="s">
        <v>403</v>
      </c>
      <c r="C78" s="31">
        <v>1</v>
      </c>
      <c r="D78" s="31">
        <v>600</v>
      </c>
      <c r="E78" s="36" t="s">
        <v>403</v>
      </c>
      <c r="F78" s="36" t="s">
        <v>332</v>
      </c>
    </row>
    <row r="82" spans="1:6" ht="24" thickBot="1" x14ac:dyDescent="0.3">
      <c r="A82" s="168" t="s">
        <v>191</v>
      </c>
      <c r="B82" s="168"/>
    </row>
    <row r="83" spans="1:6" ht="39" thickBot="1" x14ac:dyDescent="0.3">
      <c r="A83" s="26" t="s">
        <v>325</v>
      </c>
      <c r="B83" s="27" t="s">
        <v>326</v>
      </c>
      <c r="C83" s="27" t="s">
        <v>327</v>
      </c>
      <c r="D83" s="28" t="s">
        <v>328</v>
      </c>
      <c r="E83" s="27" t="s">
        <v>329</v>
      </c>
      <c r="F83" s="27" t="s">
        <v>330</v>
      </c>
    </row>
    <row r="84" spans="1:6" ht="15.75" thickBot="1" x14ac:dyDescent="0.3">
      <c r="A84" s="29">
        <v>1</v>
      </c>
      <c r="B84" s="30" t="s">
        <v>142</v>
      </c>
      <c r="C84" s="31">
        <v>1</v>
      </c>
      <c r="D84" s="32">
        <v>600</v>
      </c>
      <c r="E84" s="30" t="s">
        <v>142</v>
      </c>
      <c r="F84" s="30" t="s">
        <v>332</v>
      </c>
    </row>
    <row r="85" spans="1:6" ht="15.75" thickBot="1" x14ac:dyDescent="0.3">
      <c r="A85" s="29">
        <v>2</v>
      </c>
      <c r="B85" s="30" t="s">
        <v>142</v>
      </c>
      <c r="C85" s="31">
        <v>2</v>
      </c>
      <c r="D85" s="32">
        <v>600</v>
      </c>
      <c r="E85" s="30" t="s">
        <v>142</v>
      </c>
      <c r="F85" s="30" t="s">
        <v>332</v>
      </c>
    </row>
    <row r="86" spans="1:6" ht="15.75" thickBot="1" x14ac:dyDescent="0.3">
      <c r="A86" s="29"/>
      <c r="B86" s="30"/>
      <c r="C86" s="30" t="s">
        <v>392</v>
      </c>
      <c r="D86" s="32">
        <v>1200</v>
      </c>
      <c r="E86" s="30"/>
      <c r="F86" s="30"/>
    </row>
    <row r="88" spans="1:6" ht="24" thickBot="1" x14ac:dyDescent="0.3">
      <c r="A88" s="169" t="s">
        <v>143</v>
      </c>
      <c r="B88" s="169"/>
      <c r="C88" s="169"/>
    </row>
    <row r="89" spans="1:6" ht="39" thickBot="1" x14ac:dyDescent="0.3">
      <c r="A89" s="26" t="s">
        <v>192</v>
      </c>
      <c r="B89" s="27" t="s">
        <v>326</v>
      </c>
      <c r="C89" s="27" t="s">
        <v>327</v>
      </c>
      <c r="D89" s="28" t="s">
        <v>328</v>
      </c>
      <c r="E89" s="27" t="s">
        <v>329</v>
      </c>
      <c r="F89" s="27" t="s">
        <v>330</v>
      </c>
    </row>
    <row r="90" spans="1:6" ht="15.75" thickBot="1" x14ac:dyDescent="0.3">
      <c r="A90" s="29">
        <v>1</v>
      </c>
      <c r="B90" s="30" t="s">
        <v>398</v>
      </c>
      <c r="C90" s="31">
        <v>1</v>
      </c>
      <c r="D90" s="32">
        <v>600</v>
      </c>
      <c r="E90" s="30" t="s">
        <v>399</v>
      </c>
      <c r="F90" s="30" t="s">
        <v>332</v>
      </c>
    </row>
    <row r="91" spans="1:6" ht="15.75" thickBot="1" x14ac:dyDescent="0.3">
      <c r="A91" s="29">
        <v>2</v>
      </c>
      <c r="B91" s="30" t="s">
        <v>398</v>
      </c>
      <c r="C91" s="31">
        <v>2</v>
      </c>
      <c r="D91" s="32">
        <v>600</v>
      </c>
      <c r="E91" s="30" t="s">
        <v>399</v>
      </c>
      <c r="F91" s="30" t="s">
        <v>332</v>
      </c>
    </row>
    <row r="93" spans="1:6" ht="24" thickBot="1" x14ac:dyDescent="0.3">
      <c r="A93" s="162" t="s">
        <v>138</v>
      </c>
    </row>
    <row r="94" spans="1:6" ht="39" thickBot="1" x14ac:dyDescent="0.3">
      <c r="A94" s="26" t="s">
        <v>192</v>
      </c>
      <c r="B94" s="27" t="s">
        <v>326</v>
      </c>
      <c r="C94" s="27" t="s">
        <v>327</v>
      </c>
      <c r="D94" s="28" t="s">
        <v>328</v>
      </c>
      <c r="E94" s="27" t="s">
        <v>329</v>
      </c>
      <c r="F94" s="27" t="s">
        <v>330</v>
      </c>
    </row>
    <row r="95" spans="1:6" ht="15.75" thickBot="1" x14ac:dyDescent="0.3">
      <c r="A95" s="29">
        <v>1</v>
      </c>
      <c r="B95" s="30" t="s">
        <v>400</v>
      </c>
      <c r="C95" s="31">
        <v>1</v>
      </c>
      <c r="D95" s="32">
        <v>300</v>
      </c>
      <c r="E95" s="30" t="s">
        <v>401</v>
      </c>
      <c r="F95" s="30" t="s">
        <v>332</v>
      </c>
    </row>
    <row r="96" spans="1:6" ht="15.75" thickBot="1" x14ac:dyDescent="0.3">
      <c r="A96" s="29">
        <v>2</v>
      </c>
      <c r="B96" s="30" t="s">
        <v>400</v>
      </c>
      <c r="C96" s="31">
        <v>2</v>
      </c>
      <c r="D96" s="32">
        <v>300</v>
      </c>
      <c r="E96" s="30" t="s">
        <v>401</v>
      </c>
      <c r="F96" s="30" t="s">
        <v>332</v>
      </c>
    </row>
    <row r="97" spans="1:6" ht="15.75" thickBot="1" x14ac:dyDescent="0.3">
      <c r="A97" s="29"/>
      <c r="B97" s="30"/>
      <c r="C97" s="31" t="s">
        <v>392</v>
      </c>
      <c r="D97" s="32">
        <v>600</v>
      </c>
      <c r="E97" s="30"/>
      <c r="F97" s="30"/>
    </row>
    <row r="100" spans="1:6" ht="24" thickBot="1" x14ac:dyDescent="0.3">
      <c r="A100" s="168" t="s">
        <v>122</v>
      </c>
      <c r="B100" s="168"/>
    </row>
    <row r="101" spans="1:6" ht="39" thickBot="1" x14ac:dyDescent="0.3">
      <c r="A101" s="26" t="s">
        <v>192</v>
      </c>
      <c r="B101" s="27" t="s">
        <v>326</v>
      </c>
      <c r="C101" s="27" t="s">
        <v>327</v>
      </c>
      <c r="D101" s="28" t="s">
        <v>328</v>
      </c>
      <c r="E101" s="27" t="s">
        <v>329</v>
      </c>
      <c r="F101" s="27" t="s">
        <v>330</v>
      </c>
    </row>
    <row r="102" spans="1:6" ht="15.75" thickBot="1" x14ac:dyDescent="0.3">
      <c r="A102" s="29">
        <v>1</v>
      </c>
      <c r="B102" s="30" t="s">
        <v>404</v>
      </c>
      <c r="C102" s="31">
        <v>1</v>
      </c>
      <c r="D102" s="32">
        <v>250</v>
      </c>
      <c r="E102" s="30" t="s">
        <v>405</v>
      </c>
      <c r="F102" s="30" t="s">
        <v>332</v>
      </c>
    </row>
    <row r="103" spans="1:6" ht="15.75" thickBot="1" x14ac:dyDescent="0.3">
      <c r="A103" s="29">
        <v>2</v>
      </c>
      <c r="B103" s="30" t="s">
        <v>404</v>
      </c>
      <c r="C103" s="31">
        <v>2</v>
      </c>
      <c r="D103" s="32">
        <v>250</v>
      </c>
      <c r="E103" s="30" t="s">
        <v>405</v>
      </c>
      <c r="F103" s="30" t="s">
        <v>332</v>
      </c>
    </row>
    <row r="104" spans="1:6" ht="15.75" thickBot="1" x14ac:dyDescent="0.3">
      <c r="A104" s="29">
        <v>3</v>
      </c>
      <c r="B104" s="30" t="s">
        <v>404</v>
      </c>
      <c r="C104" s="31">
        <v>3</v>
      </c>
      <c r="D104" s="32">
        <v>250</v>
      </c>
      <c r="E104" s="30" t="s">
        <v>405</v>
      </c>
      <c r="F104" s="30" t="s">
        <v>332</v>
      </c>
    </row>
    <row r="105" spans="1:6" ht="15.75" thickBot="1" x14ac:dyDescent="0.3">
      <c r="A105" s="29">
        <v>4</v>
      </c>
      <c r="B105" s="30" t="s">
        <v>404</v>
      </c>
      <c r="C105" s="31">
        <v>4</v>
      </c>
      <c r="D105" s="32">
        <v>250</v>
      </c>
      <c r="E105" s="30" t="s">
        <v>405</v>
      </c>
      <c r="F105" s="30" t="s">
        <v>332</v>
      </c>
    </row>
    <row r="106" spans="1:6" ht="15.75" thickBot="1" x14ac:dyDescent="0.3">
      <c r="A106" s="29">
        <v>5</v>
      </c>
      <c r="B106" s="30" t="s">
        <v>406</v>
      </c>
      <c r="C106" s="31">
        <v>1</v>
      </c>
      <c r="D106" s="32">
        <v>600</v>
      </c>
      <c r="E106" s="30" t="s">
        <v>405</v>
      </c>
      <c r="F106" s="30" t="s">
        <v>332</v>
      </c>
    </row>
    <row r="107" spans="1:6" ht="15.75" thickBot="1" x14ac:dyDescent="0.3">
      <c r="A107" s="29">
        <v>6</v>
      </c>
      <c r="B107" s="30" t="s">
        <v>406</v>
      </c>
      <c r="C107" s="31">
        <v>2</v>
      </c>
      <c r="D107" s="32">
        <v>600</v>
      </c>
      <c r="E107" s="30" t="s">
        <v>405</v>
      </c>
      <c r="F107" s="30" t="s">
        <v>332</v>
      </c>
    </row>
    <row r="108" spans="1:6" ht="15.75" thickBot="1" x14ac:dyDescent="0.3">
      <c r="A108" s="29">
        <v>7</v>
      </c>
      <c r="B108" s="30" t="s">
        <v>406</v>
      </c>
      <c r="C108" s="31">
        <v>3</v>
      </c>
      <c r="D108" s="32">
        <v>600</v>
      </c>
      <c r="E108" s="30" t="s">
        <v>405</v>
      </c>
      <c r="F108" s="30" t="s">
        <v>332</v>
      </c>
    </row>
    <row r="109" spans="1:6" ht="15.75" thickBot="1" x14ac:dyDescent="0.3">
      <c r="A109" s="29"/>
      <c r="B109" s="30"/>
      <c r="C109" s="31" t="s">
        <v>392</v>
      </c>
      <c r="D109" s="32">
        <f>SUM(D102:D108)</f>
        <v>2800</v>
      </c>
      <c r="E109" s="30"/>
      <c r="F109" s="30"/>
    </row>
    <row r="112" spans="1:6" ht="24" thickBot="1" x14ac:dyDescent="0.3">
      <c r="A112" s="168" t="s">
        <v>228</v>
      </c>
      <c r="B112" s="168"/>
    </row>
    <row r="113" spans="1:6" ht="39" thickBot="1" x14ac:dyDescent="0.3">
      <c r="A113" s="26" t="s">
        <v>192</v>
      </c>
      <c r="B113" s="27" t="s">
        <v>326</v>
      </c>
      <c r="C113" s="27" t="s">
        <v>327</v>
      </c>
      <c r="D113" s="28" t="s">
        <v>328</v>
      </c>
      <c r="E113" s="27" t="s">
        <v>329</v>
      </c>
      <c r="F113" s="27" t="s">
        <v>330</v>
      </c>
    </row>
    <row r="114" spans="1:6" ht="15.75" thickBot="1" x14ac:dyDescent="0.3">
      <c r="A114" s="29">
        <v>1</v>
      </c>
      <c r="B114" s="30" t="s">
        <v>228</v>
      </c>
      <c r="C114" s="31">
        <v>1</v>
      </c>
      <c r="D114" s="32">
        <v>660</v>
      </c>
      <c r="E114" s="30" t="s">
        <v>190</v>
      </c>
      <c r="F114" s="30" t="s">
        <v>332</v>
      </c>
    </row>
    <row r="115" spans="1:6" ht="15.75" thickBot="1" x14ac:dyDescent="0.3">
      <c r="A115" s="29">
        <v>2</v>
      </c>
      <c r="B115" s="30" t="s">
        <v>228</v>
      </c>
      <c r="C115" s="31">
        <v>2</v>
      </c>
      <c r="D115" s="32">
        <v>660</v>
      </c>
      <c r="E115" s="30" t="s">
        <v>190</v>
      </c>
      <c r="F115" s="30" t="s">
        <v>332</v>
      </c>
    </row>
    <row r="116" spans="1:6" x14ac:dyDescent="0.25">
      <c r="D116">
        <f>SUM(D114:D115)</f>
        <v>1320</v>
      </c>
    </row>
    <row r="118" spans="1:6" ht="24" thickBot="1" x14ac:dyDescent="0.3">
      <c r="A118" s="168" t="s">
        <v>189</v>
      </c>
      <c r="B118" s="168"/>
    </row>
    <row r="119" spans="1:6" ht="39" thickBot="1" x14ac:dyDescent="0.3">
      <c r="A119" s="26" t="s">
        <v>192</v>
      </c>
      <c r="B119" s="27" t="s">
        <v>326</v>
      </c>
      <c r="C119" s="27" t="s">
        <v>327</v>
      </c>
      <c r="D119" s="28" t="s">
        <v>328</v>
      </c>
      <c r="E119" s="27" t="s">
        <v>329</v>
      </c>
      <c r="F119" s="27" t="s">
        <v>330</v>
      </c>
    </row>
    <row r="120" spans="1:6" ht="15.75" thickBot="1" x14ac:dyDescent="0.3">
      <c r="A120" s="29">
        <v>1</v>
      </c>
      <c r="B120" s="30" t="s">
        <v>233</v>
      </c>
      <c r="C120" s="31">
        <v>1</v>
      </c>
      <c r="D120" s="32">
        <v>600</v>
      </c>
      <c r="E120" s="30" t="s">
        <v>409</v>
      </c>
      <c r="F120" s="30" t="s">
        <v>332</v>
      </c>
    </row>
    <row r="121" spans="1:6" ht="15.75" thickBot="1" x14ac:dyDescent="0.3">
      <c r="A121" s="29">
        <v>2</v>
      </c>
      <c r="B121" s="30" t="s">
        <v>233</v>
      </c>
      <c r="C121" s="31">
        <v>2</v>
      </c>
      <c r="D121" s="32">
        <v>600</v>
      </c>
      <c r="E121" s="30" t="s">
        <v>409</v>
      </c>
      <c r="F121" s="30" t="s">
        <v>332</v>
      </c>
    </row>
    <row r="122" spans="1:6" x14ac:dyDescent="0.25">
      <c r="A122" s="165"/>
      <c r="B122" s="166"/>
      <c r="C122" s="167"/>
      <c r="D122" s="165"/>
      <c r="E122" s="166"/>
      <c r="F122" s="166"/>
    </row>
    <row r="123" spans="1:6" ht="24" thickBot="1" x14ac:dyDescent="0.3">
      <c r="A123" s="168" t="s">
        <v>144</v>
      </c>
    </row>
    <row r="124" spans="1:6" ht="39" thickBot="1" x14ac:dyDescent="0.3">
      <c r="A124" s="56" t="s">
        <v>192</v>
      </c>
      <c r="B124" s="57" t="s">
        <v>326</v>
      </c>
      <c r="C124" s="57" t="s">
        <v>327</v>
      </c>
      <c r="D124" s="57" t="s">
        <v>328</v>
      </c>
      <c r="E124" s="57" t="s">
        <v>329</v>
      </c>
      <c r="F124" s="57" t="s">
        <v>330</v>
      </c>
    </row>
    <row r="125" spans="1:6" ht="15.75" thickBot="1" x14ac:dyDescent="0.3">
      <c r="A125" s="58">
        <v>1</v>
      </c>
      <c r="B125" s="59" t="s">
        <v>144</v>
      </c>
      <c r="C125" s="60">
        <v>1</v>
      </c>
      <c r="D125" s="59">
        <v>600</v>
      </c>
      <c r="E125" s="59" t="s">
        <v>144</v>
      </c>
      <c r="F125" s="59" t="s">
        <v>332</v>
      </c>
    </row>
    <row r="127" spans="1:6" ht="24" thickBot="1" x14ac:dyDescent="0.3">
      <c r="A127" s="168" t="s">
        <v>77</v>
      </c>
    </row>
    <row r="128" spans="1:6" ht="39" thickBot="1" x14ac:dyDescent="0.3">
      <c r="A128" s="56" t="s">
        <v>192</v>
      </c>
      <c r="B128" s="57" t="s">
        <v>326</v>
      </c>
      <c r="C128" s="57" t="s">
        <v>327</v>
      </c>
      <c r="D128" s="57" t="s">
        <v>328</v>
      </c>
      <c r="E128" s="57" t="s">
        <v>329</v>
      </c>
      <c r="F128" s="57" t="s">
        <v>330</v>
      </c>
    </row>
    <row r="129" spans="1:6" ht="15.75" thickBot="1" x14ac:dyDescent="0.3">
      <c r="A129" s="58">
        <v>1</v>
      </c>
      <c r="B129" s="59" t="s">
        <v>77</v>
      </c>
      <c r="C129" s="60">
        <v>2</v>
      </c>
      <c r="D129" s="59">
        <v>300</v>
      </c>
      <c r="E129" s="59" t="s">
        <v>493</v>
      </c>
      <c r="F129" s="59" t="s">
        <v>332</v>
      </c>
    </row>
    <row r="131" spans="1:6" ht="24" thickBot="1" x14ac:dyDescent="0.3">
      <c r="A131" s="168" t="s">
        <v>484</v>
      </c>
    </row>
    <row r="132" spans="1:6" ht="39" thickBot="1" x14ac:dyDescent="0.3">
      <c r="A132" s="56" t="s">
        <v>192</v>
      </c>
      <c r="B132" s="57" t="s">
        <v>326</v>
      </c>
      <c r="C132" s="57" t="s">
        <v>327</v>
      </c>
      <c r="D132" s="57" t="s">
        <v>328</v>
      </c>
      <c r="E132" s="57" t="s">
        <v>329</v>
      </c>
      <c r="F132" s="57" t="s">
        <v>330</v>
      </c>
    </row>
    <row r="133" spans="1:6" ht="15.75" thickBot="1" x14ac:dyDescent="0.3">
      <c r="A133" s="58">
        <v>1</v>
      </c>
      <c r="B133" s="59" t="s">
        <v>484</v>
      </c>
      <c r="C133" s="60">
        <v>1</v>
      </c>
      <c r="D133" s="59">
        <v>685</v>
      </c>
      <c r="E133" s="59" t="s">
        <v>410</v>
      </c>
      <c r="F133" s="59" t="s">
        <v>332</v>
      </c>
    </row>
    <row r="134" spans="1:6" ht="15.75" thickBot="1" x14ac:dyDescent="0.3">
      <c r="A134" s="58">
        <v>2</v>
      </c>
      <c r="B134" s="59" t="s">
        <v>484</v>
      </c>
      <c r="C134" s="60">
        <v>2</v>
      </c>
      <c r="D134" s="59">
        <v>685</v>
      </c>
      <c r="E134" s="59" t="s">
        <v>410</v>
      </c>
      <c r="F134" s="59" t="s">
        <v>332</v>
      </c>
    </row>
    <row r="135" spans="1:6" x14ac:dyDescent="0.25">
      <c r="A135" s="163"/>
      <c r="B135" s="163"/>
      <c r="C135" s="164"/>
      <c r="D135" s="163"/>
      <c r="E135" s="163"/>
      <c r="F135" s="163"/>
    </row>
    <row r="136" spans="1:6" ht="24" thickBot="1" x14ac:dyDescent="0.3">
      <c r="A136" s="168" t="s">
        <v>75</v>
      </c>
    </row>
    <row r="137" spans="1:6" ht="39" thickBot="1" x14ac:dyDescent="0.3">
      <c r="A137" s="56" t="s">
        <v>494</v>
      </c>
      <c r="B137" s="61" t="s">
        <v>326</v>
      </c>
      <c r="C137" s="61" t="s">
        <v>327</v>
      </c>
      <c r="D137" s="61" t="s">
        <v>328</v>
      </c>
      <c r="E137" s="61" t="s">
        <v>495</v>
      </c>
      <c r="F137" s="61" t="s">
        <v>330</v>
      </c>
    </row>
    <row r="138" spans="1:6" ht="15.75" thickBot="1" x14ac:dyDescent="0.3">
      <c r="A138" s="62">
        <v>1</v>
      </c>
      <c r="B138" s="63" t="s">
        <v>75</v>
      </c>
      <c r="C138" s="64">
        <v>1</v>
      </c>
      <c r="D138" s="63">
        <v>300</v>
      </c>
      <c r="E138" s="63" t="s">
        <v>75</v>
      </c>
      <c r="F138" s="63" t="s">
        <v>332</v>
      </c>
    </row>
    <row r="139" spans="1:6" ht="15.75" thickBot="1" x14ac:dyDescent="0.3">
      <c r="A139" s="62">
        <v>2</v>
      </c>
      <c r="B139" s="63" t="s">
        <v>75</v>
      </c>
      <c r="C139" s="64">
        <v>2</v>
      </c>
      <c r="D139" s="63">
        <v>300</v>
      </c>
      <c r="E139" s="63" t="s">
        <v>75</v>
      </c>
      <c r="F139" s="63" t="s">
        <v>332</v>
      </c>
    </row>
    <row r="140" spans="1:6" ht="15.75" thickBot="1" x14ac:dyDescent="0.3">
      <c r="A140" s="62"/>
      <c r="B140" s="63"/>
      <c r="C140" s="64" t="s">
        <v>365</v>
      </c>
      <c r="D140" s="63">
        <v>600</v>
      </c>
      <c r="E140" s="63"/>
      <c r="F140" s="63"/>
    </row>
    <row r="142" spans="1:6" ht="24" thickBot="1" x14ac:dyDescent="0.3">
      <c r="A142" s="168" t="s">
        <v>91</v>
      </c>
    </row>
    <row r="143" spans="1:6" ht="39" thickBot="1" x14ac:dyDescent="0.3">
      <c r="A143" s="56" t="s">
        <v>494</v>
      </c>
      <c r="B143" s="61" t="s">
        <v>326</v>
      </c>
      <c r="C143" s="61" t="s">
        <v>327</v>
      </c>
      <c r="D143" s="61" t="s">
        <v>328</v>
      </c>
      <c r="E143" s="61" t="s">
        <v>495</v>
      </c>
      <c r="F143" s="61" t="s">
        <v>330</v>
      </c>
    </row>
    <row r="144" spans="1:6" ht="15.75" thickBot="1" x14ac:dyDescent="0.3">
      <c r="A144" s="62">
        <v>1</v>
      </c>
      <c r="B144" s="63" t="s">
        <v>91</v>
      </c>
      <c r="C144" s="64">
        <v>1</v>
      </c>
      <c r="D144" s="63">
        <v>300</v>
      </c>
      <c r="E144" s="63" t="s">
        <v>91</v>
      </c>
      <c r="F144" s="63" t="s">
        <v>332</v>
      </c>
    </row>
    <row r="145" spans="1:6" ht="15.75" thickBot="1" x14ac:dyDescent="0.3">
      <c r="A145" s="62">
        <v>2</v>
      </c>
      <c r="B145" s="63" t="s">
        <v>91</v>
      </c>
      <c r="C145" s="64">
        <v>2</v>
      </c>
      <c r="D145" s="63">
        <v>300</v>
      </c>
      <c r="E145" s="63" t="s">
        <v>91</v>
      </c>
      <c r="F145" s="63" t="s">
        <v>332</v>
      </c>
    </row>
    <row r="146" spans="1:6" ht="15.75" thickBot="1" x14ac:dyDescent="0.3">
      <c r="A146" s="62">
        <v>3</v>
      </c>
      <c r="B146" s="63" t="s">
        <v>91</v>
      </c>
      <c r="C146" s="64">
        <v>4</v>
      </c>
      <c r="D146" s="63">
        <v>300</v>
      </c>
      <c r="E146" s="63" t="s">
        <v>91</v>
      </c>
      <c r="F146" s="63" t="s">
        <v>332</v>
      </c>
    </row>
    <row r="147" spans="1:6" ht="15.75" thickBot="1" x14ac:dyDescent="0.3">
      <c r="A147" s="62"/>
      <c r="B147" s="63"/>
      <c r="C147" s="64" t="s">
        <v>365</v>
      </c>
      <c r="D147" s="63">
        <v>900</v>
      </c>
      <c r="E147" s="63"/>
      <c r="F147" s="63"/>
    </row>
    <row r="149" spans="1:6" ht="24" thickBot="1" x14ac:dyDescent="0.3">
      <c r="A149" s="168" t="s">
        <v>180</v>
      </c>
    </row>
    <row r="150" spans="1:6" ht="39" thickBot="1" x14ac:dyDescent="0.3">
      <c r="A150" s="56" t="s">
        <v>494</v>
      </c>
      <c r="B150" s="61" t="s">
        <v>326</v>
      </c>
      <c r="C150" s="61" t="s">
        <v>327</v>
      </c>
      <c r="D150" s="61" t="s">
        <v>328</v>
      </c>
      <c r="E150" s="61" t="s">
        <v>495</v>
      </c>
      <c r="F150" s="61" t="s">
        <v>330</v>
      </c>
    </row>
    <row r="151" spans="1:6" ht="15.75" thickBot="1" x14ac:dyDescent="0.3">
      <c r="A151" s="62">
        <v>1</v>
      </c>
      <c r="B151" s="63" t="s">
        <v>180</v>
      </c>
      <c r="C151" s="64">
        <v>1</v>
      </c>
      <c r="D151" s="63">
        <v>360</v>
      </c>
      <c r="E151" s="63" t="s">
        <v>180</v>
      </c>
      <c r="F151" s="63" t="s">
        <v>332</v>
      </c>
    </row>
    <row r="152" spans="1:6" ht="15.75" thickBot="1" x14ac:dyDescent="0.3">
      <c r="A152" s="62">
        <v>2</v>
      </c>
      <c r="B152" s="63" t="s">
        <v>180</v>
      </c>
      <c r="C152" s="64">
        <v>2</v>
      </c>
      <c r="D152" s="63">
        <v>360</v>
      </c>
      <c r="E152" s="63" t="s">
        <v>180</v>
      </c>
      <c r="F152" s="63" t="s">
        <v>332</v>
      </c>
    </row>
    <row r="153" spans="1:6" ht="15.75" thickBot="1" x14ac:dyDescent="0.3">
      <c r="A153" s="62"/>
      <c r="B153" s="63"/>
      <c r="C153" s="64" t="s">
        <v>365</v>
      </c>
      <c r="D153" s="63">
        <v>720</v>
      </c>
      <c r="E153" s="63"/>
      <c r="F153" s="63"/>
    </row>
    <row r="155" spans="1:6" ht="24" thickBot="1" x14ac:dyDescent="0.3">
      <c r="A155" s="168" t="s">
        <v>226</v>
      </c>
    </row>
    <row r="156" spans="1:6" ht="39" thickBot="1" x14ac:dyDescent="0.3">
      <c r="A156" s="56" t="s">
        <v>494</v>
      </c>
      <c r="B156" s="61" t="s">
        <v>326</v>
      </c>
      <c r="C156" s="61" t="s">
        <v>327</v>
      </c>
      <c r="D156" s="61" t="s">
        <v>328</v>
      </c>
      <c r="E156" s="61" t="s">
        <v>495</v>
      </c>
      <c r="F156" s="61" t="s">
        <v>330</v>
      </c>
    </row>
    <row r="157" spans="1:6" ht="15.75" thickBot="1" x14ac:dyDescent="0.3">
      <c r="A157" s="62">
        <v>1</v>
      </c>
      <c r="B157" s="63" t="s">
        <v>226</v>
      </c>
      <c r="C157" s="64">
        <v>1</v>
      </c>
      <c r="D157" s="63">
        <v>300</v>
      </c>
      <c r="E157" s="63" t="s">
        <v>48</v>
      </c>
      <c r="F157" s="63" t="s">
        <v>332</v>
      </c>
    </row>
  </sheetData>
  <sortState ref="A3:F28">
    <sortCondition ref="B3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85"/>
  <sheetViews>
    <sheetView topLeftCell="A151" workbookViewId="0">
      <selection activeCell="D3" sqref="D3:E185"/>
    </sheetView>
  </sheetViews>
  <sheetFormatPr defaultRowHeight="15" x14ac:dyDescent="0.25"/>
  <cols>
    <col min="2" max="2" width="24.42578125" customWidth="1"/>
    <col min="4" max="4" width="21" customWidth="1"/>
    <col min="5" max="5" width="17" customWidth="1"/>
  </cols>
  <sheetData>
    <row r="1" spans="1:5" ht="15.75" x14ac:dyDescent="0.25">
      <c r="A1" s="420" t="s">
        <v>192</v>
      </c>
      <c r="B1" s="420" t="s">
        <v>596</v>
      </c>
      <c r="C1" s="420" t="s">
        <v>597</v>
      </c>
      <c r="D1" s="420" t="s">
        <v>598</v>
      </c>
      <c r="E1" s="420"/>
    </row>
    <row r="2" spans="1:5" ht="31.5" x14ac:dyDescent="0.25">
      <c r="A2" s="420"/>
      <c r="B2" s="420"/>
      <c r="C2" s="420"/>
      <c r="D2" s="95" t="s">
        <v>599</v>
      </c>
      <c r="E2" s="95" t="s">
        <v>600</v>
      </c>
    </row>
    <row r="3" spans="1:5" ht="15.75" x14ac:dyDescent="0.25">
      <c r="A3" s="93">
        <v>1</v>
      </c>
      <c r="B3" s="93" t="s">
        <v>1006</v>
      </c>
      <c r="C3" s="99">
        <v>400</v>
      </c>
      <c r="D3" s="100">
        <v>15.6374</v>
      </c>
      <c r="E3" s="100">
        <v>10833.590719999998</v>
      </c>
    </row>
    <row r="4" spans="1:5" ht="15.75" x14ac:dyDescent="0.25">
      <c r="A4" s="93">
        <v>2</v>
      </c>
      <c r="B4" s="93" t="s">
        <v>1007</v>
      </c>
      <c r="C4" s="99">
        <v>400</v>
      </c>
      <c r="D4" s="100">
        <v>24.4818</v>
      </c>
      <c r="E4" s="100">
        <v>16960.991039999997</v>
      </c>
    </row>
    <row r="5" spans="1:5" ht="15.75" x14ac:dyDescent="0.25">
      <c r="A5" s="93">
        <v>3</v>
      </c>
      <c r="B5" s="93" t="s">
        <v>1007</v>
      </c>
      <c r="C5" s="99">
        <v>400</v>
      </c>
      <c r="D5" s="100">
        <v>22.792200000000001</v>
      </c>
      <c r="E5" s="100">
        <v>15790.436159999999</v>
      </c>
    </row>
    <row r="6" spans="1:5" ht="15.75" x14ac:dyDescent="0.25">
      <c r="A6" s="93">
        <v>4</v>
      </c>
      <c r="B6" s="93" t="s">
        <v>1008</v>
      </c>
      <c r="C6" s="99">
        <v>400</v>
      </c>
      <c r="D6" s="100">
        <v>9.2837000000000014</v>
      </c>
      <c r="E6" s="100">
        <v>6431.7473600000003</v>
      </c>
    </row>
    <row r="7" spans="1:5" ht="15.75" x14ac:dyDescent="0.25">
      <c r="A7" s="93">
        <v>5</v>
      </c>
      <c r="B7" s="93" t="s">
        <v>1009</v>
      </c>
      <c r="C7" s="99">
        <v>400</v>
      </c>
      <c r="D7" s="100">
        <v>13.2652</v>
      </c>
      <c r="E7" s="100">
        <v>9190.1305599999996</v>
      </c>
    </row>
    <row r="8" spans="1:5" ht="15.75" x14ac:dyDescent="0.25">
      <c r="A8" s="93">
        <v>6</v>
      </c>
      <c r="B8" s="93" t="s">
        <v>1010</v>
      </c>
      <c r="C8" s="99">
        <v>400</v>
      </c>
      <c r="D8" s="100">
        <v>36.047599999999996</v>
      </c>
      <c r="E8" s="100">
        <v>24973.777279999995</v>
      </c>
    </row>
    <row r="9" spans="1:5" ht="15.75" x14ac:dyDescent="0.25">
      <c r="A9" s="93">
        <v>7</v>
      </c>
      <c r="B9" s="93" t="s">
        <v>1011</v>
      </c>
      <c r="C9" s="99">
        <v>400</v>
      </c>
      <c r="D9" s="100">
        <v>21.9344</v>
      </c>
      <c r="E9" s="100">
        <v>15196.152319999999</v>
      </c>
    </row>
    <row r="10" spans="1:5" ht="15.75" x14ac:dyDescent="0.25">
      <c r="A10" s="93">
        <v>8</v>
      </c>
      <c r="B10" s="93" t="s">
        <v>1012</v>
      </c>
      <c r="C10" s="99">
        <v>400</v>
      </c>
      <c r="D10" s="100">
        <v>8.4297000000000004</v>
      </c>
      <c r="E10" s="100">
        <v>5840.0961600000001</v>
      </c>
    </row>
    <row r="11" spans="1:5" ht="15.75" x14ac:dyDescent="0.25">
      <c r="A11" s="93">
        <v>9</v>
      </c>
      <c r="B11" s="93" t="s">
        <v>1013</v>
      </c>
      <c r="C11" s="99">
        <v>400</v>
      </c>
      <c r="D11" s="100">
        <v>38.101900000000001</v>
      </c>
      <c r="E11" s="100">
        <v>26396.996319999998</v>
      </c>
    </row>
    <row r="12" spans="1:5" ht="15.75" x14ac:dyDescent="0.25">
      <c r="A12" s="93">
        <v>10</v>
      </c>
      <c r="B12" s="93" t="s">
        <v>1014</v>
      </c>
      <c r="C12" s="99">
        <v>400</v>
      </c>
      <c r="D12" s="100">
        <v>30.657299999999999</v>
      </c>
      <c r="E12" s="100">
        <v>21239.377439999997</v>
      </c>
    </row>
    <row r="13" spans="1:5" ht="15.75" x14ac:dyDescent="0.25">
      <c r="A13" s="93">
        <v>11</v>
      </c>
      <c r="B13" s="96" t="s">
        <v>1015</v>
      </c>
      <c r="C13" s="99">
        <v>400</v>
      </c>
      <c r="D13" s="100">
        <v>29.947299999999998</v>
      </c>
      <c r="E13" s="100">
        <v>20747.489439999998</v>
      </c>
    </row>
    <row r="14" spans="1:5" ht="15.75" x14ac:dyDescent="0.25">
      <c r="A14" s="93">
        <v>12</v>
      </c>
      <c r="B14" s="93" t="s">
        <v>981</v>
      </c>
      <c r="C14" s="99">
        <v>400</v>
      </c>
      <c r="D14" s="100">
        <v>35.337600000000002</v>
      </c>
      <c r="E14" s="100">
        <v>24481.889279999999</v>
      </c>
    </row>
    <row r="15" spans="1:5" ht="15.75" x14ac:dyDescent="0.25">
      <c r="A15" s="93">
        <v>13</v>
      </c>
      <c r="B15" s="93" t="s">
        <v>1016</v>
      </c>
      <c r="C15" s="99">
        <v>400</v>
      </c>
      <c r="D15" s="100">
        <v>27.038</v>
      </c>
      <c r="E15" s="100">
        <v>18731.9264</v>
      </c>
    </row>
    <row r="16" spans="1:5" ht="15.75" x14ac:dyDescent="0.25">
      <c r="A16" s="93">
        <v>14</v>
      </c>
      <c r="B16" s="93" t="s">
        <v>1018</v>
      </c>
      <c r="C16" s="99">
        <v>400</v>
      </c>
      <c r="D16" s="100">
        <v>21.326900000000002</v>
      </c>
      <c r="E16" s="100">
        <v>14775.276320000001</v>
      </c>
    </row>
    <row r="17" spans="1:5" ht="15.75" x14ac:dyDescent="0.25">
      <c r="A17" s="93">
        <v>15</v>
      </c>
      <c r="B17" s="94" t="s">
        <v>1019</v>
      </c>
      <c r="C17" s="99">
        <v>400</v>
      </c>
      <c r="D17" s="100">
        <v>15.071399999999999</v>
      </c>
      <c r="E17" s="100">
        <v>10441.465919999999</v>
      </c>
    </row>
    <row r="18" spans="1:5" ht="15.75" x14ac:dyDescent="0.25">
      <c r="A18" s="93">
        <v>16</v>
      </c>
      <c r="B18" s="93" t="s">
        <v>1017</v>
      </c>
      <c r="C18" s="99">
        <v>400</v>
      </c>
      <c r="D18" s="100">
        <v>33.685099999999998</v>
      </c>
      <c r="E18" s="100">
        <v>23337.037279999997</v>
      </c>
    </row>
    <row r="19" spans="1:5" ht="15.75" x14ac:dyDescent="0.25">
      <c r="A19" s="93">
        <v>17</v>
      </c>
      <c r="B19" s="93" t="s">
        <v>1021</v>
      </c>
      <c r="C19" s="99">
        <v>400</v>
      </c>
      <c r="D19" s="100">
        <v>13.8255</v>
      </c>
      <c r="E19" s="100">
        <v>9578.3063999999995</v>
      </c>
    </row>
    <row r="20" spans="1:5" ht="15.75" x14ac:dyDescent="0.25">
      <c r="A20" s="93">
        <v>18</v>
      </c>
      <c r="B20" s="94" t="s">
        <v>1020</v>
      </c>
      <c r="C20" s="99">
        <v>400</v>
      </c>
      <c r="D20" s="100">
        <v>44.548300000000005</v>
      </c>
      <c r="E20" s="100">
        <v>30863.062240000003</v>
      </c>
    </row>
    <row r="21" spans="1:5" ht="15.75" x14ac:dyDescent="0.25">
      <c r="A21" s="93">
        <v>19</v>
      </c>
      <c r="B21" s="93" t="s">
        <v>1022</v>
      </c>
      <c r="C21" s="99">
        <v>400</v>
      </c>
      <c r="D21" s="100">
        <v>39.188199999999995</v>
      </c>
      <c r="E21" s="100">
        <v>27149.584959999993</v>
      </c>
    </row>
    <row r="22" spans="1:5" ht="15.75" x14ac:dyDescent="0.25">
      <c r="A22" s="93">
        <v>20</v>
      </c>
      <c r="B22" s="93" t="s">
        <v>982</v>
      </c>
      <c r="C22" s="99">
        <v>400</v>
      </c>
      <c r="D22" s="100">
        <v>32.856900000000003</v>
      </c>
      <c r="E22" s="100">
        <v>22763.260320000001</v>
      </c>
    </row>
    <row r="23" spans="1:5" ht="15.75" x14ac:dyDescent="0.25">
      <c r="A23" s="93">
        <v>21</v>
      </c>
      <c r="B23" s="93" t="s">
        <v>1023</v>
      </c>
      <c r="C23" s="99">
        <v>400</v>
      </c>
      <c r="D23" s="100">
        <v>34.897400000000005</v>
      </c>
      <c r="E23" s="100">
        <v>24176.918720000001</v>
      </c>
    </row>
    <row r="24" spans="1:5" ht="15.75" x14ac:dyDescent="0.25">
      <c r="A24" s="93">
        <v>22</v>
      </c>
      <c r="B24" s="93" t="s">
        <v>1024</v>
      </c>
      <c r="C24" s="99">
        <v>400</v>
      </c>
      <c r="D24" s="100">
        <v>19.604700000000001</v>
      </c>
      <c r="E24" s="100">
        <v>13582.13616</v>
      </c>
    </row>
    <row r="25" spans="1:5" ht="15.75" x14ac:dyDescent="0.25">
      <c r="A25" s="93">
        <v>23</v>
      </c>
      <c r="B25" s="93" t="s">
        <v>983</v>
      </c>
      <c r="C25" s="99">
        <v>400</v>
      </c>
      <c r="D25" s="100">
        <v>33.921300000000002</v>
      </c>
      <c r="E25" s="100">
        <v>23500.676640000001</v>
      </c>
    </row>
    <row r="26" spans="1:5" ht="15.75" x14ac:dyDescent="0.25">
      <c r="A26" s="93">
        <v>24</v>
      </c>
      <c r="B26" s="97" t="s">
        <v>1025</v>
      </c>
      <c r="C26" s="99">
        <v>400</v>
      </c>
      <c r="D26" s="100">
        <v>39.299199999999999</v>
      </c>
      <c r="E26" s="100">
        <v>27226.485759999996</v>
      </c>
    </row>
    <row r="27" spans="1:5" ht="15.75" x14ac:dyDescent="0.25">
      <c r="A27" s="93">
        <v>25</v>
      </c>
      <c r="B27" s="93" t="s">
        <v>984</v>
      </c>
      <c r="C27" s="99">
        <v>400</v>
      </c>
      <c r="D27" s="100">
        <v>39.430300000000003</v>
      </c>
      <c r="E27" s="100">
        <v>27317.311839999998</v>
      </c>
    </row>
    <row r="28" spans="1:5" ht="15.75" x14ac:dyDescent="0.25">
      <c r="A28" s="93">
        <v>26</v>
      </c>
      <c r="B28" s="93" t="s">
        <v>1026</v>
      </c>
      <c r="C28" s="99">
        <v>400</v>
      </c>
      <c r="D28" s="100">
        <v>3.8854000000000002</v>
      </c>
      <c r="E28" s="100">
        <v>2691.80512</v>
      </c>
    </row>
    <row r="29" spans="1:5" ht="15.75" x14ac:dyDescent="0.25">
      <c r="A29" s="93">
        <v>27</v>
      </c>
      <c r="B29" s="93" t="s">
        <v>1027</v>
      </c>
      <c r="C29" s="99">
        <v>400</v>
      </c>
      <c r="D29" s="100">
        <v>3.8986000000000001</v>
      </c>
      <c r="E29" s="100">
        <v>2700.9500800000001</v>
      </c>
    </row>
    <row r="30" spans="1:5" ht="15.75" x14ac:dyDescent="0.25">
      <c r="A30" s="93">
        <v>28</v>
      </c>
      <c r="B30" s="96" t="s">
        <v>1028</v>
      </c>
      <c r="C30" s="99">
        <v>400</v>
      </c>
      <c r="D30" s="100">
        <v>18.696300000000001</v>
      </c>
      <c r="E30" s="100">
        <v>12952.79664</v>
      </c>
    </row>
    <row r="31" spans="1:5" ht="15.75" x14ac:dyDescent="0.25">
      <c r="A31" s="93">
        <v>29</v>
      </c>
      <c r="B31" s="93" t="s">
        <v>1029</v>
      </c>
      <c r="C31" s="99">
        <v>400</v>
      </c>
      <c r="D31" s="100">
        <v>28.561199999999999</v>
      </c>
      <c r="E31" s="100">
        <v>19787.199359999999</v>
      </c>
    </row>
    <row r="32" spans="1:5" ht="15.75" x14ac:dyDescent="0.25">
      <c r="A32" s="93">
        <v>30</v>
      </c>
      <c r="B32" s="97" t="s">
        <v>1030</v>
      </c>
      <c r="C32" s="99">
        <v>400</v>
      </c>
      <c r="D32" s="100">
        <v>29.274999999999999</v>
      </c>
      <c r="E32" s="100">
        <v>20281.719999999998</v>
      </c>
    </row>
    <row r="33" spans="1:5" ht="15.75" x14ac:dyDescent="0.25">
      <c r="A33" s="93">
        <v>31</v>
      </c>
      <c r="B33" s="96" t="s">
        <v>1031</v>
      </c>
      <c r="C33" s="99">
        <v>400</v>
      </c>
      <c r="D33" s="100">
        <v>20.373999999999999</v>
      </c>
      <c r="E33" s="100">
        <v>14115.107199999999</v>
      </c>
    </row>
    <row r="34" spans="1:5" ht="15.75" x14ac:dyDescent="0.25">
      <c r="A34" s="93">
        <v>32</v>
      </c>
      <c r="B34" s="93" t="s">
        <v>985</v>
      </c>
      <c r="C34" s="99">
        <v>400</v>
      </c>
      <c r="D34" s="100">
        <v>45.811199999999999</v>
      </c>
      <c r="E34" s="100">
        <v>31737.999359999998</v>
      </c>
    </row>
    <row r="35" spans="1:5" ht="15.75" x14ac:dyDescent="0.25">
      <c r="A35" s="93">
        <v>33</v>
      </c>
      <c r="B35" s="97" t="s">
        <v>1032</v>
      </c>
      <c r="C35" s="99">
        <v>400</v>
      </c>
      <c r="D35" s="100">
        <v>53.189</v>
      </c>
      <c r="E35" s="100">
        <v>36849.339199999995</v>
      </c>
    </row>
    <row r="36" spans="1:5" ht="15.75" x14ac:dyDescent="0.25">
      <c r="A36" s="93">
        <v>34</v>
      </c>
      <c r="B36" s="93" t="s">
        <v>1034</v>
      </c>
      <c r="C36" s="99">
        <v>400</v>
      </c>
      <c r="D36" s="100">
        <v>52.588699999999996</v>
      </c>
      <c r="E36" s="100">
        <v>36433.451359999992</v>
      </c>
    </row>
    <row r="37" spans="1:5" ht="15.75" x14ac:dyDescent="0.25">
      <c r="A37" s="93">
        <v>35</v>
      </c>
      <c r="B37" s="97" t="s">
        <v>1033</v>
      </c>
      <c r="C37" s="99">
        <v>400</v>
      </c>
      <c r="D37" s="100">
        <v>49.764600000000002</v>
      </c>
      <c r="E37" s="100">
        <v>34476.914879999997</v>
      </c>
    </row>
    <row r="38" spans="1:5" ht="15.75" x14ac:dyDescent="0.25">
      <c r="A38" s="93">
        <v>36</v>
      </c>
      <c r="B38" s="93" t="s">
        <v>1035</v>
      </c>
      <c r="C38" s="99">
        <v>400</v>
      </c>
      <c r="D38" s="100">
        <v>2.2134</v>
      </c>
      <c r="E38" s="100">
        <v>1533.44352</v>
      </c>
    </row>
    <row r="39" spans="1:5" ht="15.75" x14ac:dyDescent="0.25">
      <c r="A39" s="93">
        <v>37</v>
      </c>
      <c r="B39" s="96" t="s">
        <v>1036</v>
      </c>
      <c r="C39" s="99">
        <v>400</v>
      </c>
      <c r="D39" s="100">
        <v>10.6349</v>
      </c>
      <c r="E39" s="100">
        <v>7367.8587199999993</v>
      </c>
    </row>
    <row r="40" spans="1:5" ht="15.75" x14ac:dyDescent="0.25">
      <c r="A40" s="93">
        <v>38</v>
      </c>
      <c r="B40" s="96" t="s">
        <v>1037</v>
      </c>
      <c r="C40" s="99">
        <v>400</v>
      </c>
      <c r="D40" s="100">
        <v>31.294400000000003</v>
      </c>
      <c r="E40" s="100">
        <v>21680.760320000001</v>
      </c>
    </row>
    <row r="41" spans="1:5" ht="15.75" x14ac:dyDescent="0.25">
      <c r="A41" s="93">
        <v>39</v>
      </c>
      <c r="B41" s="93" t="s">
        <v>1038</v>
      </c>
      <c r="C41" s="99">
        <v>400</v>
      </c>
      <c r="D41" s="100">
        <v>13.828299999999999</v>
      </c>
      <c r="E41" s="100">
        <v>9580.2462399999986</v>
      </c>
    </row>
    <row r="42" spans="1:5" ht="15.75" x14ac:dyDescent="0.25">
      <c r="A42" s="93">
        <v>40</v>
      </c>
      <c r="B42" s="93" t="s">
        <v>1039</v>
      </c>
      <c r="C42" s="99">
        <v>400</v>
      </c>
      <c r="D42" s="100">
        <v>35.81</v>
      </c>
      <c r="E42" s="100">
        <v>24809.168000000001</v>
      </c>
    </row>
    <row r="43" spans="1:5" ht="15.75" x14ac:dyDescent="0.25">
      <c r="A43" s="93">
        <v>41</v>
      </c>
      <c r="B43" s="93" t="s">
        <v>1040</v>
      </c>
      <c r="C43" s="99">
        <v>400</v>
      </c>
      <c r="D43" s="100">
        <v>19.1523</v>
      </c>
      <c r="E43" s="100">
        <v>13268.71344</v>
      </c>
    </row>
    <row r="44" spans="1:5" ht="15.75" x14ac:dyDescent="0.25">
      <c r="A44" s="93">
        <v>42</v>
      </c>
      <c r="B44" s="93" t="s">
        <v>1041</v>
      </c>
      <c r="C44" s="99">
        <v>400</v>
      </c>
      <c r="D44" s="100">
        <v>35.162099999999995</v>
      </c>
      <c r="E44" s="100">
        <v>24360.302879999996</v>
      </c>
    </row>
    <row r="45" spans="1:5" ht="15.75" x14ac:dyDescent="0.25">
      <c r="A45" s="93">
        <v>43</v>
      </c>
      <c r="B45" s="93" t="s">
        <v>1042</v>
      </c>
      <c r="C45" s="99">
        <v>400</v>
      </c>
      <c r="D45" s="100">
        <v>9.0679999999999996</v>
      </c>
      <c r="E45" s="100">
        <v>6282.3103999999994</v>
      </c>
    </row>
    <row r="46" spans="1:5" ht="15.75" x14ac:dyDescent="0.25">
      <c r="A46" s="93">
        <v>44</v>
      </c>
      <c r="B46" s="93" t="s">
        <v>986</v>
      </c>
      <c r="C46" s="99">
        <v>400</v>
      </c>
      <c r="D46" s="100">
        <v>28.052900000000001</v>
      </c>
      <c r="E46" s="100">
        <v>19435.04912</v>
      </c>
    </row>
    <row r="47" spans="1:5" ht="15.75" x14ac:dyDescent="0.25">
      <c r="A47" s="93">
        <v>45</v>
      </c>
      <c r="B47" s="93" t="s">
        <v>1043</v>
      </c>
      <c r="C47" s="99">
        <v>400</v>
      </c>
      <c r="D47" s="100">
        <v>40.340499999999999</v>
      </c>
      <c r="E47" s="100">
        <v>27947.898399999998</v>
      </c>
    </row>
    <row r="48" spans="1:5" ht="15.75" x14ac:dyDescent="0.25">
      <c r="A48" s="93">
        <v>46</v>
      </c>
      <c r="B48" s="97" t="s">
        <v>1044</v>
      </c>
      <c r="C48" s="99">
        <v>400</v>
      </c>
      <c r="D48" s="100">
        <v>24.8825</v>
      </c>
      <c r="E48" s="100">
        <v>17238.595999999998</v>
      </c>
    </row>
    <row r="49" spans="1:5" ht="15.75" x14ac:dyDescent="0.25">
      <c r="A49" s="93">
        <v>47</v>
      </c>
      <c r="B49" s="93" t="s">
        <v>1045</v>
      </c>
      <c r="C49" s="99">
        <v>400</v>
      </c>
      <c r="D49" s="100">
        <v>26.112200000000001</v>
      </c>
      <c r="E49" s="100">
        <v>18090.532159999999</v>
      </c>
    </row>
    <row r="50" spans="1:5" ht="15.75" x14ac:dyDescent="0.25">
      <c r="A50" s="93">
        <v>48</v>
      </c>
      <c r="B50" s="93" t="s">
        <v>987</v>
      </c>
      <c r="C50" s="99">
        <v>400</v>
      </c>
      <c r="D50" s="100">
        <v>24.709599999999998</v>
      </c>
      <c r="E50" s="100">
        <v>17118.810879999997</v>
      </c>
    </row>
    <row r="51" spans="1:5" ht="15.75" x14ac:dyDescent="0.25">
      <c r="A51" s="93">
        <v>49</v>
      </c>
      <c r="B51" s="96" t="s">
        <v>988</v>
      </c>
      <c r="C51" s="99">
        <v>400</v>
      </c>
      <c r="D51" s="100">
        <v>22.029900000000001</v>
      </c>
      <c r="E51" s="100">
        <v>15262.31472</v>
      </c>
    </row>
    <row r="52" spans="1:5" ht="15.75" x14ac:dyDescent="0.25">
      <c r="A52" s="93">
        <v>50</v>
      </c>
      <c r="B52" s="93" t="s">
        <v>1046</v>
      </c>
      <c r="C52" s="99">
        <v>400</v>
      </c>
      <c r="D52" s="100">
        <v>25.486099999999997</v>
      </c>
      <c r="E52" s="100">
        <v>17656.770079999998</v>
      </c>
    </row>
    <row r="53" spans="1:5" ht="15.75" x14ac:dyDescent="0.25">
      <c r="A53" s="93">
        <v>51</v>
      </c>
      <c r="B53" s="93" t="s">
        <v>1047</v>
      </c>
      <c r="C53" s="99">
        <v>400</v>
      </c>
      <c r="D53" s="100">
        <v>28.1142</v>
      </c>
      <c r="E53" s="100">
        <v>19477.517759999999</v>
      </c>
    </row>
    <row r="54" spans="1:5" ht="15.75" x14ac:dyDescent="0.25">
      <c r="A54" s="93">
        <v>52</v>
      </c>
      <c r="B54" s="93" t="s">
        <v>1048</v>
      </c>
      <c r="C54" s="99">
        <v>400</v>
      </c>
      <c r="D54" s="100">
        <v>15.8978</v>
      </c>
      <c r="E54" s="100">
        <v>11013.99584</v>
      </c>
    </row>
    <row r="55" spans="1:5" ht="15.75" x14ac:dyDescent="0.25">
      <c r="A55" s="93">
        <v>53</v>
      </c>
      <c r="B55" s="96" t="s">
        <v>1049</v>
      </c>
      <c r="C55" s="99">
        <v>400</v>
      </c>
      <c r="D55" s="100">
        <v>22.3324</v>
      </c>
      <c r="E55" s="100">
        <v>15471.886719999999</v>
      </c>
    </row>
    <row r="56" spans="1:5" ht="15.75" x14ac:dyDescent="0.25">
      <c r="A56" s="93">
        <v>54</v>
      </c>
      <c r="B56" s="93" t="s">
        <v>990</v>
      </c>
      <c r="C56" s="99">
        <v>400</v>
      </c>
      <c r="D56" s="100">
        <v>24.379200000000001</v>
      </c>
      <c r="E56" s="100">
        <v>16889.909759999999</v>
      </c>
    </row>
    <row r="57" spans="1:5" ht="15.75" x14ac:dyDescent="0.25">
      <c r="A57" s="93">
        <v>55</v>
      </c>
      <c r="B57" s="93" t="s">
        <v>1050</v>
      </c>
      <c r="C57" s="99">
        <v>400</v>
      </c>
      <c r="D57" s="100">
        <v>17.602</v>
      </c>
      <c r="E57" s="100">
        <v>12194.6656</v>
      </c>
    </row>
    <row r="58" spans="1:5" ht="15.75" x14ac:dyDescent="0.25">
      <c r="A58" s="93">
        <v>56</v>
      </c>
      <c r="B58" s="93" t="s">
        <v>1051</v>
      </c>
      <c r="C58" s="99">
        <v>400</v>
      </c>
      <c r="D58" s="100">
        <v>9.4564000000000004</v>
      </c>
      <c r="E58" s="100">
        <v>6551.3939199999995</v>
      </c>
    </row>
    <row r="59" spans="1:5" ht="15.75" x14ac:dyDescent="0.25">
      <c r="A59" s="93">
        <v>57</v>
      </c>
      <c r="B59" s="96" t="s">
        <v>1052</v>
      </c>
      <c r="C59" s="99">
        <v>400</v>
      </c>
      <c r="D59" s="100">
        <v>11.2264</v>
      </c>
      <c r="E59" s="100">
        <v>7777.6499199999998</v>
      </c>
    </row>
    <row r="60" spans="1:5" ht="15.75" x14ac:dyDescent="0.25">
      <c r="A60" s="93">
        <v>58</v>
      </c>
      <c r="B60" s="93" t="s">
        <v>1053</v>
      </c>
      <c r="C60" s="99">
        <v>400</v>
      </c>
      <c r="D60" s="100">
        <v>19.422400000000003</v>
      </c>
      <c r="E60" s="100">
        <v>13455.838720000002</v>
      </c>
    </row>
    <row r="61" spans="1:5" ht="15.75" x14ac:dyDescent="0.25">
      <c r="A61" s="93">
        <v>59</v>
      </c>
      <c r="B61" s="93" t="s">
        <v>1054</v>
      </c>
      <c r="C61" s="99">
        <v>400</v>
      </c>
      <c r="D61" s="100">
        <v>34.047899999999998</v>
      </c>
      <c r="E61" s="100">
        <v>23588.385119999999</v>
      </c>
    </row>
    <row r="62" spans="1:5" ht="15.75" x14ac:dyDescent="0.25">
      <c r="A62" s="93">
        <v>60</v>
      </c>
      <c r="B62" s="93" t="s">
        <v>991</v>
      </c>
      <c r="C62" s="99">
        <v>400</v>
      </c>
      <c r="D62" s="100">
        <v>34.325900000000004</v>
      </c>
      <c r="E62" s="100">
        <v>23780.983520000002</v>
      </c>
    </row>
    <row r="63" spans="1:5" ht="15.75" x14ac:dyDescent="0.25">
      <c r="A63" s="93">
        <v>61</v>
      </c>
      <c r="B63" s="97" t="s">
        <v>1055</v>
      </c>
      <c r="C63" s="99">
        <v>400</v>
      </c>
      <c r="D63" s="100">
        <v>35.813499999999998</v>
      </c>
      <c r="E63" s="100">
        <v>24811.592799999999</v>
      </c>
    </row>
    <row r="64" spans="1:5" ht="15.75" x14ac:dyDescent="0.25">
      <c r="A64" s="93">
        <v>62</v>
      </c>
      <c r="B64" s="96" t="s">
        <v>1056</v>
      </c>
      <c r="C64" s="99">
        <v>400</v>
      </c>
      <c r="D64" s="100">
        <v>35.853400000000001</v>
      </c>
      <c r="E64" s="100">
        <v>24839.235519999998</v>
      </c>
    </row>
    <row r="65" spans="1:5" ht="15.75" x14ac:dyDescent="0.25">
      <c r="A65" s="93">
        <v>63</v>
      </c>
      <c r="B65" s="96" t="s">
        <v>992</v>
      </c>
      <c r="C65" s="99">
        <v>400</v>
      </c>
      <c r="D65" s="100">
        <v>37.686900000000001</v>
      </c>
      <c r="E65" s="100">
        <v>26109.48432</v>
      </c>
    </row>
    <row r="66" spans="1:5" ht="15.75" x14ac:dyDescent="0.25">
      <c r="A66" s="93">
        <v>64</v>
      </c>
      <c r="B66" s="93" t="s">
        <v>1057</v>
      </c>
      <c r="C66" s="99">
        <v>400</v>
      </c>
      <c r="D66" s="100">
        <v>1.9555</v>
      </c>
      <c r="E66" s="100">
        <v>1354.7703999999999</v>
      </c>
    </row>
    <row r="67" spans="1:5" ht="15.75" x14ac:dyDescent="0.25">
      <c r="A67" s="93">
        <v>65</v>
      </c>
      <c r="B67" s="93" t="s">
        <v>1058</v>
      </c>
      <c r="C67" s="99">
        <v>400</v>
      </c>
      <c r="D67" s="100">
        <v>19.862299999999998</v>
      </c>
      <c r="E67" s="100">
        <v>13760.601439999997</v>
      </c>
    </row>
    <row r="68" spans="1:5" ht="15.75" x14ac:dyDescent="0.25">
      <c r="A68" s="93">
        <v>66</v>
      </c>
      <c r="B68" s="93" t="s">
        <v>1059</v>
      </c>
      <c r="C68" s="99">
        <v>400</v>
      </c>
      <c r="D68" s="100">
        <v>14.6439</v>
      </c>
      <c r="E68" s="100">
        <v>10145.29392</v>
      </c>
    </row>
    <row r="69" spans="1:5" ht="15.75" x14ac:dyDescent="0.25">
      <c r="A69" s="93">
        <v>67</v>
      </c>
      <c r="B69" s="93" t="s">
        <v>1060</v>
      </c>
      <c r="C69" s="99">
        <v>400</v>
      </c>
      <c r="D69" s="100">
        <v>14.194900000000001</v>
      </c>
      <c r="E69" s="100">
        <v>9834.2267200000006</v>
      </c>
    </row>
    <row r="70" spans="1:5" ht="15.75" x14ac:dyDescent="0.25">
      <c r="A70" s="93">
        <v>68</v>
      </c>
      <c r="B70" s="93" t="s">
        <v>1061</v>
      </c>
      <c r="C70" s="99">
        <v>400</v>
      </c>
      <c r="D70" s="100">
        <v>13.357299999999999</v>
      </c>
      <c r="E70" s="100">
        <v>9253.9374399999979</v>
      </c>
    </row>
    <row r="71" spans="1:5" ht="15.75" x14ac:dyDescent="0.25">
      <c r="A71" s="93">
        <v>69</v>
      </c>
      <c r="B71" s="93" t="s">
        <v>1062</v>
      </c>
      <c r="C71" s="99">
        <v>400</v>
      </c>
      <c r="D71" s="100">
        <v>13.889899999999999</v>
      </c>
      <c r="E71" s="100">
        <v>9622.9227199999987</v>
      </c>
    </row>
    <row r="72" spans="1:5" ht="15.75" x14ac:dyDescent="0.25">
      <c r="A72" s="93">
        <v>70</v>
      </c>
      <c r="B72" s="93" t="s">
        <v>1063</v>
      </c>
      <c r="C72" s="99">
        <v>400</v>
      </c>
      <c r="D72" s="100">
        <v>27.6417</v>
      </c>
      <c r="E72" s="100">
        <v>19150.169759999997</v>
      </c>
    </row>
    <row r="73" spans="1:5" ht="15.75" x14ac:dyDescent="0.25">
      <c r="A73" s="93">
        <v>71</v>
      </c>
      <c r="B73" s="93" t="s">
        <v>1064</v>
      </c>
      <c r="C73" s="99">
        <v>400</v>
      </c>
      <c r="D73" s="100">
        <v>33.627900000000004</v>
      </c>
      <c r="E73" s="100">
        <v>23297.40912</v>
      </c>
    </row>
    <row r="74" spans="1:5" ht="15.75" x14ac:dyDescent="0.25">
      <c r="A74" s="93">
        <v>72</v>
      </c>
      <c r="B74" s="93" t="s">
        <v>1065</v>
      </c>
      <c r="C74" s="99">
        <v>400</v>
      </c>
      <c r="D74" s="100">
        <v>35.553199999999997</v>
      </c>
      <c r="E74" s="100">
        <v>24631.256959999995</v>
      </c>
    </row>
    <row r="75" spans="1:5" ht="15.75" x14ac:dyDescent="0.25">
      <c r="A75" s="93">
        <v>73</v>
      </c>
      <c r="B75" s="93" t="s">
        <v>1066</v>
      </c>
      <c r="C75" s="99">
        <v>400</v>
      </c>
      <c r="D75" s="100">
        <v>7.6873000000000005</v>
      </c>
      <c r="E75" s="100">
        <v>5325.7614400000002</v>
      </c>
    </row>
    <row r="76" spans="1:5" ht="15.75" x14ac:dyDescent="0.25">
      <c r="A76" s="93">
        <v>74</v>
      </c>
      <c r="B76" s="93" t="s">
        <v>1067</v>
      </c>
      <c r="C76" s="99">
        <v>400</v>
      </c>
      <c r="D76" s="100">
        <v>16.633500000000002</v>
      </c>
      <c r="E76" s="100">
        <v>11523.6888</v>
      </c>
    </row>
    <row r="77" spans="1:5" ht="15.75" x14ac:dyDescent="0.25">
      <c r="A77" s="93">
        <v>75</v>
      </c>
      <c r="B77" s="93" t="s">
        <v>1068</v>
      </c>
      <c r="C77" s="99">
        <v>400</v>
      </c>
      <c r="D77" s="100">
        <v>19.238400000000002</v>
      </c>
      <c r="E77" s="100">
        <v>13328.363520000001</v>
      </c>
    </row>
    <row r="78" spans="1:5" ht="15.75" x14ac:dyDescent="0.25">
      <c r="A78" s="93">
        <v>76</v>
      </c>
      <c r="B78" s="93" t="s">
        <v>1069</v>
      </c>
      <c r="C78" s="99">
        <v>400</v>
      </c>
      <c r="D78" s="100">
        <v>23.302199999999999</v>
      </c>
      <c r="E78" s="100">
        <v>16143.764159999999</v>
      </c>
    </row>
    <row r="79" spans="1:5" ht="15.75" x14ac:dyDescent="0.25">
      <c r="A79" s="93">
        <v>77</v>
      </c>
      <c r="B79" s="93" t="s">
        <v>1070</v>
      </c>
      <c r="C79" s="99">
        <v>400</v>
      </c>
      <c r="D79" s="100">
        <v>21.812200000000001</v>
      </c>
      <c r="E79" s="100">
        <v>15111.49216</v>
      </c>
    </row>
    <row r="80" spans="1:5" ht="15.75" x14ac:dyDescent="0.25">
      <c r="A80" s="93">
        <v>78</v>
      </c>
      <c r="B80" s="93" t="s">
        <v>1071</v>
      </c>
      <c r="C80" s="99">
        <v>400</v>
      </c>
      <c r="D80" s="100">
        <v>21.736099999999997</v>
      </c>
      <c r="E80" s="100">
        <v>15058.770079999997</v>
      </c>
    </row>
    <row r="81" spans="1:5" ht="15.75" x14ac:dyDescent="0.25">
      <c r="A81" s="93">
        <v>79</v>
      </c>
      <c r="B81" s="93" t="s">
        <v>1072</v>
      </c>
      <c r="C81" s="99">
        <v>400</v>
      </c>
      <c r="D81" s="100">
        <v>11.7805</v>
      </c>
      <c r="E81" s="100">
        <v>8161.5303999999996</v>
      </c>
    </row>
    <row r="82" spans="1:5" ht="15.75" x14ac:dyDescent="0.25">
      <c r="A82" s="93">
        <v>80</v>
      </c>
      <c r="B82" s="96" t="s">
        <v>1073</v>
      </c>
      <c r="C82" s="99">
        <v>400</v>
      </c>
      <c r="D82" s="100">
        <v>5.2716000000000003</v>
      </c>
      <c r="E82" s="100">
        <v>3652.1644799999999</v>
      </c>
    </row>
    <row r="83" spans="1:5" ht="15.75" x14ac:dyDescent="0.25">
      <c r="A83" s="93">
        <v>81</v>
      </c>
      <c r="B83" s="93" t="s">
        <v>1074</v>
      </c>
      <c r="C83" s="99">
        <v>400</v>
      </c>
      <c r="D83" s="100">
        <v>5.2716000000000003</v>
      </c>
      <c r="E83" s="100">
        <v>3652.1644799999999</v>
      </c>
    </row>
    <row r="84" spans="1:5" ht="15.75" x14ac:dyDescent="0.25">
      <c r="A84" s="93">
        <v>82</v>
      </c>
      <c r="B84" s="93" t="s">
        <v>1075</v>
      </c>
      <c r="C84" s="99">
        <v>400</v>
      </c>
      <c r="D84" s="100">
        <v>30.806999999999999</v>
      </c>
      <c r="E84" s="100">
        <v>21343.089599999999</v>
      </c>
    </row>
    <row r="85" spans="1:5" ht="15.75" x14ac:dyDescent="0.25">
      <c r="A85" s="93">
        <v>83</v>
      </c>
      <c r="B85" s="93" t="s">
        <v>1076</v>
      </c>
      <c r="C85" s="99">
        <v>400</v>
      </c>
      <c r="D85" s="100">
        <v>18.1358</v>
      </c>
      <c r="E85" s="100">
        <v>12564.482239999999</v>
      </c>
    </row>
    <row r="86" spans="1:5" ht="15.75" x14ac:dyDescent="0.25">
      <c r="A86" s="93">
        <v>84</v>
      </c>
      <c r="B86" s="96" t="s">
        <v>1077</v>
      </c>
      <c r="C86" s="99">
        <v>400</v>
      </c>
      <c r="D86" s="100">
        <v>18.300900000000002</v>
      </c>
      <c r="E86" s="100">
        <v>12678.863520000001</v>
      </c>
    </row>
    <row r="87" spans="1:5" ht="15.75" x14ac:dyDescent="0.25">
      <c r="A87" s="93">
        <v>85</v>
      </c>
      <c r="B87" s="93" t="s">
        <v>1078</v>
      </c>
      <c r="C87" s="99">
        <v>400</v>
      </c>
      <c r="D87" s="100">
        <v>14.9122</v>
      </c>
      <c r="E87" s="100">
        <v>10331.17216</v>
      </c>
    </row>
    <row r="88" spans="1:5" ht="15.75" x14ac:dyDescent="0.25">
      <c r="A88" s="93">
        <v>86</v>
      </c>
      <c r="B88" s="97" t="s">
        <v>1079</v>
      </c>
      <c r="C88" s="99">
        <v>400</v>
      </c>
      <c r="D88" s="100">
        <v>22.3932</v>
      </c>
      <c r="E88" s="100">
        <v>15514.008959999999</v>
      </c>
    </row>
    <row r="89" spans="1:5" ht="15.75" x14ac:dyDescent="0.25">
      <c r="A89" s="93">
        <v>87</v>
      </c>
      <c r="B89" s="93" t="s">
        <v>1080</v>
      </c>
      <c r="C89" s="99">
        <v>400</v>
      </c>
      <c r="D89" s="100">
        <v>22.133800000000001</v>
      </c>
      <c r="E89" s="100">
        <v>15334.296639999999</v>
      </c>
    </row>
    <row r="90" spans="1:5" ht="15.75" x14ac:dyDescent="0.25">
      <c r="A90" s="93">
        <v>88</v>
      </c>
      <c r="B90" s="93" t="s">
        <v>1081</v>
      </c>
      <c r="C90" s="99">
        <v>400</v>
      </c>
      <c r="D90" s="100">
        <v>22.247900000000001</v>
      </c>
      <c r="E90" s="100">
        <v>15413.34512</v>
      </c>
    </row>
    <row r="91" spans="1:5" ht="15.75" x14ac:dyDescent="0.25">
      <c r="A91" s="93">
        <v>89</v>
      </c>
      <c r="B91" s="94" t="s">
        <v>1082</v>
      </c>
      <c r="C91" s="99">
        <v>400</v>
      </c>
      <c r="D91" s="100">
        <v>51.005800000000001</v>
      </c>
      <c r="E91" s="100">
        <v>35336.818240000001</v>
      </c>
    </row>
    <row r="92" spans="1:5" ht="15.75" x14ac:dyDescent="0.25">
      <c r="A92" s="93">
        <v>90</v>
      </c>
      <c r="B92" s="93" t="s">
        <v>1083</v>
      </c>
      <c r="C92" s="99">
        <v>400</v>
      </c>
      <c r="D92" s="100">
        <v>37.848500000000001</v>
      </c>
      <c r="E92" s="100">
        <v>26221.4408</v>
      </c>
    </row>
    <row r="93" spans="1:5" ht="15.75" x14ac:dyDescent="0.25">
      <c r="A93" s="93">
        <v>91</v>
      </c>
      <c r="B93" s="93" t="s">
        <v>1084</v>
      </c>
      <c r="C93" s="99">
        <v>400</v>
      </c>
      <c r="D93" s="100">
        <v>36.808</v>
      </c>
      <c r="E93" s="100">
        <v>25500.582399999999</v>
      </c>
    </row>
    <row r="94" spans="1:5" ht="15.75" x14ac:dyDescent="0.25">
      <c r="A94" s="93">
        <v>92</v>
      </c>
      <c r="B94" s="97" t="s">
        <v>1085</v>
      </c>
      <c r="C94" s="99">
        <v>400</v>
      </c>
      <c r="D94" s="100">
        <v>24.529</v>
      </c>
      <c r="E94" s="100">
        <v>16993.691199999997</v>
      </c>
    </row>
    <row r="95" spans="1:5" ht="15.75" x14ac:dyDescent="0.25">
      <c r="A95" s="93">
        <v>93</v>
      </c>
      <c r="B95" s="93" t="s">
        <v>1086</v>
      </c>
      <c r="C95" s="99">
        <v>400</v>
      </c>
      <c r="D95" s="100">
        <v>21.753400000000003</v>
      </c>
      <c r="E95" s="100">
        <v>15070.755520000001</v>
      </c>
    </row>
    <row r="96" spans="1:5" ht="15.75" x14ac:dyDescent="0.25">
      <c r="A96" s="93">
        <v>94</v>
      </c>
      <c r="B96" s="93" t="s">
        <v>1087</v>
      </c>
      <c r="C96" s="99">
        <v>400</v>
      </c>
      <c r="D96" s="100">
        <v>29.410499999999999</v>
      </c>
      <c r="E96" s="100">
        <v>20375.594399999998</v>
      </c>
    </row>
    <row r="97" spans="1:5" ht="15.75" x14ac:dyDescent="0.25">
      <c r="A97" s="93">
        <v>95</v>
      </c>
      <c r="B97" s="97" t="s">
        <v>1088</v>
      </c>
      <c r="C97" s="99">
        <v>400</v>
      </c>
      <c r="D97" s="100">
        <v>31.079599999999999</v>
      </c>
      <c r="E97" s="100">
        <v>21531.94688</v>
      </c>
    </row>
    <row r="98" spans="1:5" ht="15.75" x14ac:dyDescent="0.25">
      <c r="A98" s="93">
        <v>96</v>
      </c>
      <c r="B98" s="93" t="s">
        <v>1089</v>
      </c>
      <c r="C98" s="99">
        <v>400</v>
      </c>
      <c r="D98" s="100">
        <v>23.072800000000001</v>
      </c>
      <c r="E98" s="100">
        <v>15984.83584</v>
      </c>
    </row>
    <row r="99" spans="1:5" ht="15.75" x14ac:dyDescent="0.25">
      <c r="A99" s="93">
        <v>97</v>
      </c>
      <c r="B99" s="93" t="s">
        <v>1090</v>
      </c>
      <c r="C99" s="99">
        <v>400</v>
      </c>
      <c r="D99" s="100">
        <v>35.548900000000003</v>
      </c>
      <c r="E99" s="100">
        <v>24628.27792</v>
      </c>
    </row>
    <row r="100" spans="1:5" ht="15.75" x14ac:dyDescent="0.25">
      <c r="A100" s="93">
        <v>98</v>
      </c>
      <c r="B100" s="93" t="s">
        <v>1091</v>
      </c>
      <c r="C100" s="99">
        <v>400</v>
      </c>
      <c r="D100" s="100">
        <v>24.401299999999999</v>
      </c>
      <c r="E100" s="100">
        <v>16905.22064</v>
      </c>
    </row>
    <row r="101" spans="1:5" ht="15.75" x14ac:dyDescent="0.25">
      <c r="A101" s="93">
        <v>99</v>
      </c>
      <c r="B101" s="93" t="s">
        <v>1092</v>
      </c>
      <c r="C101" s="99">
        <v>400</v>
      </c>
      <c r="D101" s="100">
        <v>24.142099999999999</v>
      </c>
      <c r="E101" s="100">
        <v>16725.646879999997</v>
      </c>
    </row>
    <row r="102" spans="1:5" ht="15.75" x14ac:dyDescent="0.25">
      <c r="A102" s="93">
        <v>100</v>
      </c>
      <c r="B102" s="93" t="s">
        <v>1093</v>
      </c>
      <c r="C102" s="99">
        <v>400</v>
      </c>
      <c r="D102" s="100">
        <v>16.075500000000002</v>
      </c>
      <c r="E102" s="100">
        <v>11137.106400000001</v>
      </c>
    </row>
    <row r="103" spans="1:5" ht="15.75" x14ac:dyDescent="0.25">
      <c r="A103" s="93">
        <v>101</v>
      </c>
      <c r="B103" s="93" t="s">
        <v>1094</v>
      </c>
      <c r="C103" s="99">
        <v>400</v>
      </c>
      <c r="D103" s="100">
        <v>18.1816</v>
      </c>
      <c r="E103" s="100">
        <v>12596.212479999998</v>
      </c>
    </row>
    <row r="104" spans="1:5" ht="15.75" x14ac:dyDescent="0.25">
      <c r="A104" s="93">
        <v>102</v>
      </c>
      <c r="B104" s="93" t="s">
        <v>1095</v>
      </c>
      <c r="C104" s="99">
        <v>400</v>
      </c>
      <c r="D104" s="100">
        <v>12.384499999999999</v>
      </c>
      <c r="E104" s="100">
        <v>8579.9815999999992</v>
      </c>
    </row>
    <row r="105" spans="1:5" ht="15.75" x14ac:dyDescent="0.25">
      <c r="A105" s="93">
        <v>103</v>
      </c>
      <c r="B105" s="96" t="s">
        <v>1096</v>
      </c>
      <c r="C105" s="99">
        <v>400</v>
      </c>
      <c r="D105" s="100">
        <v>6.1303000000000001</v>
      </c>
      <c r="E105" s="100">
        <v>4247.0718399999996</v>
      </c>
    </row>
    <row r="106" spans="1:5" ht="15.75" x14ac:dyDescent="0.25">
      <c r="A106" s="93">
        <v>104</v>
      </c>
      <c r="B106" s="96" t="s">
        <v>1097</v>
      </c>
      <c r="C106" s="99">
        <v>400</v>
      </c>
      <c r="D106" s="100">
        <v>22.148199999999999</v>
      </c>
      <c r="E106" s="100">
        <v>15344.272959999998</v>
      </c>
    </row>
    <row r="107" spans="1:5" ht="15.75" x14ac:dyDescent="0.25">
      <c r="A107" s="93">
        <v>105</v>
      </c>
      <c r="B107" s="93" t="s">
        <v>1098</v>
      </c>
      <c r="C107" s="99">
        <v>400</v>
      </c>
      <c r="D107" s="100">
        <v>21.808799999999998</v>
      </c>
      <c r="E107" s="100">
        <v>15109.136639999997</v>
      </c>
    </row>
    <row r="108" spans="1:5" ht="15.75" x14ac:dyDescent="0.25">
      <c r="A108" s="93">
        <v>106</v>
      </c>
      <c r="B108" s="96" t="s">
        <v>1099</v>
      </c>
      <c r="C108" s="99">
        <v>400</v>
      </c>
      <c r="D108" s="100">
        <v>14.3591</v>
      </c>
      <c r="E108" s="100">
        <v>9947.9844799999992</v>
      </c>
    </row>
    <row r="109" spans="1:5" ht="15.75" x14ac:dyDescent="0.25">
      <c r="A109" s="93">
        <v>107</v>
      </c>
      <c r="B109" s="96" t="s">
        <v>1100</v>
      </c>
      <c r="C109" s="99">
        <v>400</v>
      </c>
      <c r="D109" s="100">
        <v>15.7094</v>
      </c>
      <c r="E109" s="100">
        <v>10883.472319999999</v>
      </c>
    </row>
    <row r="110" spans="1:5" ht="15.75" x14ac:dyDescent="0.25">
      <c r="A110" s="93">
        <v>108</v>
      </c>
      <c r="B110" s="96" t="s">
        <v>1101</v>
      </c>
      <c r="C110" s="99">
        <v>400</v>
      </c>
      <c r="D110" s="100">
        <v>25.3108</v>
      </c>
      <c r="E110" s="100">
        <v>17535.322239999998</v>
      </c>
    </row>
    <row r="111" spans="1:5" ht="15.75" x14ac:dyDescent="0.25">
      <c r="A111" s="93">
        <v>109</v>
      </c>
      <c r="B111" s="93" t="s">
        <v>1102</v>
      </c>
      <c r="C111" s="99">
        <v>400</v>
      </c>
      <c r="D111" s="100">
        <v>16.0413</v>
      </c>
      <c r="E111" s="100">
        <v>11113.412639999999</v>
      </c>
    </row>
    <row r="112" spans="1:5" ht="15.75" x14ac:dyDescent="0.25">
      <c r="A112" s="93">
        <v>110</v>
      </c>
      <c r="B112" s="93" t="s">
        <v>1104</v>
      </c>
      <c r="C112" s="99">
        <v>400</v>
      </c>
      <c r="D112" s="100">
        <v>14.8316</v>
      </c>
      <c r="E112" s="100">
        <v>10275.332479999999</v>
      </c>
    </row>
    <row r="113" spans="1:5" ht="15.75" x14ac:dyDescent="0.25">
      <c r="A113" s="93">
        <v>111</v>
      </c>
      <c r="B113" s="93" t="s">
        <v>1103</v>
      </c>
      <c r="C113" s="99">
        <v>400</v>
      </c>
      <c r="D113" s="100">
        <v>12.556899999999999</v>
      </c>
      <c r="E113" s="100">
        <v>8699.4203199999993</v>
      </c>
    </row>
    <row r="114" spans="1:5" ht="15.75" x14ac:dyDescent="0.25">
      <c r="A114" s="93">
        <v>112</v>
      </c>
      <c r="B114" s="93" t="s">
        <v>1105</v>
      </c>
      <c r="C114" s="99">
        <v>400</v>
      </c>
      <c r="D114" s="100">
        <v>13.124600000000001</v>
      </c>
      <c r="E114" s="100">
        <v>9092.7228799999993</v>
      </c>
    </row>
    <row r="115" spans="1:5" ht="15.75" x14ac:dyDescent="0.25">
      <c r="A115" s="93">
        <v>113</v>
      </c>
      <c r="B115" s="93" t="s">
        <v>1106</v>
      </c>
      <c r="C115" s="99">
        <v>400</v>
      </c>
      <c r="D115" s="100">
        <v>21.086500000000001</v>
      </c>
      <c r="E115" s="100">
        <v>14608.727199999999</v>
      </c>
    </row>
    <row r="116" spans="1:5" ht="15.75" x14ac:dyDescent="0.25">
      <c r="A116" s="93">
        <v>114</v>
      </c>
      <c r="B116" s="93" t="s">
        <v>1107</v>
      </c>
      <c r="C116" s="99">
        <v>400</v>
      </c>
      <c r="D116" s="100">
        <v>22.052599999999998</v>
      </c>
      <c r="E116" s="100">
        <v>15278.041279999998</v>
      </c>
    </row>
    <row r="117" spans="1:5" ht="15.75" x14ac:dyDescent="0.25">
      <c r="A117" s="93">
        <v>115</v>
      </c>
      <c r="B117" s="96" t="s">
        <v>1108</v>
      </c>
      <c r="C117" s="99">
        <v>400</v>
      </c>
      <c r="D117" s="100">
        <v>24.1081</v>
      </c>
      <c r="E117" s="100">
        <v>16702.091679999998</v>
      </c>
    </row>
    <row r="118" spans="1:5" ht="15.75" x14ac:dyDescent="0.25">
      <c r="A118" s="93">
        <v>116</v>
      </c>
      <c r="B118" s="93" t="s">
        <v>1109</v>
      </c>
      <c r="C118" s="99">
        <v>400</v>
      </c>
      <c r="D118" s="100">
        <v>38.552999999999997</v>
      </c>
      <c r="E118" s="100">
        <v>26709.518399999997</v>
      </c>
    </row>
    <row r="119" spans="1:5" ht="15.75" x14ac:dyDescent="0.25">
      <c r="A119" s="93">
        <v>117</v>
      </c>
      <c r="B119" s="93" t="s">
        <v>1110</v>
      </c>
      <c r="C119" s="99">
        <v>400</v>
      </c>
      <c r="D119" s="100">
        <v>20.3932</v>
      </c>
      <c r="E119" s="100">
        <v>14128.408959999999</v>
      </c>
    </row>
    <row r="120" spans="1:5" ht="15.75" x14ac:dyDescent="0.25">
      <c r="A120" s="93">
        <v>118</v>
      </c>
      <c r="B120" s="97" t="s">
        <v>1111</v>
      </c>
      <c r="C120" s="99">
        <v>400</v>
      </c>
      <c r="D120" s="100">
        <v>31.649000000000001</v>
      </c>
      <c r="E120" s="100">
        <v>21926.427199999998</v>
      </c>
    </row>
    <row r="121" spans="1:5" ht="15.75" x14ac:dyDescent="0.25">
      <c r="A121" s="93">
        <v>119</v>
      </c>
      <c r="B121" s="93" t="s">
        <v>1112</v>
      </c>
      <c r="C121" s="99">
        <v>400</v>
      </c>
      <c r="D121" s="100">
        <v>28.804299999999998</v>
      </c>
      <c r="E121" s="100">
        <v>19955.619039999998</v>
      </c>
    </row>
    <row r="122" spans="1:5" ht="15.75" x14ac:dyDescent="0.25">
      <c r="A122" s="93">
        <v>120</v>
      </c>
      <c r="B122" s="93" t="s">
        <v>1113</v>
      </c>
      <c r="C122" s="99">
        <v>400</v>
      </c>
      <c r="D122" s="100">
        <v>27.4313</v>
      </c>
      <c r="E122" s="100">
        <v>19004.404640000001</v>
      </c>
    </row>
    <row r="123" spans="1:5" ht="15.75" x14ac:dyDescent="0.25">
      <c r="A123" s="93">
        <v>121</v>
      </c>
      <c r="B123" s="93" t="s">
        <v>1114</v>
      </c>
      <c r="C123" s="99">
        <v>400</v>
      </c>
      <c r="D123" s="100">
        <v>27.836400000000001</v>
      </c>
      <c r="E123" s="100">
        <v>19285.057919999999</v>
      </c>
    </row>
    <row r="124" spans="1:5" ht="15.75" x14ac:dyDescent="0.25">
      <c r="A124" s="93">
        <v>122</v>
      </c>
      <c r="B124" s="93" t="s">
        <v>1115</v>
      </c>
      <c r="C124" s="99">
        <v>400</v>
      </c>
      <c r="D124" s="100">
        <v>25.454499999999999</v>
      </c>
      <c r="E124" s="100">
        <v>17634.8776</v>
      </c>
    </row>
    <row r="125" spans="1:5" ht="15.75" x14ac:dyDescent="0.25">
      <c r="A125" s="93">
        <v>123</v>
      </c>
      <c r="B125" s="93" t="s">
        <v>1116</v>
      </c>
      <c r="C125" s="99">
        <v>400</v>
      </c>
      <c r="D125" s="100">
        <v>23.737500000000001</v>
      </c>
      <c r="E125" s="100">
        <v>16445.34</v>
      </c>
    </row>
    <row r="126" spans="1:5" ht="15.75" x14ac:dyDescent="0.25">
      <c r="A126" s="93">
        <v>124</v>
      </c>
      <c r="B126" s="93" t="s">
        <v>1117</v>
      </c>
      <c r="C126" s="99">
        <v>400</v>
      </c>
      <c r="D126" s="100">
        <v>19.554599999999997</v>
      </c>
      <c r="E126" s="100">
        <v>13547.426879999997</v>
      </c>
    </row>
    <row r="127" spans="1:5" ht="15.75" x14ac:dyDescent="0.25">
      <c r="A127" s="93">
        <v>125</v>
      </c>
      <c r="B127" s="93" t="s">
        <v>994</v>
      </c>
      <c r="C127" s="99">
        <v>400</v>
      </c>
      <c r="D127" s="100">
        <v>25.307200000000002</v>
      </c>
      <c r="E127" s="100">
        <v>17532.828160000001</v>
      </c>
    </row>
    <row r="128" spans="1:5" ht="15.75" x14ac:dyDescent="0.25">
      <c r="A128" s="93">
        <v>126</v>
      </c>
      <c r="B128" s="96" t="s">
        <v>1118</v>
      </c>
      <c r="C128" s="99">
        <v>400</v>
      </c>
      <c r="D128" s="100">
        <v>26.727700000000002</v>
      </c>
      <c r="E128" s="100">
        <v>18516.950560000001</v>
      </c>
    </row>
    <row r="129" spans="1:5" ht="15.75" x14ac:dyDescent="0.25">
      <c r="A129" s="93">
        <v>127</v>
      </c>
      <c r="B129" s="96" t="s">
        <v>1119</v>
      </c>
      <c r="C129" s="99">
        <v>400</v>
      </c>
      <c r="D129" s="100">
        <v>49.755699999999997</v>
      </c>
      <c r="E129" s="100">
        <v>34470.748959999997</v>
      </c>
    </row>
    <row r="130" spans="1:5" ht="15.75" x14ac:dyDescent="0.25">
      <c r="A130" s="93">
        <v>128</v>
      </c>
      <c r="B130" s="93" t="s">
        <v>995</v>
      </c>
      <c r="C130" s="99">
        <v>400</v>
      </c>
      <c r="D130" s="100">
        <v>52.1188</v>
      </c>
      <c r="E130" s="100">
        <v>36107.904640000001</v>
      </c>
    </row>
    <row r="131" spans="1:5" ht="15.75" x14ac:dyDescent="0.25">
      <c r="A131" s="93">
        <v>129</v>
      </c>
      <c r="B131" s="96" t="s">
        <v>1120</v>
      </c>
      <c r="C131" s="99">
        <v>400</v>
      </c>
      <c r="D131" s="100">
        <v>38.538899999999998</v>
      </c>
      <c r="E131" s="100">
        <v>26699.749919999998</v>
      </c>
    </row>
    <row r="132" spans="1:5" ht="15.75" x14ac:dyDescent="0.25">
      <c r="A132" s="93">
        <v>130</v>
      </c>
      <c r="B132" s="96" t="s">
        <v>1121</v>
      </c>
      <c r="C132" s="99">
        <v>400</v>
      </c>
      <c r="D132" s="100">
        <v>36.894300000000001</v>
      </c>
      <c r="E132" s="100">
        <v>25560.371039999998</v>
      </c>
    </row>
    <row r="133" spans="1:5" ht="15.75" x14ac:dyDescent="0.25">
      <c r="A133" s="93">
        <v>131</v>
      </c>
      <c r="B133" s="93" t="s">
        <v>996</v>
      </c>
      <c r="C133" s="99">
        <v>400</v>
      </c>
      <c r="D133" s="100">
        <v>36.352499999999999</v>
      </c>
      <c r="E133" s="100">
        <v>25185.011999999999</v>
      </c>
    </row>
    <row r="134" spans="1:5" ht="15.75" x14ac:dyDescent="0.25">
      <c r="A134" s="93">
        <v>132</v>
      </c>
      <c r="B134" s="93" t="s">
        <v>1122</v>
      </c>
      <c r="C134" s="99">
        <v>400</v>
      </c>
      <c r="D134" s="100">
        <v>36.894300000000001</v>
      </c>
      <c r="E134" s="100">
        <v>25560.371039999998</v>
      </c>
    </row>
    <row r="135" spans="1:5" ht="15.75" x14ac:dyDescent="0.25">
      <c r="A135" s="93">
        <v>133</v>
      </c>
      <c r="B135" s="93" t="s">
        <v>1123</v>
      </c>
      <c r="C135" s="99">
        <v>400</v>
      </c>
      <c r="D135" s="100">
        <v>36.894300000000001</v>
      </c>
      <c r="E135" s="100">
        <v>25560.371039999998</v>
      </c>
    </row>
    <row r="136" spans="1:5" ht="15.75" x14ac:dyDescent="0.25">
      <c r="A136" s="93">
        <v>134</v>
      </c>
      <c r="B136" s="93" t="s">
        <v>1124</v>
      </c>
      <c r="C136" s="99">
        <v>400</v>
      </c>
      <c r="D136" s="100">
        <v>38.538899999999998</v>
      </c>
      <c r="E136" s="100">
        <v>26699.749919999998</v>
      </c>
    </row>
    <row r="137" spans="1:5" ht="15.75" x14ac:dyDescent="0.25">
      <c r="A137" s="93">
        <v>135</v>
      </c>
      <c r="B137" s="96" t="s">
        <v>1125</v>
      </c>
      <c r="C137" s="99">
        <v>400</v>
      </c>
      <c r="D137" s="100">
        <v>38.538899999999998</v>
      </c>
      <c r="E137" s="100">
        <v>26699.749919999998</v>
      </c>
    </row>
    <row r="138" spans="1:5" ht="15.75" x14ac:dyDescent="0.25">
      <c r="A138" s="93">
        <v>136</v>
      </c>
      <c r="B138" s="93" t="s">
        <v>1126</v>
      </c>
      <c r="C138" s="99">
        <v>400</v>
      </c>
      <c r="D138" s="100">
        <v>26.351200000000002</v>
      </c>
      <c r="E138" s="100">
        <v>18256.111359999999</v>
      </c>
    </row>
    <row r="139" spans="1:5" ht="15.75" x14ac:dyDescent="0.25">
      <c r="A139" s="93">
        <v>137</v>
      </c>
      <c r="B139" s="93" t="s">
        <v>1127</v>
      </c>
      <c r="C139" s="99">
        <v>400</v>
      </c>
      <c r="D139" s="100">
        <v>22.614699999999999</v>
      </c>
      <c r="E139" s="100">
        <v>15667.464159999998</v>
      </c>
    </row>
    <row r="140" spans="1:5" ht="15.75" x14ac:dyDescent="0.25">
      <c r="A140" s="93">
        <v>138</v>
      </c>
      <c r="B140" s="93" t="s">
        <v>1128</v>
      </c>
      <c r="C140" s="99">
        <v>400</v>
      </c>
      <c r="D140" s="100">
        <v>22.614699999999999</v>
      </c>
      <c r="E140" s="100">
        <v>15667.464159999998</v>
      </c>
    </row>
    <row r="141" spans="1:5" ht="15.75" x14ac:dyDescent="0.25">
      <c r="A141" s="93">
        <v>139</v>
      </c>
      <c r="B141" s="96" t="s">
        <v>1129</v>
      </c>
      <c r="C141" s="99">
        <v>400</v>
      </c>
      <c r="D141" s="100">
        <v>22.614699999999999</v>
      </c>
      <c r="E141" s="100">
        <v>15667.464159999998</v>
      </c>
    </row>
    <row r="142" spans="1:5" ht="15.75" x14ac:dyDescent="0.25">
      <c r="A142" s="93">
        <v>140</v>
      </c>
      <c r="B142" s="96" t="s">
        <v>1130</v>
      </c>
      <c r="C142" s="99">
        <v>400</v>
      </c>
      <c r="D142" s="100">
        <v>29.021699999999999</v>
      </c>
      <c r="E142" s="100">
        <v>20106.233759999999</v>
      </c>
    </row>
    <row r="143" spans="1:5" ht="15.75" x14ac:dyDescent="0.25">
      <c r="A143" s="93">
        <v>141</v>
      </c>
      <c r="B143" s="93" t="s">
        <v>1131</v>
      </c>
      <c r="C143" s="99">
        <v>400</v>
      </c>
      <c r="D143" s="100">
        <v>18.898099999999999</v>
      </c>
      <c r="E143" s="100">
        <v>13092.603679999998</v>
      </c>
    </row>
    <row r="144" spans="1:5" ht="15.75" x14ac:dyDescent="0.25">
      <c r="A144" s="93">
        <v>142</v>
      </c>
      <c r="B144" s="93" t="s">
        <v>1132</v>
      </c>
      <c r="C144" s="99">
        <v>400</v>
      </c>
      <c r="D144" s="100">
        <v>31.6372</v>
      </c>
      <c r="E144" s="100">
        <v>21918.25216</v>
      </c>
    </row>
    <row r="145" spans="1:5" ht="15.75" x14ac:dyDescent="0.25">
      <c r="A145" s="93">
        <v>143</v>
      </c>
      <c r="B145" s="96" t="s">
        <v>1133</v>
      </c>
      <c r="C145" s="99">
        <v>400</v>
      </c>
      <c r="D145" s="100">
        <v>13.141500000000001</v>
      </c>
      <c r="E145" s="100">
        <v>9104.4311999999991</v>
      </c>
    </row>
    <row r="146" spans="1:5" ht="15.75" x14ac:dyDescent="0.25">
      <c r="A146" s="93">
        <v>144</v>
      </c>
      <c r="B146" s="93" t="s">
        <v>1134</v>
      </c>
      <c r="C146" s="99">
        <v>400</v>
      </c>
      <c r="D146" s="100">
        <v>13.6258</v>
      </c>
      <c r="E146" s="100">
        <v>9439.9542399999991</v>
      </c>
    </row>
    <row r="147" spans="1:5" ht="15.75" x14ac:dyDescent="0.25">
      <c r="A147" s="93">
        <v>145</v>
      </c>
      <c r="B147" s="93" t="s">
        <v>1135</v>
      </c>
      <c r="C147" s="99">
        <v>400</v>
      </c>
      <c r="D147" s="100">
        <v>13.6258</v>
      </c>
      <c r="E147" s="100">
        <v>9439.9542399999991</v>
      </c>
    </row>
    <row r="148" spans="1:5" ht="15.75" x14ac:dyDescent="0.25">
      <c r="A148" s="93">
        <v>146</v>
      </c>
      <c r="B148" s="93" t="s">
        <v>1136</v>
      </c>
      <c r="C148" s="99">
        <v>400</v>
      </c>
      <c r="D148" s="100">
        <v>19.744799999999998</v>
      </c>
      <c r="E148" s="100">
        <v>13679.197439999998</v>
      </c>
    </row>
    <row r="149" spans="1:5" ht="15.75" x14ac:dyDescent="0.25">
      <c r="A149" s="93">
        <v>147</v>
      </c>
      <c r="B149" s="93" t="s">
        <v>997</v>
      </c>
      <c r="C149" s="99">
        <v>400</v>
      </c>
      <c r="D149" s="100">
        <v>35.186599999999999</v>
      </c>
      <c r="E149" s="100">
        <v>24377.276479999997</v>
      </c>
    </row>
    <row r="150" spans="1:5" ht="15.75" x14ac:dyDescent="0.25">
      <c r="A150" s="93">
        <v>148</v>
      </c>
      <c r="B150" s="93" t="s">
        <v>998</v>
      </c>
      <c r="C150" s="99">
        <v>400</v>
      </c>
      <c r="D150" s="100">
        <v>36.337400000000002</v>
      </c>
      <c r="E150" s="100">
        <v>25174.550719999999</v>
      </c>
    </row>
    <row r="151" spans="1:5" ht="15.75" x14ac:dyDescent="0.25">
      <c r="A151" s="93">
        <v>149</v>
      </c>
      <c r="B151" s="93" t="s">
        <v>1137</v>
      </c>
      <c r="C151" s="99">
        <v>400</v>
      </c>
      <c r="D151" s="100">
        <v>24.531299999999998</v>
      </c>
      <c r="E151" s="100">
        <v>16995.284639999998</v>
      </c>
    </row>
    <row r="152" spans="1:5" ht="15.75" x14ac:dyDescent="0.25">
      <c r="A152" s="93">
        <v>150</v>
      </c>
      <c r="B152" s="93" t="s">
        <v>999</v>
      </c>
      <c r="C152" s="99">
        <v>400</v>
      </c>
      <c r="D152" s="100">
        <v>34.165199999999999</v>
      </c>
      <c r="E152" s="100">
        <v>23669.650559999998</v>
      </c>
    </row>
    <row r="153" spans="1:5" ht="15.75" x14ac:dyDescent="0.25">
      <c r="A153" s="93">
        <v>151</v>
      </c>
      <c r="B153" s="93" t="s">
        <v>1139</v>
      </c>
      <c r="C153" s="99">
        <v>400</v>
      </c>
      <c r="D153" s="100">
        <v>34.791699999999999</v>
      </c>
      <c r="E153" s="100">
        <v>24103.689759999997</v>
      </c>
    </row>
    <row r="154" spans="1:5" ht="15.75" x14ac:dyDescent="0.25">
      <c r="A154" s="93">
        <v>152</v>
      </c>
      <c r="B154" s="93" t="s">
        <v>1138</v>
      </c>
      <c r="C154" s="99">
        <v>400</v>
      </c>
      <c r="D154" s="100">
        <v>15.6431</v>
      </c>
      <c r="E154" s="100">
        <v>10837.53968</v>
      </c>
    </row>
    <row r="155" spans="1:5" ht="15.75" x14ac:dyDescent="0.25">
      <c r="A155" s="93">
        <v>153</v>
      </c>
      <c r="B155" s="93" t="s">
        <v>1000</v>
      </c>
      <c r="C155" s="99">
        <v>400</v>
      </c>
      <c r="D155" s="100">
        <v>34.791699999999999</v>
      </c>
      <c r="E155" s="100">
        <v>24103.689759999997</v>
      </c>
    </row>
    <row r="156" spans="1:5" ht="15.75" x14ac:dyDescent="0.25">
      <c r="A156" s="93">
        <v>154</v>
      </c>
      <c r="B156" s="93" t="s">
        <v>1140</v>
      </c>
      <c r="C156" s="99">
        <v>400</v>
      </c>
      <c r="D156" s="100">
        <v>28.962199999999999</v>
      </c>
      <c r="E156" s="100">
        <v>20065.012159999998</v>
      </c>
    </row>
    <row r="157" spans="1:5" ht="15.75" x14ac:dyDescent="0.25">
      <c r="A157" s="93">
        <v>155</v>
      </c>
      <c r="B157" s="93" t="s">
        <v>1141</v>
      </c>
      <c r="C157" s="99">
        <v>400</v>
      </c>
      <c r="D157" s="100">
        <v>21.718700000000002</v>
      </c>
      <c r="E157" s="100">
        <v>15046.71536</v>
      </c>
    </row>
    <row r="158" spans="1:5" ht="15.75" x14ac:dyDescent="0.25">
      <c r="A158" s="93">
        <v>156</v>
      </c>
      <c r="B158" s="93" t="s">
        <v>1142</v>
      </c>
      <c r="C158" s="99">
        <v>400</v>
      </c>
      <c r="D158" s="100">
        <v>10.4603</v>
      </c>
      <c r="E158" s="100">
        <v>7246.8958399999992</v>
      </c>
    </row>
    <row r="159" spans="1:5" ht="15.75" x14ac:dyDescent="0.25">
      <c r="A159" s="93">
        <v>157</v>
      </c>
      <c r="B159" s="93" t="s">
        <v>1143</v>
      </c>
      <c r="C159" s="99">
        <v>400</v>
      </c>
      <c r="D159" s="100">
        <v>27.282900000000001</v>
      </c>
      <c r="E159" s="100">
        <v>18901.593120000001</v>
      </c>
    </row>
    <row r="160" spans="1:5" ht="15.75" x14ac:dyDescent="0.25">
      <c r="A160" s="93">
        <v>158</v>
      </c>
      <c r="B160" s="93" t="s">
        <v>1001</v>
      </c>
      <c r="C160" s="99">
        <v>400</v>
      </c>
      <c r="D160" s="100">
        <v>29.5227</v>
      </c>
      <c r="E160" s="100">
        <v>20453.326559999998</v>
      </c>
    </row>
    <row r="161" spans="1:5" ht="15.75" x14ac:dyDescent="0.25">
      <c r="A161" s="93">
        <v>159</v>
      </c>
      <c r="B161" s="93" t="s">
        <v>1144</v>
      </c>
      <c r="C161" s="99">
        <v>400</v>
      </c>
      <c r="D161" s="100">
        <v>24.2547</v>
      </c>
      <c r="E161" s="100">
        <v>16803.656159999999</v>
      </c>
    </row>
    <row r="162" spans="1:5" ht="15.75" x14ac:dyDescent="0.25">
      <c r="A162" s="93">
        <v>160</v>
      </c>
      <c r="B162" s="93" t="s">
        <v>1145</v>
      </c>
      <c r="C162" s="99">
        <v>400</v>
      </c>
      <c r="D162" s="100">
        <v>24.2547</v>
      </c>
      <c r="E162" s="100">
        <v>16803.656159999999</v>
      </c>
    </row>
    <row r="163" spans="1:5" ht="15.75" x14ac:dyDescent="0.25">
      <c r="A163" s="93">
        <v>161</v>
      </c>
      <c r="B163" s="93" t="s">
        <v>1146</v>
      </c>
      <c r="C163" s="99">
        <v>400</v>
      </c>
      <c r="D163" s="100">
        <v>24.727700000000002</v>
      </c>
      <c r="E163" s="100">
        <v>17131.350559999999</v>
      </c>
    </row>
    <row r="164" spans="1:5" ht="15.75" x14ac:dyDescent="0.25">
      <c r="A164" s="93">
        <v>162</v>
      </c>
      <c r="B164" s="93" t="s">
        <v>1147</v>
      </c>
      <c r="C164" s="99">
        <v>400</v>
      </c>
      <c r="D164" s="100">
        <v>17.813400000000001</v>
      </c>
      <c r="E164" s="100">
        <v>12341.123520000001</v>
      </c>
    </row>
    <row r="165" spans="1:5" ht="15.75" x14ac:dyDescent="0.25">
      <c r="A165" s="93">
        <v>163</v>
      </c>
      <c r="B165" s="93" t="s">
        <v>1002</v>
      </c>
      <c r="C165" s="99">
        <v>400</v>
      </c>
      <c r="D165" s="100">
        <v>36.523699999999998</v>
      </c>
      <c r="E165" s="100">
        <v>25303.619359999997</v>
      </c>
    </row>
    <row r="166" spans="1:5" ht="15.75" x14ac:dyDescent="0.25">
      <c r="A166" s="93">
        <v>164</v>
      </c>
      <c r="B166" s="93" t="s">
        <v>1148</v>
      </c>
      <c r="C166" s="99">
        <v>400</v>
      </c>
      <c r="D166" s="100">
        <v>21.604400000000002</v>
      </c>
      <c r="E166" s="100">
        <v>14967.528319999999</v>
      </c>
    </row>
    <row r="167" spans="1:5" ht="15.75" x14ac:dyDescent="0.25">
      <c r="A167" s="93">
        <v>165</v>
      </c>
      <c r="B167" s="93" t="s">
        <v>1149</v>
      </c>
      <c r="C167" s="99">
        <v>400</v>
      </c>
      <c r="D167" s="100">
        <v>26.230700000000002</v>
      </c>
      <c r="E167" s="100">
        <v>18172.628960000002</v>
      </c>
    </row>
    <row r="168" spans="1:5" ht="15.75" x14ac:dyDescent="0.25">
      <c r="A168" s="93">
        <v>166</v>
      </c>
      <c r="B168" s="93" t="s">
        <v>1150</v>
      </c>
      <c r="C168" s="99">
        <v>400</v>
      </c>
      <c r="D168" s="100">
        <v>26.746299999999998</v>
      </c>
      <c r="E168" s="100">
        <v>18529.836639999998</v>
      </c>
    </row>
    <row r="169" spans="1:5" ht="15.75" x14ac:dyDescent="0.25">
      <c r="A169" s="93">
        <v>167</v>
      </c>
      <c r="B169" s="93" t="s">
        <v>1151</v>
      </c>
      <c r="C169" s="99">
        <v>400</v>
      </c>
      <c r="D169" s="100">
        <v>18.438599999999997</v>
      </c>
      <c r="E169" s="100">
        <v>12774.262079999997</v>
      </c>
    </row>
    <row r="170" spans="1:5" ht="15.75" x14ac:dyDescent="0.25">
      <c r="A170" s="93">
        <v>168</v>
      </c>
      <c r="B170" s="93" t="s">
        <v>1152</v>
      </c>
      <c r="C170" s="99">
        <v>400</v>
      </c>
      <c r="D170" s="100">
        <v>22.746200000000002</v>
      </c>
      <c r="E170" s="100">
        <v>15758.567360000001</v>
      </c>
    </row>
    <row r="171" spans="1:5" ht="15.75" x14ac:dyDescent="0.25">
      <c r="A171" s="93">
        <v>169</v>
      </c>
      <c r="B171" s="93" t="s">
        <v>1153</v>
      </c>
      <c r="C171" s="99">
        <v>400</v>
      </c>
      <c r="D171" s="100">
        <v>9.8681000000000001</v>
      </c>
      <c r="E171" s="100">
        <v>6836.6196799999998</v>
      </c>
    </row>
    <row r="172" spans="1:5" ht="15.75" x14ac:dyDescent="0.25">
      <c r="A172" s="93">
        <v>170</v>
      </c>
      <c r="B172" s="93" t="s">
        <v>1003</v>
      </c>
      <c r="C172" s="99">
        <v>400</v>
      </c>
      <c r="D172" s="100">
        <v>35.387900000000002</v>
      </c>
      <c r="E172" s="100">
        <v>24516.737119999998</v>
      </c>
    </row>
    <row r="173" spans="1:5" ht="15.75" x14ac:dyDescent="0.25">
      <c r="A173" s="93">
        <v>171</v>
      </c>
      <c r="B173" s="93" t="s">
        <v>1154</v>
      </c>
      <c r="C173" s="99">
        <v>400</v>
      </c>
      <c r="D173" s="100">
        <v>20.999099999999999</v>
      </c>
      <c r="E173" s="100">
        <v>14548.176479999998</v>
      </c>
    </row>
    <row r="174" spans="1:5" ht="15.75" x14ac:dyDescent="0.25">
      <c r="A174" s="93">
        <v>172</v>
      </c>
      <c r="B174" s="93" t="s">
        <v>1155</v>
      </c>
      <c r="C174" s="99">
        <v>400</v>
      </c>
      <c r="D174" s="100">
        <v>3.0011999999999999</v>
      </c>
      <c r="E174" s="100">
        <v>2079.2313599999998</v>
      </c>
    </row>
    <row r="175" spans="1:5" ht="15.75" x14ac:dyDescent="0.25">
      <c r="A175" s="93">
        <v>173</v>
      </c>
      <c r="B175" s="93" t="s">
        <v>1156</v>
      </c>
      <c r="C175" s="99">
        <v>400</v>
      </c>
      <c r="D175" s="100">
        <v>33.337499999999999</v>
      </c>
      <c r="E175" s="100">
        <v>23096.219999999998</v>
      </c>
    </row>
    <row r="176" spans="1:5" ht="15.75" x14ac:dyDescent="0.25">
      <c r="A176" s="93">
        <v>174</v>
      </c>
      <c r="B176" s="93" t="s">
        <v>1157</v>
      </c>
      <c r="C176" s="99">
        <v>400</v>
      </c>
      <c r="D176" s="100">
        <v>27.1875</v>
      </c>
      <c r="E176" s="100">
        <v>18835.5</v>
      </c>
    </row>
    <row r="177" spans="1:5" ht="15.75" x14ac:dyDescent="0.25">
      <c r="A177" s="93">
        <v>175</v>
      </c>
      <c r="B177" s="93" t="s">
        <v>1004</v>
      </c>
      <c r="C177" s="99">
        <v>400</v>
      </c>
      <c r="D177" s="100">
        <v>38.689800000000005</v>
      </c>
      <c r="E177" s="100">
        <v>26804.293440000001</v>
      </c>
    </row>
    <row r="178" spans="1:5" ht="15.75" x14ac:dyDescent="0.25">
      <c r="A178" s="93">
        <v>176</v>
      </c>
      <c r="B178" s="93" t="s">
        <v>1159</v>
      </c>
      <c r="C178" s="99">
        <v>400</v>
      </c>
      <c r="D178" s="100">
        <v>39.401499999999999</v>
      </c>
      <c r="E178" s="100">
        <v>27297.359199999999</v>
      </c>
    </row>
    <row r="179" spans="1:5" ht="15.75" x14ac:dyDescent="0.25">
      <c r="A179" s="93">
        <v>177</v>
      </c>
      <c r="B179" s="93" t="s">
        <v>1160</v>
      </c>
      <c r="C179" s="99">
        <v>400</v>
      </c>
      <c r="D179" s="100">
        <v>19.597200000000001</v>
      </c>
      <c r="E179" s="100">
        <v>13576.94016</v>
      </c>
    </row>
    <row r="180" spans="1:5" ht="15.75" x14ac:dyDescent="0.25">
      <c r="A180" s="93">
        <v>178</v>
      </c>
      <c r="B180" s="93" t="s">
        <v>1161</v>
      </c>
      <c r="C180" s="99">
        <v>400</v>
      </c>
      <c r="D180" s="100">
        <v>6.9646000000000008</v>
      </c>
      <c r="E180" s="100">
        <v>4825.0748800000001</v>
      </c>
    </row>
    <row r="181" spans="1:5" ht="15.75" x14ac:dyDescent="0.25">
      <c r="A181" s="93">
        <v>179</v>
      </c>
      <c r="B181" s="93" t="s">
        <v>1162</v>
      </c>
      <c r="C181" s="99">
        <v>400</v>
      </c>
      <c r="D181" s="100">
        <v>6.9646000000000008</v>
      </c>
      <c r="E181" s="100">
        <v>4825.0748800000001</v>
      </c>
    </row>
    <row r="182" spans="1:5" ht="15.75" x14ac:dyDescent="0.25">
      <c r="A182" s="93">
        <v>180</v>
      </c>
      <c r="B182" s="93" t="s">
        <v>1163</v>
      </c>
      <c r="C182" s="99">
        <v>400</v>
      </c>
      <c r="D182" s="100">
        <v>40.691600000000001</v>
      </c>
      <c r="E182" s="100">
        <v>28191.140479999998</v>
      </c>
    </row>
    <row r="183" spans="1:5" ht="15.75" x14ac:dyDescent="0.25">
      <c r="A183" s="93">
        <v>181</v>
      </c>
      <c r="B183" s="93" t="s">
        <v>1164</v>
      </c>
      <c r="C183" s="99">
        <v>400</v>
      </c>
      <c r="D183" s="100">
        <v>19.3551</v>
      </c>
      <c r="E183" s="100">
        <v>13409.21328</v>
      </c>
    </row>
    <row r="184" spans="1:5" ht="15.75" x14ac:dyDescent="0.25">
      <c r="A184" s="93">
        <v>182</v>
      </c>
      <c r="B184" s="93" t="s">
        <v>1158</v>
      </c>
      <c r="C184" s="99">
        <v>400</v>
      </c>
      <c r="D184" s="100">
        <v>35.840699999999998</v>
      </c>
      <c r="E184" s="100">
        <v>24830.436959999995</v>
      </c>
    </row>
    <row r="185" spans="1:5" ht="15.75" x14ac:dyDescent="0.25">
      <c r="A185" s="93">
        <v>183</v>
      </c>
      <c r="B185" s="93" t="s">
        <v>1165</v>
      </c>
      <c r="C185" s="99">
        <v>400</v>
      </c>
      <c r="D185" s="100">
        <v>56.6</v>
      </c>
      <c r="E185" s="100">
        <v>39212.479999999996</v>
      </c>
    </row>
  </sheetData>
  <sortState ref="B4:E185">
    <sortCondition ref="B3"/>
  </sortState>
  <mergeCells count="4">
    <mergeCell ref="A1:A2"/>
    <mergeCell ref="B1:B2"/>
    <mergeCell ref="C1:C2"/>
    <mergeCell ref="D1:E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50"/>
  <sheetViews>
    <sheetView workbookViewId="0">
      <selection activeCell="L36" sqref="L36"/>
    </sheetView>
  </sheetViews>
  <sheetFormatPr defaultRowHeight="15" x14ac:dyDescent="0.25"/>
  <cols>
    <col min="2" max="2" width="15.140625" customWidth="1"/>
  </cols>
  <sheetData>
    <row r="1" spans="1:7" ht="30" x14ac:dyDescent="0.25">
      <c r="A1" s="20" t="s">
        <v>192</v>
      </c>
      <c r="B1" s="11" t="s">
        <v>198</v>
      </c>
      <c r="C1" s="11" t="s">
        <v>3</v>
      </c>
      <c r="D1" s="11" t="s">
        <v>194</v>
      </c>
      <c r="E1" s="11" t="s">
        <v>195</v>
      </c>
      <c r="F1" s="11" t="s">
        <v>208</v>
      </c>
    </row>
    <row r="2" spans="1:7" x14ac:dyDescent="0.25">
      <c r="A2" s="217">
        <v>1</v>
      </c>
      <c r="B2" s="257" t="s">
        <v>890</v>
      </c>
      <c r="C2" s="217">
        <v>1</v>
      </c>
      <c r="D2" s="217">
        <v>500</v>
      </c>
      <c r="E2" s="217" t="s">
        <v>209</v>
      </c>
      <c r="F2" s="217" t="s">
        <v>51</v>
      </c>
    </row>
    <row r="3" spans="1:7" x14ac:dyDescent="0.25">
      <c r="A3" s="217">
        <v>2</v>
      </c>
      <c r="B3" s="257" t="s">
        <v>61</v>
      </c>
      <c r="C3" s="217">
        <v>1</v>
      </c>
      <c r="D3" s="217">
        <v>500</v>
      </c>
      <c r="E3" s="217" t="s">
        <v>209</v>
      </c>
      <c r="F3" s="217" t="s">
        <v>24</v>
      </c>
      <c r="G3" s="77" t="s">
        <v>535</v>
      </c>
    </row>
    <row r="4" spans="1:7" x14ac:dyDescent="0.25">
      <c r="A4" s="217">
        <v>3</v>
      </c>
      <c r="B4" s="257" t="s">
        <v>61</v>
      </c>
      <c r="C4" s="217">
        <v>2</v>
      </c>
      <c r="D4" s="217">
        <v>500</v>
      </c>
      <c r="E4" s="217" t="s">
        <v>209</v>
      </c>
      <c r="F4" s="217" t="s">
        <v>24</v>
      </c>
      <c r="G4" s="77" t="s">
        <v>535</v>
      </c>
    </row>
    <row r="5" spans="1:7" x14ac:dyDescent="0.25">
      <c r="A5" s="217">
        <v>4</v>
      </c>
      <c r="B5" s="257" t="s">
        <v>42</v>
      </c>
      <c r="C5" s="217">
        <v>3</v>
      </c>
      <c r="D5" s="217">
        <v>500</v>
      </c>
      <c r="E5" s="217" t="s">
        <v>209</v>
      </c>
      <c r="F5" s="217" t="s">
        <v>51</v>
      </c>
    </row>
    <row r="6" spans="1:7" x14ac:dyDescent="0.25">
      <c r="A6" s="217">
        <v>5</v>
      </c>
      <c r="B6" s="257" t="s">
        <v>68</v>
      </c>
      <c r="C6" s="217">
        <v>3</v>
      </c>
      <c r="D6" s="217">
        <v>500</v>
      </c>
      <c r="E6" s="217" t="s">
        <v>209</v>
      </c>
      <c r="F6" s="217" t="s">
        <v>51</v>
      </c>
    </row>
    <row r="7" spans="1:7" x14ac:dyDescent="0.25">
      <c r="A7" s="217">
        <v>6</v>
      </c>
      <c r="B7" s="257" t="s">
        <v>89</v>
      </c>
      <c r="C7" s="217">
        <v>1</v>
      </c>
      <c r="D7" s="217">
        <v>500</v>
      </c>
      <c r="E7" s="217" t="s">
        <v>209</v>
      </c>
      <c r="F7" s="217" t="s">
        <v>23</v>
      </c>
    </row>
    <row r="8" spans="1:7" x14ac:dyDescent="0.25">
      <c r="A8" s="217">
        <v>7</v>
      </c>
      <c r="B8" s="258" t="s">
        <v>153</v>
      </c>
      <c r="C8" s="258">
        <v>3</v>
      </c>
      <c r="D8" s="258">
        <v>500</v>
      </c>
      <c r="E8" s="258" t="s">
        <v>209</v>
      </c>
      <c r="F8" s="258" t="s">
        <v>11</v>
      </c>
    </row>
    <row r="9" spans="1:7" x14ac:dyDescent="0.25">
      <c r="A9" s="217">
        <v>8</v>
      </c>
      <c r="B9" s="257" t="s">
        <v>54</v>
      </c>
      <c r="C9" s="217">
        <v>1</v>
      </c>
      <c r="D9" s="217">
        <v>500</v>
      </c>
      <c r="E9" s="217" t="s">
        <v>209</v>
      </c>
      <c r="F9" s="217" t="s">
        <v>24</v>
      </c>
      <c r="G9" s="77" t="s">
        <v>535</v>
      </c>
    </row>
    <row r="10" spans="1:7" x14ac:dyDescent="0.25">
      <c r="A10" s="217">
        <v>9</v>
      </c>
      <c r="B10" s="257" t="s">
        <v>54</v>
      </c>
      <c r="C10" s="217">
        <v>2</v>
      </c>
      <c r="D10" s="217">
        <v>500</v>
      </c>
      <c r="E10" s="217" t="s">
        <v>209</v>
      </c>
      <c r="F10" s="217" t="s">
        <v>24</v>
      </c>
      <c r="G10" s="77" t="s">
        <v>535</v>
      </c>
    </row>
    <row r="11" spans="1:7" x14ac:dyDescent="0.25">
      <c r="A11" s="217">
        <v>10</v>
      </c>
      <c r="B11" s="257" t="s">
        <v>85</v>
      </c>
      <c r="C11" s="217">
        <v>3</v>
      </c>
      <c r="D11" s="217">
        <v>500</v>
      </c>
      <c r="E11" s="217" t="s">
        <v>209</v>
      </c>
      <c r="F11" s="217" t="s">
        <v>15</v>
      </c>
      <c r="G11" s="213"/>
    </row>
    <row r="12" spans="1:7" x14ac:dyDescent="0.25">
      <c r="A12" s="217">
        <v>11</v>
      </c>
      <c r="B12" s="257" t="s">
        <v>67</v>
      </c>
      <c r="C12" s="217">
        <v>1</v>
      </c>
      <c r="D12" s="217">
        <v>500</v>
      </c>
      <c r="E12" s="217" t="s">
        <v>209</v>
      </c>
      <c r="F12" s="217" t="s">
        <v>51</v>
      </c>
    </row>
    <row r="13" spans="1:7" x14ac:dyDescent="0.25">
      <c r="A13" s="217">
        <v>12</v>
      </c>
      <c r="B13" s="257" t="s">
        <v>67</v>
      </c>
      <c r="C13" s="217">
        <v>2</v>
      </c>
      <c r="D13" s="217">
        <v>500</v>
      </c>
      <c r="E13" s="217" t="s">
        <v>209</v>
      </c>
      <c r="F13" s="217" t="s">
        <v>51</v>
      </c>
    </row>
    <row r="14" spans="1:7" x14ac:dyDescent="0.25">
      <c r="A14" s="217">
        <v>13</v>
      </c>
      <c r="B14" s="257" t="s">
        <v>105</v>
      </c>
      <c r="C14" s="217">
        <v>3</v>
      </c>
      <c r="D14" s="217">
        <v>500</v>
      </c>
      <c r="E14" s="217" t="s">
        <v>209</v>
      </c>
      <c r="F14" s="217" t="s">
        <v>51</v>
      </c>
    </row>
    <row r="15" spans="1:7" x14ac:dyDescent="0.25">
      <c r="A15" s="217">
        <v>14</v>
      </c>
      <c r="B15" s="257" t="s">
        <v>103</v>
      </c>
      <c r="C15" s="217">
        <v>1</v>
      </c>
      <c r="D15" s="217">
        <v>500</v>
      </c>
      <c r="E15" s="217" t="s">
        <v>209</v>
      </c>
      <c r="F15" s="217" t="s">
        <v>33</v>
      </c>
      <c r="G15" s="77" t="s">
        <v>535</v>
      </c>
    </row>
    <row r="16" spans="1:7" x14ac:dyDescent="0.25">
      <c r="A16" s="217">
        <v>15</v>
      </c>
      <c r="B16" s="257" t="s">
        <v>103</v>
      </c>
      <c r="C16" s="217">
        <v>2</v>
      </c>
      <c r="D16" s="217">
        <v>500</v>
      </c>
      <c r="E16" s="217" t="s">
        <v>209</v>
      </c>
      <c r="F16" s="217" t="s">
        <v>33</v>
      </c>
      <c r="G16" s="77" t="s">
        <v>535</v>
      </c>
    </row>
    <row r="17" spans="1:7" x14ac:dyDescent="0.25">
      <c r="A17" s="217">
        <v>16</v>
      </c>
      <c r="B17" s="257" t="s">
        <v>210</v>
      </c>
      <c r="C17" s="217">
        <v>1</v>
      </c>
      <c r="D17" s="217">
        <v>500</v>
      </c>
      <c r="E17" s="217" t="s">
        <v>209</v>
      </c>
      <c r="F17" s="217" t="s">
        <v>24</v>
      </c>
      <c r="G17" s="77" t="s">
        <v>535</v>
      </c>
    </row>
    <row r="18" spans="1:7" x14ac:dyDescent="0.25">
      <c r="A18" s="217">
        <v>17</v>
      </c>
      <c r="B18" s="257" t="s">
        <v>107</v>
      </c>
      <c r="C18" s="217">
        <v>1</v>
      </c>
      <c r="D18" s="217">
        <v>500</v>
      </c>
      <c r="E18" s="217" t="s">
        <v>209</v>
      </c>
      <c r="F18" s="217" t="s">
        <v>140</v>
      </c>
      <c r="G18" s="78" t="s">
        <v>535</v>
      </c>
    </row>
    <row r="19" spans="1:7" x14ac:dyDescent="0.25">
      <c r="A19" s="217">
        <v>18</v>
      </c>
      <c r="B19" s="257" t="s">
        <v>107</v>
      </c>
      <c r="C19" s="217">
        <v>2</v>
      </c>
      <c r="D19" s="217">
        <v>500</v>
      </c>
      <c r="E19" s="217" t="s">
        <v>209</v>
      </c>
      <c r="F19" s="217" t="s">
        <v>140</v>
      </c>
      <c r="G19" s="78" t="s">
        <v>535</v>
      </c>
    </row>
    <row r="20" spans="1:7" x14ac:dyDescent="0.25">
      <c r="A20" s="217">
        <v>19</v>
      </c>
      <c r="B20" s="257" t="s">
        <v>107</v>
      </c>
      <c r="C20" s="217">
        <v>3</v>
      </c>
      <c r="D20" s="217">
        <v>500</v>
      </c>
      <c r="E20" s="217" t="s">
        <v>209</v>
      </c>
      <c r="F20" s="217" t="s">
        <v>140</v>
      </c>
      <c r="G20" s="78" t="s">
        <v>535</v>
      </c>
    </row>
    <row r="21" spans="1:7" x14ac:dyDescent="0.25">
      <c r="A21" s="217">
        <v>20</v>
      </c>
      <c r="B21" s="257" t="s">
        <v>119</v>
      </c>
      <c r="C21" s="217">
        <v>1</v>
      </c>
      <c r="D21" s="217">
        <v>500</v>
      </c>
      <c r="E21" s="217" t="s">
        <v>209</v>
      </c>
      <c r="F21" s="217" t="s">
        <v>51</v>
      </c>
    </row>
    <row r="22" spans="1:7" x14ac:dyDescent="0.25">
      <c r="A22" s="217">
        <v>21</v>
      </c>
      <c r="B22" s="257" t="s">
        <v>119</v>
      </c>
      <c r="C22" s="217">
        <v>2</v>
      </c>
      <c r="D22" s="217">
        <v>500</v>
      </c>
      <c r="E22" s="217" t="s">
        <v>209</v>
      </c>
      <c r="F22" s="217" t="s">
        <v>51</v>
      </c>
    </row>
    <row r="23" spans="1:7" x14ac:dyDescent="0.25">
      <c r="A23" s="217">
        <v>22</v>
      </c>
      <c r="B23" s="257" t="s">
        <v>55</v>
      </c>
      <c r="C23" s="217">
        <v>4</v>
      </c>
      <c r="D23" s="217">
        <v>500</v>
      </c>
      <c r="E23" s="217" t="s">
        <v>209</v>
      </c>
      <c r="F23" s="217" t="s">
        <v>24</v>
      </c>
      <c r="G23" s="78" t="s">
        <v>535</v>
      </c>
    </row>
    <row r="24" spans="1:7" x14ac:dyDescent="0.25">
      <c r="A24" s="217">
        <v>23</v>
      </c>
      <c r="B24" s="257" t="s">
        <v>125</v>
      </c>
      <c r="C24" s="217">
        <v>1</v>
      </c>
      <c r="D24" s="217">
        <v>500</v>
      </c>
      <c r="E24" s="217" t="s">
        <v>209</v>
      </c>
      <c r="F24" s="217" t="s">
        <v>51</v>
      </c>
    </row>
    <row r="25" spans="1:7" x14ac:dyDescent="0.25">
      <c r="A25" s="217">
        <v>24</v>
      </c>
      <c r="B25" s="257" t="s">
        <v>125</v>
      </c>
      <c r="C25" s="217">
        <v>2</v>
      </c>
      <c r="D25" s="217">
        <v>600</v>
      </c>
      <c r="E25" s="217" t="s">
        <v>209</v>
      </c>
      <c r="F25" s="217" t="s">
        <v>51</v>
      </c>
    </row>
    <row r="26" spans="1:7" x14ac:dyDescent="0.25">
      <c r="A26" s="217">
        <v>25</v>
      </c>
      <c r="B26" s="257" t="s">
        <v>125</v>
      </c>
      <c r="C26" s="217">
        <v>3</v>
      </c>
      <c r="D26" s="217">
        <v>500</v>
      </c>
      <c r="E26" s="217" t="s">
        <v>209</v>
      </c>
      <c r="F26" s="217" t="s">
        <v>51</v>
      </c>
    </row>
    <row r="27" spans="1:7" x14ac:dyDescent="0.25">
      <c r="A27" s="217">
        <v>26</v>
      </c>
      <c r="B27" s="257" t="s">
        <v>98</v>
      </c>
      <c r="C27" s="217">
        <v>1</v>
      </c>
      <c r="D27" s="217">
        <v>500</v>
      </c>
      <c r="E27" s="217" t="s">
        <v>209</v>
      </c>
      <c r="F27" s="217" t="s">
        <v>51</v>
      </c>
    </row>
    <row r="28" spans="1:7" x14ac:dyDescent="0.25">
      <c r="A28" s="217">
        <v>27</v>
      </c>
      <c r="B28" s="257" t="s">
        <v>98</v>
      </c>
      <c r="C28" s="217">
        <v>2</v>
      </c>
      <c r="D28" s="217">
        <v>500</v>
      </c>
      <c r="E28" s="217" t="s">
        <v>209</v>
      </c>
      <c r="F28" s="217" t="s">
        <v>51</v>
      </c>
    </row>
    <row r="29" spans="1:7" x14ac:dyDescent="0.25">
      <c r="A29" s="217">
        <v>28</v>
      </c>
      <c r="B29" s="257" t="s">
        <v>128</v>
      </c>
      <c r="C29" s="217">
        <v>3</v>
      </c>
      <c r="D29" s="217">
        <v>500</v>
      </c>
      <c r="E29" s="217" t="s">
        <v>209</v>
      </c>
      <c r="F29" s="217" t="s">
        <v>51</v>
      </c>
    </row>
    <row r="30" spans="1:7" x14ac:dyDescent="0.25">
      <c r="A30" s="217">
        <v>29</v>
      </c>
      <c r="B30" s="257" t="s">
        <v>136</v>
      </c>
      <c r="C30" s="217">
        <v>1</v>
      </c>
      <c r="D30" s="217">
        <v>500</v>
      </c>
      <c r="E30" s="217" t="s">
        <v>209</v>
      </c>
      <c r="F30" s="217"/>
    </row>
    <row r="31" spans="1:7" x14ac:dyDescent="0.25">
      <c r="A31" s="217">
        <v>30</v>
      </c>
      <c r="B31" s="257" t="s">
        <v>385</v>
      </c>
      <c r="C31" s="217">
        <v>1</v>
      </c>
      <c r="D31" s="217">
        <v>500</v>
      </c>
      <c r="E31" s="217" t="s">
        <v>209</v>
      </c>
      <c r="F31" s="217" t="s">
        <v>212</v>
      </c>
    </row>
    <row r="32" spans="1:7" x14ac:dyDescent="0.25">
      <c r="A32" s="217">
        <v>31</v>
      </c>
      <c r="B32" s="257" t="s">
        <v>479</v>
      </c>
      <c r="C32" s="217">
        <v>1</v>
      </c>
      <c r="D32" s="217">
        <v>500</v>
      </c>
      <c r="E32" s="217" t="s">
        <v>209</v>
      </c>
      <c r="F32" s="217" t="s">
        <v>51</v>
      </c>
    </row>
    <row r="33" spans="1:7" x14ac:dyDescent="0.25">
      <c r="A33" s="217">
        <v>32</v>
      </c>
      <c r="B33" s="257" t="s">
        <v>479</v>
      </c>
      <c r="C33" s="217">
        <v>2</v>
      </c>
      <c r="D33" s="217">
        <v>500</v>
      </c>
      <c r="E33" s="217" t="s">
        <v>209</v>
      </c>
      <c r="F33" s="217" t="s">
        <v>51</v>
      </c>
    </row>
    <row r="34" spans="1:7" x14ac:dyDescent="0.25">
      <c r="A34" s="217">
        <v>33</v>
      </c>
      <c r="B34" s="257" t="s">
        <v>154</v>
      </c>
      <c r="C34" s="217">
        <v>3</v>
      </c>
      <c r="D34" s="217">
        <v>500</v>
      </c>
      <c r="E34" s="217" t="s">
        <v>209</v>
      </c>
      <c r="F34" s="217" t="s">
        <v>51</v>
      </c>
    </row>
    <row r="35" spans="1:7" x14ac:dyDescent="0.25">
      <c r="A35" s="217">
        <v>34</v>
      </c>
      <c r="B35" s="258" t="s">
        <v>186</v>
      </c>
      <c r="C35" s="258">
        <v>3</v>
      </c>
      <c r="D35" s="258">
        <v>500</v>
      </c>
      <c r="E35" s="258" t="s">
        <v>209</v>
      </c>
      <c r="F35" s="258" t="s">
        <v>15</v>
      </c>
      <c r="G35" s="79" t="s">
        <v>535</v>
      </c>
    </row>
    <row r="36" spans="1:7" x14ac:dyDescent="0.25">
      <c r="A36" s="217">
        <v>35</v>
      </c>
      <c r="B36" s="257" t="s">
        <v>213</v>
      </c>
      <c r="C36" s="217">
        <v>2</v>
      </c>
      <c r="D36" s="217">
        <v>500</v>
      </c>
      <c r="E36" s="217" t="s">
        <v>209</v>
      </c>
      <c r="F36" s="217" t="s">
        <v>51</v>
      </c>
    </row>
    <row r="37" spans="1:7" x14ac:dyDescent="0.25">
      <c r="A37" s="217">
        <v>36</v>
      </c>
      <c r="B37" s="257" t="s">
        <v>69</v>
      </c>
      <c r="C37" s="217">
        <v>4</v>
      </c>
      <c r="D37" s="217">
        <v>600</v>
      </c>
      <c r="E37" s="217" t="s">
        <v>209</v>
      </c>
      <c r="F37" s="217" t="s">
        <v>51</v>
      </c>
    </row>
    <row r="38" spans="1:7" x14ac:dyDescent="0.25">
      <c r="A38" s="217">
        <v>37</v>
      </c>
      <c r="B38" s="257" t="s">
        <v>211</v>
      </c>
      <c r="C38" s="217">
        <v>3</v>
      </c>
      <c r="D38" s="217">
        <v>500</v>
      </c>
      <c r="E38" s="217" t="s">
        <v>209</v>
      </c>
      <c r="F38" s="217" t="s">
        <v>51</v>
      </c>
    </row>
    <row r="39" spans="1:7" x14ac:dyDescent="0.25">
      <c r="A39" s="217">
        <v>38</v>
      </c>
      <c r="B39" s="257" t="s">
        <v>135</v>
      </c>
      <c r="C39" s="217">
        <v>1</v>
      </c>
      <c r="D39" s="217">
        <v>500</v>
      </c>
      <c r="E39" s="217" t="s">
        <v>209</v>
      </c>
      <c r="F39" s="217" t="s">
        <v>23</v>
      </c>
    </row>
    <row r="40" spans="1:7" x14ac:dyDescent="0.25">
      <c r="A40" s="217">
        <v>39</v>
      </c>
      <c r="B40" s="257" t="s">
        <v>155</v>
      </c>
      <c r="C40" s="217">
        <v>1</v>
      </c>
      <c r="D40" s="217">
        <v>500</v>
      </c>
      <c r="E40" s="217" t="s">
        <v>209</v>
      </c>
      <c r="F40" s="217" t="s">
        <v>51</v>
      </c>
    </row>
    <row r="41" spans="1:7" x14ac:dyDescent="0.25">
      <c r="A41" s="217">
        <v>40</v>
      </c>
      <c r="B41" s="257" t="s">
        <v>155</v>
      </c>
      <c r="C41" s="217">
        <v>2</v>
      </c>
      <c r="D41" s="217">
        <v>500</v>
      </c>
      <c r="E41" s="217" t="s">
        <v>209</v>
      </c>
      <c r="F41" s="217" t="s">
        <v>51</v>
      </c>
    </row>
    <row r="42" spans="1:7" s="270" customFormat="1" x14ac:dyDescent="0.25">
      <c r="A42" s="217">
        <v>41</v>
      </c>
      <c r="B42" s="257" t="s">
        <v>41</v>
      </c>
      <c r="C42" s="217">
        <v>3</v>
      </c>
      <c r="D42" s="217">
        <v>500</v>
      </c>
      <c r="E42" s="217" t="s">
        <v>209</v>
      </c>
      <c r="F42" s="217" t="s">
        <v>549</v>
      </c>
    </row>
    <row r="43" spans="1:7" x14ac:dyDescent="0.25">
      <c r="A43" s="217">
        <v>42</v>
      </c>
      <c r="B43" s="257" t="s">
        <v>169</v>
      </c>
      <c r="C43" s="217">
        <v>1</v>
      </c>
      <c r="D43" s="217">
        <v>500</v>
      </c>
      <c r="E43" s="217" t="s">
        <v>209</v>
      </c>
      <c r="F43" s="217" t="s">
        <v>24</v>
      </c>
      <c r="G43" s="77" t="s">
        <v>535</v>
      </c>
    </row>
    <row r="44" spans="1:7" x14ac:dyDescent="0.25">
      <c r="A44" s="217">
        <v>43</v>
      </c>
      <c r="B44" s="257" t="s">
        <v>169</v>
      </c>
      <c r="C44" s="217">
        <v>2</v>
      </c>
      <c r="D44" s="217">
        <v>500</v>
      </c>
      <c r="E44" s="217" t="s">
        <v>209</v>
      </c>
      <c r="F44" s="217" t="s">
        <v>24</v>
      </c>
      <c r="G44" s="77" t="s">
        <v>535</v>
      </c>
    </row>
    <row r="45" spans="1:7" x14ac:dyDescent="0.25">
      <c r="A45" s="217">
        <v>44</v>
      </c>
      <c r="B45" s="240" t="s">
        <v>66</v>
      </c>
      <c r="C45" s="217">
        <v>1</v>
      </c>
      <c r="D45" s="217">
        <v>500</v>
      </c>
      <c r="E45" s="217" t="s">
        <v>209</v>
      </c>
      <c r="F45" s="217" t="s">
        <v>51</v>
      </c>
    </row>
    <row r="46" spans="1:7" x14ac:dyDescent="0.25">
      <c r="A46" s="217">
        <v>45</v>
      </c>
      <c r="B46" s="240" t="s">
        <v>492</v>
      </c>
      <c r="C46" s="217">
        <v>1</v>
      </c>
      <c r="D46" s="217">
        <v>500</v>
      </c>
      <c r="E46" s="217" t="s">
        <v>209</v>
      </c>
      <c r="F46" s="217" t="s">
        <v>894</v>
      </c>
    </row>
    <row r="47" spans="1:7" x14ac:dyDescent="0.25">
      <c r="A47" s="217">
        <v>46</v>
      </c>
      <c r="B47" s="240" t="s">
        <v>492</v>
      </c>
      <c r="C47" s="217">
        <v>2</v>
      </c>
      <c r="D47" s="217">
        <v>500</v>
      </c>
      <c r="E47" s="217" t="s">
        <v>209</v>
      </c>
      <c r="F47" s="217" t="s">
        <v>894</v>
      </c>
    </row>
    <row r="48" spans="1:7" x14ac:dyDescent="0.25">
      <c r="A48" s="217">
        <v>47</v>
      </c>
      <c r="B48" s="257" t="s">
        <v>174</v>
      </c>
      <c r="C48" s="217">
        <v>1</v>
      </c>
      <c r="D48" s="217">
        <v>500</v>
      </c>
      <c r="E48" s="217" t="s">
        <v>209</v>
      </c>
      <c r="F48" s="217" t="s">
        <v>231</v>
      </c>
    </row>
    <row r="49" spans="1:6" x14ac:dyDescent="0.25">
      <c r="A49" s="217">
        <v>48</v>
      </c>
      <c r="B49" s="257" t="s">
        <v>174</v>
      </c>
      <c r="C49" s="217">
        <v>2</v>
      </c>
      <c r="D49" s="217">
        <v>500</v>
      </c>
      <c r="E49" s="217" t="s">
        <v>209</v>
      </c>
      <c r="F49" s="217" t="s">
        <v>231</v>
      </c>
    </row>
    <row r="50" spans="1:6" x14ac:dyDescent="0.25">
      <c r="A50" s="2"/>
      <c r="B50" s="43"/>
      <c r="C50" s="19" t="s">
        <v>365</v>
      </c>
      <c r="D50" s="2">
        <f>SUM(D3:D49)</f>
        <v>23700</v>
      </c>
      <c r="E50" s="2"/>
      <c r="F50" s="2"/>
    </row>
  </sheetData>
  <sortState ref="A2:F47">
    <sortCondition ref="B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26"/>
  <sheetViews>
    <sheetView workbookViewId="0">
      <selection activeCell="B19" sqref="B19"/>
    </sheetView>
  </sheetViews>
  <sheetFormatPr defaultRowHeight="15" x14ac:dyDescent="0.25"/>
  <cols>
    <col min="1" max="1" width="78.140625" bestFit="1" customWidth="1"/>
    <col min="2" max="2" width="32.7109375" bestFit="1" customWidth="1"/>
  </cols>
  <sheetData>
    <row r="1" spans="1:1" x14ac:dyDescent="0.25">
      <c r="A1" t="s">
        <v>760</v>
      </c>
    </row>
    <row r="2" spans="1:1" x14ac:dyDescent="0.25">
      <c r="A2" s="149" t="s">
        <v>822</v>
      </c>
    </row>
    <row r="3" spans="1:1" x14ac:dyDescent="0.25">
      <c r="A3" s="149" t="s">
        <v>823</v>
      </c>
    </row>
    <row r="4" spans="1:1" x14ac:dyDescent="0.25">
      <c r="A4" s="149" t="s">
        <v>824</v>
      </c>
    </row>
    <row r="5" spans="1:1" x14ac:dyDescent="0.25">
      <c r="A5" s="149" t="s">
        <v>851</v>
      </c>
    </row>
    <row r="6" spans="1:1" x14ac:dyDescent="0.25">
      <c r="A6" s="198" t="s">
        <v>833</v>
      </c>
    </row>
    <row r="7" spans="1:1" x14ac:dyDescent="0.25">
      <c r="A7" s="198" t="s">
        <v>832</v>
      </c>
    </row>
    <row r="8" spans="1:1" x14ac:dyDescent="0.25">
      <c r="A8" s="198" t="s">
        <v>834</v>
      </c>
    </row>
    <row r="9" spans="1:1" x14ac:dyDescent="0.25">
      <c r="A9" s="198" t="s">
        <v>835</v>
      </c>
    </row>
    <row r="10" spans="1:1" x14ac:dyDescent="0.25">
      <c r="A10" s="198" t="s">
        <v>836</v>
      </c>
    </row>
    <row r="11" spans="1:1" x14ac:dyDescent="0.25">
      <c r="A11" s="198" t="s">
        <v>583</v>
      </c>
    </row>
    <row r="12" spans="1:1" x14ac:dyDescent="0.25">
      <c r="A12" s="198" t="s">
        <v>825</v>
      </c>
    </row>
    <row r="13" spans="1:1" x14ac:dyDescent="0.25">
      <c r="A13" s="198" t="s">
        <v>826</v>
      </c>
    </row>
    <row r="14" spans="1:1" x14ac:dyDescent="0.25">
      <c r="A14" s="198" t="s">
        <v>827</v>
      </c>
    </row>
    <row r="15" spans="1:1" x14ac:dyDescent="0.25">
      <c r="A15" s="161" t="s">
        <v>828</v>
      </c>
    </row>
    <row r="16" spans="1:1" x14ac:dyDescent="0.25">
      <c r="A16" s="161" t="s">
        <v>829</v>
      </c>
    </row>
    <row r="17" spans="1:1" x14ac:dyDescent="0.25">
      <c r="A17" s="198" t="s">
        <v>830</v>
      </c>
    </row>
    <row r="18" spans="1:1" x14ac:dyDescent="0.25">
      <c r="A18" s="198" t="s">
        <v>831</v>
      </c>
    </row>
    <row r="19" spans="1:1" x14ac:dyDescent="0.25">
      <c r="A19" s="198" t="s">
        <v>837</v>
      </c>
    </row>
    <row r="20" spans="1:1" x14ac:dyDescent="0.25">
      <c r="A20" s="198" t="s">
        <v>838</v>
      </c>
    </row>
    <row r="21" spans="1:1" x14ac:dyDescent="0.25">
      <c r="A21" s="198" t="s">
        <v>844</v>
      </c>
    </row>
    <row r="22" spans="1:1" x14ac:dyDescent="0.25">
      <c r="A22" s="198" t="s">
        <v>845</v>
      </c>
    </row>
    <row r="23" spans="1:1" x14ac:dyDescent="0.25">
      <c r="A23" s="198" t="s">
        <v>846</v>
      </c>
    </row>
    <row r="24" spans="1:1" x14ac:dyDescent="0.25">
      <c r="A24" s="198" t="s">
        <v>847</v>
      </c>
    </row>
    <row r="25" spans="1:1" x14ac:dyDescent="0.25">
      <c r="A25" s="198" t="s">
        <v>848</v>
      </c>
    </row>
    <row r="26" spans="1:1" x14ac:dyDescent="0.25">
      <c r="A26" s="199" t="s">
        <v>852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50"/>
  <sheetViews>
    <sheetView workbookViewId="0">
      <selection activeCell="W10" sqref="W10"/>
    </sheetView>
  </sheetViews>
  <sheetFormatPr defaultRowHeight="15" x14ac:dyDescent="0.25"/>
  <cols>
    <col min="1" max="1" width="9.140625" style="8"/>
    <col min="2" max="2" width="16" style="8" bestFit="1" customWidth="1"/>
    <col min="3" max="6" width="9.140625" style="8"/>
  </cols>
  <sheetData>
    <row r="1" spans="1:6" ht="30" x14ac:dyDescent="0.25">
      <c r="A1" s="20" t="s">
        <v>192</v>
      </c>
      <c r="B1" s="11" t="s">
        <v>193</v>
      </c>
      <c r="C1" s="11" t="s">
        <v>3</v>
      </c>
      <c r="D1" s="11" t="s">
        <v>194</v>
      </c>
      <c r="E1" s="11" t="s">
        <v>195</v>
      </c>
      <c r="F1" s="11" t="s">
        <v>4</v>
      </c>
    </row>
    <row r="2" spans="1:6" x14ac:dyDescent="0.25">
      <c r="A2" s="52">
        <v>1</v>
      </c>
      <c r="B2" s="1" t="s">
        <v>45</v>
      </c>
      <c r="C2" s="52">
        <v>1</v>
      </c>
      <c r="D2" s="52">
        <v>1500</v>
      </c>
      <c r="E2" s="52" t="s">
        <v>196</v>
      </c>
      <c r="F2" s="52" t="s">
        <v>8</v>
      </c>
    </row>
    <row r="3" spans="1:6" x14ac:dyDescent="0.25">
      <c r="A3" s="54">
        <v>2</v>
      </c>
      <c r="B3" s="55" t="s">
        <v>42</v>
      </c>
      <c r="C3" s="55">
        <v>1</v>
      </c>
      <c r="D3" s="55">
        <v>1500</v>
      </c>
      <c r="E3" s="55" t="s">
        <v>196</v>
      </c>
      <c r="F3" s="55" t="s">
        <v>11</v>
      </c>
    </row>
    <row r="4" spans="1:6" x14ac:dyDescent="0.25">
      <c r="A4" s="52">
        <v>3</v>
      </c>
      <c r="B4" s="55" t="s">
        <v>42</v>
      </c>
      <c r="C4" s="55">
        <v>2</v>
      </c>
      <c r="D4" s="55">
        <v>1500</v>
      </c>
      <c r="E4" s="55" t="s">
        <v>196</v>
      </c>
      <c r="F4" s="55" t="s">
        <v>11</v>
      </c>
    </row>
    <row r="5" spans="1:6" x14ac:dyDescent="0.25">
      <c r="A5" s="52">
        <v>4</v>
      </c>
      <c r="B5" s="55" t="s">
        <v>422</v>
      </c>
      <c r="C5" s="55">
        <v>1</v>
      </c>
      <c r="D5" s="55">
        <v>1500</v>
      </c>
      <c r="E5" s="55" t="s">
        <v>196</v>
      </c>
      <c r="F5" s="55" t="s">
        <v>36</v>
      </c>
    </row>
    <row r="6" spans="1:6" x14ac:dyDescent="0.25">
      <c r="A6" s="54">
        <v>5</v>
      </c>
      <c r="B6" s="55" t="s">
        <v>422</v>
      </c>
      <c r="C6" s="55">
        <v>2</v>
      </c>
      <c r="D6" s="55">
        <v>1500</v>
      </c>
      <c r="E6" s="55" t="s">
        <v>196</v>
      </c>
      <c r="F6" s="55" t="s">
        <v>36</v>
      </c>
    </row>
    <row r="7" spans="1:6" x14ac:dyDescent="0.25">
      <c r="A7" s="52">
        <v>6</v>
      </c>
      <c r="B7" s="1" t="s">
        <v>9</v>
      </c>
      <c r="C7" s="52">
        <v>1</v>
      </c>
      <c r="D7" s="52">
        <v>1500</v>
      </c>
      <c r="E7" s="52" t="s">
        <v>196</v>
      </c>
      <c r="F7" s="52" t="s">
        <v>11</v>
      </c>
    </row>
    <row r="8" spans="1:6" x14ac:dyDescent="0.25">
      <c r="A8" s="52">
        <v>7</v>
      </c>
      <c r="B8" s="1" t="s">
        <v>9</v>
      </c>
      <c r="C8" s="52">
        <v>2</v>
      </c>
      <c r="D8" s="52">
        <v>1500</v>
      </c>
      <c r="E8" s="52" t="s">
        <v>196</v>
      </c>
      <c r="F8" s="52" t="s">
        <v>11</v>
      </c>
    </row>
    <row r="9" spans="1:6" x14ac:dyDescent="0.25">
      <c r="A9" s="54">
        <v>8</v>
      </c>
      <c r="B9" s="1" t="s">
        <v>9</v>
      </c>
      <c r="C9" s="52">
        <v>3</v>
      </c>
      <c r="D9" s="52">
        <v>1500</v>
      </c>
      <c r="E9" s="52" t="s">
        <v>196</v>
      </c>
      <c r="F9" s="52" t="s">
        <v>11</v>
      </c>
    </row>
    <row r="10" spans="1:6" x14ac:dyDescent="0.25">
      <c r="A10" s="52">
        <v>9</v>
      </c>
      <c r="B10" s="1" t="s">
        <v>769</v>
      </c>
      <c r="C10" s="52">
        <v>1</v>
      </c>
      <c r="D10" s="52">
        <v>1500</v>
      </c>
      <c r="E10" s="52" t="s">
        <v>196</v>
      </c>
      <c r="F10" s="52" t="s">
        <v>11</v>
      </c>
    </row>
    <row r="11" spans="1:6" x14ac:dyDescent="0.25">
      <c r="A11" s="65">
        <v>10</v>
      </c>
      <c r="B11" s="212" t="s">
        <v>769</v>
      </c>
      <c r="C11" s="69">
        <v>2</v>
      </c>
      <c r="D11" s="69">
        <v>1500</v>
      </c>
      <c r="E11" s="69" t="s">
        <v>196</v>
      </c>
      <c r="F11" s="69" t="s">
        <v>11</v>
      </c>
    </row>
    <row r="12" spans="1:6" x14ac:dyDescent="0.25">
      <c r="A12" s="54">
        <v>11</v>
      </c>
      <c r="B12" s="212" t="s">
        <v>769</v>
      </c>
      <c r="C12" s="69">
        <v>3</v>
      </c>
      <c r="D12" s="69">
        <v>1500</v>
      </c>
      <c r="E12" s="69" t="s">
        <v>196</v>
      </c>
      <c r="F12" s="69" t="s">
        <v>11</v>
      </c>
    </row>
    <row r="13" spans="1:6" x14ac:dyDescent="0.25">
      <c r="A13" s="65">
        <v>12</v>
      </c>
      <c r="B13" s="212" t="s">
        <v>769</v>
      </c>
      <c r="C13" s="69">
        <v>4</v>
      </c>
      <c r="D13" s="69">
        <v>1500</v>
      </c>
      <c r="E13" s="69" t="s">
        <v>196</v>
      </c>
      <c r="F13" s="69" t="s">
        <v>11</v>
      </c>
    </row>
    <row r="14" spans="1:6" x14ac:dyDescent="0.25">
      <c r="A14" s="65">
        <v>13</v>
      </c>
      <c r="B14" s="212" t="s">
        <v>769</v>
      </c>
      <c r="C14" s="69">
        <v>5</v>
      </c>
      <c r="D14" s="69">
        <v>1500</v>
      </c>
      <c r="E14" s="69" t="s">
        <v>196</v>
      </c>
      <c r="F14" s="69" t="s">
        <v>11</v>
      </c>
    </row>
    <row r="15" spans="1:6" x14ac:dyDescent="0.25">
      <c r="A15" s="54">
        <v>14</v>
      </c>
      <c r="B15" s="212" t="s">
        <v>769</v>
      </c>
      <c r="C15" s="69">
        <v>6</v>
      </c>
      <c r="D15" s="69">
        <v>1500</v>
      </c>
      <c r="E15" s="69" t="s">
        <v>196</v>
      </c>
      <c r="F15" s="69" t="s">
        <v>11</v>
      </c>
    </row>
    <row r="16" spans="1:6" x14ac:dyDescent="0.25">
      <c r="A16" s="65">
        <v>15</v>
      </c>
      <c r="B16" s="54" t="s">
        <v>423</v>
      </c>
      <c r="C16" s="54">
        <v>2</v>
      </c>
      <c r="D16" s="54">
        <v>1500</v>
      </c>
      <c r="E16" s="54" t="s">
        <v>196</v>
      </c>
      <c r="F16" s="54" t="s">
        <v>36</v>
      </c>
    </row>
    <row r="17" spans="1:6" x14ac:dyDescent="0.25">
      <c r="A17" s="65">
        <v>16</v>
      </c>
      <c r="B17" s="1" t="s">
        <v>14</v>
      </c>
      <c r="C17" s="52">
        <v>1</v>
      </c>
      <c r="D17" s="52">
        <v>1500</v>
      </c>
      <c r="E17" s="52" t="s">
        <v>196</v>
      </c>
      <c r="F17" s="52" t="s">
        <v>15</v>
      </c>
    </row>
    <row r="18" spans="1:6" x14ac:dyDescent="0.25">
      <c r="A18" s="54">
        <v>17</v>
      </c>
      <c r="B18" s="1" t="s">
        <v>14</v>
      </c>
      <c r="C18" s="52">
        <v>2</v>
      </c>
      <c r="D18" s="52">
        <v>1500</v>
      </c>
      <c r="E18" s="52" t="s">
        <v>196</v>
      </c>
      <c r="F18" s="52" t="s">
        <v>15</v>
      </c>
    </row>
    <row r="19" spans="1:6" x14ac:dyDescent="0.25">
      <c r="A19" s="65">
        <v>18</v>
      </c>
      <c r="B19" s="1" t="s">
        <v>16</v>
      </c>
      <c r="C19" s="52">
        <v>1</v>
      </c>
      <c r="D19" s="52">
        <v>1500</v>
      </c>
      <c r="E19" s="52" t="s">
        <v>196</v>
      </c>
      <c r="F19" s="52" t="s">
        <v>15</v>
      </c>
    </row>
    <row r="20" spans="1:6" x14ac:dyDescent="0.25">
      <c r="A20" s="65">
        <v>19</v>
      </c>
      <c r="B20" s="1" t="s">
        <v>16</v>
      </c>
      <c r="C20" s="52">
        <v>2</v>
      </c>
      <c r="D20" s="52">
        <v>1500</v>
      </c>
      <c r="E20" s="52" t="s">
        <v>196</v>
      </c>
      <c r="F20" s="52" t="s">
        <v>15</v>
      </c>
    </row>
    <row r="21" spans="1:6" x14ac:dyDescent="0.25">
      <c r="A21" s="54">
        <v>20</v>
      </c>
      <c r="B21" s="1" t="s">
        <v>17</v>
      </c>
      <c r="C21" s="52">
        <v>1</v>
      </c>
      <c r="D21" s="52">
        <v>1500</v>
      </c>
      <c r="E21" s="52" t="s">
        <v>196</v>
      </c>
      <c r="F21" s="52" t="s">
        <v>15</v>
      </c>
    </row>
    <row r="22" spans="1:6" x14ac:dyDescent="0.25">
      <c r="A22" s="65">
        <v>21</v>
      </c>
      <c r="B22" s="1" t="s">
        <v>17</v>
      </c>
      <c r="C22" s="52">
        <v>2</v>
      </c>
      <c r="D22" s="52">
        <v>1500</v>
      </c>
      <c r="E22" s="52" t="s">
        <v>196</v>
      </c>
      <c r="F22" s="52" t="s">
        <v>15</v>
      </c>
    </row>
    <row r="23" spans="1:6" x14ac:dyDescent="0.25">
      <c r="A23" s="65">
        <v>22</v>
      </c>
      <c r="B23" s="54" t="s">
        <v>234</v>
      </c>
      <c r="C23" s="54">
        <v>1</v>
      </c>
      <c r="D23" s="54">
        <v>1500</v>
      </c>
      <c r="E23" s="54" t="s">
        <v>196</v>
      </c>
      <c r="F23" s="54" t="s">
        <v>8</v>
      </c>
    </row>
    <row r="24" spans="1:6" x14ac:dyDescent="0.25">
      <c r="A24" s="54">
        <v>23</v>
      </c>
      <c r="B24" s="54" t="s">
        <v>234</v>
      </c>
      <c r="C24" s="54">
        <v>2</v>
      </c>
      <c r="D24" s="54">
        <v>1500</v>
      </c>
      <c r="E24" s="54" t="s">
        <v>196</v>
      </c>
      <c r="F24" s="54" t="s">
        <v>8</v>
      </c>
    </row>
    <row r="25" spans="1:6" x14ac:dyDescent="0.25">
      <c r="A25" s="65">
        <v>24</v>
      </c>
      <c r="B25" s="55" t="s">
        <v>426</v>
      </c>
      <c r="C25" s="55">
        <v>1</v>
      </c>
      <c r="D25" s="55">
        <v>1500</v>
      </c>
      <c r="E25" s="55" t="s">
        <v>196</v>
      </c>
      <c r="F25" s="54" t="s">
        <v>11</v>
      </c>
    </row>
    <row r="26" spans="1:6" x14ac:dyDescent="0.25">
      <c r="A26" s="65">
        <v>25</v>
      </c>
      <c r="B26" s="55" t="s">
        <v>426</v>
      </c>
      <c r="C26" s="55">
        <v>2</v>
      </c>
      <c r="D26" s="55">
        <v>1500</v>
      </c>
      <c r="E26" s="55" t="s">
        <v>196</v>
      </c>
      <c r="F26" s="54" t="s">
        <v>11</v>
      </c>
    </row>
    <row r="27" spans="1:6" ht="30" x14ac:dyDescent="0.25">
      <c r="A27" s="54">
        <v>26</v>
      </c>
      <c r="B27" s="1" t="s">
        <v>197</v>
      </c>
      <c r="C27" s="52">
        <v>1</v>
      </c>
      <c r="D27" s="52">
        <v>1500</v>
      </c>
      <c r="E27" s="52" t="s">
        <v>196</v>
      </c>
      <c r="F27" s="52" t="s">
        <v>11</v>
      </c>
    </row>
    <row r="28" spans="1:6" ht="30" x14ac:dyDescent="0.25">
      <c r="A28" s="65">
        <v>27</v>
      </c>
      <c r="B28" s="1" t="s">
        <v>197</v>
      </c>
      <c r="C28" s="52">
        <v>2</v>
      </c>
      <c r="D28" s="52">
        <v>1500</v>
      </c>
      <c r="E28" s="52" t="s">
        <v>196</v>
      </c>
      <c r="F28" s="52" t="s">
        <v>11</v>
      </c>
    </row>
    <row r="29" spans="1:6" ht="30" x14ac:dyDescent="0.25">
      <c r="A29" s="65">
        <v>28</v>
      </c>
      <c r="B29" s="1" t="s">
        <v>197</v>
      </c>
      <c r="C29" s="52">
        <v>3</v>
      </c>
      <c r="D29" s="52">
        <v>1500</v>
      </c>
      <c r="E29" s="52" t="s">
        <v>196</v>
      </c>
      <c r="F29" s="52" t="s">
        <v>11</v>
      </c>
    </row>
    <row r="30" spans="1:6" ht="30" x14ac:dyDescent="0.25">
      <c r="A30" s="54">
        <v>29</v>
      </c>
      <c r="B30" s="1" t="s">
        <v>197</v>
      </c>
      <c r="C30" s="52">
        <v>4</v>
      </c>
      <c r="D30" s="52">
        <v>1500</v>
      </c>
      <c r="E30" s="52" t="s">
        <v>196</v>
      </c>
      <c r="F30" s="52" t="s">
        <v>11</v>
      </c>
    </row>
    <row r="31" spans="1:6" x14ac:dyDescent="0.25">
      <c r="A31" s="65">
        <v>30</v>
      </c>
      <c r="B31" s="1" t="s">
        <v>26</v>
      </c>
      <c r="C31" s="52">
        <v>1</v>
      </c>
      <c r="D31" s="52">
        <v>1500</v>
      </c>
      <c r="E31" s="52" t="s">
        <v>196</v>
      </c>
      <c r="F31" s="52" t="s">
        <v>11</v>
      </c>
    </row>
    <row r="32" spans="1:6" x14ac:dyDescent="0.25">
      <c r="A32" s="65">
        <v>31</v>
      </c>
      <c r="B32" s="212" t="s">
        <v>26</v>
      </c>
      <c r="C32" s="69">
        <v>2</v>
      </c>
      <c r="D32" s="69">
        <v>1500</v>
      </c>
      <c r="E32" s="69" t="s">
        <v>196</v>
      </c>
      <c r="F32" s="69" t="s">
        <v>11</v>
      </c>
    </row>
    <row r="33" spans="1:6" x14ac:dyDescent="0.25">
      <c r="A33" s="54">
        <v>32</v>
      </c>
      <c r="B33" s="1" t="s">
        <v>10</v>
      </c>
      <c r="C33" s="52">
        <v>1</v>
      </c>
      <c r="D33" s="52">
        <v>1500</v>
      </c>
      <c r="E33" s="52" t="s">
        <v>196</v>
      </c>
      <c r="F33" s="52" t="s">
        <v>11</v>
      </c>
    </row>
    <row r="34" spans="1:6" x14ac:dyDescent="0.25">
      <c r="A34" s="65">
        <v>33</v>
      </c>
      <c r="B34" s="1" t="s">
        <v>10</v>
      </c>
      <c r="C34" s="52">
        <v>2</v>
      </c>
      <c r="D34" s="52">
        <v>1500</v>
      </c>
      <c r="E34" s="52" t="s">
        <v>196</v>
      </c>
      <c r="F34" s="52" t="s">
        <v>11</v>
      </c>
    </row>
    <row r="35" spans="1:6" x14ac:dyDescent="0.25">
      <c r="A35" s="65">
        <v>34</v>
      </c>
      <c r="B35" s="1" t="s">
        <v>10</v>
      </c>
      <c r="C35" s="52">
        <v>3</v>
      </c>
      <c r="D35" s="52">
        <v>1500</v>
      </c>
      <c r="E35" s="52" t="s">
        <v>196</v>
      </c>
      <c r="F35" s="52" t="s">
        <v>11</v>
      </c>
    </row>
    <row r="36" spans="1:6" x14ac:dyDescent="0.25">
      <c r="A36" s="54">
        <v>35</v>
      </c>
      <c r="B36" s="1" t="s">
        <v>130</v>
      </c>
      <c r="C36" s="52">
        <v>1</v>
      </c>
      <c r="D36" s="52">
        <v>1500</v>
      </c>
      <c r="E36" s="52" t="s">
        <v>196</v>
      </c>
      <c r="F36" s="52" t="s">
        <v>11</v>
      </c>
    </row>
    <row r="37" spans="1:6" x14ac:dyDescent="0.25">
      <c r="A37" s="65">
        <v>36</v>
      </c>
      <c r="B37" s="1" t="s">
        <v>130</v>
      </c>
      <c r="C37" s="52">
        <v>2</v>
      </c>
      <c r="D37" s="52">
        <v>1500</v>
      </c>
      <c r="E37" s="52" t="s">
        <v>196</v>
      </c>
      <c r="F37" s="52" t="s">
        <v>11</v>
      </c>
    </row>
    <row r="38" spans="1:6" x14ac:dyDescent="0.25">
      <c r="A38" s="65">
        <v>37</v>
      </c>
      <c r="B38" s="1" t="s">
        <v>124</v>
      </c>
      <c r="C38" s="52">
        <v>1</v>
      </c>
      <c r="D38" s="52">
        <v>1500</v>
      </c>
      <c r="E38" s="52" t="s">
        <v>196</v>
      </c>
      <c r="F38" s="52" t="s">
        <v>11</v>
      </c>
    </row>
    <row r="39" spans="1:6" x14ac:dyDescent="0.25">
      <c r="A39" s="54">
        <v>38</v>
      </c>
      <c r="B39" s="1" t="s">
        <v>124</v>
      </c>
      <c r="C39" s="52">
        <v>2</v>
      </c>
      <c r="D39" s="52">
        <v>1500</v>
      </c>
      <c r="E39" s="52" t="s">
        <v>196</v>
      </c>
      <c r="F39" s="52" t="s">
        <v>11</v>
      </c>
    </row>
    <row r="40" spans="1:6" x14ac:dyDescent="0.25">
      <c r="A40" s="65">
        <v>39</v>
      </c>
      <c r="B40" s="1" t="s">
        <v>124</v>
      </c>
      <c r="C40" s="52">
        <v>3</v>
      </c>
      <c r="D40" s="52">
        <v>1500</v>
      </c>
      <c r="E40" s="52" t="s">
        <v>196</v>
      </c>
      <c r="F40" s="52" t="s">
        <v>11</v>
      </c>
    </row>
    <row r="41" spans="1:6" x14ac:dyDescent="0.25">
      <c r="A41" s="65">
        <v>40</v>
      </c>
      <c r="B41" s="212" t="s">
        <v>124</v>
      </c>
      <c r="C41" s="69">
        <v>4</v>
      </c>
      <c r="D41" s="69">
        <v>1500</v>
      </c>
      <c r="E41" s="69" t="s">
        <v>196</v>
      </c>
      <c r="F41" s="69" t="s">
        <v>11</v>
      </c>
    </row>
    <row r="42" spans="1:6" x14ac:dyDescent="0.25">
      <c r="A42" s="54">
        <v>41</v>
      </c>
      <c r="B42" s="1" t="s">
        <v>34</v>
      </c>
      <c r="C42" s="52">
        <v>1</v>
      </c>
      <c r="D42" s="52">
        <v>1500</v>
      </c>
      <c r="E42" s="52" t="s">
        <v>196</v>
      </c>
      <c r="F42" s="52" t="s">
        <v>44</v>
      </c>
    </row>
    <row r="43" spans="1:6" x14ac:dyDescent="0.25">
      <c r="A43" s="65">
        <v>42</v>
      </c>
      <c r="B43" s="1" t="s">
        <v>492</v>
      </c>
      <c r="C43" s="52">
        <v>1</v>
      </c>
      <c r="D43" s="52">
        <v>1500</v>
      </c>
      <c r="E43" s="52" t="s">
        <v>196</v>
      </c>
      <c r="F43" s="52" t="s">
        <v>15</v>
      </c>
    </row>
    <row r="44" spans="1:6" x14ac:dyDescent="0.25">
      <c r="A44" s="65">
        <v>43</v>
      </c>
      <c r="B44" s="53" t="s">
        <v>492</v>
      </c>
      <c r="C44" s="52">
        <v>2</v>
      </c>
      <c r="D44" s="52">
        <v>1500</v>
      </c>
      <c r="E44" s="52" t="s">
        <v>196</v>
      </c>
      <c r="F44" s="52" t="s">
        <v>15</v>
      </c>
    </row>
    <row r="45" spans="1:6" x14ac:dyDescent="0.25">
      <c r="A45" s="54">
        <v>44</v>
      </c>
      <c r="B45" s="66" t="s">
        <v>46</v>
      </c>
      <c r="C45" s="65">
        <v>1</v>
      </c>
      <c r="D45" s="65">
        <v>1500</v>
      </c>
      <c r="E45" s="65" t="s">
        <v>196</v>
      </c>
      <c r="F45" s="65" t="s">
        <v>15</v>
      </c>
    </row>
    <row r="46" spans="1:6" x14ac:dyDescent="0.25">
      <c r="A46" s="65">
        <v>45</v>
      </c>
      <c r="B46" s="1" t="s">
        <v>46</v>
      </c>
      <c r="C46" s="52">
        <v>2</v>
      </c>
      <c r="D46" s="52">
        <v>1500</v>
      </c>
      <c r="E46" s="52" t="s">
        <v>196</v>
      </c>
      <c r="F46" s="52" t="s">
        <v>15</v>
      </c>
    </row>
    <row r="47" spans="1:6" x14ac:dyDescent="0.25">
      <c r="A47" s="65">
        <v>46</v>
      </c>
      <c r="B47" s="1" t="s">
        <v>30</v>
      </c>
      <c r="C47" s="52">
        <v>1</v>
      </c>
      <c r="D47" s="52">
        <v>1500</v>
      </c>
      <c r="E47" s="52" t="s">
        <v>196</v>
      </c>
      <c r="F47" s="52" t="s">
        <v>11</v>
      </c>
    </row>
    <row r="48" spans="1:6" x14ac:dyDescent="0.25">
      <c r="A48" s="54">
        <v>47</v>
      </c>
      <c r="B48" s="1" t="s">
        <v>30</v>
      </c>
      <c r="C48" s="52">
        <v>2</v>
      </c>
      <c r="D48" s="52">
        <v>1500</v>
      </c>
      <c r="E48" s="52" t="s">
        <v>196</v>
      </c>
      <c r="F48" s="52" t="s">
        <v>11</v>
      </c>
    </row>
    <row r="49" spans="1:6" x14ac:dyDescent="0.25">
      <c r="A49" s="65">
        <v>48</v>
      </c>
      <c r="B49" s="1" t="s">
        <v>30</v>
      </c>
      <c r="C49" s="52">
        <v>3</v>
      </c>
      <c r="D49" s="52">
        <v>1500</v>
      </c>
      <c r="E49" s="52" t="s">
        <v>196</v>
      </c>
      <c r="F49" s="52" t="s">
        <v>11</v>
      </c>
    </row>
    <row r="50" spans="1:6" ht="30" customHeight="1" x14ac:dyDescent="0.25">
      <c r="A50" s="421"/>
      <c r="B50" s="422"/>
      <c r="C50" s="54" t="s">
        <v>365</v>
      </c>
      <c r="D50" s="54">
        <f>SUM(D2:D49)</f>
        <v>72000</v>
      </c>
      <c r="E50" s="54"/>
      <c r="F50" s="54"/>
    </row>
  </sheetData>
  <sortState ref="A2:F40">
    <sortCondition ref="B1"/>
  </sortState>
  <mergeCells count="1">
    <mergeCell ref="A50:B5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10"/>
  <sheetViews>
    <sheetView workbookViewId="0">
      <selection activeCell="L14" sqref="L14"/>
    </sheetView>
  </sheetViews>
  <sheetFormatPr defaultRowHeight="15" x14ac:dyDescent="0.25"/>
  <sheetData>
    <row r="1" spans="1:9" ht="30.75" thickBot="1" x14ac:dyDescent="0.3">
      <c r="A1" s="17" t="s">
        <v>0</v>
      </c>
      <c r="B1" s="4" t="s">
        <v>198</v>
      </c>
      <c r="C1" s="5" t="s">
        <v>199</v>
      </c>
      <c r="D1" s="5" t="s">
        <v>200</v>
      </c>
      <c r="E1" s="5" t="s">
        <v>201</v>
      </c>
      <c r="F1" s="5" t="s">
        <v>3</v>
      </c>
      <c r="G1" s="5" t="s">
        <v>194</v>
      </c>
      <c r="H1" s="5" t="s">
        <v>195</v>
      </c>
      <c r="I1" s="5" t="s">
        <v>4</v>
      </c>
    </row>
    <row r="2" spans="1:9" ht="15.75" thickBot="1" x14ac:dyDescent="0.3">
      <c r="A2" s="6">
        <v>1</v>
      </c>
      <c r="B2" s="12" t="s">
        <v>202</v>
      </c>
      <c r="C2" s="12">
        <v>400</v>
      </c>
      <c r="D2" s="12" t="s">
        <v>202</v>
      </c>
      <c r="E2" s="12">
        <v>765</v>
      </c>
      <c r="F2" s="7">
        <v>1</v>
      </c>
      <c r="G2" s="7">
        <v>1000</v>
      </c>
      <c r="H2" s="7" t="s">
        <v>196</v>
      </c>
      <c r="I2" s="7" t="s">
        <v>15</v>
      </c>
    </row>
    <row r="3" spans="1:9" ht="15.75" thickBot="1" x14ac:dyDescent="0.3">
      <c r="A3" s="6">
        <v>2</v>
      </c>
      <c r="B3" s="12" t="s">
        <v>202</v>
      </c>
      <c r="C3" s="12">
        <v>400</v>
      </c>
      <c r="D3" s="12" t="s">
        <v>202</v>
      </c>
      <c r="E3" s="12">
        <v>765</v>
      </c>
      <c r="F3" s="7">
        <v>2</v>
      </c>
      <c r="G3" s="7">
        <v>1000</v>
      </c>
      <c r="H3" s="7" t="s">
        <v>196</v>
      </c>
      <c r="I3" s="7" t="s">
        <v>15</v>
      </c>
    </row>
    <row r="4" spans="1:9" ht="15.75" thickBot="1" x14ac:dyDescent="0.3">
      <c r="A4" s="6">
        <v>3</v>
      </c>
      <c r="B4" s="12" t="s">
        <v>28</v>
      </c>
      <c r="C4" s="12">
        <v>400</v>
      </c>
      <c r="D4" s="12" t="s">
        <v>203</v>
      </c>
      <c r="E4" s="12">
        <v>765</v>
      </c>
      <c r="F4" s="7">
        <v>1</v>
      </c>
      <c r="G4" s="7">
        <v>1000</v>
      </c>
      <c r="H4" s="7" t="s">
        <v>196</v>
      </c>
      <c r="I4" s="7" t="s">
        <v>204</v>
      </c>
    </row>
    <row r="5" spans="1:9" ht="15.75" thickBot="1" x14ac:dyDescent="0.3">
      <c r="A5" s="6">
        <v>4</v>
      </c>
      <c r="B5" s="12" t="s">
        <v>28</v>
      </c>
      <c r="C5" s="12">
        <v>400</v>
      </c>
      <c r="D5" s="12" t="s">
        <v>203</v>
      </c>
      <c r="E5" s="12">
        <v>765</v>
      </c>
      <c r="F5" s="7">
        <v>2</v>
      </c>
      <c r="G5" s="7">
        <v>1000</v>
      </c>
      <c r="H5" s="7" t="s">
        <v>196</v>
      </c>
      <c r="I5" s="7" t="s">
        <v>204</v>
      </c>
    </row>
    <row r="6" spans="1:9" ht="15.75" thickBot="1" x14ac:dyDescent="0.3">
      <c r="A6" s="6">
        <v>5</v>
      </c>
      <c r="B6" s="12" t="s">
        <v>29</v>
      </c>
      <c r="C6" s="12">
        <v>400</v>
      </c>
      <c r="D6" s="12" t="s">
        <v>205</v>
      </c>
      <c r="E6" s="12">
        <v>765</v>
      </c>
      <c r="F6" s="7">
        <v>1</v>
      </c>
      <c r="G6" s="7">
        <v>1000</v>
      </c>
      <c r="H6" s="7" t="s">
        <v>196</v>
      </c>
      <c r="I6" s="7" t="s">
        <v>15</v>
      </c>
    </row>
    <row r="7" spans="1:9" ht="15.75" thickBot="1" x14ac:dyDescent="0.3">
      <c r="A7" s="6">
        <v>6</v>
      </c>
      <c r="B7" s="12" t="s">
        <v>29</v>
      </c>
      <c r="C7" s="12">
        <v>400</v>
      </c>
      <c r="D7" s="12" t="s">
        <v>205</v>
      </c>
      <c r="E7" s="12">
        <v>765</v>
      </c>
      <c r="F7" s="7">
        <v>2</v>
      </c>
      <c r="G7" s="7">
        <v>1000</v>
      </c>
      <c r="H7" s="7" t="s">
        <v>196</v>
      </c>
      <c r="I7" s="7" t="s">
        <v>15</v>
      </c>
    </row>
    <row r="8" spans="1:9" ht="15.75" thickBot="1" x14ac:dyDescent="0.3">
      <c r="A8" s="6">
        <v>7</v>
      </c>
      <c r="B8" s="12" t="s">
        <v>32</v>
      </c>
      <c r="C8" s="12">
        <v>400</v>
      </c>
      <c r="D8" s="12" t="s">
        <v>206</v>
      </c>
      <c r="E8" s="12">
        <v>765</v>
      </c>
      <c r="F8" s="7">
        <v>1</v>
      </c>
      <c r="G8" s="7">
        <v>1000</v>
      </c>
      <c r="H8" s="7" t="s">
        <v>196</v>
      </c>
      <c r="I8" s="7" t="s">
        <v>33</v>
      </c>
    </row>
    <row r="9" spans="1:9" ht="15.75" thickBot="1" x14ac:dyDescent="0.3">
      <c r="A9" s="9">
        <v>8</v>
      </c>
      <c r="B9" s="13" t="s">
        <v>32</v>
      </c>
      <c r="C9" s="13">
        <v>400</v>
      </c>
      <c r="D9" s="13" t="s">
        <v>206</v>
      </c>
      <c r="E9" s="13">
        <v>765</v>
      </c>
      <c r="F9" s="10">
        <v>2</v>
      </c>
      <c r="G9" s="10">
        <v>1000</v>
      </c>
      <c r="H9" s="10" t="s">
        <v>196</v>
      </c>
      <c r="I9" s="10" t="s">
        <v>33</v>
      </c>
    </row>
    <row r="10" spans="1:9" ht="15.75" thickBot="1" x14ac:dyDescent="0.3">
      <c r="A10" s="14"/>
      <c r="B10" s="15"/>
      <c r="C10" s="16"/>
      <c r="D10" s="16"/>
      <c r="E10" s="16"/>
      <c r="F10" s="18" t="s">
        <v>207</v>
      </c>
      <c r="G10" s="16">
        <v>8000</v>
      </c>
      <c r="H10" s="16"/>
      <c r="I1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68"/>
  <sheetViews>
    <sheetView workbookViewId="0">
      <pane ySplit="3" topLeftCell="A37" activePane="bottomLeft" state="frozen"/>
      <selection pane="bottomLeft" activeCell="A4" sqref="A4:P168"/>
    </sheetView>
  </sheetViews>
  <sheetFormatPr defaultRowHeight="15" x14ac:dyDescent="0.25"/>
  <cols>
    <col min="2" max="2" width="19" bestFit="1" customWidth="1"/>
    <col min="3" max="3" width="5.140625" customWidth="1"/>
    <col min="4" max="4" width="9.42578125" customWidth="1"/>
    <col min="5" max="5" width="5.140625" customWidth="1"/>
    <col min="6" max="6" width="9.42578125" customWidth="1"/>
    <col min="7" max="7" width="5.140625" customWidth="1"/>
    <col min="8" max="8" width="9.42578125" customWidth="1"/>
    <col min="9" max="11" width="9.5703125" customWidth="1"/>
    <col min="12" max="12" width="10.7109375" bestFit="1" customWidth="1"/>
    <col min="13" max="13" width="7.7109375" customWidth="1"/>
    <col min="14" max="14" width="9.5703125" customWidth="1"/>
    <col min="15" max="15" width="11.140625" customWidth="1"/>
    <col min="16" max="16" width="12.28515625" customWidth="1"/>
  </cols>
  <sheetData>
    <row r="1" spans="1:17" x14ac:dyDescent="0.25">
      <c r="A1" s="367" t="s">
        <v>501</v>
      </c>
      <c r="B1" s="367" t="s">
        <v>692</v>
      </c>
      <c r="C1" s="367" t="s">
        <v>698</v>
      </c>
      <c r="D1" s="367"/>
      <c r="E1" s="367"/>
      <c r="F1" s="367"/>
      <c r="G1" s="367"/>
      <c r="H1" s="367"/>
      <c r="I1" s="367" t="s">
        <v>695</v>
      </c>
      <c r="J1" s="367"/>
      <c r="K1" s="367"/>
      <c r="L1" s="367"/>
      <c r="M1" s="368" t="s">
        <v>693</v>
      </c>
      <c r="N1" s="368" t="s">
        <v>694</v>
      </c>
      <c r="O1" s="368" t="s">
        <v>717</v>
      </c>
      <c r="P1" s="368" t="s">
        <v>703</v>
      </c>
    </row>
    <row r="2" spans="1:17" x14ac:dyDescent="0.25">
      <c r="A2" s="367"/>
      <c r="B2" s="367"/>
      <c r="C2" s="367" t="s">
        <v>640</v>
      </c>
      <c r="D2" s="367"/>
      <c r="E2" s="367" t="s">
        <v>643</v>
      </c>
      <c r="F2" s="367"/>
      <c r="G2" s="367" t="s">
        <v>641</v>
      </c>
      <c r="H2" s="367"/>
      <c r="I2" s="367" t="s">
        <v>640</v>
      </c>
      <c r="J2" s="367" t="s">
        <v>643</v>
      </c>
      <c r="K2" s="367" t="s">
        <v>641</v>
      </c>
      <c r="L2" s="367" t="s">
        <v>642</v>
      </c>
      <c r="M2" s="368"/>
      <c r="N2" s="368"/>
      <c r="O2" s="368"/>
      <c r="P2" s="368"/>
    </row>
    <row r="3" spans="1:17" x14ac:dyDescent="0.25">
      <c r="A3" s="367"/>
      <c r="B3" s="367"/>
      <c r="C3" s="108" t="s">
        <v>644</v>
      </c>
      <c r="D3" s="108" t="s">
        <v>699</v>
      </c>
      <c r="E3" s="108" t="s">
        <v>644</v>
      </c>
      <c r="F3" s="108" t="s">
        <v>699</v>
      </c>
      <c r="G3" s="108" t="s">
        <v>644</v>
      </c>
      <c r="H3" s="108" t="s">
        <v>699</v>
      </c>
      <c r="I3" s="367"/>
      <c r="J3" s="367"/>
      <c r="K3" s="367"/>
      <c r="L3" s="367"/>
      <c r="M3" s="368"/>
      <c r="N3" s="368"/>
      <c r="O3" s="368"/>
      <c r="P3" s="368"/>
    </row>
    <row r="4" spans="1:17" x14ac:dyDescent="0.25">
      <c r="A4" s="156">
        <v>1</v>
      </c>
      <c r="B4" s="156" t="s">
        <v>48</v>
      </c>
      <c r="C4" s="228">
        <v>0</v>
      </c>
      <c r="D4" s="228">
        <v>0</v>
      </c>
      <c r="E4" s="228">
        <v>0</v>
      </c>
      <c r="F4" s="228">
        <v>0</v>
      </c>
      <c r="G4" s="228">
        <v>0</v>
      </c>
      <c r="H4" s="228">
        <v>0</v>
      </c>
      <c r="I4" s="228">
        <f>IF(ISERROR(VLOOKUP(B4,'400 kV BRs'!$B$2:$K$95,7,FALSE)),0,VLOOKUP(B4,'400 kV BRs'!$B$2:$K$95,7,FALSE))</f>
        <v>0</v>
      </c>
      <c r="J4" s="341">
        <f>IF(ISERROR(VLOOKUP(B4,'400 kV BRs'!$B$2:$K$95,8,FALSE)),0,VLOOKUP(B4,'400 kV BRs'!$B$2:$K$95,8,FALSE))</f>
        <v>0</v>
      </c>
      <c r="K4" s="341">
        <f>IF(ISERROR(VLOOKUP(B4,'400 kV BRs'!$B$2:$K$95,9,FALSE)),0,VLOOKUP(B4,'400 kV BRs'!$B$2:$K$95,9,FALSE))</f>
        <v>0</v>
      </c>
      <c r="L4" s="341">
        <f>IF(ISERROR(VLOOKUP(B4,'400 kV BRs'!$B$2:$K$95,10,FALSE)),0,VLOOKUP(B4,'400 kV BRs'!$B$2:$K$95,10,FALSE))</f>
        <v>0</v>
      </c>
      <c r="M4" s="228">
        <f>C4*50+D4*50+E4*63+F4*63+G4*80+H4*80</f>
        <v>0</v>
      </c>
      <c r="N4" s="228">
        <f>I4*50+J4*63+K4*80+L4*125</f>
        <v>0</v>
      </c>
      <c r="O4" s="228">
        <f>C4*50+E4*63+G4*80+I4*50+J4*63+K4*80+L4*125</f>
        <v>0</v>
      </c>
      <c r="P4" s="228">
        <f>M4+N4</f>
        <v>0</v>
      </c>
    </row>
    <row r="5" spans="1:17" x14ac:dyDescent="0.25">
      <c r="A5" s="156">
        <v>2</v>
      </c>
      <c r="B5" s="156" t="s">
        <v>50</v>
      </c>
      <c r="C5" s="228">
        <v>0</v>
      </c>
      <c r="D5" s="228">
        <v>2</v>
      </c>
      <c r="E5" s="228">
        <v>0</v>
      </c>
      <c r="F5" s="228">
        <v>0</v>
      </c>
      <c r="G5" s="228">
        <v>0</v>
      </c>
      <c r="H5" s="228">
        <v>0</v>
      </c>
      <c r="I5" s="341">
        <f>IF(ISERROR(VLOOKUP(B5,'400 kV BRs'!$B$2:$K$95,7,FALSE)),0,VLOOKUP(B5,'400 kV BRs'!$B$2:$K$95,7,FALSE))</f>
        <v>0</v>
      </c>
      <c r="J5" s="341">
        <f>IF(ISERROR(VLOOKUP(B5,'400 kV BRs'!$B$2:$K$95,8,FALSE)),0,VLOOKUP(B5,'400 kV BRs'!$B$2:$K$95,8,FALSE))</f>
        <v>0</v>
      </c>
      <c r="K5" s="341">
        <f>IF(ISERROR(VLOOKUP(B5,'400 kV BRs'!$B$2:$K$95,9,FALSE)),0,VLOOKUP(B5,'400 kV BRs'!$B$2:$K$95,9,FALSE))</f>
        <v>0</v>
      </c>
      <c r="L5" s="341">
        <f>IF(ISERROR(VLOOKUP(B5,'400 kV BRs'!$B$2:$K$95,10,FALSE)),0,VLOOKUP(B5,'400 kV BRs'!$B$2:$K$95,10,FALSE))</f>
        <v>0</v>
      </c>
      <c r="M5" s="337">
        <f t="shared" ref="M5:M68" si="0">C5*50+D5*50+E5*63+F5*63+G5*80+H5*80</f>
        <v>100</v>
      </c>
      <c r="N5" s="337">
        <f t="shared" ref="N5:N68" si="1">I5*50+J5*63+K5*80+L5*125</f>
        <v>0</v>
      </c>
      <c r="O5" s="337">
        <f t="shared" ref="O5:O68" si="2">C5*50+E5*63+G5*80+I5*50+J5*63+K5*80+L5*125</f>
        <v>0</v>
      </c>
      <c r="P5" s="337">
        <f t="shared" ref="P5:P68" si="3">M5+N5</f>
        <v>100</v>
      </c>
    </row>
    <row r="6" spans="1:17" x14ac:dyDescent="0.25">
      <c r="A6" s="156">
        <v>3</v>
      </c>
      <c r="B6" s="156" t="s">
        <v>45</v>
      </c>
      <c r="C6" s="228">
        <v>0</v>
      </c>
      <c r="D6" s="228">
        <v>2</v>
      </c>
      <c r="E6" s="228">
        <v>0</v>
      </c>
      <c r="F6" s="228">
        <v>0</v>
      </c>
      <c r="G6" s="228">
        <v>0</v>
      </c>
      <c r="H6" s="228">
        <v>0</v>
      </c>
      <c r="I6" s="341">
        <f>IF(ISERROR(VLOOKUP(B6,'400 kV BRs'!$B$2:$K$95,7,FALSE)),0,VLOOKUP(B6,'400 kV BRs'!$B$2:$K$95,7,FALSE))</f>
        <v>0</v>
      </c>
      <c r="J6" s="341">
        <f>IF(ISERROR(VLOOKUP(B6,'400 kV BRs'!$B$2:$K$95,8,FALSE)),0,VLOOKUP(B6,'400 kV BRs'!$B$2:$K$95,8,FALSE))</f>
        <v>0</v>
      </c>
      <c r="K6" s="341">
        <f>IF(ISERROR(VLOOKUP(B6,'400 kV BRs'!$B$2:$K$95,9,FALSE)),0,VLOOKUP(B6,'400 kV BRs'!$B$2:$K$95,9,FALSE))</f>
        <v>0</v>
      </c>
      <c r="L6" s="341">
        <f>IF(ISERROR(VLOOKUP(B6,'400 kV BRs'!$B$2:$K$95,10,FALSE)),0,VLOOKUP(B6,'400 kV BRs'!$B$2:$K$95,10,FALSE))</f>
        <v>0</v>
      </c>
      <c r="M6" s="337">
        <f t="shared" si="0"/>
        <v>100</v>
      </c>
      <c r="N6" s="337">
        <f t="shared" si="1"/>
        <v>0</v>
      </c>
      <c r="O6" s="337">
        <f t="shared" si="2"/>
        <v>0</v>
      </c>
      <c r="P6" s="337">
        <f t="shared" si="3"/>
        <v>100</v>
      </c>
    </row>
    <row r="7" spans="1:17" x14ac:dyDescent="0.25">
      <c r="A7" s="156">
        <v>4</v>
      </c>
      <c r="B7" s="241" t="s">
        <v>890</v>
      </c>
      <c r="C7" s="239">
        <v>0</v>
      </c>
      <c r="D7" s="239">
        <v>0</v>
      </c>
      <c r="E7" s="239">
        <v>0</v>
      </c>
      <c r="F7" s="239">
        <v>0</v>
      </c>
      <c r="G7" s="239">
        <v>0</v>
      </c>
      <c r="H7" s="239">
        <v>0</v>
      </c>
      <c r="I7" s="341">
        <f>IF(ISERROR(VLOOKUP(B7,'400 kV BRs'!$B$2:$K$95,7,FALSE)),0,VLOOKUP(B7,'400 kV BRs'!$B$2:$K$95,7,FALSE))</f>
        <v>0</v>
      </c>
      <c r="J7" s="341">
        <f>IF(ISERROR(VLOOKUP(B7,'400 kV BRs'!$B$2:$K$95,8,FALSE)),0,VLOOKUP(B7,'400 kV BRs'!$B$2:$K$95,8,FALSE))</f>
        <v>0</v>
      </c>
      <c r="K7" s="341">
        <f>IF(ISERROR(VLOOKUP(B7,'400 kV BRs'!$B$2:$K$95,9,FALSE)),0,VLOOKUP(B7,'400 kV BRs'!$B$2:$K$95,9,FALSE))</f>
        <v>0</v>
      </c>
      <c r="L7" s="341">
        <f>IF(ISERROR(VLOOKUP(B7,'400 kV BRs'!$B$2:$K$95,10,FALSE)),0,VLOOKUP(B7,'400 kV BRs'!$B$2:$K$95,10,FALSE))</f>
        <v>1</v>
      </c>
      <c r="M7" s="337">
        <f t="shared" si="0"/>
        <v>0</v>
      </c>
      <c r="N7" s="337">
        <f t="shared" si="1"/>
        <v>125</v>
      </c>
      <c r="O7" s="337">
        <f t="shared" si="2"/>
        <v>125</v>
      </c>
      <c r="P7" s="337">
        <f t="shared" si="3"/>
        <v>125</v>
      </c>
      <c r="Q7" s="235"/>
    </row>
    <row r="8" spans="1:17" x14ac:dyDescent="0.25">
      <c r="A8" s="156">
        <v>5</v>
      </c>
      <c r="B8" s="156" t="s">
        <v>53</v>
      </c>
      <c r="C8" s="228">
        <v>0</v>
      </c>
      <c r="D8" s="228">
        <v>0</v>
      </c>
      <c r="E8" s="228">
        <v>0</v>
      </c>
      <c r="F8" s="228">
        <v>0</v>
      </c>
      <c r="G8" s="228">
        <v>0</v>
      </c>
      <c r="H8" s="228">
        <v>0</v>
      </c>
      <c r="I8" s="341">
        <f>IF(ISERROR(VLOOKUP(B8,'400 kV BRs'!$B$2:$K$95,7,FALSE)),0,VLOOKUP(B8,'400 kV BRs'!$B$2:$K$95,7,FALSE))</f>
        <v>1</v>
      </c>
      <c r="J8" s="341">
        <f>IF(ISERROR(VLOOKUP(B8,'400 kV BRs'!$B$2:$K$95,8,FALSE)),0,VLOOKUP(B8,'400 kV BRs'!$B$2:$K$95,8,FALSE))</f>
        <v>0</v>
      </c>
      <c r="K8" s="341">
        <f>IF(ISERROR(VLOOKUP(B8,'400 kV BRs'!$B$2:$K$95,9,FALSE)),0,VLOOKUP(B8,'400 kV BRs'!$B$2:$K$95,9,FALSE))</f>
        <v>0</v>
      </c>
      <c r="L8" s="341">
        <f>IF(ISERROR(VLOOKUP(B8,'400 kV BRs'!$B$2:$K$95,10,FALSE)),0,VLOOKUP(B8,'400 kV BRs'!$B$2:$K$95,10,FALSE))</f>
        <v>1</v>
      </c>
      <c r="M8" s="337">
        <f t="shared" si="0"/>
        <v>0</v>
      </c>
      <c r="N8" s="337">
        <f t="shared" si="1"/>
        <v>175</v>
      </c>
      <c r="O8" s="337">
        <f t="shared" si="2"/>
        <v>175</v>
      </c>
      <c r="P8" s="337">
        <f t="shared" si="3"/>
        <v>175</v>
      </c>
    </row>
    <row r="9" spans="1:17" x14ac:dyDescent="0.25">
      <c r="A9" s="156">
        <v>6</v>
      </c>
      <c r="B9" s="156" t="s">
        <v>56</v>
      </c>
      <c r="C9" s="228">
        <v>0</v>
      </c>
      <c r="D9" s="228">
        <v>0</v>
      </c>
      <c r="E9" s="228">
        <v>0</v>
      </c>
      <c r="F9" s="228">
        <v>0</v>
      </c>
      <c r="G9" s="228">
        <v>0</v>
      </c>
      <c r="H9" s="228">
        <v>0</v>
      </c>
      <c r="I9" s="341">
        <f>IF(ISERROR(VLOOKUP(B9,'400 kV BRs'!$B$2:$K$95,7,FALSE)),0,VLOOKUP(B9,'400 kV BRs'!$B$2:$K$95,7,FALSE))</f>
        <v>0</v>
      </c>
      <c r="J9" s="341">
        <f>IF(ISERROR(VLOOKUP(B9,'400 kV BRs'!$B$2:$K$95,8,FALSE)),0,VLOOKUP(B9,'400 kV BRs'!$B$2:$K$95,8,FALSE))</f>
        <v>0</v>
      </c>
      <c r="K9" s="341">
        <f>IF(ISERROR(VLOOKUP(B9,'400 kV BRs'!$B$2:$K$95,9,FALSE)),0,VLOOKUP(B9,'400 kV BRs'!$B$2:$K$95,9,FALSE))</f>
        <v>2</v>
      </c>
      <c r="L9" s="341">
        <f>IF(ISERROR(VLOOKUP(B9,'400 kV BRs'!$B$2:$K$95,10,FALSE)),0,VLOOKUP(B9,'400 kV BRs'!$B$2:$K$95,10,FALSE))</f>
        <v>1</v>
      </c>
      <c r="M9" s="337">
        <f t="shared" si="0"/>
        <v>0</v>
      </c>
      <c r="N9" s="337">
        <f t="shared" si="1"/>
        <v>285</v>
      </c>
      <c r="O9" s="337">
        <f t="shared" si="2"/>
        <v>285</v>
      </c>
      <c r="P9" s="337">
        <f t="shared" si="3"/>
        <v>285</v>
      </c>
    </row>
    <row r="10" spans="1:17" x14ac:dyDescent="0.25">
      <c r="A10" s="156">
        <v>7</v>
      </c>
      <c r="B10" s="156" t="s">
        <v>61</v>
      </c>
      <c r="C10" s="228">
        <v>0</v>
      </c>
      <c r="D10" s="228">
        <v>3</v>
      </c>
      <c r="E10" s="228">
        <v>0</v>
      </c>
      <c r="F10" s="228">
        <v>0</v>
      </c>
      <c r="G10" s="228">
        <v>0</v>
      </c>
      <c r="H10" s="228">
        <v>0</v>
      </c>
      <c r="I10" s="341">
        <f>IF(ISERROR(VLOOKUP(B10,'400 kV BRs'!$B$2:$K$95,7,FALSE)),0,VLOOKUP(B10,'400 kV BRs'!$B$2:$K$95,7,FALSE))</f>
        <v>1</v>
      </c>
      <c r="J10" s="341">
        <f>IF(ISERROR(VLOOKUP(B10,'400 kV BRs'!$B$2:$K$95,8,FALSE)),0,VLOOKUP(B10,'400 kV BRs'!$B$2:$K$95,8,FALSE))</f>
        <v>0</v>
      </c>
      <c r="K10" s="341">
        <f>IF(ISERROR(VLOOKUP(B10,'400 kV BRs'!$B$2:$K$95,9,FALSE)),0,VLOOKUP(B10,'400 kV BRs'!$B$2:$K$95,9,FALSE))</f>
        <v>0</v>
      </c>
      <c r="L10" s="341">
        <f>IF(ISERROR(VLOOKUP(B10,'400 kV BRs'!$B$2:$K$95,10,FALSE)),0,VLOOKUP(B10,'400 kV BRs'!$B$2:$K$95,10,FALSE))</f>
        <v>0</v>
      </c>
      <c r="M10" s="337">
        <f t="shared" si="0"/>
        <v>150</v>
      </c>
      <c r="N10" s="337">
        <f t="shared" si="1"/>
        <v>50</v>
      </c>
      <c r="O10" s="337">
        <f t="shared" si="2"/>
        <v>50</v>
      </c>
      <c r="P10" s="337">
        <f t="shared" si="3"/>
        <v>200</v>
      </c>
    </row>
    <row r="11" spans="1:17" ht="18.75" customHeight="1" x14ac:dyDescent="0.25">
      <c r="A11" s="156">
        <v>8</v>
      </c>
      <c r="B11" s="156" t="s">
        <v>487</v>
      </c>
      <c r="C11" s="228">
        <v>0</v>
      </c>
      <c r="D11" s="228">
        <v>0</v>
      </c>
      <c r="E11" s="228">
        <v>0</v>
      </c>
      <c r="F11" s="228">
        <v>0</v>
      </c>
      <c r="G11" s="228">
        <v>0</v>
      </c>
      <c r="H11" s="228">
        <v>0</v>
      </c>
      <c r="I11" s="341">
        <f>IF(ISERROR(VLOOKUP(B11,'400 kV BRs'!$B$2:$K$95,7,FALSE)),0,VLOOKUP(B11,'400 kV BRs'!$B$2:$K$95,7,FALSE))</f>
        <v>1</v>
      </c>
      <c r="J11" s="341">
        <f>IF(ISERROR(VLOOKUP(B11,'400 kV BRs'!$B$2:$K$95,8,FALSE)),0,VLOOKUP(B11,'400 kV BRs'!$B$2:$K$95,8,FALSE))</f>
        <v>0</v>
      </c>
      <c r="K11" s="341">
        <f>IF(ISERROR(VLOOKUP(B11,'400 kV BRs'!$B$2:$K$95,9,FALSE)),0,VLOOKUP(B11,'400 kV BRs'!$B$2:$K$95,9,FALSE))</f>
        <v>0</v>
      </c>
      <c r="L11" s="341">
        <f>IF(ISERROR(VLOOKUP(B11,'400 kV BRs'!$B$2:$K$95,10,FALSE)),0,VLOOKUP(B11,'400 kV BRs'!$B$2:$K$95,10,FALSE))</f>
        <v>0</v>
      </c>
      <c r="M11" s="337">
        <f t="shared" si="0"/>
        <v>0</v>
      </c>
      <c r="N11" s="337">
        <f t="shared" si="1"/>
        <v>50</v>
      </c>
      <c r="O11" s="337">
        <f t="shared" si="2"/>
        <v>50</v>
      </c>
      <c r="P11" s="337">
        <f t="shared" si="3"/>
        <v>50</v>
      </c>
      <c r="Q11" t="s">
        <v>759</v>
      </c>
    </row>
    <row r="12" spans="1:17" ht="24" customHeight="1" x14ac:dyDescent="0.25">
      <c r="A12" s="156">
        <v>9</v>
      </c>
      <c r="B12" s="156" t="s">
        <v>770</v>
      </c>
      <c r="C12" s="228">
        <v>0</v>
      </c>
      <c r="D12" s="228">
        <v>0</v>
      </c>
      <c r="E12" s="228">
        <v>0</v>
      </c>
      <c r="F12" s="228">
        <v>0</v>
      </c>
      <c r="G12" s="228">
        <v>0</v>
      </c>
      <c r="H12" s="228">
        <v>0</v>
      </c>
      <c r="I12" s="341">
        <f>IF(ISERROR(VLOOKUP(B12,'400 kV BRs'!$B$2:$K$95,7,FALSE)),0,VLOOKUP(B12,'400 kV BRs'!$B$2:$K$95,7,FALSE))</f>
        <v>0</v>
      </c>
      <c r="J12" s="341">
        <f>IF(ISERROR(VLOOKUP(B12,'400 kV BRs'!$B$2:$K$95,8,FALSE)),0,VLOOKUP(B12,'400 kV BRs'!$B$2:$K$95,8,FALSE))</f>
        <v>0</v>
      </c>
      <c r="K12" s="341">
        <f>IF(ISERROR(VLOOKUP(B12,'400 kV BRs'!$B$2:$K$95,9,FALSE)),0,VLOOKUP(B12,'400 kV BRs'!$B$2:$K$95,9,FALSE))</f>
        <v>0</v>
      </c>
      <c r="L12" s="341">
        <f>IF(ISERROR(VLOOKUP(B12,'400 kV BRs'!$B$2:$K$95,10,FALSE)),0,VLOOKUP(B12,'400 kV BRs'!$B$2:$K$95,10,FALSE))</f>
        <v>0</v>
      </c>
      <c r="M12" s="337">
        <f t="shared" si="0"/>
        <v>0</v>
      </c>
      <c r="N12" s="337">
        <f t="shared" si="1"/>
        <v>0</v>
      </c>
      <c r="O12" s="337">
        <f t="shared" si="2"/>
        <v>0</v>
      </c>
      <c r="P12" s="337">
        <f t="shared" si="3"/>
        <v>0</v>
      </c>
    </row>
    <row r="13" spans="1:17" ht="21.75" customHeight="1" x14ac:dyDescent="0.25">
      <c r="A13" s="156">
        <v>10</v>
      </c>
      <c r="B13" s="156" t="s">
        <v>64</v>
      </c>
      <c r="C13" s="228">
        <v>0</v>
      </c>
      <c r="D13" s="228">
        <v>3</v>
      </c>
      <c r="E13" s="228">
        <v>0</v>
      </c>
      <c r="F13" s="228">
        <v>0</v>
      </c>
      <c r="G13" s="228">
        <v>0</v>
      </c>
      <c r="H13" s="228">
        <v>0</v>
      </c>
      <c r="I13" s="341">
        <f>IF(ISERROR(VLOOKUP(B13,'400 kV BRs'!$B$2:$K$95,7,FALSE)),0,VLOOKUP(B13,'400 kV BRs'!$B$2:$K$95,7,FALSE))</f>
        <v>0</v>
      </c>
      <c r="J13" s="341">
        <f>IF(ISERROR(VLOOKUP(B13,'400 kV BRs'!$B$2:$K$95,8,FALSE)),0,VLOOKUP(B13,'400 kV BRs'!$B$2:$K$95,8,FALSE))</f>
        <v>0</v>
      </c>
      <c r="K13" s="341">
        <f>IF(ISERROR(VLOOKUP(B13,'400 kV BRs'!$B$2:$K$95,9,FALSE)),0,VLOOKUP(B13,'400 kV BRs'!$B$2:$K$95,9,FALSE))</f>
        <v>0</v>
      </c>
      <c r="L13" s="341">
        <f>IF(ISERROR(VLOOKUP(B13,'400 kV BRs'!$B$2:$K$95,10,FALSE)),0,VLOOKUP(B13,'400 kV BRs'!$B$2:$K$95,10,FALSE))</f>
        <v>0</v>
      </c>
      <c r="M13" s="337">
        <f t="shared" si="0"/>
        <v>150</v>
      </c>
      <c r="N13" s="337">
        <f t="shared" si="1"/>
        <v>0</v>
      </c>
      <c r="O13" s="337">
        <f t="shared" si="2"/>
        <v>0</v>
      </c>
      <c r="P13" s="337">
        <f t="shared" si="3"/>
        <v>150</v>
      </c>
    </row>
    <row r="14" spans="1:17" ht="16.5" customHeight="1" x14ac:dyDescent="0.25">
      <c r="A14" s="156">
        <v>11</v>
      </c>
      <c r="B14" s="156" t="s">
        <v>35</v>
      </c>
      <c r="C14" s="228">
        <v>0</v>
      </c>
      <c r="D14" s="228">
        <v>2</v>
      </c>
      <c r="E14" s="228">
        <v>0</v>
      </c>
      <c r="F14" s="228">
        <v>0</v>
      </c>
      <c r="G14" s="228">
        <v>2</v>
      </c>
      <c r="H14" s="228">
        <v>0</v>
      </c>
      <c r="I14" s="341">
        <f>IF(ISERROR(VLOOKUP(B14,'400 kV BRs'!$B$2:$K$95,7,FALSE)),0,VLOOKUP(B14,'400 kV BRs'!$B$2:$K$95,7,FALSE))</f>
        <v>0</v>
      </c>
      <c r="J14" s="341">
        <f>IF(ISERROR(VLOOKUP(B14,'400 kV BRs'!$B$2:$K$95,8,FALSE)),0,VLOOKUP(B14,'400 kV BRs'!$B$2:$K$95,8,FALSE))</f>
        <v>0</v>
      </c>
      <c r="K14" s="341">
        <f>IF(ISERROR(VLOOKUP(B14,'400 kV BRs'!$B$2:$K$95,9,FALSE)),0,VLOOKUP(B14,'400 kV BRs'!$B$2:$K$95,9,FALSE))</f>
        <v>0</v>
      </c>
      <c r="L14" s="341">
        <f>IF(ISERROR(VLOOKUP(B14,'400 kV BRs'!$B$2:$K$95,10,FALSE)),0,VLOOKUP(B14,'400 kV BRs'!$B$2:$K$95,10,FALSE))</f>
        <v>1</v>
      </c>
      <c r="M14" s="337">
        <f t="shared" si="0"/>
        <v>260</v>
      </c>
      <c r="N14" s="337">
        <f t="shared" si="1"/>
        <v>125</v>
      </c>
      <c r="O14" s="337">
        <f t="shared" si="2"/>
        <v>285</v>
      </c>
      <c r="P14" s="337">
        <f t="shared" si="3"/>
        <v>385</v>
      </c>
    </row>
    <row r="15" spans="1:17" ht="24" customHeight="1" x14ac:dyDescent="0.25">
      <c r="A15" s="156">
        <v>12</v>
      </c>
      <c r="B15" s="229" t="s">
        <v>68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341">
        <f>IF(ISERROR(VLOOKUP(B15,'400 kV BRs'!$B$2:$K$95,7,FALSE)),0,VLOOKUP(B15,'400 kV BRs'!$B$2:$K$95,7,FALSE))</f>
        <v>0</v>
      </c>
      <c r="J15" s="341">
        <f>IF(ISERROR(VLOOKUP(B15,'400 kV BRs'!$B$2:$K$95,8,FALSE)),0,VLOOKUP(B15,'400 kV BRs'!$B$2:$K$95,8,FALSE))</f>
        <v>0</v>
      </c>
      <c r="K15" s="341">
        <f>IF(ISERROR(VLOOKUP(B15,'400 kV BRs'!$B$2:$K$95,9,FALSE)),0,VLOOKUP(B15,'400 kV BRs'!$B$2:$K$95,9,FALSE))</f>
        <v>2</v>
      </c>
      <c r="L15" s="341">
        <f>IF(ISERROR(VLOOKUP(B15,'400 kV BRs'!$B$2:$K$95,10,FALSE)),0,VLOOKUP(B15,'400 kV BRs'!$B$2:$K$95,10,FALSE))</f>
        <v>0</v>
      </c>
      <c r="M15" s="337">
        <f t="shared" si="0"/>
        <v>0</v>
      </c>
      <c r="N15" s="337">
        <f t="shared" si="1"/>
        <v>160</v>
      </c>
      <c r="O15" s="337">
        <f t="shared" si="2"/>
        <v>160</v>
      </c>
      <c r="P15" s="337">
        <f t="shared" si="3"/>
        <v>160</v>
      </c>
    </row>
    <row r="16" spans="1:17" ht="29.25" customHeight="1" x14ac:dyDescent="0.25">
      <c r="A16" s="156">
        <v>13</v>
      </c>
      <c r="B16" s="156" t="s">
        <v>70</v>
      </c>
      <c r="C16" s="228">
        <v>0</v>
      </c>
      <c r="D16" s="228">
        <v>0</v>
      </c>
      <c r="E16" s="228">
        <v>0</v>
      </c>
      <c r="F16" s="228">
        <v>2</v>
      </c>
      <c r="G16" s="228">
        <v>0</v>
      </c>
      <c r="H16" s="228">
        <v>0</v>
      </c>
      <c r="I16" s="341">
        <f>IF(ISERROR(VLOOKUP(B16,'400 kV BRs'!$B$2:$K$95,7,FALSE)),0,VLOOKUP(B16,'400 kV BRs'!$B$2:$K$95,7,FALSE))</f>
        <v>0</v>
      </c>
      <c r="J16" s="341">
        <f>IF(ISERROR(VLOOKUP(B16,'400 kV BRs'!$B$2:$K$95,8,FALSE)),0,VLOOKUP(B16,'400 kV BRs'!$B$2:$K$95,8,FALSE))</f>
        <v>1</v>
      </c>
      <c r="K16" s="341">
        <f>IF(ISERROR(VLOOKUP(B16,'400 kV BRs'!$B$2:$K$95,9,FALSE)),0,VLOOKUP(B16,'400 kV BRs'!$B$2:$K$95,9,FALSE))</f>
        <v>0</v>
      </c>
      <c r="L16" s="341">
        <f>IF(ISERROR(VLOOKUP(B16,'400 kV BRs'!$B$2:$K$95,10,FALSE)),0,VLOOKUP(B16,'400 kV BRs'!$B$2:$K$95,10,FALSE))</f>
        <v>1</v>
      </c>
      <c r="M16" s="337">
        <f t="shared" si="0"/>
        <v>126</v>
      </c>
      <c r="N16" s="337">
        <f t="shared" si="1"/>
        <v>188</v>
      </c>
      <c r="O16" s="337">
        <f t="shared" si="2"/>
        <v>188</v>
      </c>
      <c r="P16" s="337">
        <f t="shared" si="3"/>
        <v>314</v>
      </c>
    </row>
    <row r="17" spans="1:17" x14ac:dyDescent="0.25">
      <c r="A17" s="156">
        <v>14</v>
      </c>
      <c r="B17" s="156" t="s">
        <v>91</v>
      </c>
      <c r="C17" s="228">
        <v>0</v>
      </c>
      <c r="D17" s="228">
        <v>0</v>
      </c>
      <c r="E17" s="228">
        <v>0</v>
      </c>
      <c r="F17" s="228">
        <v>0</v>
      </c>
      <c r="G17" s="228">
        <v>0</v>
      </c>
      <c r="H17" s="228">
        <v>0</v>
      </c>
      <c r="I17" s="341">
        <f>IF(ISERROR(VLOOKUP(B17,'400 kV BRs'!$B$2:$K$95,7,FALSE)),0,VLOOKUP(B17,'400 kV BRs'!$B$2:$K$95,7,FALSE))</f>
        <v>0</v>
      </c>
      <c r="J17" s="341">
        <f>IF(ISERROR(VLOOKUP(B17,'400 kV BRs'!$B$2:$K$95,8,FALSE)),0,VLOOKUP(B17,'400 kV BRs'!$B$2:$K$95,8,FALSE))</f>
        <v>0</v>
      </c>
      <c r="K17" s="341">
        <f>IF(ISERROR(VLOOKUP(B17,'400 kV BRs'!$B$2:$K$95,9,FALSE)),0,VLOOKUP(B17,'400 kV BRs'!$B$2:$K$95,9,FALSE))</f>
        <v>0</v>
      </c>
      <c r="L17" s="341">
        <f>IF(ISERROR(VLOOKUP(B17,'400 kV BRs'!$B$2:$K$95,10,FALSE)),0,VLOOKUP(B17,'400 kV BRs'!$B$2:$K$95,10,FALSE))</f>
        <v>0</v>
      </c>
      <c r="M17" s="337">
        <f t="shared" si="0"/>
        <v>0</v>
      </c>
      <c r="N17" s="337">
        <f t="shared" si="1"/>
        <v>0</v>
      </c>
      <c r="O17" s="337">
        <f t="shared" si="2"/>
        <v>0</v>
      </c>
      <c r="P17" s="337">
        <f t="shared" si="3"/>
        <v>0</v>
      </c>
      <c r="Q17" t="s">
        <v>759</v>
      </c>
    </row>
    <row r="18" spans="1:17" ht="16.5" customHeight="1" x14ac:dyDescent="0.25">
      <c r="A18" s="156">
        <v>15</v>
      </c>
      <c r="B18" s="156" t="s">
        <v>843</v>
      </c>
      <c r="C18" s="228">
        <v>2</v>
      </c>
      <c r="D18" s="228">
        <v>0</v>
      </c>
      <c r="E18" s="228">
        <v>0</v>
      </c>
      <c r="F18" s="228">
        <v>0</v>
      </c>
      <c r="G18" s="228">
        <v>0</v>
      </c>
      <c r="H18" s="228">
        <v>0</v>
      </c>
      <c r="I18" s="341">
        <f>IF(ISERROR(VLOOKUP(B18,'400 kV BRs'!$B$2:$K$95,7,FALSE)),0,VLOOKUP(B18,'400 kV BRs'!$B$2:$K$95,7,FALSE))</f>
        <v>0</v>
      </c>
      <c r="J18" s="341">
        <f>IF(ISERROR(VLOOKUP(B18,'400 kV BRs'!$B$2:$K$95,8,FALSE)),0,VLOOKUP(B18,'400 kV BRs'!$B$2:$K$95,8,FALSE))</f>
        <v>0</v>
      </c>
      <c r="K18" s="341">
        <f>IF(ISERROR(VLOOKUP(B18,'400 kV BRs'!$B$2:$K$95,9,FALSE)),0,VLOOKUP(B18,'400 kV BRs'!$B$2:$K$95,9,FALSE))</f>
        <v>0</v>
      </c>
      <c r="L18" s="341">
        <f>IF(ISERROR(VLOOKUP(B18,'400 kV BRs'!$B$2:$K$95,10,FALSE)),0,VLOOKUP(B18,'400 kV BRs'!$B$2:$K$95,10,FALSE))</f>
        <v>1</v>
      </c>
      <c r="M18" s="337">
        <f t="shared" si="0"/>
        <v>100</v>
      </c>
      <c r="N18" s="337">
        <f t="shared" si="1"/>
        <v>125</v>
      </c>
      <c r="O18" s="337">
        <f t="shared" si="2"/>
        <v>225</v>
      </c>
      <c r="P18" s="337">
        <f t="shared" si="3"/>
        <v>225</v>
      </c>
    </row>
    <row r="19" spans="1:17" ht="14.25" customHeight="1" x14ac:dyDescent="0.25">
      <c r="A19" s="156">
        <v>16</v>
      </c>
      <c r="B19" s="156" t="s">
        <v>72</v>
      </c>
      <c r="C19" s="228">
        <v>0</v>
      </c>
      <c r="D19" s="228">
        <v>4</v>
      </c>
      <c r="E19" s="228">
        <v>0</v>
      </c>
      <c r="F19" s="228">
        <v>4</v>
      </c>
      <c r="G19" s="228">
        <v>0</v>
      </c>
      <c r="H19" s="228">
        <v>0</v>
      </c>
      <c r="I19" s="341">
        <f>IF(ISERROR(VLOOKUP(B19,'400 kV BRs'!$B$2:$K$95,7,FALSE)),0,VLOOKUP(B19,'400 kV BRs'!$B$2:$K$95,7,FALSE))</f>
        <v>1</v>
      </c>
      <c r="J19" s="341">
        <f>IF(ISERROR(VLOOKUP(B19,'400 kV BRs'!$B$2:$K$95,8,FALSE)),0,VLOOKUP(B19,'400 kV BRs'!$B$2:$K$95,8,FALSE))</f>
        <v>0</v>
      </c>
      <c r="K19" s="341">
        <f>IF(ISERROR(VLOOKUP(B19,'400 kV BRs'!$B$2:$K$95,9,FALSE)),0,VLOOKUP(B19,'400 kV BRs'!$B$2:$K$95,9,FALSE))</f>
        <v>0</v>
      </c>
      <c r="L19" s="341">
        <f>IF(ISERROR(VLOOKUP(B19,'400 kV BRs'!$B$2:$K$95,10,FALSE)),0,VLOOKUP(B19,'400 kV BRs'!$B$2:$K$95,10,FALSE))</f>
        <v>0</v>
      </c>
      <c r="M19" s="337">
        <f t="shared" si="0"/>
        <v>452</v>
      </c>
      <c r="N19" s="337">
        <f t="shared" si="1"/>
        <v>50</v>
      </c>
      <c r="O19" s="337">
        <f t="shared" si="2"/>
        <v>50</v>
      </c>
      <c r="P19" s="337">
        <f t="shared" si="3"/>
        <v>502</v>
      </c>
    </row>
    <row r="20" spans="1:17" ht="12.75" customHeight="1" x14ac:dyDescent="0.25">
      <c r="A20" s="156">
        <v>17</v>
      </c>
      <c r="B20" s="158" t="s">
        <v>79</v>
      </c>
      <c r="C20" s="228">
        <v>0</v>
      </c>
      <c r="D20" s="228">
        <v>1</v>
      </c>
      <c r="E20" s="228">
        <v>0</v>
      </c>
      <c r="F20" s="228">
        <v>0</v>
      </c>
      <c r="G20" s="228">
        <v>0</v>
      </c>
      <c r="H20" s="228">
        <v>0</v>
      </c>
      <c r="I20" s="341">
        <f>IF(ISERROR(VLOOKUP(B20,'400 kV BRs'!$B$2:$K$95,7,FALSE)),0,VLOOKUP(B20,'400 kV BRs'!$B$2:$K$95,7,FALSE))</f>
        <v>0</v>
      </c>
      <c r="J20" s="341">
        <f>IF(ISERROR(VLOOKUP(B20,'400 kV BRs'!$B$2:$K$95,8,FALSE)),0,VLOOKUP(B20,'400 kV BRs'!$B$2:$K$95,8,FALSE))</f>
        <v>0</v>
      </c>
      <c r="K20" s="341">
        <f>IF(ISERROR(VLOOKUP(B20,'400 kV BRs'!$B$2:$K$95,9,FALSE)),0,VLOOKUP(B20,'400 kV BRs'!$B$2:$K$95,9,FALSE))</f>
        <v>0</v>
      </c>
      <c r="L20" s="341">
        <f>IF(ISERROR(VLOOKUP(B20,'400 kV BRs'!$B$2:$K$95,10,FALSE)),0,VLOOKUP(B20,'400 kV BRs'!$B$2:$K$95,10,FALSE))</f>
        <v>1</v>
      </c>
      <c r="M20" s="337">
        <f t="shared" si="0"/>
        <v>50</v>
      </c>
      <c r="N20" s="337">
        <f t="shared" si="1"/>
        <v>125</v>
      </c>
      <c r="O20" s="337">
        <f t="shared" si="2"/>
        <v>125</v>
      </c>
      <c r="P20" s="337">
        <f t="shared" si="3"/>
        <v>175</v>
      </c>
    </row>
    <row r="21" spans="1:17" ht="12.75" customHeight="1" x14ac:dyDescent="0.25">
      <c r="A21" s="156">
        <v>18</v>
      </c>
      <c r="B21" s="158" t="s">
        <v>73</v>
      </c>
      <c r="C21" s="228">
        <v>0</v>
      </c>
      <c r="D21" s="228">
        <v>5</v>
      </c>
      <c r="E21" s="228">
        <v>0</v>
      </c>
      <c r="F21" s="228">
        <v>0</v>
      </c>
      <c r="G21" s="228">
        <v>0</v>
      </c>
      <c r="H21" s="228">
        <v>1</v>
      </c>
      <c r="I21" s="341">
        <f>IF(ISERROR(VLOOKUP(B21,'400 kV BRs'!$B$2:$K$95,7,FALSE)),0,VLOOKUP(B21,'400 kV BRs'!$B$2:$K$95,7,FALSE))</f>
        <v>0</v>
      </c>
      <c r="J21" s="341">
        <f>IF(ISERROR(VLOOKUP(B21,'400 kV BRs'!$B$2:$K$95,8,FALSE)),0,VLOOKUP(B21,'400 kV BRs'!$B$2:$K$95,8,FALSE))</f>
        <v>0</v>
      </c>
      <c r="K21" s="341">
        <f>IF(ISERROR(VLOOKUP(B21,'400 kV BRs'!$B$2:$K$95,9,FALSE)),0,VLOOKUP(B21,'400 kV BRs'!$B$2:$K$95,9,FALSE))</f>
        <v>0</v>
      </c>
      <c r="L21" s="341">
        <f>IF(ISERROR(VLOOKUP(B21,'400 kV BRs'!$B$2:$K$95,10,FALSE)),0,VLOOKUP(B21,'400 kV BRs'!$B$2:$K$95,10,FALSE))</f>
        <v>0</v>
      </c>
      <c r="M21" s="337">
        <f t="shared" si="0"/>
        <v>330</v>
      </c>
      <c r="N21" s="337">
        <f t="shared" si="1"/>
        <v>0</v>
      </c>
      <c r="O21" s="337">
        <f t="shared" si="2"/>
        <v>0</v>
      </c>
      <c r="P21" s="337">
        <f t="shared" si="3"/>
        <v>330</v>
      </c>
    </row>
    <row r="22" spans="1:17" x14ac:dyDescent="0.25">
      <c r="A22" s="156">
        <v>19</v>
      </c>
      <c r="B22" s="158" t="s">
        <v>422</v>
      </c>
      <c r="C22" s="228">
        <v>0</v>
      </c>
      <c r="D22" s="228">
        <v>0</v>
      </c>
      <c r="E22" s="228">
        <v>0</v>
      </c>
      <c r="F22" s="228">
        <v>0</v>
      </c>
      <c r="G22" s="228">
        <v>0</v>
      </c>
      <c r="H22" s="228">
        <v>0</v>
      </c>
      <c r="I22" s="341">
        <f>IF(ISERROR(VLOOKUP(B22,'400 kV BRs'!$B$2:$K$95,7,FALSE)),0,VLOOKUP(B22,'400 kV BRs'!$B$2:$K$95,7,FALSE))</f>
        <v>0</v>
      </c>
      <c r="J22" s="341">
        <f>IF(ISERROR(VLOOKUP(B22,'400 kV BRs'!$B$2:$K$95,8,FALSE)),0,VLOOKUP(B22,'400 kV BRs'!$B$2:$K$95,8,FALSE))</f>
        <v>0</v>
      </c>
      <c r="K22" s="341">
        <f>IF(ISERROR(VLOOKUP(B22,'400 kV BRs'!$B$2:$K$95,9,FALSE)),0,VLOOKUP(B22,'400 kV BRs'!$B$2:$K$95,9,FALSE))</f>
        <v>0</v>
      </c>
      <c r="L22" s="341">
        <f>IF(ISERROR(VLOOKUP(B22,'400 kV BRs'!$B$2:$K$95,10,FALSE)),0,VLOOKUP(B22,'400 kV BRs'!$B$2:$K$95,10,FALSE))</f>
        <v>1</v>
      </c>
      <c r="M22" s="337">
        <f t="shared" si="0"/>
        <v>0</v>
      </c>
      <c r="N22" s="337">
        <f t="shared" si="1"/>
        <v>125</v>
      </c>
      <c r="O22" s="337">
        <f t="shared" si="2"/>
        <v>125</v>
      </c>
      <c r="P22" s="337">
        <f t="shared" si="3"/>
        <v>125</v>
      </c>
      <c r="Q22" t="s">
        <v>759</v>
      </c>
    </row>
    <row r="23" spans="1:17" x14ac:dyDescent="0.25">
      <c r="A23" s="156">
        <v>20</v>
      </c>
      <c r="B23" s="156" t="s">
        <v>553</v>
      </c>
      <c r="C23" s="228">
        <v>0</v>
      </c>
      <c r="D23" s="228">
        <v>2</v>
      </c>
      <c r="E23" s="228">
        <v>0</v>
      </c>
      <c r="F23" s="228">
        <v>0</v>
      </c>
      <c r="G23" s="228">
        <v>0</v>
      </c>
      <c r="H23" s="228">
        <v>0</v>
      </c>
      <c r="I23" s="341">
        <f>IF(ISERROR(VLOOKUP(B23,'400 kV BRs'!$B$2:$K$95,7,FALSE)),0,VLOOKUP(B23,'400 kV BRs'!$B$2:$K$95,7,FALSE))</f>
        <v>0</v>
      </c>
      <c r="J23" s="341">
        <f>IF(ISERROR(VLOOKUP(B23,'400 kV BRs'!$B$2:$K$95,8,FALSE)),0,VLOOKUP(B23,'400 kV BRs'!$B$2:$K$95,8,FALSE))</f>
        <v>0</v>
      </c>
      <c r="K23" s="341">
        <f>IF(ISERROR(VLOOKUP(B23,'400 kV BRs'!$B$2:$K$95,9,FALSE)),0,VLOOKUP(B23,'400 kV BRs'!$B$2:$K$95,9,FALSE))</f>
        <v>1</v>
      </c>
      <c r="L23" s="341">
        <f>IF(ISERROR(VLOOKUP(B23,'400 kV BRs'!$B$2:$K$95,10,FALSE)),0,VLOOKUP(B23,'400 kV BRs'!$B$2:$K$95,10,FALSE))</f>
        <v>1</v>
      </c>
      <c r="M23" s="337">
        <f t="shared" si="0"/>
        <v>100</v>
      </c>
      <c r="N23" s="337">
        <f t="shared" si="1"/>
        <v>205</v>
      </c>
      <c r="O23" s="337">
        <f t="shared" si="2"/>
        <v>205</v>
      </c>
      <c r="P23" s="337">
        <f t="shared" si="3"/>
        <v>305</v>
      </c>
      <c r="Q23" t="s">
        <v>759</v>
      </c>
    </row>
    <row r="24" spans="1:17" ht="17.25" customHeight="1" x14ac:dyDescent="0.25">
      <c r="A24" s="156">
        <v>21</v>
      </c>
      <c r="B24" s="156" t="s">
        <v>480</v>
      </c>
      <c r="C24" s="228">
        <v>0</v>
      </c>
      <c r="D24" s="228">
        <v>2</v>
      </c>
      <c r="E24" s="228">
        <v>0</v>
      </c>
      <c r="F24" s="228">
        <v>0</v>
      </c>
      <c r="G24" s="228">
        <v>0</v>
      </c>
      <c r="H24" s="228">
        <v>0</v>
      </c>
      <c r="I24" s="341">
        <f>IF(ISERROR(VLOOKUP(B24,'400 kV BRs'!$B$2:$K$95,7,FALSE)),0,VLOOKUP(B24,'400 kV BRs'!$B$2:$K$95,7,FALSE))</f>
        <v>1</v>
      </c>
      <c r="J24" s="341">
        <f>IF(ISERROR(VLOOKUP(B24,'400 kV BRs'!$B$2:$K$95,8,FALSE)),0,VLOOKUP(B24,'400 kV BRs'!$B$2:$K$95,8,FALSE))</f>
        <v>0</v>
      </c>
      <c r="K24" s="341">
        <f>IF(ISERROR(VLOOKUP(B24,'400 kV BRs'!$B$2:$K$95,9,FALSE)),0,VLOOKUP(B24,'400 kV BRs'!$B$2:$K$95,9,FALSE))</f>
        <v>0</v>
      </c>
      <c r="L24" s="341">
        <f>IF(ISERROR(VLOOKUP(B24,'400 kV BRs'!$B$2:$K$95,10,FALSE)),0,VLOOKUP(B24,'400 kV BRs'!$B$2:$K$95,10,FALSE))</f>
        <v>0</v>
      </c>
      <c r="M24" s="337">
        <f t="shared" si="0"/>
        <v>100</v>
      </c>
      <c r="N24" s="337">
        <f t="shared" si="1"/>
        <v>50</v>
      </c>
      <c r="O24" s="337">
        <f t="shared" si="2"/>
        <v>50</v>
      </c>
      <c r="P24" s="337">
        <f t="shared" si="3"/>
        <v>150</v>
      </c>
    </row>
    <row r="25" spans="1:17" ht="15.75" customHeight="1" x14ac:dyDescent="0.25">
      <c r="A25" s="156">
        <v>22</v>
      </c>
      <c r="B25" s="241" t="s">
        <v>49</v>
      </c>
      <c r="C25" s="239">
        <v>0</v>
      </c>
      <c r="D25" s="239">
        <v>0</v>
      </c>
      <c r="E25" s="239">
        <v>0</v>
      </c>
      <c r="F25" s="239">
        <v>0</v>
      </c>
      <c r="G25" s="239">
        <v>0</v>
      </c>
      <c r="H25" s="239">
        <v>0</v>
      </c>
      <c r="I25" s="341">
        <f>IF(ISERROR(VLOOKUP(B25,'400 kV BRs'!$B$2:$K$95,7,FALSE)),0,VLOOKUP(B25,'400 kV BRs'!$B$2:$K$95,7,FALSE))</f>
        <v>0</v>
      </c>
      <c r="J25" s="341">
        <f>IF(ISERROR(VLOOKUP(B25,'400 kV BRs'!$B$2:$K$95,8,FALSE)),0,VLOOKUP(B25,'400 kV BRs'!$B$2:$K$95,8,FALSE))</f>
        <v>0</v>
      </c>
      <c r="K25" s="341">
        <f>IF(ISERROR(VLOOKUP(B25,'400 kV BRs'!$B$2:$K$95,9,FALSE)),0,VLOOKUP(B25,'400 kV BRs'!$B$2:$K$95,9,FALSE))</f>
        <v>0</v>
      </c>
      <c r="L25" s="341">
        <f>IF(ISERROR(VLOOKUP(B25,'400 kV BRs'!$B$2:$K$95,10,FALSE)),0,VLOOKUP(B25,'400 kV BRs'!$B$2:$K$95,10,FALSE))</f>
        <v>0</v>
      </c>
      <c r="M25" s="337">
        <f t="shared" si="0"/>
        <v>0</v>
      </c>
      <c r="N25" s="337">
        <f t="shared" si="1"/>
        <v>0</v>
      </c>
      <c r="O25" s="337">
        <f t="shared" si="2"/>
        <v>0</v>
      </c>
      <c r="P25" s="337">
        <f t="shared" si="3"/>
        <v>0</v>
      </c>
    </row>
    <row r="26" spans="1:17" x14ac:dyDescent="0.25">
      <c r="A26" s="156">
        <v>23</v>
      </c>
      <c r="B26" s="241" t="s">
        <v>82</v>
      </c>
      <c r="C26" s="239">
        <v>0</v>
      </c>
      <c r="D26" s="239">
        <v>2</v>
      </c>
      <c r="E26" s="239">
        <v>0</v>
      </c>
      <c r="F26" s="239">
        <v>0</v>
      </c>
      <c r="G26" s="239">
        <v>0</v>
      </c>
      <c r="H26" s="239">
        <v>0</v>
      </c>
      <c r="I26" s="341">
        <f>IF(ISERROR(VLOOKUP(B26,'400 kV BRs'!$B$2:$K$95,7,FALSE)),0,VLOOKUP(B26,'400 kV BRs'!$B$2:$K$95,7,FALSE))</f>
        <v>1</v>
      </c>
      <c r="J26" s="341">
        <f>IF(ISERROR(VLOOKUP(B26,'400 kV BRs'!$B$2:$K$95,8,FALSE)),0,VLOOKUP(B26,'400 kV BRs'!$B$2:$K$95,8,FALSE))</f>
        <v>0</v>
      </c>
      <c r="K26" s="341">
        <f>IF(ISERROR(VLOOKUP(B26,'400 kV BRs'!$B$2:$K$95,9,FALSE)),0,VLOOKUP(B26,'400 kV BRs'!$B$2:$K$95,9,FALSE))</f>
        <v>0</v>
      </c>
      <c r="L26" s="341">
        <f>IF(ISERROR(VLOOKUP(B26,'400 kV BRs'!$B$2:$K$95,10,FALSE)),0,VLOOKUP(B26,'400 kV BRs'!$B$2:$K$95,10,FALSE))</f>
        <v>0</v>
      </c>
      <c r="M26" s="337">
        <f t="shared" si="0"/>
        <v>100</v>
      </c>
      <c r="N26" s="337">
        <f t="shared" si="1"/>
        <v>50</v>
      </c>
      <c r="O26" s="337">
        <f t="shared" si="2"/>
        <v>50</v>
      </c>
      <c r="P26" s="337">
        <f t="shared" si="3"/>
        <v>150</v>
      </c>
      <c r="Q26" t="s">
        <v>759</v>
      </c>
    </row>
    <row r="27" spans="1:17" x14ac:dyDescent="0.25">
      <c r="A27" s="156">
        <v>24</v>
      </c>
      <c r="B27" s="241" t="s">
        <v>815</v>
      </c>
      <c r="C27" s="239">
        <v>0</v>
      </c>
      <c r="D27" s="239">
        <v>0</v>
      </c>
      <c r="E27" s="239">
        <v>0</v>
      </c>
      <c r="F27" s="239">
        <v>0</v>
      </c>
      <c r="G27" s="239">
        <v>0</v>
      </c>
      <c r="H27" s="239">
        <v>0</v>
      </c>
      <c r="I27" s="341">
        <f>IF(ISERROR(VLOOKUP(B27,'400 kV BRs'!$B$2:$K$95,7,FALSE)),0,VLOOKUP(B27,'400 kV BRs'!$B$2:$K$95,7,FALSE))</f>
        <v>0</v>
      </c>
      <c r="J27" s="341">
        <f>IF(ISERROR(VLOOKUP(B27,'400 kV BRs'!$B$2:$K$95,8,FALSE)),0,VLOOKUP(B27,'400 kV BRs'!$B$2:$K$95,8,FALSE))</f>
        <v>0</v>
      </c>
      <c r="K27" s="341">
        <f>IF(ISERROR(VLOOKUP(B27,'400 kV BRs'!$B$2:$K$95,9,FALSE)),0,VLOOKUP(B27,'400 kV BRs'!$B$2:$K$95,9,FALSE))</f>
        <v>0</v>
      </c>
      <c r="L27" s="341">
        <f>IF(ISERROR(VLOOKUP(B27,'400 kV BRs'!$B$2:$K$95,10,FALSE)),0,VLOOKUP(B27,'400 kV BRs'!$B$2:$K$95,10,FALSE))</f>
        <v>0</v>
      </c>
      <c r="M27" s="337">
        <f t="shared" si="0"/>
        <v>0</v>
      </c>
      <c r="N27" s="337">
        <f t="shared" si="1"/>
        <v>0</v>
      </c>
      <c r="O27" s="337">
        <f t="shared" si="2"/>
        <v>0</v>
      </c>
      <c r="P27" s="337">
        <f t="shared" si="3"/>
        <v>0</v>
      </c>
      <c r="Q27" t="s">
        <v>759</v>
      </c>
    </row>
    <row r="28" spans="1:17" x14ac:dyDescent="0.25">
      <c r="A28" s="156">
        <v>25</v>
      </c>
      <c r="B28" s="241" t="s">
        <v>781</v>
      </c>
      <c r="C28" s="239">
        <v>0</v>
      </c>
      <c r="D28" s="239">
        <v>0</v>
      </c>
      <c r="E28" s="239">
        <v>0</v>
      </c>
      <c r="F28" s="239">
        <v>0</v>
      </c>
      <c r="G28" s="239">
        <v>0</v>
      </c>
      <c r="H28" s="239">
        <v>0</v>
      </c>
      <c r="I28" s="341">
        <f>IF(ISERROR(VLOOKUP(B28,'400 kV BRs'!$B$2:$K$95,7,FALSE)),0,VLOOKUP(B28,'400 kV BRs'!$B$2:$K$95,7,FALSE))</f>
        <v>0</v>
      </c>
      <c r="J28" s="341">
        <f>IF(ISERROR(VLOOKUP(B28,'400 kV BRs'!$B$2:$K$95,8,FALSE)),0,VLOOKUP(B28,'400 kV BRs'!$B$2:$K$95,8,FALSE))</f>
        <v>0</v>
      </c>
      <c r="K28" s="341">
        <f>IF(ISERROR(VLOOKUP(B28,'400 kV BRs'!$B$2:$K$95,9,FALSE)),0,VLOOKUP(B28,'400 kV BRs'!$B$2:$K$95,9,FALSE))</f>
        <v>0</v>
      </c>
      <c r="L28" s="341">
        <f>IF(ISERROR(VLOOKUP(B28,'400 kV BRs'!$B$2:$K$95,10,FALSE)),0,VLOOKUP(B28,'400 kV BRs'!$B$2:$K$95,10,FALSE))</f>
        <v>0</v>
      </c>
      <c r="M28" s="337">
        <f t="shared" si="0"/>
        <v>0</v>
      </c>
      <c r="N28" s="337">
        <f t="shared" si="1"/>
        <v>0</v>
      </c>
      <c r="O28" s="337">
        <f t="shared" si="2"/>
        <v>0</v>
      </c>
      <c r="P28" s="337">
        <f t="shared" si="3"/>
        <v>0</v>
      </c>
      <c r="Q28" t="s">
        <v>759</v>
      </c>
    </row>
    <row r="29" spans="1:17" x14ac:dyDescent="0.25">
      <c r="A29" s="156">
        <v>26</v>
      </c>
      <c r="B29" s="241" t="s">
        <v>13</v>
      </c>
      <c r="C29" s="239">
        <v>0</v>
      </c>
      <c r="D29" s="239">
        <v>4</v>
      </c>
      <c r="E29" s="239">
        <v>2</v>
      </c>
      <c r="F29" s="239">
        <v>0</v>
      </c>
      <c r="G29" s="239">
        <v>0</v>
      </c>
      <c r="H29" s="239">
        <v>0</v>
      </c>
      <c r="I29" s="341">
        <f>IF(ISERROR(VLOOKUP(B29,'400 kV BRs'!$B$2:$K$95,7,FALSE)),0,VLOOKUP(B29,'400 kV BRs'!$B$2:$K$95,7,FALSE))</f>
        <v>0</v>
      </c>
      <c r="J29" s="341">
        <f>IF(ISERROR(VLOOKUP(B29,'400 kV BRs'!$B$2:$K$95,8,FALSE)),0,VLOOKUP(B29,'400 kV BRs'!$B$2:$K$95,8,FALSE))</f>
        <v>0</v>
      </c>
      <c r="K29" s="341">
        <f>IF(ISERROR(VLOOKUP(B29,'400 kV BRs'!$B$2:$K$95,9,FALSE)),0,VLOOKUP(B29,'400 kV BRs'!$B$2:$K$95,9,FALSE))</f>
        <v>0</v>
      </c>
      <c r="L29" s="341">
        <f>IF(ISERROR(VLOOKUP(B29,'400 kV BRs'!$B$2:$K$95,10,FALSE)),0,VLOOKUP(B29,'400 kV BRs'!$B$2:$K$95,10,FALSE))</f>
        <v>1</v>
      </c>
      <c r="M29" s="337">
        <f t="shared" si="0"/>
        <v>326</v>
      </c>
      <c r="N29" s="337">
        <f t="shared" si="1"/>
        <v>125</v>
      </c>
      <c r="O29" s="337">
        <f t="shared" si="2"/>
        <v>251</v>
      </c>
      <c r="P29" s="337">
        <f t="shared" si="3"/>
        <v>451</v>
      </c>
      <c r="Q29" t="s">
        <v>759</v>
      </c>
    </row>
    <row r="30" spans="1:17" x14ac:dyDescent="0.25">
      <c r="A30" s="156">
        <v>27</v>
      </c>
      <c r="B30" s="243" t="s">
        <v>89</v>
      </c>
      <c r="C30" s="239">
        <v>0</v>
      </c>
      <c r="D30" s="239">
        <v>1</v>
      </c>
      <c r="E30" s="239">
        <v>0</v>
      </c>
      <c r="F30" s="239">
        <v>1</v>
      </c>
      <c r="G30" s="239">
        <v>0</v>
      </c>
      <c r="H30" s="239">
        <v>0</v>
      </c>
      <c r="I30" s="341">
        <f>IF(ISERROR(VLOOKUP(B30,'400 kV BRs'!$B$2:$K$95,7,FALSE)),0,VLOOKUP(B30,'400 kV BRs'!$B$2:$K$95,7,FALSE))</f>
        <v>1</v>
      </c>
      <c r="J30" s="341">
        <f>IF(ISERROR(VLOOKUP(B30,'400 kV BRs'!$B$2:$K$95,8,FALSE)),0,VLOOKUP(B30,'400 kV BRs'!$B$2:$K$95,8,FALSE))</f>
        <v>0</v>
      </c>
      <c r="K30" s="341">
        <f>IF(ISERROR(VLOOKUP(B30,'400 kV BRs'!$B$2:$K$95,9,FALSE)),0,VLOOKUP(B30,'400 kV BRs'!$B$2:$K$95,9,FALSE))</f>
        <v>0</v>
      </c>
      <c r="L30" s="341">
        <f>IF(ISERROR(VLOOKUP(B30,'400 kV BRs'!$B$2:$K$95,10,FALSE)),0,VLOOKUP(B30,'400 kV BRs'!$B$2:$K$95,10,FALSE))</f>
        <v>0</v>
      </c>
      <c r="M30" s="337">
        <f t="shared" si="0"/>
        <v>113</v>
      </c>
      <c r="N30" s="337">
        <f t="shared" si="1"/>
        <v>50</v>
      </c>
      <c r="O30" s="337">
        <f t="shared" si="2"/>
        <v>50</v>
      </c>
      <c r="P30" s="337">
        <f t="shared" si="3"/>
        <v>163</v>
      </c>
      <c r="Q30" t="s">
        <v>759</v>
      </c>
    </row>
    <row r="31" spans="1:17" ht="16.5" customHeight="1" x14ac:dyDescent="0.25">
      <c r="A31" s="156">
        <v>28</v>
      </c>
      <c r="B31" s="241" t="s">
        <v>153</v>
      </c>
      <c r="C31" s="239">
        <v>0</v>
      </c>
      <c r="D31" s="239">
        <v>0</v>
      </c>
      <c r="E31" s="239">
        <v>0</v>
      </c>
      <c r="F31" s="239">
        <v>0</v>
      </c>
      <c r="G31" s="239">
        <v>0</v>
      </c>
      <c r="H31" s="239">
        <v>2</v>
      </c>
      <c r="I31" s="341">
        <f>IF(ISERROR(VLOOKUP(B31,'400 kV BRs'!$B$2:$K$95,7,FALSE)),0,VLOOKUP(B31,'400 kV BRs'!$B$2:$K$95,7,FALSE))</f>
        <v>0</v>
      </c>
      <c r="J31" s="341">
        <f>IF(ISERROR(VLOOKUP(B31,'400 kV BRs'!$B$2:$K$95,8,FALSE)),0,VLOOKUP(B31,'400 kV BRs'!$B$2:$K$95,8,FALSE))</f>
        <v>0</v>
      </c>
      <c r="K31" s="341">
        <f>IF(ISERROR(VLOOKUP(B31,'400 kV BRs'!$B$2:$K$95,9,FALSE)),0,VLOOKUP(B31,'400 kV BRs'!$B$2:$K$95,9,FALSE))</f>
        <v>0</v>
      </c>
      <c r="L31" s="341">
        <f>IF(ISERROR(VLOOKUP(B31,'400 kV BRs'!$B$2:$K$95,10,FALSE)),0,VLOOKUP(B31,'400 kV BRs'!$B$2:$K$95,10,FALSE))</f>
        <v>0</v>
      </c>
      <c r="M31" s="337">
        <f t="shared" si="0"/>
        <v>160</v>
      </c>
      <c r="N31" s="337">
        <f t="shared" si="1"/>
        <v>0</v>
      </c>
      <c r="O31" s="337">
        <f t="shared" si="2"/>
        <v>0</v>
      </c>
      <c r="P31" s="337">
        <f t="shared" si="3"/>
        <v>160</v>
      </c>
    </row>
    <row r="32" spans="1:17" ht="17.25" customHeight="1" x14ac:dyDescent="0.25">
      <c r="A32" s="156">
        <v>29</v>
      </c>
      <c r="B32" s="241" t="s">
        <v>95</v>
      </c>
      <c r="C32" s="239">
        <v>0</v>
      </c>
      <c r="D32" s="239">
        <v>0</v>
      </c>
      <c r="E32" s="239">
        <v>4</v>
      </c>
      <c r="F32" s="239">
        <v>0</v>
      </c>
      <c r="G32" s="239">
        <v>0</v>
      </c>
      <c r="H32" s="239">
        <v>0</v>
      </c>
      <c r="I32" s="341">
        <f>IF(ISERROR(VLOOKUP(B32,'400 kV BRs'!$B$2:$K$95,7,FALSE)),0,VLOOKUP(B32,'400 kV BRs'!$B$2:$K$95,7,FALSE))</f>
        <v>0</v>
      </c>
      <c r="J32" s="341">
        <f>IF(ISERROR(VLOOKUP(B32,'400 kV BRs'!$B$2:$K$95,8,FALSE)),0,VLOOKUP(B32,'400 kV BRs'!$B$2:$K$95,8,FALSE))</f>
        <v>1</v>
      </c>
      <c r="K32" s="341">
        <f>IF(ISERROR(VLOOKUP(B32,'400 kV BRs'!$B$2:$K$95,9,FALSE)),0,VLOOKUP(B32,'400 kV BRs'!$B$2:$K$95,9,FALSE))</f>
        <v>0</v>
      </c>
      <c r="L32" s="341">
        <f>IF(ISERROR(VLOOKUP(B32,'400 kV BRs'!$B$2:$K$95,10,FALSE)),0,VLOOKUP(B32,'400 kV BRs'!$B$2:$K$95,10,FALSE))</f>
        <v>0</v>
      </c>
      <c r="M32" s="337">
        <f t="shared" si="0"/>
        <v>252</v>
      </c>
      <c r="N32" s="337">
        <f t="shared" si="1"/>
        <v>63</v>
      </c>
      <c r="O32" s="337">
        <f t="shared" si="2"/>
        <v>315</v>
      </c>
      <c r="P32" s="337">
        <f t="shared" si="3"/>
        <v>315</v>
      </c>
    </row>
    <row r="33" spans="1:17" ht="17.25" customHeight="1" x14ac:dyDescent="0.25">
      <c r="A33" s="156">
        <v>30</v>
      </c>
      <c r="B33" s="241" t="s">
        <v>96</v>
      </c>
      <c r="C33" s="239">
        <v>0</v>
      </c>
      <c r="D33" s="239">
        <v>0</v>
      </c>
      <c r="E33" s="239">
        <v>0</v>
      </c>
      <c r="F33" s="239">
        <v>0</v>
      </c>
      <c r="G33" s="239">
        <v>0</v>
      </c>
      <c r="H33" s="239">
        <v>0</v>
      </c>
      <c r="I33" s="341">
        <f>IF(ISERROR(VLOOKUP(B33,'400 kV BRs'!$B$2:$K$95,7,FALSE)),0,VLOOKUP(B33,'400 kV BRs'!$B$2:$K$95,7,FALSE))</f>
        <v>0</v>
      </c>
      <c r="J33" s="341">
        <f>IF(ISERROR(VLOOKUP(B33,'400 kV BRs'!$B$2:$K$95,8,FALSE)),0,VLOOKUP(B33,'400 kV BRs'!$B$2:$K$95,8,FALSE))</f>
        <v>0</v>
      </c>
      <c r="K33" s="341">
        <f>IF(ISERROR(VLOOKUP(B33,'400 kV BRs'!$B$2:$K$95,9,FALSE)),0,VLOOKUP(B33,'400 kV BRs'!$B$2:$K$95,9,FALSE))</f>
        <v>0</v>
      </c>
      <c r="L33" s="341">
        <f>IF(ISERROR(VLOOKUP(B33,'400 kV BRs'!$B$2:$K$95,10,FALSE)),0,VLOOKUP(B33,'400 kV BRs'!$B$2:$K$95,10,FALSE))</f>
        <v>0</v>
      </c>
      <c r="M33" s="337">
        <f t="shared" si="0"/>
        <v>0</v>
      </c>
      <c r="N33" s="337">
        <f t="shared" si="1"/>
        <v>0</v>
      </c>
      <c r="O33" s="337">
        <f t="shared" si="2"/>
        <v>0</v>
      </c>
      <c r="P33" s="337">
        <f t="shared" si="3"/>
        <v>0</v>
      </c>
    </row>
    <row r="34" spans="1:17" ht="18" customHeight="1" x14ac:dyDescent="0.25">
      <c r="A34" s="156">
        <v>31</v>
      </c>
      <c r="B34" s="243" t="s">
        <v>769</v>
      </c>
      <c r="C34" s="239">
        <v>0</v>
      </c>
      <c r="D34" s="239">
        <v>0</v>
      </c>
      <c r="E34" s="239">
        <v>0</v>
      </c>
      <c r="F34" s="239">
        <v>0</v>
      </c>
      <c r="G34" s="239">
        <v>0</v>
      </c>
      <c r="H34" s="239">
        <v>0</v>
      </c>
      <c r="I34" s="341">
        <f>IF(ISERROR(VLOOKUP(B34,'400 kV BRs'!$B$2:$K$95,7,FALSE)),0,VLOOKUP(B34,'400 kV BRs'!$B$2:$K$95,7,FALSE))</f>
        <v>0</v>
      </c>
      <c r="J34" s="341">
        <f>IF(ISERROR(VLOOKUP(B34,'400 kV BRs'!$B$2:$K$95,8,FALSE)),0,VLOOKUP(B34,'400 kV BRs'!$B$2:$K$95,8,FALSE))</f>
        <v>0</v>
      </c>
      <c r="K34" s="341">
        <f>IF(ISERROR(VLOOKUP(B34,'400 kV BRs'!$B$2:$K$95,9,FALSE)),0,VLOOKUP(B34,'400 kV BRs'!$B$2:$K$95,9,FALSE))</f>
        <v>1</v>
      </c>
      <c r="L34" s="341">
        <f>IF(ISERROR(VLOOKUP(B34,'400 kV BRs'!$B$2:$K$95,10,FALSE)),0,VLOOKUP(B34,'400 kV BRs'!$B$2:$K$95,10,FALSE))</f>
        <v>0</v>
      </c>
      <c r="M34" s="337">
        <f t="shared" si="0"/>
        <v>0</v>
      </c>
      <c r="N34" s="337">
        <f t="shared" si="1"/>
        <v>80</v>
      </c>
      <c r="O34" s="337">
        <f t="shared" si="2"/>
        <v>80</v>
      </c>
      <c r="P34" s="337">
        <f t="shared" si="3"/>
        <v>80</v>
      </c>
    </row>
    <row r="35" spans="1:17" ht="15.75" customHeight="1" x14ac:dyDescent="0.25">
      <c r="A35" s="156">
        <v>32</v>
      </c>
      <c r="B35" s="241" t="s">
        <v>97</v>
      </c>
      <c r="C35" s="239">
        <v>0</v>
      </c>
      <c r="D35" s="239">
        <v>3</v>
      </c>
      <c r="E35" s="239">
        <v>0</v>
      </c>
      <c r="F35" s="239">
        <v>0</v>
      </c>
      <c r="G35" s="239">
        <v>0</v>
      </c>
      <c r="H35" s="239">
        <v>0</v>
      </c>
      <c r="I35" s="341">
        <f>IF(ISERROR(VLOOKUP(B35,'400 kV BRs'!$B$2:$K$95,7,FALSE)),0,VLOOKUP(B35,'400 kV BRs'!$B$2:$K$95,7,FALSE))</f>
        <v>0</v>
      </c>
      <c r="J35" s="341">
        <f>IF(ISERROR(VLOOKUP(B35,'400 kV BRs'!$B$2:$K$95,8,FALSE)),0,VLOOKUP(B35,'400 kV BRs'!$B$2:$K$95,8,FALSE))</f>
        <v>0</v>
      </c>
      <c r="K35" s="341">
        <f>IF(ISERROR(VLOOKUP(B35,'400 kV BRs'!$B$2:$K$95,9,FALSE)),0,VLOOKUP(B35,'400 kV BRs'!$B$2:$K$95,9,FALSE))</f>
        <v>0</v>
      </c>
      <c r="L35" s="341">
        <f>IF(ISERROR(VLOOKUP(B35,'400 kV BRs'!$B$2:$K$95,10,FALSE)),0,VLOOKUP(B35,'400 kV BRs'!$B$2:$K$95,10,FALSE))</f>
        <v>0</v>
      </c>
      <c r="M35" s="337">
        <f t="shared" si="0"/>
        <v>150</v>
      </c>
      <c r="N35" s="337">
        <f t="shared" si="1"/>
        <v>0</v>
      </c>
      <c r="O35" s="337">
        <f t="shared" si="2"/>
        <v>0</v>
      </c>
      <c r="P35" s="337">
        <f t="shared" si="3"/>
        <v>150</v>
      </c>
    </row>
    <row r="36" spans="1:17" ht="12" customHeight="1" x14ac:dyDescent="0.25">
      <c r="A36" s="156">
        <v>33</v>
      </c>
      <c r="B36" s="243" t="s">
        <v>856</v>
      </c>
      <c r="C36" s="239">
        <v>0</v>
      </c>
      <c r="D36" s="239">
        <v>0</v>
      </c>
      <c r="E36" s="239">
        <v>0</v>
      </c>
      <c r="F36" s="239">
        <v>0</v>
      </c>
      <c r="G36" s="239">
        <v>0</v>
      </c>
      <c r="H36" s="239">
        <v>0</v>
      </c>
      <c r="I36" s="341">
        <f>IF(ISERROR(VLOOKUP(B36,'400 kV BRs'!$B$2:$K$95,7,FALSE)),0,VLOOKUP(B36,'400 kV BRs'!$B$2:$K$95,7,FALSE))</f>
        <v>0</v>
      </c>
      <c r="J36" s="341">
        <f>IF(ISERROR(VLOOKUP(B36,'400 kV BRs'!$B$2:$K$95,8,FALSE)),0,VLOOKUP(B36,'400 kV BRs'!$B$2:$K$95,8,FALSE))</f>
        <v>0</v>
      </c>
      <c r="K36" s="341">
        <f>IF(ISERROR(VLOOKUP(B36,'400 kV BRs'!$B$2:$K$95,9,FALSE)),0,VLOOKUP(B36,'400 kV BRs'!$B$2:$K$95,9,FALSE))</f>
        <v>0</v>
      </c>
      <c r="L36" s="341">
        <f>IF(ISERROR(VLOOKUP(B36,'400 kV BRs'!$B$2:$K$95,10,FALSE)),0,VLOOKUP(B36,'400 kV BRs'!$B$2:$K$95,10,FALSE))</f>
        <v>0</v>
      </c>
      <c r="M36" s="337">
        <f t="shared" si="0"/>
        <v>0</v>
      </c>
      <c r="N36" s="337">
        <f t="shared" si="1"/>
        <v>0</v>
      </c>
      <c r="O36" s="337">
        <f t="shared" si="2"/>
        <v>0</v>
      </c>
      <c r="P36" s="337">
        <f t="shared" si="3"/>
        <v>0</v>
      </c>
    </row>
    <row r="37" spans="1:17" ht="12.75" customHeight="1" x14ac:dyDescent="0.25">
      <c r="A37" s="156">
        <v>34</v>
      </c>
      <c r="B37" s="243" t="s">
        <v>99</v>
      </c>
      <c r="C37" s="239">
        <v>0</v>
      </c>
      <c r="D37" s="239">
        <v>0</v>
      </c>
      <c r="E37" s="239">
        <v>0</v>
      </c>
      <c r="F37" s="239">
        <v>0</v>
      </c>
      <c r="G37" s="239">
        <v>0</v>
      </c>
      <c r="H37" s="239">
        <v>0</v>
      </c>
      <c r="I37" s="341">
        <f>IF(ISERROR(VLOOKUP(B37,'400 kV BRs'!$B$2:$K$95,7,FALSE)),0,VLOOKUP(B37,'400 kV BRs'!$B$2:$K$95,7,FALSE))</f>
        <v>0</v>
      </c>
      <c r="J37" s="341">
        <f>IF(ISERROR(VLOOKUP(B37,'400 kV BRs'!$B$2:$K$95,8,FALSE)),0,VLOOKUP(B37,'400 kV BRs'!$B$2:$K$95,8,FALSE))</f>
        <v>0</v>
      </c>
      <c r="K37" s="341">
        <f>IF(ISERROR(VLOOKUP(B37,'400 kV BRs'!$B$2:$K$95,9,FALSE)),0,VLOOKUP(B37,'400 kV BRs'!$B$2:$K$95,9,FALSE))</f>
        <v>0</v>
      </c>
      <c r="L37" s="341">
        <f>IF(ISERROR(VLOOKUP(B37,'400 kV BRs'!$B$2:$K$95,10,FALSE)),0,VLOOKUP(B37,'400 kV BRs'!$B$2:$K$95,10,FALSE))</f>
        <v>0</v>
      </c>
      <c r="M37" s="337">
        <f t="shared" si="0"/>
        <v>0</v>
      </c>
      <c r="N37" s="337">
        <f t="shared" si="1"/>
        <v>0</v>
      </c>
      <c r="O37" s="337">
        <f t="shared" si="2"/>
        <v>0</v>
      </c>
      <c r="P37" s="337">
        <f t="shared" si="3"/>
        <v>0</v>
      </c>
    </row>
    <row r="38" spans="1:17" ht="13.5" customHeight="1" x14ac:dyDescent="0.25">
      <c r="A38" s="156">
        <v>35</v>
      </c>
      <c r="B38" s="243" t="s">
        <v>882</v>
      </c>
      <c r="C38" s="239">
        <v>0</v>
      </c>
      <c r="D38" s="239">
        <v>0</v>
      </c>
      <c r="E38" s="239">
        <v>0</v>
      </c>
      <c r="F38" s="239">
        <v>0</v>
      </c>
      <c r="G38" s="239">
        <v>0</v>
      </c>
      <c r="H38" s="239">
        <v>0</v>
      </c>
      <c r="I38" s="341">
        <f>IF(ISERROR(VLOOKUP(B38,'400 kV BRs'!$B$2:$K$95,7,FALSE)),0,VLOOKUP(B38,'400 kV BRs'!$B$2:$K$95,7,FALSE))</f>
        <v>0</v>
      </c>
      <c r="J38" s="341">
        <f>IF(ISERROR(VLOOKUP(B38,'400 kV BRs'!$B$2:$K$95,8,FALSE)),0,VLOOKUP(B38,'400 kV BRs'!$B$2:$K$95,8,FALSE))</f>
        <v>0</v>
      </c>
      <c r="K38" s="341">
        <f>IF(ISERROR(VLOOKUP(B38,'400 kV BRs'!$B$2:$K$95,9,FALSE)),0,VLOOKUP(B38,'400 kV BRs'!$B$2:$K$95,9,FALSE))</f>
        <v>0</v>
      </c>
      <c r="L38" s="341">
        <f>IF(ISERROR(VLOOKUP(B38,'400 kV BRs'!$B$2:$K$95,10,FALSE)),0,VLOOKUP(B38,'400 kV BRs'!$B$2:$K$95,10,FALSE))</f>
        <v>1</v>
      </c>
      <c r="M38" s="337">
        <f t="shared" si="0"/>
        <v>0</v>
      </c>
      <c r="N38" s="337">
        <f t="shared" si="1"/>
        <v>125</v>
      </c>
      <c r="O38" s="337">
        <f t="shared" si="2"/>
        <v>125</v>
      </c>
      <c r="P38" s="337">
        <f t="shared" si="3"/>
        <v>125</v>
      </c>
    </row>
    <row r="39" spans="1:17" ht="12.75" customHeight="1" x14ac:dyDescent="0.25">
      <c r="A39" s="156">
        <v>36</v>
      </c>
      <c r="B39" s="241" t="s">
        <v>147</v>
      </c>
      <c r="C39" s="239">
        <v>0</v>
      </c>
      <c r="D39" s="239">
        <v>0</v>
      </c>
      <c r="E39" s="239">
        <v>0</v>
      </c>
      <c r="F39" s="239">
        <v>0</v>
      </c>
      <c r="G39" s="239">
        <v>0</v>
      </c>
      <c r="H39" s="239">
        <v>0</v>
      </c>
      <c r="I39" s="341">
        <f>IF(ISERROR(VLOOKUP(B39,'400 kV BRs'!$B$2:$K$95,7,FALSE)),0,VLOOKUP(B39,'400 kV BRs'!$B$2:$K$95,7,FALSE))</f>
        <v>1</v>
      </c>
      <c r="J39" s="341">
        <f>IF(ISERROR(VLOOKUP(B39,'400 kV BRs'!$B$2:$K$95,8,FALSE)),0,VLOOKUP(B39,'400 kV BRs'!$B$2:$K$95,8,FALSE))</f>
        <v>0</v>
      </c>
      <c r="K39" s="341">
        <f>IF(ISERROR(VLOOKUP(B39,'400 kV BRs'!$B$2:$K$95,9,FALSE)),0,VLOOKUP(B39,'400 kV BRs'!$B$2:$K$95,9,FALSE))</f>
        <v>0</v>
      </c>
      <c r="L39" s="341">
        <f>IF(ISERROR(VLOOKUP(B39,'400 kV BRs'!$B$2:$K$95,10,FALSE)),0,VLOOKUP(B39,'400 kV BRs'!$B$2:$K$95,10,FALSE))</f>
        <v>0</v>
      </c>
      <c r="M39" s="337">
        <f t="shared" si="0"/>
        <v>0</v>
      </c>
      <c r="N39" s="337">
        <f t="shared" si="1"/>
        <v>50</v>
      </c>
      <c r="O39" s="337">
        <f t="shared" si="2"/>
        <v>50</v>
      </c>
      <c r="P39" s="337">
        <f t="shared" si="3"/>
        <v>50</v>
      </c>
      <c r="Q39" t="s">
        <v>759</v>
      </c>
    </row>
    <row r="40" spans="1:17" ht="16.5" customHeight="1" x14ac:dyDescent="0.25">
      <c r="A40" s="156">
        <v>37</v>
      </c>
      <c r="B40" s="243" t="s">
        <v>54</v>
      </c>
      <c r="C40" s="239">
        <v>0</v>
      </c>
      <c r="D40" s="239">
        <v>2</v>
      </c>
      <c r="E40" s="239">
        <v>0</v>
      </c>
      <c r="F40" s="239">
        <v>2</v>
      </c>
      <c r="G40" s="239">
        <v>0</v>
      </c>
      <c r="H40" s="239">
        <v>0</v>
      </c>
      <c r="I40" s="341">
        <f>IF(ISERROR(VLOOKUP(B40,'400 kV BRs'!$B$2:$K$95,7,FALSE)),0,VLOOKUP(B40,'400 kV BRs'!$B$2:$K$95,7,FALSE))</f>
        <v>1</v>
      </c>
      <c r="J40" s="341">
        <f>IF(ISERROR(VLOOKUP(B40,'400 kV BRs'!$B$2:$K$95,8,FALSE)),0,VLOOKUP(B40,'400 kV BRs'!$B$2:$K$95,8,FALSE))</f>
        <v>0</v>
      </c>
      <c r="K40" s="341">
        <f>IF(ISERROR(VLOOKUP(B40,'400 kV BRs'!$B$2:$K$95,9,FALSE)),0,VLOOKUP(B40,'400 kV BRs'!$B$2:$K$95,9,FALSE))</f>
        <v>0</v>
      </c>
      <c r="L40" s="341">
        <f>IF(ISERROR(VLOOKUP(B40,'400 kV BRs'!$B$2:$K$95,10,FALSE)),0,VLOOKUP(B40,'400 kV BRs'!$B$2:$K$95,10,FALSE))</f>
        <v>1</v>
      </c>
      <c r="M40" s="337">
        <f t="shared" si="0"/>
        <v>226</v>
      </c>
      <c r="N40" s="337">
        <f t="shared" si="1"/>
        <v>175</v>
      </c>
      <c r="O40" s="337">
        <f t="shared" si="2"/>
        <v>175</v>
      </c>
      <c r="P40" s="337">
        <f t="shared" si="3"/>
        <v>401</v>
      </c>
    </row>
    <row r="41" spans="1:17" x14ac:dyDescent="0.25">
      <c r="A41" s="156">
        <v>38</v>
      </c>
      <c r="B41" s="243" t="s">
        <v>85</v>
      </c>
      <c r="C41" s="239">
        <v>0</v>
      </c>
      <c r="D41" s="239">
        <v>3</v>
      </c>
      <c r="E41" s="239">
        <v>0</v>
      </c>
      <c r="F41" s="239">
        <v>0</v>
      </c>
      <c r="G41" s="239">
        <v>0</v>
      </c>
      <c r="H41" s="239">
        <v>0</v>
      </c>
      <c r="I41" s="341">
        <f>IF(ISERROR(VLOOKUP(B41,'400 kV BRs'!$B$2:$K$95,7,FALSE)),0,VLOOKUP(B41,'400 kV BRs'!$B$2:$K$95,7,FALSE))</f>
        <v>0</v>
      </c>
      <c r="J41" s="341">
        <f>IF(ISERROR(VLOOKUP(B41,'400 kV BRs'!$B$2:$K$95,8,FALSE)),0,VLOOKUP(B41,'400 kV BRs'!$B$2:$K$95,8,FALSE))</f>
        <v>1</v>
      </c>
      <c r="K41" s="341">
        <f>IF(ISERROR(VLOOKUP(B41,'400 kV BRs'!$B$2:$K$95,9,FALSE)),0,VLOOKUP(B41,'400 kV BRs'!$B$2:$K$95,9,FALSE))</f>
        <v>0</v>
      </c>
      <c r="L41" s="341">
        <f>IF(ISERROR(VLOOKUP(B41,'400 kV BRs'!$B$2:$K$95,10,FALSE)),0,VLOOKUP(B41,'400 kV BRs'!$B$2:$K$95,10,FALSE))</f>
        <v>1</v>
      </c>
      <c r="M41" s="337">
        <f t="shared" si="0"/>
        <v>150</v>
      </c>
      <c r="N41" s="337">
        <f t="shared" si="1"/>
        <v>188</v>
      </c>
      <c r="O41" s="337">
        <f t="shared" si="2"/>
        <v>188</v>
      </c>
      <c r="P41" s="337">
        <f t="shared" si="3"/>
        <v>338</v>
      </c>
      <c r="Q41" t="s">
        <v>759</v>
      </c>
    </row>
    <row r="42" spans="1:17" ht="18" customHeight="1" x14ac:dyDescent="0.25">
      <c r="A42" s="156">
        <v>39</v>
      </c>
      <c r="B42" s="241" t="s">
        <v>143</v>
      </c>
      <c r="C42" s="239">
        <v>0</v>
      </c>
      <c r="D42" s="239">
        <v>0</v>
      </c>
      <c r="E42" s="239">
        <v>0</v>
      </c>
      <c r="F42" s="239">
        <v>0</v>
      </c>
      <c r="G42" s="239">
        <v>0</v>
      </c>
      <c r="H42" s="239">
        <v>0</v>
      </c>
      <c r="I42" s="341">
        <f>IF(ISERROR(VLOOKUP(B42,'400 kV BRs'!$B$2:$K$95,7,FALSE)),0,VLOOKUP(B42,'400 kV BRs'!$B$2:$K$95,7,FALSE))</f>
        <v>0</v>
      </c>
      <c r="J42" s="341">
        <f>IF(ISERROR(VLOOKUP(B42,'400 kV BRs'!$B$2:$K$95,8,FALSE)),0,VLOOKUP(B42,'400 kV BRs'!$B$2:$K$95,8,FALSE))</f>
        <v>0</v>
      </c>
      <c r="K42" s="341">
        <f>IF(ISERROR(VLOOKUP(B42,'400 kV BRs'!$B$2:$K$95,9,FALSE)),0,VLOOKUP(B42,'400 kV BRs'!$B$2:$K$95,9,FALSE))</f>
        <v>0</v>
      </c>
      <c r="L42" s="341">
        <f>IF(ISERROR(VLOOKUP(B42,'400 kV BRs'!$B$2:$K$95,10,FALSE)),0,VLOOKUP(B42,'400 kV BRs'!$B$2:$K$95,10,FALSE))</f>
        <v>0</v>
      </c>
      <c r="M42" s="337">
        <f t="shared" si="0"/>
        <v>0</v>
      </c>
      <c r="N42" s="337">
        <f t="shared" si="1"/>
        <v>0</v>
      </c>
      <c r="O42" s="337">
        <f t="shared" si="2"/>
        <v>0</v>
      </c>
      <c r="P42" s="337">
        <f t="shared" si="3"/>
        <v>0</v>
      </c>
    </row>
    <row r="43" spans="1:17" ht="20.25" customHeight="1" x14ac:dyDescent="0.25">
      <c r="A43" s="156">
        <v>40</v>
      </c>
      <c r="B43" s="241" t="s">
        <v>67</v>
      </c>
      <c r="C43" s="239">
        <v>0</v>
      </c>
      <c r="D43" s="239">
        <v>0</v>
      </c>
      <c r="E43" s="239">
        <v>0</v>
      </c>
      <c r="F43" s="239">
        <v>0</v>
      </c>
      <c r="G43" s="239">
        <v>0</v>
      </c>
      <c r="H43" s="239">
        <v>0</v>
      </c>
      <c r="I43" s="341">
        <f>IF(ISERROR(VLOOKUP(B43,'400 kV BRs'!$B$2:$K$95,7,FALSE)),0,VLOOKUP(B43,'400 kV BRs'!$B$2:$K$95,7,FALSE))</f>
        <v>0</v>
      </c>
      <c r="J43" s="341">
        <f>IF(ISERROR(VLOOKUP(B43,'400 kV BRs'!$B$2:$K$95,8,FALSE)),0,VLOOKUP(B43,'400 kV BRs'!$B$2:$K$95,8,FALSE))</f>
        <v>0</v>
      </c>
      <c r="K43" s="341">
        <f>IF(ISERROR(VLOOKUP(B43,'400 kV BRs'!$B$2:$K$95,9,FALSE)),0,VLOOKUP(B43,'400 kV BRs'!$B$2:$K$95,9,FALSE))</f>
        <v>0</v>
      </c>
      <c r="L43" s="341">
        <f>IF(ISERROR(VLOOKUP(B43,'400 kV BRs'!$B$2:$K$95,10,FALSE)),0,VLOOKUP(B43,'400 kV BRs'!$B$2:$K$95,10,FALSE))</f>
        <v>0</v>
      </c>
      <c r="M43" s="337">
        <f t="shared" si="0"/>
        <v>0</v>
      </c>
      <c r="N43" s="337">
        <f t="shared" si="1"/>
        <v>0</v>
      </c>
      <c r="O43" s="337">
        <f t="shared" si="2"/>
        <v>0</v>
      </c>
      <c r="P43" s="337">
        <f t="shared" si="3"/>
        <v>0</v>
      </c>
    </row>
    <row r="44" spans="1:17" ht="20.25" customHeight="1" x14ac:dyDescent="0.25">
      <c r="A44" s="156">
        <v>41</v>
      </c>
      <c r="B44" s="243" t="s">
        <v>102</v>
      </c>
      <c r="C44" s="239">
        <v>0</v>
      </c>
      <c r="D44" s="239">
        <v>2</v>
      </c>
      <c r="E44" s="239">
        <v>0</v>
      </c>
      <c r="F44" s="239">
        <v>0</v>
      </c>
      <c r="G44" s="239">
        <v>0</v>
      </c>
      <c r="H44" s="239">
        <v>0</v>
      </c>
      <c r="I44" s="341">
        <f>IF(ISERROR(VLOOKUP(B44,'400 kV BRs'!$B$2:$K$95,7,FALSE)),0,VLOOKUP(B44,'400 kV BRs'!$B$2:$K$95,7,FALSE))</f>
        <v>0</v>
      </c>
      <c r="J44" s="341">
        <f>IF(ISERROR(VLOOKUP(B44,'400 kV BRs'!$B$2:$K$95,8,FALSE)),0,VLOOKUP(B44,'400 kV BRs'!$B$2:$K$95,8,FALSE))</f>
        <v>1</v>
      </c>
      <c r="K44" s="341">
        <f>IF(ISERROR(VLOOKUP(B44,'400 kV BRs'!$B$2:$K$95,9,FALSE)),0,VLOOKUP(B44,'400 kV BRs'!$B$2:$K$95,9,FALSE))</f>
        <v>0</v>
      </c>
      <c r="L44" s="341">
        <f>IF(ISERROR(VLOOKUP(B44,'400 kV BRs'!$B$2:$K$95,10,FALSE)),0,VLOOKUP(B44,'400 kV BRs'!$B$2:$K$95,10,FALSE))</f>
        <v>1</v>
      </c>
      <c r="M44" s="337">
        <f t="shared" si="0"/>
        <v>100</v>
      </c>
      <c r="N44" s="337">
        <f t="shared" si="1"/>
        <v>188</v>
      </c>
      <c r="O44" s="337">
        <f t="shared" si="2"/>
        <v>188</v>
      </c>
      <c r="P44" s="337">
        <f t="shared" si="3"/>
        <v>288</v>
      </c>
    </row>
    <row r="45" spans="1:17" ht="21" customHeight="1" x14ac:dyDescent="0.25">
      <c r="A45" s="156">
        <v>42</v>
      </c>
      <c r="B45" s="243" t="s">
        <v>151</v>
      </c>
      <c r="C45" s="239">
        <v>0</v>
      </c>
      <c r="D45" s="239">
        <v>0</v>
      </c>
      <c r="E45" s="239">
        <v>0</v>
      </c>
      <c r="F45" s="239">
        <v>0</v>
      </c>
      <c r="G45" s="239">
        <v>0</v>
      </c>
      <c r="H45" s="239">
        <v>0</v>
      </c>
      <c r="I45" s="341">
        <f>IF(ISERROR(VLOOKUP(B45,'400 kV BRs'!$B$2:$K$95,7,FALSE)),0,VLOOKUP(B45,'400 kV BRs'!$B$2:$K$95,7,FALSE))</f>
        <v>0</v>
      </c>
      <c r="J45" s="341">
        <f>IF(ISERROR(VLOOKUP(B45,'400 kV BRs'!$B$2:$K$95,8,FALSE)),0,VLOOKUP(B45,'400 kV BRs'!$B$2:$K$95,8,FALSE))</f>
        <v>0</v>
      </c>
      <c r="K45" s="341">
        <f>IF(ISERROR(VLOOKUP(B45,'400 kV BRs'!$B$2:$K$95,9,FALSE)),0,VLOOKUP(B45,'400 kV BRs'!$B$2:$K$95,9,FALSE))</f>
        <v>0</v>
      </c>
      <c r="L45" s="341">
        <f>IF(ISERROR(VLOOKUP(B45,'400 kV BRs'!$B$2:$K$95,10,FALSE)),0,VLOOKUP(B45,'400 kV BRs'!$B$2:$K$95,10,FALSE))</f>
        <v>1</v>
      </c>
      <c r="M45" s="337">
        <f t="shared" si="0"/>
        <v>0</v>
      </c>
      <c r="N45" s="337">
        <f t="shared" si="1"/>
        <v>125</v>
      </c>
      <c r="O45" s="337">
        <f t="shared" si="2"/>
        <v>125</v>
      </c>
      <c r="P45" s="337">
        <f t="shared" si="3"/>
        <v>125</v>
      </c>
    </row>
    <row r="46" spans="1:17" ht="18.75" customHeight="1" x14ac:dyDescent="0.25">
      <c r="A46" s="156">
        <v>43</v>
      </c>
      <c r="B46" s="241" t="s">
        <v>77</v>
      </c>
      <c r="C46" s="239">
        <v>0</v>
      </c>
      <c r="D46" s="239">
        <v>0</v>
      </c>
      <c r="E46" s="239">
        <v>0</v>
      </c>
      <c r="F46" s="239">
        <v>0</v>
      </c>
      <c r="G46" s="239">
        <v>0</v>
      </c>
      <c r="H46" s="239">
        <v>0</v>
      </c>
      <c r="I46" s="341">
        <f>IF(ISERROR(VLOOKUP(B46,'400 kV BRs'!$B$2:$K$95,7,FALSE)),0,VLOOKUP(B46,'400 kV BRs'!$B$2:$K$95,7,FALSE))</f>
        <v>0</v>
      </c>
      <c r="J46" s="341">
        <f>IF(ISERROR(VLOOKUP(B46,'400 kV BRs'!$B$2:$K$95,8,FALSE)),0,VLOOKUP(B46,'400 kV BRs'!$B$2:$K$95,8,FALSE))</f>
        <v>0</v>
      </c>
      <c r="K46" s="341">
        <f>IF(ISERROR(VLOOKUP(B46,'400 kV BRs'!$B$2:$K$95,9,FALSE)),0,VLOOKUP(B46,'400 kV BRs'!$B$2:$K$95,9,FALSE))</f>
        <v>1</v>
      </c>
      <c r="L46" s="341">
        <f>IF(ISERROR(VLOOKUP(B46,'400 kV BRs'!$B$2:$K$95,10,FALSE)),0,VLOOKUP(B46,'400 kV BRs'!$B$2:$K$95,10,FALSE))</f>
        <v>0</v>
      </c>
      <c r="M46" s="337">
        <f t="shared" si="0"/>
        <v>0</v>
      </c>
      <c r="N46" s="337">
        <f t="shared" si="1"/>
        <v>80</v>
      </c>
      <c r="O46" s="337">
        <f t="shared" si="2"/>
        <v>80</v>
      </c>
      <c r="P46" s="337">
        <f t="shared" si="3"/>
        <v>80</v>
      </c>
    </row>
    <row r="47" spans="1:17" ht="22.5" customHeight="1" x14ac:dyDescent="0.25">
      <c r="A47" s="156">
        <v>44</v>
      </c>
      <c r="B47" s="241" t="s">
        <v>582</v>
      </c>
      <c r="C47" s="239">
        <v>0</v>
      </c>
      <c r="D47" s="239">
        <v>0</v>
      </c>
      <c r="E47" s="239">
        <v>0</v>
      </c>
      <c r="F47" s="239">
        <v>0</v>
      </c>
      <c r="G47" s="239">
        <v>0</v>
      </c>
      <c r="H47" s="239">
        <v>0</v>
      </c>
      <c r="I47" s="341">
        <f>IF(ISERROR(VLOOKUP(B47,'400 kV BRs'!$B$2:$K$95,7,FALSE)),0,VLOOKUP(B47,'400 kV BRs'!$B$2:$K$95,7,FALSE))</f>
        <v>0</v>
      </c>
      <c r="J47" s="341">
        <f>IF(ISERROR(VLOOKUP(B47,'400 kV BRs'!$B$2:$K$95,8,FALSE)),0,VLOOKUP(B47,'400 kV BRs'!$B$2:$K$95,8,FALSE))</f>
        <v>0</v>
      </c>
      <c r="K47" s="341">
        <f>IF(ISERROR(VLOOKUP(B47,'400 kV BRs'!$B$2:$K$95,9,FALSE)),0,VLOOKUP(B47,'400 kV BRs'!$B$2:$K$95,9,FALSE))</f>
        <v>0</v>
      </c>
      <c r="L47" s="341">
        <f>IF(ISERROR(VLOOKUP(B47,'400 kV BRs'!$B$2:$K$95,10,FALSE)),0,VLOOKUP(B47,'400 kV BRs'!$B$2:$K$95,10,FALSE))</f>
        <v>0</v>
      </c>
      <c r="M47" s="337">
        <f t="shared" si="0"/>
        <v>0</v>
      </c>
      <c r="N47" s="337">
        <f t="shared" si="1"/>
        <v>0</v>
      </c>
      <c r="O47" s="337">
        <f t="shared" si="2"/>
        <v>0</v>
      </c>
      <c r="P47" s="337">
        <f t="shared" si="3"/>
        <v>0</v>
      </c>
    </row>
    <row r="48" spans="1:17" x14ac:dyDescent="0.25">
      <c r="A48" s="156">
        <v>45</v>
      </c>
      <c r="B48" s="241" t="s">
        <v>423</v>
      </c>
      <c r="C48" s="239">
        <v>0</v>
      </c>
      <c r="D48" s="239">
        <v>0</v>
      </c>
      <c r="E48" s="239">
        <v>0</v>
      </c>
      <c r="F48" s="239">
        <v>0</v>
      </c>
      <c r="G48" s="239">
        <v>0</v>
      </c>
      <c r="H48" s="239">
        <v>0</v>
      </c>
      <c r="I48" s="341">
        <f>IF(ISERROR(VLOOKUP(B48,'400 kV BRs'!$B$2:$K$95,7,FALSE)),0,VLOOKUP(B48,'400 kV BRs'!$B$2:$K$95,7,FALSE))</f>
        <v>0</v>
      </c>
      <c r="J48" s="341">
        <f>IF(ISERROR(VLOOKUP(B48,'400 kV BRs'!$B$2:$K$95,8,FALSE)),0,VLOOKUP(B48,'400 kV BRs'!$B$2:$K$95,8,FALSE))</f>
        <v>0</v>
      </c>
      <c r="K48" s="341">
        <f>IF(ISERROR(VLOOKUP(B48,'400 kV BRs'!$B$2:$K$95,9,FALSE)),0,VLOOKUP(B48,'400 kV BRs'!$B$2:$K$95,9,FALSE))</f>
        <v>0</v>
      </c>
      <c r="L48" s="341">
        <f>IF(ISERROR(VLOOKUP(B48,'400 kV BRs'!$B$2:$K$95,10,FALSE)),0,VLOOKUP(B48,'400 kV BRs'!$B$2:$K$95,10,FALSE))</f>
        <v>0</v>
      </c>
      <c r="M48" s="337">
        <f t="shared" si="0"/>
        <v>0</v>
      </c>
      <c r="N48" s="337">
        <f t="shared" si="1"/>
        <v>0</v>
      </c>
      <c r="O48" s="337">
        <f t="shared" si="2"/>
        <v>0</v>
      </c>
      <c r="P48" s="337">
        <f t="shared" si="3"/>
        <v>0</v>
      </c>
      <c r="Q48" t="s">
        <v>759</v>
      </c>
    </row>
    <row r="49" spans="1:17" ht="18.75" customHeight="1" x14ac:dyDescent="0.25">
      <c r="A49" s="156">
        <v>46</v>
      </c>
      <c r="B49" s="241" t="s">
        <v>183</v>
      </c>
      <c r="C49" s="239">
        <v>2</v>
      </c>
      <c r="D49" s="239">
        <v>2</v>
      </c>
      <c r="E49" s="239">
        <v>0</v>
      </c>
      <c r="F49" s="239">
        <v>0</v>
      </c>
      <c r="G49" s="239">
        <v>0</v>
      </c>
      <c r="H49" s="239">
        <v>0</v>
      </c>
      <c r="I49" s="341">
        <f>IF(ISERROR(VLOOKUP(B49,'400 kV BRs'!$B$2:$K$95,7,FALSE)),0,VLOOKUP(B49,'400 kV BRs'!$B$2:$K$95,7,FALSE))</f>
        <v>0</v>
      </c>
      <c r="J49" s="341">
        <f>IF(ISERROR(VLOOKUP(B49,'400 kV BRs'!$B$2:$K$95,8,FALSE)),0,VLOOKUP(B49,'400 kV BRs'!$B$2:$K$95,8,FALSE))</f>
        <v>0</v>
      </c>
      <c r="K49" s="341">
        <f>IF(ISERROR(VLOOKUP(B49,'400 kV BRs'!$B$2:$K$95,9,FALSE)),0,VLOOKUP(B49,'400 kV BRs'!$B$2:$K$95,9,FALSE))</f>
        <v>1</v>
      </c>
      <c r="L49" s="341">
        <f>IF(ISERROR(VLOOKUP(B49,'400 kV BRs'!$B$2:$K$95,10,FALSE)),0,VLOOKUP(B49,'400 kV BRs'!$B$2:$K$95,10,FALSE))</f>
        <v>0</v>
      </c>
      <c r="M49" s="337">
        <f t="shared" si="0"/>
        <v>200</v>
      </c>
      <c r="N49" s="337">
        <f t="shared" si="1"/>
        <v>80</v>
      </c>
      <c r="O49" s="337">
        <f t="shared" si="2"/>
        <v>180</v>
      </c>
      <c r="P49" s="337">
        <f t="shared" si="3"/>
        <v>280</v>
      </c>
    </row>
    <row r="50" spans="1:17" ht="20.25" customHeight="1" x14ac:dyDescent="0.25">
      <c r="A50" s="156">
        <v>47</v>
      </c>
      <c r="B50" s="241" t="s">
        <v>761</v>
      </c>
      <c r="C50" s="239">
        <v>0</v>
      </c>
      <c r="D50" s="239">
        <v>0</v>
      </c>
      <c r="E50" s="239">
        <v>0</v>
      </c>
      <c r="F50" s="239">
        <v>0</v>
      </c>
      <c r="G50" s="239">
        <v>0</v>
      </c>
      <c r="H50" s="239">
        <v>0</v>
      </c>
      <c r="I50" s="341">
        <f>IF(ISERROR(VLOOKUP(B50,'400 kV BRs'!$B$2:$K$95,7,FALSE)),0,VLOOKUP(B50,'400 kV BRs'!$B$2:$K$95,7,FALSE))</f>
        <v>0</v>
      </c>
      <c r="J50" s="341">
        <f>IF(ISERROR(VLOOKUP(B50,'400 kV BRs'!$B$2:$K$95,8,FALSE)),0,VLOOKUP(B50,'400 kV BRs'!$B$2:$K$95,8,FALSE))</f>
        <v>0</v>
      </c>
      <c r="K50" s="341">
        <f>IF(ISERROR(VLOOKUP(B50,'400 kV BRs'!$B$2:$K$95,9,FALSE)),0,VLOOKUP(B50,'400 kV BRs'!$B$2:$K$95,9,FALSE))</f>
        <v>0</v>
      </c>
      <c r="L50" s="341">
        <f>IF(ISERROR(VLOOKUP(B50,'400 kV BRs'!$B$2:$K$95,10,FALSE)),0,VLOOKUP(B50,'400 kV BRs'!$B$2:$K$95,10,FALSE))</f>
        <v>0</v>
      </c>
      <c r="M50" s="337">
        <f t="shared" si="0"/>
        <v>0</v>
      </c>
      <c r="N50" s="337">
        <f t="shared" si="1"/>
        <v>0</v>
      </c>
      <c r="O50" s="337">
        <f t="shared" si="2"/>
        <v>0</v>
      </c>
      <c r="P50" s="337">
        <f t="shared" si="3"/>
        <v>0</v>
      </c>
    </row>
    <row r="51" spans="1:17" x14ac:dyDescent="0.25">
      <c r="A51" s="156">
        <v>48</v>
      </c>
      <c r="B51" s="241" t="s">
        <v>75</v>
      </c>
      <c r="C51" s="239">
        <v>0</v>
      </c>
      <c r="D51" s="239">
        <v>0</v>
      </c>
      <c r="E51" s="239">
        <v>0</v>
      </c>
      <c r="F51" s="239">
        <v>0</v>
      </c>
      <c r="G51" s="239">
        <v>0</v>
      </c>
      <c r="H51" s="239">
        <v>0</v>
      </c>
      <c r="I51" s="341">
        <f>IF(ISERROR(VLOOKUP(B51,'400 kV BRs'!$B$2:$K$95,7,FALSE)),0,VLOOKUP(B51,'400 kV BRs'!$B$2:$K$95,7,FALSE))</f>
        <v>0</v>
      </c>
      <c r="J51" s="341">
        <f>IF(ISERROR(VLOOKUP(B51,'400 kV BRs'!$B$2:$K$95,8,FALSE)),0,VLOOKUP(B51,'400 kV BRs'!$B$2:$K$95,8,FALSE))</f>
        <v>0</v>
      </c>
      <c r="K51" s="341">
        <f>IF(ISERROR(VLOOKUP(B51,'400 kV BRs'!$B$2:$K$95,9,FALSE)),0,VLOOKUP(B51,'400 kV BRs'!$B$2:$K$95,9,FALSE))</f>
        <v>1</v>
      </c>
      <c r="L51" s="341">
        <f>IF(ISERROR(VLOOKUP(B51,'400 kV BRs'!$B$2:$K$95,10,FALSE)),0,VLOOKUP(B51,'400 kV BRs'!$B$2:$K$95,10,FALSE))</f>
        <v>0</v>
      </c>
      <c r="M51" s="337">
        <f t="shared" si="0"/>
        <v>0</v>
      </c>
      <c r="N51" s="337">
        <f t="shared" si="1"/>
        <v>80</v>
      </c>
      <c r="O51" s="337">
        <f t="shared" si="2"/>
        <v>80</v>
      </c>
      <c r="P51" s="337">
        <f t="shared" si="3"/>
        <v>80</v>
      </c>
      <c r="Q51" t="s">
        <v>759</v>
      </c>
    </row>
    <row r="52" spans="1:17" x14ac:dyDescent="0.25">
      <c r="A52" s="156">
        <v>49</v>
      </c>
      <c r="B52" s="241" t="s">
        <v>139</v>
      </c>
      <c r="C52" s="239">
        <v>0</v>
      </c>
      <c r="D52" s="239">
        <v>0</v>
      </c>
      <c r="E52" s="239">
        <v>0</v>
      </c>
      <c r="F52" s="239">
        <v>0</v>
      </c>
      <c r="G52" s="239">
        <v>0</v>
      </c>
      <c r="H52" s="239">
        <v>0</v>
      </c>
      <c r="I52" s="341">
        <f>IF(ISERROR(VLOOKUP(B52,'400 kV BRs'!$B$2:$K$95,7,FALSE)),0,VLOOKUP(B52,'400 kV BRs'!$B$2:$K$95,7,FALSE))</f>
        <v>0</v>
      </c>
      <c r="J52" s="341">
        <f>IF(ISERROR(VLOOKUP(B52,'400 kV BRs'!$B$2:$K$95,8,FALSE)),0,VLOOKUP(B52,'400 kV BRs'!$B$2:$K$95,8,FALSE))</f>
        <v>0</v>
      </c>
      <c r="K52" s="341">
        <f>IF(ISERROR(VLOOKUP(B52,'400 kV BRs'!$B$2:$K$95,9,FALSE)),0,VLOOKUP(B52,'400 kV BRs'!$B$2:$K$95,9,FALSE))</f>
        <v>1</v>
      </c>
      <c r="L52" s="341">
        <f>IF(ISERROR(VLOOKUP(B52,'400 kV BRs'!$B$2:$K$95,10,FALSE)),0,VLOOKUP(B52,'400 kV BRs'!$B$2:$K$95,10,FALSE))</f>
        <v>0</v>
      </c>
      <c r="M52" s="337">
        <f t="shared" si="0"/>
        <v>0</v>
      </c>
      <c r="N52" s="337">
        <f t="shared" si="1"/>
        <v>80</v>
      </c>
      <c r="O52" s="337">
        <f t="shared" si="2"/>
        <v>80</v>
      </c>
      <c r="P52" s="337">
        <f t="shared" si="3"/>
        <v>80</v>
      </c>
      <c r="Q52" t="s">
        <v>759</v>
      </c>
    </row>
    <row r="53" spans="1:17" ht="15" customHeight="1" x14ac:dyDescent="0.25">
      <c r="A53" s="156">
        <v>50</v>
      </c>
      <c r="B53" s="243" t="s">
        <v>103</v>
      </c>
      <c r="C53" s="239">
        <v>0</v>
      </c>
      <c r="D53" s="239">
        <v>1</v>
      </c>
      <c r="E53" s="239">
        <v>0</v>
      </c>
      <c r="F53" s="239">
        <v>0</v>
      </c>
      <c r="G53" s="239">
        <v>0</v>
      </c>
      <c r="H53" s="239">
        <v>0</v>
      </c>
      <c r="I53" s="341">
        <f>IF(ISERROR(VLOOKUP(B53,'400 kV BRs'!$B$2:$K$95,7,FALSE)),0,VLOOKUP(B53,'400 kV BRs'!$B$2:$K$95,7,FALSE))</f>
        <v>1</v>
      </c>
      <c r="J53" s="341">
        <f>IF(ISERROR(VLOOKUP(B53,'400 kV BRs'!$B$2:$K$95,8,FALSE)),0,VLOOKUP(B53,'400 kV BRs'!$B$2:$K$95,8,FALSE))</f>
        <v>0</v>
      </c>
      <c r="K53" s="341">
        <f>IF(ISERROR(VLOOKUP(B53,'400 kV BRs'!$B$2:$K$95,9,FALSE)),0,VLOOKUP(B53,'400 kV BRs'!$B$2:$K$95,9,FALSE))</f>
        <v>0</v>
      </c>
      <c r="L53" s="341">
        <f>IF(ISERROR(VLOOKUP(B53,'400 kV BRs'!$B$2:$K$95,10,FALSE)),0,VLOOKUP(B53,'400 kV BRs'!$B$2:$K$95,10,FALSE))</f>
        <v>0</v>
      </c>
      <c r="M53" s="337">
        <f t="shared" si="0"/>
        <v>50</v>
      </c>
      <c r="N53" s="337">
        <f t="shared" si="1"/>
        <v>50</v>
      </c>
      <c r="O53" s="337">
        <f t="shared" si="2"/>
        <v>50</v>
      </c>
      <c r="P53" s="337">
        <f t="shared" si="3"/>
        <v>100</v>
      </c>
    </row>
    <row r="54" spans="1:17" ht="15" customHeight="1" x14ac:dyDescent="0.25">
      <c r="A54" s="156">
        <v>51</v>
      </c>
      <c r="B54" s="241" t="s">
        <v>484</v>
      </c>
      <c r="C54" s="239">
        <v>0</v>
      </c>
      <c r="D54" s="239">
        <v>0</v>
      </c>
      <c r="E54" s="239">
        <v>0</v>
      </c>
      <c r="F54" s="239">
        <v>0</v>
      </c>
      <c r="G54" s="239">
        <v>0</v>
      </c>
      <c r="H54" s="239">
        <v>0</v>
      </c>
      <c r="I54" s="341">
        <f>IF(ISERROR(VLOOKUP(B54,'400 kV BRs'!$B$2:$K$95,7,FALSE)),0,VLOOKUP(B54,'400 kV BRs'!$B$2:$K$95,7,FALSE))</f>
        <v>0</v>
      </c>
      <c r="J54" s="341">
        <f>IF(ISERROR(VLOOKUP(B54,'400 kV BRs'!$B$2:$K$95,8,FALSE)),0,VLOOKUP(B54,'400 kV BRs'!$B$2:$K$95,8,FALSE))</f>
        <v>0</v>
      </c>
      <c r="K54" s="341">
        <f>IF(ISERROR(VLOOKUP(B54,'400 kV BRs'!$B$2:$K$95,9,FALSE)),0,VLOOKUP(B54,'400 kV BRs'!$B$2:$K$95,9,FALSE))</f>
        <v>0</v>
      </c>
      <c r="L54" s="341">
        <f>IF(ISERROR(VLOOKUP(B54,'400 kV BRs'!$B$2:$K$95,10,FALSE)),0,VLOOKUP(B54,'400 kV BRs'!$B$2:$K$95,10,FALSE))</f>
        <v>1</v>
      </c>
      <c r="M54" s="337">
        <f t="shared" si="0"/>
        <v>0</v>
      </c>
      <c r="N54" s="337">
        <f t="shared" si="1"/>
        <v>125</v>
      </c>
      <c r="O54" s="337">
        <f t="shared" si="2"/>
        <v>125</v>
      </c>
      <c r="P54" s="337">
        <f t="shared" si="3"/>
        <v>125</v>
      </c>
    </row>
    <row r="55" spans="1:17" ht="15" customHeight="1" x14ac:dyDescent="0.25">
      <c r="A55" s="156">
        <v>52</v>
      </c>
      <c r="B55" s="241" t="s">
        <v>108</v>
      </c>
      <c r="C55" s="239">
        <v>0</v>
      </c>
      <c r="D55" s="239">
        <v>0</v>
      </c>
      <c r="E55" s="239">
        <v>0</v>
      </c>
      <c r="F55" s="239">
        <v>0</v>
      </c>
      <c r="G55" s="239">
        <v>0</v>
      </c>
      <c r="H55" s="239">
        <v>0</v>
      </c>
      <c r="I55" s="341">
        <f>IF(ISERROR(VLOOKUP(B55,'400 kV BRs'!$B$2:$K$95,7,FALSE)),0,VLOOKUP(B55,'400 kV BRs'!$B$2:$K$95,7,FALSE))</f>
        <v>0</v>
      </c>
      <c r="J55" s="341">
        <f>IF(ISERROR(VLOOKUP(B55,'400 kV BRs'!$B$2:$K$95,8,FALSE)),0,VLOOKUP(B55,'400 kV BRs'!$B$2:$K$95,8,FALSE))</f>
        <v>0</v>
      </c>
      <c r="K55" s="341">
        <f>IF(ISERROR(VLOOKUP(B55,'400 kV BRs'!$B$2:$K$95,9,FALSE)),0,VLOOKUP(B55,'400 kV BRs'!$B$2:$K$95,9,FALSE))</f>
        <v>0</v>
      </c>
      <c r="L55" s="341">
        <f>IF(ISERROR(VLOOKUP(B55,'400 kV BRs'!$B$2:$K$95,10,FALSE)),0,VLOOKUP(B55,'400 kV BRs'!$B$2:$K$95,10,FALSE))</f>
        <v>0</v>
      </c>
      <c r="M55" s="337">
        <f t="shared" si="0"/>
        <v>0</v>
      </c>
      <c r="N55" s="337">
        <f t="shared" si="1"/>
        <v>0</v>
      </c>
      <c r="O55" s="337">
        <f t="shared" si="2"/>
        <v>0</v>
      </c>
      <c r="P55" s="337">
        <f t="shared" si="3"/>
        <v>0</v>
      </c>
    </row>
    <row r="56" spans="1:17" x14ac:dyDescent="0.25">
      <c r="A56" s="156">
        <v>53</v>
      </c>
      <c r="B56" s="243" t="s">
        <v>14</v>
      </c>
      <c r="C56" s="239">
        <v>0</v>
      </c>
      <c r="D56" s="239">
        <v>0</v>
      </c>
      <c r="E56" s="239">
        <v>0</v>
      </c>
      <c r="F56" s="239">
        <v>0</v>
      </c>
      <c r="G56" s="239">
        <v>0</v>
      </c>
      <c r="H56" s="239">
        <v>0</v>
      </c>
      <c r="I56" s="341">
        <f>IF(ISERROR(VLOOKUP(B56,'400 kV BRs'!$B$2:$K$95,7,FALSE)),0,VLOOKUP(B56,'400 kV BRs'!$B$2:$K$95,7,FALSE))</f>
        <v>0</v>
      </c>
      <c r="J56" s="341">
        <f>IF(ISERROR(VLOOKUP(B56,'400 kV BRs'!$B$2:$K$95,8,FALSE)),0,VLOOKUP(B56,'400 kV BRs'!$B$2:$K$95,8,FALSE))</f>
        <v>0</v>
      </c>
      <c r="K56" s="341">
        <f>IF(ISERROR(VLOOKUP(B56,'400 kV BRs'!$B$2:$K$95,9,FALSE)),0,VLOOKUP(B56,'400 kV BRs'!$B$2:$K$95,9,FALSE))</f>
        <v>0</v>
      </c>
      <c r="L56" s="341">
        <f>IF(ISERROR(VLOOKUP(B56,'400 kV BRs'!$B$2:$K$95,10,FALSE)),0,VLOOKUP(B56,'400 kV BRs'!$B$2:$K$95,10,FALSE))</f>
        <v>3</v>
      </c>
      <c r="M56" s="337">
        <f t="shared" si="0"/>
        <v>0</v>
      </c>
      <c r="N56" s="337">
        <f t="shared" si="1"/>
        <v>375</v>
      </c>
      <c r="O56" s="337">
        <f t="shared" si="2"/>
        <v>375</v>
      </c>
      <c r="P56" s="337">
        <f t="shared" si="3"/>
        <v>375</v>
      </c>
      <c r="Q56" t="s">
        <v>759</v>
      </c>
    </row>
    <row r="57" spans="1:17" ht="15.75" customHeight="1" x14ac:dyDescent="0.25">
      <c r="A57" s="156">
        <v>54</v>
      </c>
      <c r="B57" s="241" t="s">
        <v>59</v>
      </c>
      <c r="C57" s="239">
        <v>0</v>
      </c>
      <c r="D57" s="239">
        <v>0</v>
      </c>
      <c r="E57" s="239">
        <v>0</v>
      </c>
      <c r="F57" s="239">
        <v>1</v>
      </c>
      <c r="G57" s="239">
        <v>0</v>
      </c>
      <c r="H57" s="239">
        <v>0</v>
      </c>
      <c r="I57" s="341">
        <f>IF(ISERROR(VLOOKUP(B57,'400 kV BRs'!$B$2:$K$95,7,FALSE)),0,VLOOKUP(B57,'400 kV BRs'!$B$2:$K$95,7,FALSE))</f>
        <v>1</v>
      </c>
      <c r="J57" s="341">
        <f>IF(ISERROR(VLOOKUP(B57,'400 kV BRs'!$B$2:$K$95,8,FALSE)),0,VLOOKUP(B57,'400 kV BRs'!$B$2:$K$95,8,FALSE))</f>
        <v>0</v>
      </c>
      <c r="K57" s="341">
        <f>IF(ISERROR(VLOOKUP(B57,'400 kV BRs'!$B$2:$K$95,9,FALSE)),0,VLOOKUP(B57,'400 kV BRs'!$B$2:$K$95,9,FALSE))</f>
        <v>0</v>
      </c>
      <c r="L57" s="341">
        <f>IF(ISERROR(VLOOKUP(B57,'400 kV BRs'!$B$2:$K$95,10,FALSE)),0,VLOOKUP(B57,'400 kV BRs'!$B$2:$K$95,10,FALSE))</f>
        <v>1</v>
      </c>
      <c r="M57" s="337">
        <f t="shared" si="0"/>
        <v>63</v>
      </c>
      <c r="N57" s="337">
        <f t="shared" si="1"/>
        <v>175</v>
      </c>
      <c r="O57" s="337">
        <f t="shared" si="2"/>
        <v>175</v>
      </c>
      <c r="P57" s="337">
        <f t="shared" si="3"/>
        <v>238</v>
      </c>
    </row>
    <row r="58" spans="1:17" ht="15" customHeight="1" x14ac:dyDescent="0.25">
      <c r="A58" s="156">
        <v>55</v>
      </c>
      <c r="B58" s="241" t="s">
        <v>107</v>
      </c>
      <c r="C58" s="239">
        <v>0</v>
      </c>
      <c r="D58" s="239">
        <v>0</v>
      </c>
      <c r="E58" s="239">
        <v>0</v>
      </c>
      <c r="F58" s="239">
        <v>0</v>
      </c>
      <c r="G58" s="239">
        <v>0</v>
      </c>
      <c r="H58" s="239">
        <v>0</v>
      </c>
      <c r="I58" s="341">
        <f>IF(ISERROR(VLOOKUP(B58,'400 kV BRs'!$B$2:$K$95,7,FALSE)),0,VLOOKUP(B58,'400 kV BRs'!$B$2:$K$95,7,FALSE))</f>
        <v>0</v>
      </c>
      <c r="J58" s="341">
        <f>IF(ISERROR(VLOOKUP(B58,'400 kV BRs'!$B$2:$K$95,8,FALSE)),0,VLOOKUP(B58,'400 kV BRs'!$B$2:$K$95,8,FALSE))</f>
        <v>0</v>
      </c>
      <c r="K58" s="341">
        <f>IF(ISERROR(VLOOKUP(B58,'400 kV BRs'!$B$2:$K$95,9,FALSE)),0,VLOOKUP(B58,'400 kV BRs'!$B$2:$K$95,9,FALSE))</f>
        <v>0</v>
      </c>
      <c r="L58" s="341">
        <f>IF(ISERROR(VLOOKUP(B58,'400 kV BRs'!$B$2:$K$95,10,FALSE)),0,VLOOKUP(B58,'400 kV BRs'!$B$2:$K$95,10,FALSE))</f>
        <v>0</v>
      </c>
      <c r="M58" s="337">
        <f t="shared" si="0"/>
        <v>0</v>
      </c>
      <c r="N58" s="337">
        <f t="shared" si="1"/>
        <v>0</v>
      </c>
      <c r="O58" s="337">
        <f t="shared" si="2"/>
        <v>0</v>
      </c>
      <c r="P58" s="337">
        <f t="shared" si="3"/>
        <v>0</v>
      </c>
    </row>
    <row r="59" spans="1:17" ht="15" customHeight="1" x14ac:dyDescent="0.25">
      <c r="A59" s="156">
        <v>56</v>
      </c>
      <c r="B59" s="241" t="s">
        <v>150</v>
      </c>
      <c r="C59" s="239">
        <v>0</v>
      </c>
      <c r="D59" s="239">
        <v>0</v>
      </c>
      <c r="E59" s="239">
        <v>0</v>
      </c>
      <c r="F59" s="239">
        <v>0</v>
      </c>
      <c r="G59" s="239">
        <v>0</v>
      </c>
      <c r="H59" s="239">
        <v>0</v>
      </c>
      <c r="I59" s="341">
        <f>IF(ISERROR(VLOOKUP(B59,'400 kV BRs'!$B$2:$K$95,7,FALSE)),0,VLOOKUP(B59,'400 kV BRs'!$B$2:$K$95,7,FALSE))</f>
        <v>0</v>
      </c>
      <c r="J59" s="341">
        <f>IF(ISERROR(VLOOKUP(B59,'400 kV BRs'!$B$2:$K$95,8,FALSE)),0,VLOOKUP(B59,'400 kV BRs'!$B$2:$K$95,8,FALSE))</f>
        <v>0</v>
      </c>
      <c r="K59" s="341">
        <f>IF(ISERROR(VLOOKUP(B59,'400 kV BRs'!$B$2:$K$95,9,FALSE)),0,VLOOKUP(B59,'400 kV BRs'!$B$2:$K$95,9,FALSE))</f>
        <v>0</v>
      </c>
      <c r="L59" s="341">
        <f>IF(ISERROR(VLOOKUP(B59,'400 kV BRs'!$B$2:$K$95,10,FALSE)),0,VLOOKUP(B59,'400 kV BRs'!$B$2:$K$95,10,FALSE))</f>
        <v>0</v>
      </c>
      <c r="M59" s="337">
        <f t="shared" si="0"/>
        <v>0</v>
      </c>
      <c r="N59" s="337">
        <f t="shared" si="1"/>
        <v>0</v>
      </c>
      <c r="O59" s="337">
        <f t="shared" si="2"/>
        <v>0</v>
      </c>
      <c r="P59" s="337">
        <f t="shared" si="3"/>
        <v>0</v>
      </c>
    </row>
    <row r="60" spans="1:17" x14ac:dyDescent="0.25">
      <c r="A60" s="156">
        <v>57</v>
      </c>
      <c r="B60" s="243" t="s">
        <v>111</v>
      </c>
      <c r="C60" s="239">
        <v>0</v>
      </c>
      <c r="D60" s="239">
        <v>0</v>
      </c>
      <c r="E60" s="239">
        <v>0</v>
      </c>
      <c r="F60" s="239">
        <v>0</v>
      </c>
      <c r="G60" s="239">
        <v>0</v>
      </c>
      <c r="H60" s="239">
        <v>0</v>
      </c>
      <c r="I60" s="341">
        <f>IF(ISERROR(VLOOKUP(B60,'400 kV BRs'!$B$2:$K$95,7,FALSE)),0,VLOOKUP(B60,'400 kV BRs'!$B$2:$K$95,7,FALSE))</f>
        <v>0</v>
      </c>
      <c r="J60" s="341">
        <f>IF(ISERROR(VLOOKUP(B60,'400 kV BRs'!$B$2:$K$95,8,FALSE)),0,VLOOKUP(B60,'400 kV BRs'!$B$2:$K$95,8,FALSE))</f>
        <v>0</v>
      </c>
      <c r="K60" s="341">
        <f>IF(ISERROR(VLOOKUP(B60,'400 kV BRs'!$B$2:$K$95,9,FALSE)),0,VLOOKUP(B60,'400 kV BRs'!$B$2:$K$95,9,FALSE))</f>
        <v>0</v>
      </c>
      <c r="L60" s="341">
        <f>IF(ISERROR(VLOOKUP(B60,'400 kV BRs'!$B$2:$K$95,10,FALSE)),0,VLOOKUP(B60,'400 kV BRs'!$B$2:$K$95,10,FALSE))</f>
        <v>0</v>
      </c>
      <c r="M60" s="337">
        <f t="shared" si="0"/>
        <v>0</v>
      </c>
      <c r="N60" s="337">
        <f t="shared" si="1"/>
        <v>0</v>
      </c>
      <c r="O60" s="337">
        <f t="shared" si="2"/>
        <v>0</v>
      </c>
      <c r="P60" s="337">
        <f t="shared" si="3"/>
        <v>0</v>
      </c>
      <c r="Q60" t="s">
        <v>759</v>
      </c>
    </row>
    <row r="61" spans="1:17" x14ac:dyDescent="0.25">
      <c r="A61" s="156">
        <v>58</v>
      </c>
      <c r="B61" s="241" t="s">
        <v>112</v>
      </c>
      <c r="C61" s="239">
        <v>0</v>
      </c>
      <c r="D61" s="239">
        <v>5</v>
      </c>
      <c r="E61" s="239">
        <v>0</v>
      </c>
      <c r="F61" s="239">
        <v>0</v>
      </c>
      <c r="G61" s="239">
        <v>0</v>
      </c>
      <c r="H61" s="239">
        <v>0</v>
      </c>
      <c r="I61" s="341">
        <f>IF(ISERROR(VLOOKUP(B61,'400 kV BRs'!$B$2:$K$95,7,FALSE)),0,VLOOKUP(B61,'400 kV BRs'!$B$2:$K$95,7,FALSE))</f>
        <v>0</v>
      </c>
      <c r="J61" s="341">
        <f>IF(ISERROR(VLOOKUP(B61,'400 kV BRs'!$B$2:$K$95,8,FALSE)),0,VLOOKUP(B61,'400 kV BRs'!$B$2:$K$95,8,FALSE))</f>
        <v>0</v>
      </c>
      <c r="K61" s="341">
        <f>IF(ISERROR(VLOOKUP(B61,'400 kV BRs'!$B$2:$K$95,9,FALSE)),0,VLOOKUP(B61,'400 kV BRs'!$B$2:$K$95,9,FALSE))</f>
        <v>0</v>
      </c>
      <c r="L61" s="341">
        <f>IF(ISERROR(VLOOKUP(B61,'400 kV BRs'!$B$2:$K$95,10,FALSE)),0,VLOOKUP(B61,'400 kV BRs'!$B$2:$K$95,10,FALSE))</f>
        <v>0</v>
      </c>
      <c r="M61" s="337">
        <f t="shared" si="0"/>
        <v>250</v>
      </c>
      <c r="N61" s="337">
        <f t="shared" si="1"/>
        <v>0</v>
      </c>
      <c r="O61" s="337">
        <f t="shared" si="2"/>
        <v>0</v>
      </c>
      <c r="P61" s="337">
        <f t="shared" si="3"/>
        <v>250</v>
      </c>
      <c r="Q61" t="s">
        <v>759</v>
      </c>
    </row>
    <row r="62" spans="1:17" x14ac:dyDescent="0.25">
      <c r="A62" s="156">
        <v>59</v>
      </c>
      <c r="B62" s="241" t="s">
        <v>39</v>
      </c>
      <c r="C62" s="239">
        <v>2</v>
      </c>
      <c r="D62" s="239">
        <v>0</v>
      </c>
      <c r="E62" s="239">
        <v>0</v>
      </c>
      <c r="F62" s="239">
        <v>0</v>
      </c>
      <c r="G62" s="239">
        <v>0</v>
      </c>
      <c r="H62" s="239">
        <v>0</v>
      </c>
      <c r="I62" s="341">
        <f>IF(ISERROR(VLOOKUP(B62,'400 kV BRs'!$B$2:$K$95,7,FALSE)),0,VLOOKUP(B62,'400 kV BRs'!$B$2:$K$95,7,FALSE))</f>
        <v>0</v>
      </c>
      <c r="J62" s="341">
        <f>IF(ISERROR(VLOOKUP(B62,'400 kV BRs'!$B$2:$K$95,8,FALSE)),0,VLOOKUP(B62,'400 kV BRs'!$B$2:$K$95,8,FALSE))</f>
        <v>1</v>
      </c>
      <c r="K62" s="341">
        <f>IF(ISERROR(VLOOKUP(B62,'400 kV BRs'!$B$2:$K$95,9,FALSE)),0,VLOOKUP(B62,'400 kV BRs'!$B$2:$K$95,9,FALSE))</f>
        <v>0</v>
      </c>
      <c r="L62" s="341">
        <f>IF(ISERROR(VLOOKUP(B62,'400 kV BRs'!$B$2:$K$95,10,FALSE)),0,VLOOKUP(B62,'400 kV BRs'!$B$2:$K$95,10,FALSE))</f>
        <v>1</v>
      </c>
      <c r="M62" s="337">
        <f t="shared" si="0"/>
        <v>100</v>
      </c>
      <c r="N62" s="337">
        <f t="shared" si="1"/>
        <v>188</v>
      </c>
      <c r="O62" s="337">
        <f t="shared" si="2"/>
        <v>288</v>
      </c>
      <c r="P62" s="337">
        <f t="shared" si="3"/>
        <v>288</v>
      </c>
      <c r="Q62" t="s">
        <v>759</v>
      </c>
    </row>
    <row r="63" spans="1:17" x14ac:dyDescent="0.25">
      <c r="A63" s="156">
        <v>60</v>
      </c>
      <c r="B63" s="241" t="s">
        <v>83</v>
      </c>
      <c r="C63" s="239">
        <v>2</v>
      </c>
      <c r="D63" s="239">
        <v>6</v>
      </c>
      <c r="E63" s="239">
        <v>0</v>
      </c>
      <c r="F63" s="239">
        <v>0</v>
      </c>
      <c r="G63" s="239">
        <v>0</v>
      </c>
      <c r="H63" s="239">
        <v>0</v>
      </c>
      <c r="I63" s="341">
        <f>IF(ISERROR(VLOOKUP(B63,'400 kV BRs'!$B$2:$K$95,7,FALSE)),0,VLOOKUP(B63,'400 kV BRs'!$B$2:$K$95,7,FALSE))</f>
        <v>1</v>
      </c>
      <c r="J63" s="341">
        <f>IF(ISERROR(VLOOKUP(B63,'400 kV BRs'!$B$2:$K$95,8,FALSE)),0,VLOOKUP(B63,'400 kV BRs'!$B$2:$K$95,8,FALSE))</f>
        <v>0</v>
      </c>
      <c r="K63" s="341">
        <f>IF(ISERROR(VLOOKUP(B63,'400 kV BRs'!$B$2:$K$95,9,FALSE)),0,VLOOKUP(B63,'400 kV BRs'!$B$2:$K$95,9,FALSE))</f>
        <v>0</v>
      </c>
      <c r="L63" s="341">
        <f>IF(ISERROR(VLOOKUP(B63,'400 kV BRs'!$B$2:$K$95,10,FALSE)),0,VLOOKUP(B63,'400 kV BRs'!$B$2:$K$95,10,FALSE))</f>
        <v>2</v>
      </c>
      <c r="M63" s="337">
        <f t="shared" si="0"/>
        <v>400</v>
      </c>
      <c r="N63" s="337">
        <f t="shared" si="1"/>
        <v>300</v>
      </c>
      <c r="O63" s="337">
        <f t="shared" si="2"/>
        <v>400</v>
      </c>
      <c r="P63" s="337">
        <f t="shared" si="3"/>
        <v>700</v>
      </c>
      <c r="Q63" t="s">
        <v>759</v>
      </c>
    </row>
    <row r="64" spans="1:17" x14ac:dyDescent="0.25">
      <c r="A64" s="156">
        <v>61</v>
      </c>
      <c r="B64" s="243" t="s">
        <v>115</v>
      </c>
      <c r="C64" s="239">
        <v>2</v>
      </c>
      <c r="D64" s="239">
        <v>2</v>
      </c>
      <c r="E64" s="239">
        <v>0</v>
      </c>
      <c r="F64" s="239">
        <v>4</v>
      </c>
      <c r="G64" s="239">
        <v>0</v>
      </c>
      <c r="H64" s="239">
        <v>0</v>
      </c>
      <c r="I64" s="341">
        <f>IF(ISERROR(VLOOKUP(B64,'400 kV BRs'!$B$2:$K$95,7,FALSE)),0,VLOOKUP(B64,'400 kV BRs'!$B$2:$K$95,7,FALSE))</f>
        <v>0</v>
      </c>
      <c r="J64" s="341">
        <f>IF(ISERROR(VLOOKUP(B64,'400 kV BRs'!$B$2:$K$95,8,FALSE)),0,VLOOKUP(B64,'400 kV BRs'!$B$2:$K$95,8,FALSE))</f>
        <v>1</v>
      </c>
      <c r="K64" s="341">
        <f>IF(ISERROR(VLOOKUP(B64,'400 kV BRs'!$B$2:$K$95,9,FALSE)),0,VLOOKUP(B64,'400 kV BRs'!$B$2:$K$95,9,FALSE))</f>
        <v>0</v>
      </c>
      <c r="L64" s="341">
        <f>IF(ISERROR(VLOOKUP(B64,'400 kV BRs'!$B$2:$K$95,10,FALSE)),0,VLOOKUP(B64,'400 kV BRs'!$B$2:$K$95,10,FALSE))</f>
        <v>1</v>
      </c>
      <c r="M64" s="337">
        <f t="shared" si="0"/>
        <v>452</v>
      </c>
      <c r="N64" s="337">
        <f t="shared" si="1"/>
        <v>188</v>
      </c>
      <c r="O64" s="337">
        <f t="shared" si="2"/>
        <v>288</v>
      </c>
      <c r="P64" s="337">
        <f t="shared" si="3"/>
        <v>640</v>
      </c>
      <c r="Q64" t="s">
        <v>759</v>
      </c>
    </row>
    <row r="65" spans="1:17" x14ac:dyDescent="0.25">
      <c r="A65" s="156">
        <v>62</v>
      </c>
      <c r="B65" s="241" t="s">
        <v>188</v>
      </c>
      <c r="C65" s="239">
        <v>0</v>
      </c>
      <c r="D65" s="239">
        <v>2</v>
      </c>
      <c r="E65" s="239">
        <v>0</v>
      </c>
      <c r="F65" s="239">
        <v>0</v>
      </c>
      <c r="G65" s="239">
        <v>0</v>
      </c>
      <c r="H65" s="239">
        <v>0</v>
      </c>
      <c r="I65" s="341">
        <f>IF(ISERROR(VLOOKUP(B65,'400 kV BRs'!$B$2:$K$95,7,FALSE)),0,VLOOKUP(B65,'400 kV BRs'!$B$2:$K$95,7,FALSE))</f>
        <v>0</v>
      </c>
      <c r="J65" s="341">
        <f>IF(ISERROR(VLOOKUP(B65,'400 kV BRs'!$B$2:$K$95,8,FALSE)),0,VLOOKUP(B65,'400 kV BRs'!$B$2:$K$95,8,FALSE))</f>
        <v>0</v>
      </c>
      <c r="K65" s="341">
        <f>IF(ISERROR(VLOOKUP(B65,'400 kV BRs'!$B$2:$K$95,9,FALSE)),0,VLOOKUP(B65,'400 kV BRs'!$B$2:$K$95,9,FALSE))</f>
        <v>0</v>
      </c>
      <c r="L65" s="341">
        <f>IF(ISERROR(VLOOKUP(B65,'400 kV BRs'!$B$2:$K$95,10,FALSE)),0,VLOOKUP(B65,'400 kV BRs'!$B$2:$K$95,10,FALSE))</f>
        <v>2</v>
      </c>
      <c r="M65" s="337">
        <f t="shared" si="0"/>
        <v>100</v>
      </c>
      <c r="N65" s="337">
        <f t="shared" si="1"/>
        <v>250</v>
      </c>
      <c r="O65" s="337">
        <f t="shared" si="2"/>
        <v>250</v>
      </c>
      <c r="P65" s="337">
        <f t="shared" si="3"/>
        <v>350</v>
      </c>
      <c r="Q65" t="s">
        <v>759</v>
      </c>
    </row>
    <row r="66" spans="1:17" ht="15" customHeight="1" x14ac:dyDescent="0.25">
      <c r="A66" s="156">
        <v>63</v>
      </c>
      <c r="B66" s="241" t="s">
        <v>961</v>
      </c>
      <c r="C66" s="239">
        <v>0</v>
      </c>
      <c r="D66" s="239">
        <v>0</v>
      </c>
      <c r="E66" s="239">
        <v>0</v>
      </c>
      <c r="F66" s="239">
        <v>0</v>
      </c>
      <c r="G66" s="239">
        <v>1</v>
      </c>
      <c r="H66" s="239">
        <v>0</v>
      </c>
      <c r="I66" s="341">
        <f>IF(ISERROR(VLOOKUP(B66,'400 kV BRs'!$B$2:$K$95,7,FALSE)),0,VLOOKUP(B66,'400 kV BRs'!$B$2:$K$95,7,FALSE))</f>
        <v>0</v>
      </c>
      <c r="J66" s="341">
        <f>IF(ISERROR(VLOOKUP(B66,'400 kV BRs'!$B$2:$K$95,8,FALSE)),0,VLOOKUP(B66,'400 kV BRs'!$B$2:$K$95,8,FALSE))</f>
        <v>0</v>
      </c>
      <c r="K66" s="341">
        <f>IF(ISERROR(VLOOKUP(B66,'400 kV BRs'!$B$2:$K$95,9,FALSE)),0,VLOOKUP(B66,'400 kV BRs'!$B$2:$K$95,9,FALSE))</f>
        <v>0</v>
      </c>
      <c r="L66" s="341">
        <f>IF(ISERROR(VLOOKUP(B66,'400 kV BRs'!$B$2:$K$95,10,FALSE)),0,VLOOKUP(B66,'400 kV BRs'!$B$2:$K$95,10,FALSE))</f>
        <v>0</v>
      </c>
      <c r="M66" s="337">
        <f t="shared" si="0"/>
        <v>80</v>
      </c>
      <c r="N66" s="337">
        <f t="shared" si="1"/>
        <v>0</v>
      </c>
      <c r="O66" s="337">
        <f t="shared" si="2"/>
        <v>80</v>
      </c>
      <c r="P66" s="337">
        <f t="shared" si="3"/>
        <v>80</v>
      </c>
    </row>
    <row r="67" spans="1:17" ht="15.75" customHeight="1" x14ac:dyDescent="0.25">
      <c r="A67" s="156">
        <v>64</v>
      </c>
      <c r="B67" s="241" t="s">
        <v>116</v>
      </c>
      <c r="C67" s="239">
        <v>0</v>
      </c>
      <c r="D67" s="239">
        <v>0</v>
      </c>
      <c r="E67" s="239">
        <v>0</v>
      </c>
      <c r="F67" s="239">
        <v>0</v>
      </c>
      <c r="G67" s="239">
        <v>0</v>
      </c>
      <c r="H67" s="239">
        <v>0</v>
      </c>
      <c r="I67" s="341">
        <f>IF(ISERROR(VLOOKUP(B67,'400 kV BRs'!$B$2:$K$95,7,FALSE)),0,VLOOKUP(B67,'400 kV BRs'!$B$2:$K$95,7,FALSE))</f>
        <v>2</v>
      </c>
      <c r="J67" s="341">
        <f>IF(ISERROR(VLOOKUP(B67,'400 kV BRs'!$B$2:$K$95,8,FALSE)),0,VLOOKUP(B67,'400 kV BRs'!$B$2:$K$95,8,FALSE))</f>
        <v>0</v>
      </c>
      <c r="K67" s="341">
        <f>IF(ISERROR(VLOOKUP(B67,'400 kV BRs'!$B$2:$K$95,9,FALSE)),0,VLOOKUP(B67,'400 kV BRs'!$B$2:$K$95,9,FALSE))</f>
        <v>0</v>
      </c>
      <c r="L67" s="341">
        <f>IF(ISERROR(VLOOKUP(B67,'400 kV BRs'!$B$2:$K$95,10,FALSE)),0,VLOOKUP(B67,'400 kV BRs'!$B$2:$K$95,10,FALSE))</f>
        <v>0</v>
      </c>
      <c r="M67" s="337">
        <f t="shared" si="0"/>
        <v>0</v>
      </c>
      <c r="N67" s="337">
        <f t="shared" si="1"/>
        <v>100</v>
      </c>
      <c r="O67" s="337">
        <f t="shared" si="2"/>
        <v>100</v>
      </c>
      <c r="P67" s="337">
        <f t="shared" si="3"/>
        <v>100</v>
      </c>
    </row>
    <row r="68" spans="1:17" ht="17.25" customHeight="1" x14ac:dyDescent="0.25">
      <c r="A68" s="156">
        <v>65</v>
      </c>
      <c r="B68" s="243" t="s">
        <v>119</v>
      </c>
      <c r="C68" s="239">
        <v>0</v>
      </c>
      <c r="D68" s="239">
        <v>0</v>
      </c>
      <c r="E68" s="239">
        <v>0</v>
      </c>
      <c r="F68" s="239">
        <v>0</v>
      </c>
      <c r="G68" s="239">
        <v>0</v>
      </c>
      <c r="H68" s="239">
        <v>0</v>
      </c>
      <c r="I68" s="341">
        <f>IF(ISERROR(VLOOKUP(B68,'400 kV BRs'!$B$2:$K$95,7,FALSE)),0,VLOOKUP(B68,'400 kV BRs'!$B$2:$K$95,7,FALSE))</f>
        <v>0</v>
      </c>
      <c r="J68" s="341">
        <f>IF(ISERROR(VLOOKUP(B68,'400 kV BRs'!$B$2:$K$95,8,FALSE)),0,VLOOKUP(B68,'400 kV BRs'!$B$2:$K$95,8,FALSE))</f>
        <v>0</v>
      </c>
      <c r="K68" s="341">
        <f>IF(ISERROR(VLOOKUP(B68,'400 kV BRs'!$B$2:$K$95,9,FALSE)),0,VLOOKUP(B68,'400 kV BRs'!$B$2:$K$95,9,FALSE))</f>
        <v>0</v>
      </c>
      <c r="L68" s="341">
        <f>IF(ISERROR(VLOOKUP(B68,'400 kV BRs'!$B$2:$K$95,10,FALSE)),0,VLOOKUP(B68,'400 kV BRs'!$B$2:$K$95,10,FALSE))</f>
        <v>0</v>
      </c>
      <c r="M68" s="337">
        <f t="shared" si="0"/>
        <v>0</v>
      </c>
      <c r="N68" s="337">
        <f t="shared" si="1"/>
        <v>0</v>
      </c>
      <c r="O68" s="337">
        <f t="shared" si="2"/>
        <v>0</v>
      </c>
      <c r="P68" s="337">
        <f t="shared" si="3"/>
        <v>0</v>
      </c>
    </row>
    <row r="69" spans="1:17" x14ac:dyDescent="0.25">
      <c r="A69" s="156">
        <v>66</v>
      </c>
      <c r="B69" s="243" t="s">
        <v>55</v>
      </c>
      <c r="C69" s="239">
        <v>0</v>
      </c>
      <c r="D69" s="239">
        <v>0</v>
      </c>
      <c r="E69" s="239">
        <v>0</v>
      </c>
      <c r="F69" s="239">
        <v>2</v>
      </c>
      <c r="G69" s="239">
        <v>0</v>
      </c>
      <c r="H69" s="239">
        <v>0</v>
      </c>
      <c r="I69" s="341">
        <f>IF(ISERROR(VLOOKUP(B69,'400 kV BRs'!$B$2:$K$95,7,FALSE)),0,VLOOKUP(B69,'400 kV BRs'!$B$2:$K$95,7,FALSE))</f>
        <v>1</v>
      </c>
      <c r="J69" s="341">
        <f>IF(ISERROR(VLOOKUP(B69,'400 kV BRs'!$B$2:$K$95,8,FALSE)),0,VLOOKUP(B69,'400 kV BRs'!$B$2:$K$95,8,FALSE))</f>
        <v>1</v>
      </c>
      <c r="K69" s="341">
        <f>IF(ISERROR(VLOOKUP(B69,'400 kV BRs'!$B$2:$K$95,9,FALSE)),0,VLOOKUP(B69,'400 kV BRs'!$B$2:$K$95,9,FALSE))</f>
        <v>0</v>
      </c>
      <c r="L69" s="341">
        <f>IF(ISERROR(VLOOKUP(B69,'400 kV BRs'!$B$2:$K$95,10,FALSE)),0,VLOOKUP(B69,'400 kV BRs'!$B$2:$K$95,10,FALSE))</f>
        <v>0</v>
      </c>
      <c r="M69" s="337">
        <f t="shared" ref="M69:M132" si="4">C69*50+D69*50+E69*63+F69*63+G69*80+H69*80</f>
        <v>126</v>
      </c>
      <c r="N69" s="337">
        <f t="shared" ref="N69:N132" si="5">I69*50+J69*63+K69*80+L69*125</f>
        <v>113</v>
      </c>
      <c r="O69" s="337">
        <f t="shared" ref="O69:O132" si="6">C69*50+E69*63+G69*80+I69*50+J69*63+K69*80+L69*125</f>
        <v>113</v>
      </c>
      <c r="P69" s="337">
        <f t="shared" ref="P69:P132" si="7">M69+N69</f>
        <v>239</v>
      </c>
      <c r="Q69" t="s">
        <v>759</v>
      </c>
    </row>
    <row r="70" spans="1:17" x14ac:dyDescent="0.25">
      <c r="A70" s="156">
        <v>67</v>
      </c>
      <c r="B70" s="243" t="s">
        <v>321</v>
      </c>
      <c r="C70" s="239">
        <v>0</v>
      </c>
      <c r="D70" s="239">
        <v>0</v>
      </c>
      <c r="E70" s="239">
        <v>0</v>
      </c>
      <c r="F70" s="239">
        <v>0</v>
      </c>
      <c r="G70" s="239">
        <v>0</v>
      </c>
      <c r="H70" s="239">
        <v>0</v>
      </c>
      <c r="I70" s="341">
        <f>IF(ISERROR(VLOOKUP(B70,'400 kV BRs'!$B$2:$K$95,7,FALSE)),0,VLOOKUP(B70,'400 kV BRs'!$B$2:$K$95,7,FALSE))</f>
        <v>0</v>
      </c>
      <c r="J70" s="341">
        <f>IF(ISERROR(VLOOKUP(B70,'400 kV BRs'!$B$2:$K$95,8,FALSE)),0,VLOOKUP(B70,'400 kV BRs'!$B$2:$K$95,8,FALSE))</f>
        <v>0</v>
      </c>
      <c r="K70" s="341">
        <f>IF(ISERROR(VLOOKUP(B70,'400 kV BRs'!$B$2:$K$95,9,FALSE)),0,VLOOKUP(B70,'400 kV BRs'!$B$2:$K$95,9,FALSE))</f>
        <v>0</v>
      </c>
      <c r="L70" s="341">
        <f>IF(ISERROR(VLOOKUP(B70,'400 kV BRs'!$B$2:$K$95,10,FALSE)),0,VLOOKUP(B70,'400 kV BRs'!$B$2:$K$95,10,FALSE))</f>
        <v>1</v>
      </c>
      <c r="M70" s="337">
        <f t="shared" si="4"/>
        <v>0</v>
      </c>
      <c r="N70" s="337">
        <f t="shared" si="5"/>
        <v>125</v>
      </c>
      <c r="O70" s="337">
        <f t="shared" si="6"/>
        <v>125</v>
      </c>
      <c r="P70" s="337">
        <f t="shared" si="7"/>
        <v>125</v>
      </c>
      <c r="Q70" t="s">
        <v>759</v>
      </c>
    </row>
    <row r="71" spans="1:17" ht="18" customHeight="1" x14ac:dyDescent="0.25">
      <c r="A71" s="156">
        <v>68</v>
      </c>
      <c r="B71" s="241" t="s">
        <v>87</v>
      </c>
      <c r="C71" s="239">
        <v>0</v>
      </c>
      <c r="D71" s="239">
        <v>0</v>
      </c>
      <c r="E71" s="239">
        <v>0</v>
      </c>
      <c r="F71" s="239">
        <v>0</v>
      </c>
      <c r="G71" s="239">
        <v>0</v>
      </c>
      <c r="H71" s="239">
        <v>0</v>
      </c>
      <c r="I71" s="341">
        <f>IF(ISERROR(VLOOKUP(B71,'400 kV BRs'!$B$2:$K$95,7,FALSE)),0,VLOOKUP(B71,'400 kV BRs'!$B$2:$K$95,7,FALSE))</f>
        <v>0</v>
      </c>
      <c r="J71" s="341">
        <f>IF(ISERROR(VLOOKUP(B71,'400 kV BRs'!$B$2:$K$95,8,FALSE)),0,VLOOKUP(B71,'400 kV BRs'!$B$2:$K$95,8,FALSE))</f>
        <v>0</v>
      </c>
      <c r="K71" s="341">
        <f>IF(ISERROR(VLOOKUP(B71,'400 kV BRs'!$B$2:$K$95,9,FALSE)),0,VLOOKUP(B71,'400 kV BRs'!$B$2:$K$95,9,FALSE))</f>
        <v>0</v>
      </c>
      <c r="L71" s="341">
        <f>IF(ISERROR(VLOOKUP(B71,'400 kV BRs'!$B$2:$K$95,10,FALSE)),0,VLOOKUP(B71,'400 kV BRs'!$B$2:$K$95,10,FALSE))</f>
        <v>0</v>
      </c>
      <c r="M71" s="337">
        <f t="shared" si="4"/>
        <v>0</v>
      </c>
      <c r="N71" s="337">
        <f t="shared" si="5"/>
        <v>0</v>
      </c>
      <c r="O71" s="337">
        <f t="shared" si="6"/>
        <v>0</v>
      </c>
      <c r="P71" s="337">
        <f t="shared" si="7"/>
        <v>0</v>
      </c>
    </row>
    <row r="72" spans="1:17" ht="16.5" customHeight="1" x14ac:dyDescent="0.25">
      <c r="A72" s="156">
        <v>69</v>
      </c>
      <c r="B72" s="241" t="s">
        <v>122</v>
      </c>
      <c r="C72" s="239">
        <v>0</v>
      </c>
      <c r="D72" s="239">
        <v>0</v>
      </c>
      <c r="E72" s="239">
        <v>0</v>
      </c>
      <c r="F72" s="239">
        <v>0</v>
      </c>
      <c r="G72" s="239">
        <v>0</v>
      </c>
      <c r="H72" s="239">
        <v>0</v>
      </c>
      <c r="I72" s="341">
        <f>IF(ISERROR(VLOOKUP(B72,'400 kV BRs'!$B$2:$K$95,7,FALSE)),0,VLOOKUP(B72,'400 kV BRs'!$B$2:$K$95,7,FALSE))</f>
        <v>0</v>
      </c>
      <c r="J72" s="341">
        <f>IF(ISERROR(VLOOKUP(B72,'400 kV BRs'!$B$2:$K$95,8,FALSE)),0,VLOOKUP(B72,'400 kV BRs'!$B$2:$K$95,8,FALSE))</f>
        <v>0</v>
      </c>
      <c r="K72" s="341">
        <f>IF(ISERROR(VLOOKUP(B72,'400 kV BRs'!$B$2:$K$95,9,FALSE)),0,VLOOKUP(B72,'400 kV BRs'!$B$2:$K$95,9,FALSE))</f>
        <v>0</v>
      </c>
      <c r="L72" s="341">
        <f>IF(ISERROR(VLOOKUP(B72,'400 kV BRs'!$B$2:$K$95,10,FALSE)),0,VLOOKUP(B72,'400 kV BRs'!$B$2:$K$95,10,FALSE))</f>
        <v>1</v>
      </c>
      <c r="M72" s="337">
        <f t="shared" si="4"/>
        <v>0</v>
      </c>
      <c r="N72" s="337">
        <f t="shared" si="5"/>
        <v>125</v>
      </c>
      <c r="O72" s="337">
        <f t="shared" si="6"/>
        <v>125</v>
      </c>
      <c r="P72" s="337">
        <f t="shared" si="7"/>
        <v>125</v>
      </c>
    </row>
    <row r="73" spans="1:17" x14ac:dyDescent="0.25">
      <c r="A73" s="156">
        <v>70</v>
      </c>
      <c r="B73" s="241" t="s">
        <v>123</v>
      </c>
      <c r="C73" s="239">
        <v>0</v>
      </c>
      <c r="D73" s="239">
        <v>0</v>
      </c>
      <c r="E73" s="239">
        <v>0</v>
      </c>
      <c r="F73" s="239">
        <v>0</v>
      </c>
      <c r="G73" s="239">
        <v>0</v>
      </c>
      <c r="H73" s="239">
        <v>0</v>
      </c>
      <c r="I73" s="341">
        <f>IF(ISERROR(VLOOKUP(B73,'400 kV BRs'!$B$2:$K$95,7,FALSE)),0,VLOOKUP(B73,'400 kV BRs'!$B$2:$K$95,7,FALSE))</f>
        <v>0</v>
      </c>
      <c r="J73" s="341">
        <f>IF(ISERROR(VLOOKUP(B73,'400 kV BRs'!$B$2:$K$95,8,FALSE)),0,VLOOKUP(B73,'400 kV BRs'!$B$2:$K$95,8,FALSE))</f>
        <v>0</v>
      </c>
      <c r="K73" s="341">
        <f>IF(ISERROR(VLOOKUP(B73,'400 kV BRs'!$B$2:$K$95,9,FALSE)),0,VLOOKUP(B73,'400 kV BRs'!$B$2:$K$95,9,FALSE))</f>
        <v>0</v>
      </c>
      <c r="L73" s="341">
        <f>IF(ISERROR(VLOOKUP(B73,'400 kV BRs'!$B$2:$K$95,10,FALSE)),0,VLOOKUP(B73,'400 kV BRs'!$B$2:$K$95,10,FALSE))</f>
        <v>0</v>
      </c>
      <c r="M73" s="337">
        <f t="shared" si="4"/>
        <v>0</v>
      </c>
      <c r="N73" s="337">
        <f t="shared" si="5"/>
        <v>0</v>
      </c>
      <c r="O73" s="337">
        <f t="shared" si="6"/>
        <v>0</v>
      </c>
      <c r="P73" s="337">
        <f t="shared" si="7"/>
        <v>0</v>
      </c>
      <c r="Q73" t="s">
        <v>759</v>
      </c>
    </row>
    <row r="74" spans="1:17" x14ac:dyDescent="0.25">
      <c r="A74" s="156">
        <v>71</v>
      </c>
      <c r="B74" s="241" t="s">
        <v>228</v>
      </c>
      <c r="C74" s="239">
        <v>0</v>
      </c>
      <c r="D74" s="239">
        <v>0</v>
      </c>
      <c r="E74" s="239">
        <v>0</v>
      </c>
      <c r="F74" s="239">
        <v>0</v>
      </c>
      <c r="G74" s="239">
        <v>0</v>
      </c>
      <c r="H74" s="239">
        <v>0</v>
      </c>
      <c r="I74" s="341">
        <f>IF(ISERROR(VLOOKUP(B74,'400 kV BRs'!$B$2:$K$95,7,FALSE)),0,VLOOKUP(B74,'400 kV BRs'!$B$2:$K$95,7,FALSE))</f>
        <v>0</v>
      </c>
      <c r="J74" s="341">
        <f>IF(ISERROR(VLOOKUP(B74,'400 kV BRs'!$B$2:$K$95,8,FALSE)),0,VLOOKUP(B74,'400 kV BRs'!$B$2:$K$95,8,FALSE))</f>
        <v>0</v>
      </c>
      <c r="K74" s="341">
        <f>IF(ISERROR(VLOOKUP(B74,'400 kV BRs'!$B$2:$K$95,9,FALSE)),0,VLOOKUP(B74,'400 kV BRs'!$B$2:$K$95,9,FALSE))</f>
        <v>0</v>
      </c>
      <c r="L74" s="341">
        <f>IF(ISERROR(VLOOKUP(B74,'400 kV BRs'!$B$2:$K$95,10,FALSE)),0,VLOOKUP(B74,'400 kV BRs'!$B$2:$K$95,10,FALSE))</f>
        <v>1</v>
      </c>
      <c r="M74" s="337">
        <f t="shared" si="4"/>
        <v>0</v>
      </c>
      <c r="N74" s="337">
        <f t="shared" si="5"/>
        <v>125</v>
      </c>
      <c r="O74" s="337">
        <f t="shared" si="6"/>
        <v>125</v>
      </c>
      <c r="P74" s="337">
        <f t="shared" si="7"/>
        <v>125</v>
      </c>
      <c r="Q74" t="s">
        <v>759</v>
      </c>
    </row>
    <row r="75" spans="1:17" ht="21" customHeight="1" x14ac:dyDescent="0.25">
      <c r="A75" s="156">
        <v>72</v>
      </c>
      <c r="B75" s="241" t="s">
        <v>225</v>
      </c>
      <c r="C75" s="239">
        <v>0</v>
      </c>
      <c r="D75" s="239">
        <v>0</v>
      </c>
      <c r="E75" s="239">
        <v>0</v>
      </c>
      <c r="F75" s="239">
        <v>0</v>
      </c>
      <c r="G75" s="239">
        <v>0</v>
      </c>
      <c r="H75" s="239">
        <v>0</v>
      </c>
      <c r="I75" s="341">
        <f>IF(ISERROR(VLOOKUP(B75,'400 kV BRs'!$B$2:$K$95,7,FALSE)),0,VLOOKUP(B75,'400 kV BRs'!$B$2:$K$95,7,FALSE))</f>
        <v>1</v>
      </c>
      <c r="J75" s="341">
        <f>IF(ISERROR(VLOOKUP(B75,'400 kV BRs'!$B$2:$K$95,8,FALSE)),0,VLOOKUP(B75,'400 kV BRs'!$B$2:$K$95,8,FALSE))</f>
        <v>0</v>
      </c>
      <c r="K75" s="341">
        <f>IF(ISERROR(VLOOKUP(B75,'400 kV BRs'!$B$2:$K$95,9,FALSE)),0,VLOOKUP(B75,'400 kV BRs'!$B$2:$K$95,9,FALSE))</f>
        <v>0</v>
      </c>
      <c r="L75" s="341">
        <f>IF(ISERROR(VLOOKUP(B75,'400 kV BRs'!$B$2:$K$95,10,FALSE)),0,VLOOKUP(B75,'400 kV BRs'!$B$2:$K$95,10,FALSE))</f>
        <v>0</v>
      </c>
      <c r="M75" s="337">
        <f t="shared" si="4"/>
        <v>0</v>
      </c>
      <c r="N75" s="337">
        <f t="shared" si="5"/>
        <v>50</v>
      </c>
      <c r="O75" s="337">
        <f t="shared" si="6"/>
        <v>50</v>
      </c>
      <c r="P75" s="337">
        <f t="shared" si="7"/>
        <v>50</v>
      </c>
    </row>
    <row r="76" spans="1:17" ht="24.75" customHeight="1" x14ac:dyDescent="0.25">
      <c r="A76" s="156">
        <v>73</v>
      </c>
      <c r="B76" s="241" t="s">
        <v>185</v>
      </c>
      <c r="C76" s="239">
        <v>0</v>
      </c>
      <c r="D76" s="239">
        <v>0</v>
      </c>
      <c r="E76" s="239">
        <v>0</v>
      </c>
      <c r="F76" s="239">
        <v>0</v>
      </c>
      <c r="G76" s="239">
        <v>0</v>
      </c>
      <c r="H76" s="239">
        <v>0</v>
      </c>
      <c r="I76" s="341">
        <f>IF(ISERROR(VLOOKUP(B76,'400 kV BRs'!$B$2:$K$95,7,FALSE)),0,VLOOKUP(B76,'400 kV BRs'!$B$2:$K$95,7,FALSE))</f>
        <v>0</v>
      </c>
      <c r="J76" s="341">
        <f>IF(ISERROR(VLOOKUP(B76,'400 kV BRs'!$B$2:$K$95,8,FALSE)),0,VLOOKUP(B76,'400 kV BRs'!$B$2:$K$95,8,FALSE))</f>
        <v>0</v>
      </c>
      <c r="K76" s="341">
        <f>IF(ISERROR(VLOOKUP(B76,'400 kV BRs'!$B$2:$K$95,9,FALSE)),0,VLOOKUP(B76,'400 kV BRs'!$B$2:$K$95,9,FALSE))</f>
        <v>1</v>
      </c>
      <c r="L76" s="341">
        <f>IF(ISERROR(VLOOKUP(B76,'400 kV BRs'!$B$2:$K$95,10,FALSE)),0,VLOOKUP(B76,'400 kV BRs'!$B$2:$K$95,10,FALSE))</f>
        <v>0</v>
      </c>
      <c r="M76" s="337">
        <f t="shared" si="4"/>
        <v>0</v>
      </c>
      <c r="N76" s="337">
        <f t="shared" si="5"/>
        <v>80</v>
      </c>
      <c r="O76" s="337">
        <f t="shared" si="6"/>
        <v>80</v>
      </c>
      <c r="P76" s="337">
        <f t="shared" si="7"/>
        <v>80</v>
      </c>
    </row>
    <row r="77" spans="1:17" ht="16.5" customHeight="1" x14ac:dyDescent="0.25">
      <c r="A77" s="156">
        <v>74</v>
      </c>
      <c r="B77" s="241" t="s">
        <v>125</v>
      </c>
      <c r="C77" s="239">
        <v>0</v>
      </c>
      <c r="D77" s="239">
        <v>0</v>
      </c>
      <c r="E77" s="239">
        <v>0</v>
      </c>
      <c r="F77" s="239">
        <v>0</v>
      </c>
      <c r="G77" s="239">
        <v>0</v>
      </c>
      <c r="H77" s="239">
        <v>0</v>
      </c>
      <c r="I77" s="341">
        <f>IF(ISERROR(VLOOKUP(B77,'400 kV BRs'!$B$2:$K$95,7,FALSE)),0,VLOOKUP(B77,'400 kV BRs'!$B$2:$K$95,7,FALSE))</f>
        <v>0</v>
      </c>
      <c r="J77" s="341">
        <f>IF(ISERROR(VLOOKUP(B77,'400 kV BRs'!$B$2:$K$95,8,FALSE)),0,VLOOKUP(B77,'400 kV BRs'!$B$2:$K$95,8,FALSE))</f>
        <v>0</v>
      </c>
      <c r="K77" s="341">
        <f>IF(ISERROR(VLOOKUP(B77,'400 kV BRs'!$B$2:$K$95,9,FALSE)),0,VLOOKUP(B77,'400 kV BRs'!$B$2:$K$95,9,FALSE))</f>
        <v>0</v>
      </c>
      <c r="L77" s="341">
        <f>IF(ISERROR(VLOOKUP(B77,'400 kV BRs'!$B$2:$K$95,10,FALSE)),0,VLOOKUP(B77,'400 kV BRs'!$B$2:$K$95,10,FALSE))</f>
        <v>0</v>
      </c>
      <c r="M77" s="337">
        <f t="shared" si="4"/>
        <v>0</v>
      </c>
      <c r="N77" s="337">
        <f t="shared" si="5"/>
        <v>0</v>
      </c>
      <c r="O77" s="337">
        <f t="shared" si="6"/>
        <v>0</v>
      </c>
      <c r="P77" s="337">
        <f t="shared" si="7"/>
        <v>0</v>
      </c>
    </row>
    <row r="78" spans="1:17" ht="18.75" customHeight="1" x14ac:dyDescent="0.25">
      <c r="A78" s="156">
        <v>75</v>
      </c>
      <c r="B78" s="241" t="s">
        <v>127</v>
      </c>
      <c r="C78" s="239">
        <v>0</v>
      </c>
      <c r="D78" s="239">
        <v>0</v>
      </c>
      <c r="E78" s="239">
        <v>0</v>
      </c>
      <c r="F78" s="239">
        <v>0</v>
      </c>
      <c r="G78" s="239">
        <v>0</v>
      </c>
      <c r="H78" s="239">
        <v>1</v>
      </c>
      <c r="I78" s="341">
        <f>IF(ISERROR(VLOOKUP(B78,'400 kV BRs'!$B$2:$K$95,7,FALSE)),0,VLOOKUP(B78,'400 kV BRs'!$B$2:$K$95,7,FALSE))</f>
        <v>0</v>
      </c>
      <c r="J78" s="341">
        <f>IF(ISERROR(VLOOKUP(B78,'400 kV BRs'!$B$2:$K$95,8,FALSE)),0,VLOOKUP(B78,'400 kV BRs'!$B$2:$K$95,8,FALSE))</f>
        <v>0</v>
      </c>
      <c r="K78" s="341">
        <f>IF(ISERROR(VLOOKUP(B78,'400 kV BRs'!$B$2:$K$95,9,FALSE)),0,VLOOKUP(B78,'400 kV BRs'!$B$2:$K$95,9,FALSE))</f>
        <v>1</v>
      </c>
      <c r="L78" s="341">
        <f>IF(ISERROR(VLOOKUP(B78,'400 kV BRs'!$B$2:$K$95,10,FALSE)),0,VLOOKUP(B78,'400 kV BRs'!$B$2:$K$95,10,FALSE))</f>
        <v>0</v>
      </c>
      <c r="M78" s="337">
        <f t="shared" si="4"/>
        <v>80</v>
      </c>
      <c r="N78" s="337">
        <f t="shared" si="5"/>
        <v>80</v>
      </c>
      <c r="O78" s="337">
        <f t="shared" si="6"/>
        <v>80</v>
      </c>
      <c r="P78" s="337">
        <f t="shared" si="7"/>
        <v>160</v>
      </c>
    </row>
    <row r="79" spans="1:17" x14ac:dyDescent="0.25">
      <c r="A79" s="156">
        <v>76</v>
      </c>
      <c r="B79" s="241" t="s">
        <v>109</v>
      </c>
      <c r="C79" s="239">
        <v>0</v>
      </c>
      <c r="D79" s="239">
        <v>2</v>
      </c>
      <c r="E79" s="239">
        <v>0</v>
      </c>
      <c r="F79" s="239">
        <v>0</v>
      </c>
      <c r="G79" s="239">
        <v>0</v>
      </c>
      <c r="H79" s="239">
        <v>0</v>
      </c>
      <c r="I79" s="341">
        <f>IF(ISERROR(VLOOKUP(B79,'400 kV BRs'!$B$2:$K$95,7,FALSE)),0,VLOOKUP(B79,'400 kV BRs'!$B$2:$K$95,7,FALSE))</f>
        <v>1</v>
      </c>
      <c r="J79" s="341">
        <f>IF(ISERROR(VLOOKUP(B79,'400 kV BRs'!$B$2:$K$95,8,FALSE)),0,VLOOKUP(B79,'400 kV BRs'!$B$2:$K$95,8,FALSE))</f>
        <v>0</v>
      </c>
      <c r="K79" s="341">
        <f>IF(ISERROR(VLOOKUP(B79,'400 kV BRs'!$B$2:$K$95,9,FALSE)),0,VLOOKUP(B79,'400 kV BRs'!$B$2:$K$95,9,FALSE))</f>
        <v>0</v>
      </c>
      <c r="L79" s="341">
        <f>IF(ISERROR(VLOOKUP(B79,'400 kV BRs'!$B$2:$K$95,10,FALSE)),0,VLOOKUP(B79,'400 kV BRs'!$B$2:$K$95,10,FALSE))</f>
        <v>1</v>
      </c>
      <c r="M79" s="337">
        <f t="shared" si="4"/>
        <v>100</v>
      </c>
      <c r="N79" s="337">
        <f t="shared" si="5"/>
        <v>175</v>
      </c>
      <c r="O79" s="337">
        <f t="shared" si="6"/>
        <v>175</v>
      </c>
      <c r="P79" s="337">
        <f t="shared" si="7"/>
        <v>275</v>
      </c>
      <c r="Q79" t="s">
        <v>759</v>
      </c>
    </row>
    <row r="80" spans="1:17" ht="32.25" customHeight="1" x14ac:dyDescent="0.25">
      <c r="A80" s="156">
        <v>77</v>
      </c>
      <c r="B80" s="241" t="s">
        <v>90</v>
      </c>
      <c r="C80" s="239">
        <v>0</v>
      </c>
      <c r="D80" s="239">
        <v>0</v>
      </c>
      <c r="E80" s="239">
        <v>0</v>
      </c>
      <c r="F80" s="239">
        <v>0</v>
      </c>
      <c r="G80" s="239">
        <v>0</v>
      </c>
      <c r="H80" s="239">
        <v>0</v>
      </c>
      <c r="I80" s="341">
        <f>IF(ISERROR(VLOOKUP(B80,'400 kV BRs'!$B$2:$K$95,7,FALSE)),0,VLOOKUP(B80,'400 kV BRs'!$B$2:$K$95,7,FALSE))</f>
        <v>0</v>
      </c>
      <c r="J80" s="341">
        <f>IF(ISERROR(VLOOKUP(B80,'400 kV BRs'!$B$2:$K$95,8,FALSE)),0,VLOOKUP(B80,'400 kV BRs'!$B$2:$K$95,8,FALSE))</f>
        <v>0</v>
      </c>
      <c r="K80" s="341">
        <f>IF(ISERROR(VLOOKUP(B80,'400 kV BRs'!$B$2:$K$95,9,FALSE)),0,VLOOKUP(B80,'400 kV BRs'!$B$2:$K$95,9,FALSE))</f>
        <v>0</v>
      </c>
      <c r="L80" s="341">
        <f>IF(ISERROR(VLOOKUP(B80,'400 kV BRs'!$B$2:$K$95,10,FALSE)),0,VLOOKUP(B80,'400 kV BRs'!$B$2:$K$95,10,FALSE))</f>
        <v>0</v>
      </c>
      <c r="M80" s="337">
        <f t="shared" si="4"/>
        <v>0</v>
      </c>
      <c r="N80" s="337">
        <f t="shared" si="5"/>
        <v>0</v>
      </c>
      <c r="O80" s="337">
        <f t="shared" si="6"/>
        <v>0</v>
      </c>
      <c r="P80" s="337">
        <f t="shared" si="7"/>
        <v>0</v>
      </c>
      <c r="Q80" t="s">
        <v>759</v>
      </c>
    </row>
    <row r="81" spans="1:16" ht="15.75" customHeight="1" x14ac:dyDescent="0.25">
      <c r="A81" s="156">
        <v>78</v>
      </c>
      <c r="B81" s="241" t="s">
        <v>114</v>
      </c>
      <c r="C81" s="239">
        <v>0</v>
      </c>
      <c r="D81" s="239">
        <v>4</v>
      </c>
      <c r="E81" s="239">
        <v>0</v>
      </c>
      <c r="F81" s="239">
        <v>0</v>
      </c>
      <c r="G81" s="239">
        <v>2</v>
      </c>
      <c r="H81" s="239">
        <v>0</v>
      </c>
      <c r="I81" s="341">
        <f>IF(ISERROR(VLOOKUP(B81,'400 kV BRs'!$B$2:$K$95,7,FALSE)),0,VLOOKUP(B81,'400 kV BRs'!$B$2:$K$95,7,FALSE))</f>
        <v>0</v>
      </c>
      <c r="J81" s="341">
        <f>IF(ISERROR(VLOOKUP(B81,'400 kV BRs'!$B$2:$K$95,8,FALSE)),0,VLOOKUP(B81,'400 kV BRs'!$B$2:$K$95,8,FALSE))</f>
        <v>0</v>
      </c>
      <c r="K81" s="341">
        <f>IF(ISERROR(VLOOKUP(B81,'400 kV BRs'!$B$2:$K$95,9,FALSE)),0,VLOOKUP(B81,'400 kV BRs'!$B$2:$K$95,9,FALSE))</f>
        <v>0</v>
      </c>
      <c r="L81" s="341">
        <f>IF(ISERROR(VLOOKUP(B81,'400 kV BRs'!$B$2:$K$95,10,FALSE)),0,VLOOKUP(B81,'400 kV BRs'!$B$2:$K$95,10,FALSE))</f>
        <v>2</v>
      </c>
      <c r="M81" s="337">
        <f t="shared" si="4"/>
        <v>360</v>
      </c>
      <c r="N81" s="337">
        <f t="shared" si="5"/>
        <v>250</v>
      </c>
      <c r="O81" s="337">
        <f t="shared" si="6"/>
        <v>410</v>
      </c>
      <c r="P81" s="337">
        <f t="shared" si="7"/>
        <v>610</v>
      </c>
    </row>
    <row r="82" spans="1:16" ht="15" customHeight="1" x14ac:dyDescent="0.25">
      <c r="A82" s="156">
        <v>79</v>
      </c>
      <c r="B82" s="241" t="s">
        <v>98</v>
      </c>
      <c r="C82" s="239">
        <v>0</v>
      </c>
      <c r="D82" s="239">
        <v>0</v>
      </c>
      <c r="E82" s="239">
        <v>0</v>
      </c>
      <c r="F82" s="239">
        <v>0</v>
      </c>
      <c r="G82" s="239">
        <v>0</v>
      </c>
      <c r="H82" s="239">
        <v>0</v>
      </c>
      <c r="I82" s="341">
        <f>IF(ISERROR(VLOOKUP(B82,'400 kV BRs'!$B$2:$K$95,7,FALSE)),0,VLOOKUP(B82,'400 kV BRs'!$B$2:$K$95,7,FALSE))</f>
        <v>0</v>
      </c>
      <c r="J82" s="341">
        <f>IF(ISERROR(VLOOKUP(B82,'400 kV BRs'!$B$2:$K$95,8,FALSE)),0,VLOOKUP(B82,'400 kV BRs'!$B$2:$K$95,8,FALSE))</f>
        <v>0</v>
      </c>
      <c r="K82" s="341">
        <f>IF(ISERROR(VLOOKUP(B82,'400 kV BRs'!$B$2:$K$95,9,FALSE)),0,VLOOKUP(B82,'400 kV BRs'!$B$2:$K$95,9,FALSE))</f>
        <v>0</v>
      </c>
      <c r="L82" s="341">
        <f>IF(ISERROR(VLOOKUP(B82,'400 kV BRs'!$B$2:$K$95,10,FALSE)),0,VLOOKUP(B82,'400 kV BRs'!$B$2:$K$95,10,FALSE))</f>
        <v>0</v>
      </c>
      <c r="M82" s="337">
        <f t="shared" si="4"/>
        <v>0</v>
      </c>
      <c r="N82" s="337">
        <f t="shared" si="5"/>
        <v>0</v>
      </c>
      <c r="O82" s="337">
        <f t="shared" si="6"/>
        <v>0</v>
      </c>
      <c r="P82" s="337">
        <f t="shared" si="7"/>
        <v>0</v>
      </c>
    </row>
    <row r="83" spans="1:16" ht="14.25" customHeight="1" x14ac:dyDescent="0.25">
      <c r="A83" s="156">
        <v>80</v>
      </c>
      <c r="B83" s="241" t="s">
        <v>126</v>
      </c>
      <c r="C83" s="239">
        <v>0</v>
      </c>
      <c r="D83" s="239">
        <v>0</v>
      </c>
      <c r="E83" s="239">
        <v>0</v>
      </c>
      <c r="F83" s="239">
        <v>0</v>
      </c>
      <c r="G83" s="239">
        <v>0</v>
      </c>
      <c r="H83" s="239">
        <v>0</v>
      </c>
      <c r="I83" s="341">
        <f>IF(ISERROR(VLOOKUP(B83,'400 kV BRs'!$B$2:$K$95,7,FALSE)),0,VLOOKUP(B83,'400 kV BRs'!$B$2:$K$95,7,FALSE))</f>
        <v>0</v>
      </c>
      <c r="J83" s="341">
        <f>IF(ISERROR(VLOOKUP(B83,'400 kV BRs'!$B$2:$K$95,8,FALSE)),0,VLOOKUP(B83,'400 kV BRs'!$B$2:$K$95,8,FALSE))</f>
        <v>0</v>
      </c>
      <c r="K83" s="341">
        <f>IF(ISERROR(VLOOKUP(B83,'400 kV BRs'!$B$2:$K$95,9,FALSE)),0,VLOOKUP(B83,'400 kV BRs'!$B$2:$K$95,9,FALSE))</f>
        <v>1</v>
      </c>
      <c r="L83" s="341">
        <f>IF(ISERROR(VLOOKUP(B83,'400 kV BRs'!$B$2:$K$95,10,FALSE)),0,VLOOKUP(B83,'400 kV BRs'!$B$2:$K$95,10,FALSE))</f>
        <v>0</v>
      </c>
      <c r="M83" s="337">
        <f t="shared" si="4"/>
        <v>0</v>
      </c>
      <c r="N83" s="337">
        <f t="shared" si="5"/>
        <v>80</v>
      </c>
      <c r="O83" s="337">
        <f t="shared" si="6"/>
        <v>80</v>
      </c>
      <c r="P83" s="337">
        <f t="shared" si="7"/>
        <v>80</v>
      </c>
    </row>
    <row r="84" spans="1:16" ht="12.75" customHeight="1" x14ac:dyDescent="0.25">
      <c r="A84" s="156">
        <v>81</v>
      </c>
      <c r="B84" s="241" t="s">
        <v>128</v>
      </c>
      <c r="C84" s="239">
        <v>0</v>
      </c>
      <c r="D84" s="239">
        <v>0</v>
      </c>
      <c r="E84" s="239">
        <v>0</v>
      </c>
      <c r="F84" s="239">
        <v>0</v>
      </c>
      <c r="G84" s="239">
        <v>0</v>
      </c>
      <c r="H84" s="239">
        <v>0</v>
      </c>
      <c r="I84" s="341">
        <f>IF(ISERROR(VLOOKUP(B84,'400 kV BRs'!$B$2:$K$95,7,FALSE)),0,VLOOKUP(B84,'400 kV BRs'!$B$2:$K$95,7,FALSE))</f>
        <v>0</v>
      </c>
      <c r="J84" s="341">
        <f>IF(ISERROR(VLOOKUP(B84,'400 kV BRs'!$B$2:$K$95,8,FALSE)),0,VLOOKUP(B84,'400 kV BRs'!$B$2:$K$95,8,FALSE))</f>
        <v>0</v>
      </c>
      <c r="K84" s="341">
        <f>IF(ISERROR(VLOOKUP(B84,'400 kV BRs'!$B$2:$K$95,9,FALSE)),0,VLOOKUP(B84,'400 kV BRs'!$B$2:$K$95,9,FALSE))</f>
        <v>1</v>
      </c>
      <c r="L84" s="341">
        <f>IF(ISERROR(VLOOKUP(B84,'400 kV BRs'!$B$2:$K$95,10,FALSE)),0,VLOOKUP(B84,'400 kV BRs'!$B$2:$K$95,10,FALSE))</f>
        <v>0</v>
      </c>
      <c r="M84" s="337">
        <f t="shared" si="4"/>
        <v>0</v>
      </c>
      <c r="N84" s="337">
        <f t="shared" si="5"/>
        <v>80</v>
      </c>
      <c r="O84" s="337">
        <f t="shared" si="6"/>
        <v>80</v>
      </c>
      <c r="P84" s="337">
        <f t="shared" si="7"/>
        <v>80</v>
      </c>
    </row>
    <row r="85" spans="1:16" ht="15.75" customHeight="1" x14ac:dyDescent="0.25">
      <c r="A85" s="156">
        <v>82</v>
      </c>
      <c r="B85" s="241" t="s">
        <v>581</v>
      </c>
      <c r="C85" s="239">
        <v>0</v>
      </c>
      <c r="D85" s="239">
        <v>0</v>
      </c>
      <c r="E85" s="239">
        <v>0</v>
      </c>
      <c r="F85" s="239">
        <v>0</v>
      </c>
      <c r="G85" s="239">
        <v>0</v>
      </c>
      <c r="H85" s="239">
        <v>0</v>
      </c>
      <c r="I85" s="341">
        <f>IF(ISERROR(VLOOKUP(B85,'400 kV BRs'!$B$2:$K$95,7,FALSE)),0,VLOOKUP(B85,'400 kV BRs'!$B$2:$K$95,7,FALSE))</f>
        <v>0</v>
      </c>
      <c r="J85" s="341">
        <f>IF(ISERROR(VLOOKUP(B85,'400 kV BRs'!$B$2:$K$95,8,FALSE)),0,VLOOKUP(B85,'400 kV BRs'!$B$2:$K$95,8,FALSE))</f>
        <v>0</v>
      </c>
      <c r="K85" s="341">
        <f>IF(ISERROR(VLOOKUP(B85,'400 kV BRs'!$B$2:$K$95,9,FALSE)),0,VLOOKUP(B85,'400 kV BRs'!$B$2:$K$95,9,FALSE))</f>
        <v>0</v>
      </c>
      <c r="L85" s="341">
        <f>IF(ISERROR(VLOOKUP(B85,'400 kV BRs'!$B$2:$K$95,10,FALSE)),0,VLOOKUP(B85,'400 kV BRs'!$B$2:$K$95,10,FALSE))</f>
        <v>1</v>
      </c>
      <c r="M85" s="337">
        <f t="shared" si="4"/>
        <v>0</v>
      </c>
      <c r="N85" s="337">
        <f t="shared" si="5"/>
        <v>125</v>
      </c>
      <c r="O85" s="337">
        <f t="shared" si="6"/>
        <v>125</v>
      </c>
      <c r="P85" s="337">
        <f t="shared" si="7"/>
        <v>125</v>
      </c>
    </row>
    <row r="86" spans="1:16" ht="16.5" customHeight="1" x14ac:dyDescent="0.25">
      <c r="A86" s="156">
        <v>83</v>
      </c>
      <c r="B86" s="241" t="s">
        <v>134</v>
      </c>
      <c r="C86" s="239">
        <v>0</v>
      </c>
      <c r="D86" s="239">
        <v>2</v>
      </c>
      <c r="E86" s="239">
        <v>0</v>
      </c>
      <c r="F86" s="239">
        <v>0</v>
      </c>
      <c r="G86" s="239">
        <v>0</v>
      </c>
      <c r="H86" s="239">
        <v>0</v>
      </c>
      <c r="I86" s="341">
        <f>IF(ISERROR(VLOOKUP(B86,'400 kV BRs'!$B$2:$K$95,7,FALSE)),0,VLOOKUP(B86,'400 kV BRs'!$B$2:$K$95,7,FALSE))</f>
        <v>1</v>
      </c>
      <c r="J86" s="341">
        <f>IF(ISERROR(VLOOKUP(B86,'400 kV BRs'!$B$2:$K$95,8,FALSE)),0,VLOOKUP(B86,'400 kV BRs'!$B$2:$K$95,8,FALSE))</f>
        <v>0</v>
      </c>
      <c r="K86" s="341">
        <f>IF(ISERROR(VLOOKUP(B86,'400 kV BRs'!$B$2:$K$95,9,FALSE)),0,VLOOKUP(B86,'400 kV BRs'!$B$2:$K$95,9,FALSE))</f>
        <v>0</v>
      </c>
      <c r="L86" s="341">
        <f>IF(ISERROR(VLOOKUP(B86,'400 kV BRs'!$B$2:$K$95,10,FALSE)),0,VLOOKUP(B86,'400 kV BRs'!$B$2:$K$95,10,FALSE))</f>
        <v>0</v>
      </c>
      <c r="M86" s="337">
        <f t="shared" si="4"/>
        <v>100</v>
      </c>
      <c r="N86" s="337">
        <f t="shared" si="5"/>
        <v>50</v>
      </c>
      <c r="O86" s="337">
        <f t="shared" si="6"/>
        <v>50</v>
      </c>
      <c r="P86" s="337">
        <f t="shared" si="7"/>
        <v>150</v>
      </c>
    </row>
    <row r="87" spans="1:16" ht="18" customHeight="1" x14ac:dyDescent="0.25">
      <c r="A87" s="156">
        <v>84</v>
      </c>
      <c r="B87" s="243" t="s">
        <v>136</v>
      </c>
      <c r="C87" s="239">
        <v>0</v>
      </c>
      <c r="D87" s="239">
        <v>0</v>
      </c>
      <c r="E87" s="239">
        <v>0</v>
      </c>
      <c r="F87" s="239">
        <v>0</v>
      </c>
      <c r="G87" s="239">
        <v>0</v>
      </c>
      <c r="H87" s="239">
        <v>0</v>
      </c>
      <c r="I87" s="341">
        <f>IF(ISERROR(VLOOKUP(B87,'400 kV BRs'!$B$2:$K$95,7,FALSE)),0,VLOOKUP(B87,'400 kV BRs'!$B$2:$K$95,7,FALSE))</f>
        <v>0</v>
      </c>
      <c r="J87" s="341">
        <f>IF(ISERROR(VLOOKUP(B87,'400 kV BRs'!$B$2:$K$95,8,FALSE)),0,VLOOKUP(B87,'400 kV BRs'!$B$2:$K$95,8,FALSE))</f>
        <v>0</v>
      </c>
      <c r="K87" s="341">
        <f>IF(ISERROR(VLOOKUP(B87,'400 kV BRs'!$B$2:$K$95,9,FALSE)),0,VLOOKUP(B87,'400 kV BRs'!$B$2:$K$95,9,FALSE))</f>
        <v>0</v>
      </c>
      <c r="L87" s="341">
        <f>IF(ISERROR(VLOOKUP(B87,'400 kV BRs'!$B$2:$K$95,10,FALSE)),0,VLOOKUP(B87,'400 kV BRs'!$B$2:$K$95,10,FALSE))</f>
        <v>0</v>
      </c>
      <c r="M87" s="337">
        <f t="shared" si="4"/>
        <v>0</v>
      </c>
      <c r="N87" s="337">
        <f t="shared" si="5"/>
        <v>0</v>
      </c>
      <c r="O87" s="337">
        <f t="shared" si="6"/>
        <v>0</v>
      </c>
      <c r="P87" s="337">
        <f t="shared" si="7"/>
        <v>0</v>
      </c>
    </row>
    <row r="88" spans="1:16" ht="19.5" customHeight="1" x14ac:dyDescent="0.25">
      <c r="A88" s="156">
        <v>85</v>
      </c>
      <c r="B88" s="241" t="s">
        <v>385</v>
      </c>
      <c r="C88" s="239">
        <v>0</v>
      </c>
      <c r="D88" s="239">
        <v>0</v>
      </c>
      <c r="E88" s="239">
        <v>0</v>
      </c>
      <c r="F88" s="239">
        <v>0</v>
      </c>
      <c r="G88" s="239">
        <v>0</v>
      </c>
      <c r="H88" s="239">
        <v>0</v>
      </c>
      <c r="I88" s="341">
        <f>IF(ISERROR(VLOOKUP(B88,'400 kV BRs'!$B$2:$K$95,7,FALSE)),0,VLOOKUP(B88,'400 kV BRs'!$B$2:$K$95,7,FALSE))</f>
        <v>0</v>
      </c>
      <c r="J88" s="341">
        <f>IF(ISERROR(VLOOKUP(B88,'400 kV BRs'!$B$2:$K$95,8,FALSE)),0,VLOOKUP(B88,'400 kV BRs'!$B$2:$K$95,8,FALSE))</f>
        <v>0</v>
      </c>
      <c r="K88" s="341">
        <f>IF(ISERROR(VLOOKUP(B88,'400 kV BRs'!$B$2:$K$95,9,FALSE)),0,VLOOKUP(B88,'400 kV BRs'!$B$2:$K$95,9,FALSE))</f>
        <v>0</v>
      </c>
      <c r="L88" s="341">
        <f>IF(ISERROR(VLOOKUP(B88,'400 kV BRs'!$B$2:$K$95,10,FALSE)),0,VLOOKUP(B88,'400 kV BRs'!$B$2:$K$95,10,FALSE))</f>
        <v>0</v>
      </c>
      <c r="M88" s="337">
        <f t="shared" si="4"/>
        <v>0</v>
      </c>
      <c r="N88" s="337">
        <f t="shared" si="5"/>
        <v>0</v>
      </c>
      <c r="O88" s="337">
        <f t="shared" si="6"/>
        <v>0</v>
      </c>
      <c r="P88" s="337">
        <f t="shared" si="7"/>
        <v>0</v>
      </c>
    </row>
    <row r="89" spans="1:16" ht="20.25" customHeight="1" x14ac:dyDescent="0.25">
      <c r="A89" s="156">
        <v>86</v>
      </c>
      <c r="B89" s="241" t="s">
        <v>584</v>
      </c>
      <c r="C89" s="239">
        <v>0</v>
      </c>
      <c r="D89" s="239">
        <v>0</v>
      </c>
      <c r="E89" s="239">
        <v>0</v>
      </c>
      <c r="F89" s="239">
        <v>0</v>
      </c>
      <c r="G89" s="239">
        <v>0</v>
      </c>
      <c r="H89" s="239">
        <v>0</v>
      </c>
      <c r="I89" s="341">
        <f>IF(ISERROR(VLOOKUP(B89,'400 kV BRs'!$B$2:$K$95,7,FALSE)),0,VLOOKUP(B89,'400 kV BRs'!$B$2:$K$95,7,FALSE))</f>
        <v>0</v>
      </c>
      <c r="J89" s="341">
        <f>IF(ISERROR(VLOOKUP(B89,'400 kV BRs'!$B$2:$K$95,8,FALSE)),0,VLOOKUP(B89,'400 kV BRs'!$B$2:$K$95,8,FALSE))</f>
        <v>0</v>
      </c>
      <c r="K89" s="341">
        <f>IF(ISERROR(VLOOKUP(B89,'400 kV BRs'!$B$2:$K$95,9,FALSE)),0,VLOOKUP(B89,'400 kV BRs'!$B$2:$K$95,9,FALSE))</f>
        <v>0</v>
      </c>
      <c r="L89" s="341">
        <f>IF(ISERROR(VLOOKUP(B89,'400 kV BRs'!$B$2:$K$95,10,FALSE)),0,VLOOKUP(B89,'400 kV BRs'!$B$2:$K$95,10,FALSE))</f>
        <v>0</v>
      </c>
      <c r="M89" s="337">
        <f t="shared" si="4"/>
        <v>0</v>
      </c>
      <c r="N89" s="337">
        <f t="shared" si="5"/>
        <v>0</v>
      </c>
      <c r="O89" s="337">
        <f t="shared" si="6"/>
        <v>0</v>
      </c>
      <c r="P89" s="337">
        <f t="shared" si="7"/>
        <v>0</v>
      </c>
    </row>
    <row r="90" spans="1:16" ht="22.5" customHeight="1" x14ac:dyDescent="0.25">
      <c r="A90" s="156">
        <v>87</v>
      </c>
      <c r="B90" s="241" t="s">
        <v>434</v>
      </c>
      <c r="C90" s="239">
        <v>0</v>
      </c>
      <c r="D90" s="239">
        <v>2</v>
      </c>
      <c r="E90" s="239">
        <v>0</v>
      </c>
      <c r="F90" s="239">
        <v>0</v>
      </c>
      <c r="G90" s="239">
        <v>0</v>
      </c>
      <c r="H90" s="239">
        <v>0</v>
      </c>
      <c r="I90" s="341">
        <f>IF(ISERROR(VLOOKUP(B90,'400 kV BRs'!$B$2:$K$95,7,FALSE)),0,VLOOKUP(B90,'400 kV BRs'!$B$2:$K$95,7,FALSE))</f>
        <v>0</v>
      </c>
      <c r="J90" s="341">
        <f>IF(ISERROR(VLOOKUP(B90,'400 kV BRs'!$B$2:$K$95,8,FALSE)),0,VLOOKUP(B90,'400 kV BRs'!$B$2:$K$95,8,FALSE))</f>
        <v>0</v>
      </c>
      <c r="K90" s="341">
        <f>IF(ISERROR(VLOOKUP(B90,'400 kV BRs'!$B$2:$K$95,9,FALSE)),0,VLOOKUP(B90,'400 kV BRs'!$B$2:$K$95,9,FALSE))</f>
        <v>0</v>
      </c>
      <c r="L90" s="341">
        <f>IF(ISERROR(VLOOKUP(B90,'400 kV BRs'!$B$2:$K$95,10,FALSE)),0,VLOOKUP(B90,'400 kV BRs'!$B$2:$K$95,10,FALSE))</f>
        <v>0</v>
      </c>
      <c r="M90" s="337">
        <f t="shared" si="4"/>
        <v>100</v>
      </c>
      <c r="N90" s="337">
        <f t="shared" si="5"/>
        <v>0</v>
      </c>
      <c r="O90" s="337">
        <f t="shared" si="6"/>
        <v>0</v>
      </c>
      <c r="P90" s="337">
        <f t="shared" si="7"/>
        <v>100</v>
      </c>
    </row>
    <row r="91" spans="1:16" ht="21.75" customHeight="1" x14ac:dyDescent="0.25">
      <c r="A91" s="156">
        <v>88</v>
      </c>
      <c r="B91" s="243" t="s">
        <v>62</v>
      </c>
      <c r="C91" s="239">
        <v>0</v>
      </c>
      <c r="D91" s="239">
        <v>0</v>
      </c>
      <c r="E91" s="239">
        <v>0</v>
      </c>
      <c r="F91" s="239">
        <v>2</v>
      </c>
      <c r="G91" s="239">
        <v>0</v>
      </c>
      <c r="H91" s="239">
        <v>0</v>
      </c>
      <c r="I91" s="341">
        <f>IF(ISERROR(VLOOKUP(B91,'400 kV BRs'!$B$2:$K$95,7,FALSE)),0,VLOOKUP(B91,'400 kV BRs'!$B$2:$K$95,7,FALSE))</f>
        <v>0</v>
      </c>
      <c r="J91" s="341">
        <f>IF(ISERROR(VLOOKUP(B91,'400 kV BRs'!$B$2:$K$95,8,FALSE)),0,VLOOKUP(B91,'400 kV BRs'!$B$2:$K$95,8,FALSE))</f>
        <v>0</v>
      </c>
      <c r="K91" s="341">
        <f>IF(ISERROR(VLOOKUP(B91,'400 kV BRs'!$B$2:$K$95,9,FALSE)),0,VLOOKUP(B91,'400 kV BRs'!$B$2:$K$95,9,FALSE))</f>
        <v>1</v>
      </c>
      <c r="L91" s="341">
        <f>IF(ISERROR(VLOOKUP(B91,'400 kV BRs'!$B$2:$K$95,10,FALSE)),0,VLOOKUP(B91,'400 kV BRs'!$B$2:$K$95,10,FALSE))</f>
        <v>0</v>
      </c>
      <c r="M91" s="337">
        <f t="shared" si="4"/>
        <v>126</v>
      </c>
      <c r="N91" s="337">
        <f t="shared" si="5"/>
        <v>80</v>
      </c>
      <c r="O91" s="337">
        <f t="shared" si="6"/>
        <v>80</v>
      </c>
      <c r="P91" s="337">
        <f t="shared" si="7"/>
        <v>206</v>
      </c>
    </row>
    <row r="92" spans="1:16" ht="20.25" customHeight="1" x14ac:dyDescent="0.25">
      <c r="A92" s="156">
        <v>89</v>
      </c>
      <c r="B92" s="241" t="s">
        <v>120</v>
      </c>
      <c r="C92" s="239">
        <v>0</v>
      </c>
      <c r="D92" s="239">
        <v>0</v>
      </c>
      <c r="E92" s="239">
        <v>0</v>
      </c>
      <c r="F92" s="239">
        <v>0</v>
      </c>
      <c r="G92" s="239">
        <v>0</v>
      </c>
      <c r="H92" s="239">
        <v>0</v>
      </c>
      <c r="I92" s="341">
        <f>IF(ISERROR(VLOOKUP(B92,'400 kV BRs'!$B$2:$K$95,7,FALSE)),0,VLOOKUP(B92,'400 kV BRs'!$B$2:$K$95,7,FALSE))</f>
        <v>0</v>
      </c>
      <c r="J92" s="341">
        <f>IF(ISERROR(VLOOKUP(B92,'400 kV BRs'!$B$2:$K$95,8,FALSE)),0,VLOOKUP(B92,'400 kV BRs'!$B$2:$K$95,8,FALSE))</f>
        <v>0</v>
      </c>
      <c r="K92" s="341">
        <f>IF(ISERROR(VLOOKUP(B92,'400 kV BRs'!$B$2:$K$95,9,FALSE)),0,VLOOKUP(B92,'400 kV BRs'!$B$2:$K$95,9,FALSE))</f>
        <v>0</v>
      </c>
      <c r="L92" s="341">
        <f>IF(ISERROR(VLOOKUP(B92,'400 kV BRs'!$B$2:$K$95,10,FALSE)),0,VLOOKUP(B92,'400 kV BRs'!$B$2:$K$95,10,FALSE))</f>
        <v>0</v>
      </c>
      <c r="M92" s="337">
        <f t="shared" si="4"/>
        <v>0</v>
      </c>
      <c r="N92" s="337">
        <f t="shared" si="5"/>
        <v>0</v>
      </c>
      <c r="O92" s="337">
        <f t="shared" si="6"/>
        <v>0</v>
      </c>
      <c r="P92" s="337">
        <f t="shared" si="7"/>
        <v>0</v>
      </c>
    </row>
    <row r="93" spans="1:16" ht="19.5" customHeight="1" x14ac:dyDescent="0.25">
      <c r="A93" s="156">
        <v>90</v>
      </c>
      <c r="B93" s="243" t="s">
        <v>142</v>
      </c>
      <c r="C93" s="239">
        <v>0</v>
      </c>
      <c r="D93" s="239">
        <v>0</v>
      </c>
      <c r="E93" s="239">
        <v>0</v>
      </c>
      <c r="F93" s="239">
        <v>0</v>
      </c>
      <c r="G93" s="239">
        <v>0</v>
      </c>
      <c r="H93" s="239">
        <v>0</v>
      </c>
      <c r="I93" s="341">
        <f>IF(ISERROR(VLOOKUP(B93,'400 kV BRs'!$B$2:$K$95,7,FALSE)),0,VLOOKUP(B93,'400 kV BRs'!$B$2:$K$95,7,FALSE))</f>
        <v>0</v>
      </c>
      <c r="J93" s="341">
        <f>IF(ISERROR(VLOOKUP(B93,'400 kV BRs'!$B$2:$K$95,8,FALSE)),0,VLOOKUP(B93,'400 kV BRs'!$B$2:$K$95,8,FALSE))</f>
        <v>0</v>
      </c>
      <c r="K93" s="341">
        <f>IF(ISERROR(VLOOKUP(B93,'400 kV BRs'!$B$2:$K$95,9,FALSE)),0,VLOOKUP(B93,'400 kV BRs'!$B$2:$K$95,9,FALSE))</f>
        <v>0</v>
      </c>
      <c r="L93" s="341">
        <f>IF(ISERROR(VLOOKUP(B93,'400 kV BRs'!$B$2:$K$95,10,FALSE)),0,VLOOKUP(B93,'400 kV BRs'!$B$2:$K$95,10,FALSE))</f>
        <v>0</v>
      </c>
      <c r="M93" s="337">
        <f t="shared" si="4"/>
        <v>0</v>
      </c>
      <c r="N93" s="337">
        <f t="shared" si="5"/>
        <v>0</v>
      </c>
      <c r="O93" s="337">
        <f t="shared" si="6"/>
        <v>0</v>
      </c>
      <c r="P93" s="337">
        <f t="shared" si="7"/>
        <v>0</v>
      </c>
    </row>
    <row r="94" spans="1:16" ht="22.5" customHeight="1" x14ac:dyDescent="0.25">
      <c r="A94" s="156">
        <v>91</v>
      </c>
      <c r="B94" s="241" t="s">
        <v>144</v>
      </c>
      <c r="C94" s="239">
        <v>0</v>
      </c>
      <c r="D94" s="239">
        <v>0</v>
      </c>
      <c r="E94" s="239">
        <v>0</v>
      </c>
      <c r="F94" s="239">
        <v>0</v>
      </c>
      <c r="G94" s="239">
        <v>0</v>
      </c>
      <c r="H94" s="239">
        <v>0</v>
      </c>
      <c r="I94" s="341">
        <f>IF(ISERROR(VLOOKUP(B94,'400 kV BRs'!$B$2:$K$95,7,FALSE)),0,VLOOKUP(B94,'400 kV BRs'!$B$2:$K$95,7,FALSE))</f>
        <v>0</v>
      </c>
      <c r="J94" s="341">
        <f>IF(ISERROR(VLOOKUP(B94,'400 kV BRs'!$B$2:$K$95,8,FALSE)),0,VLOOKUP(B94,'400 kV BRs'!$B$2:$K$95,8,FALSE))</f>
        <v>0</v>
      </c>
      <c r="K94" s="341">
        <f>IF(ISERROR(VLOOKUP(B94,'400 kV BRs'!$B$2:$K$95,9,FALSE)),0,VLOOKUP(B94,'400 kV BRs'!$B$2:$K$95,9,FALSE))</f>
        <v>0</v>
      </c>
      <c r="L94" s="341">
        <f>IF(ISERROR(VLOOKUP(B94,'400 kV BRs'!$B$2:$K$95,10,FALSE)),0,VLOOKUP(B94,'400 kV BRs'!$B$2:$K$95,10,FALSE))</f>
        <v>0</v>
      </c>
      <c r="M94" s="337">
        <f t="shared" si="4"/>
        <v>0</v>
      </c>
      <c r="N94" s="337">
        <f t="shared" si="5"/>
        <v>0</v>
      </c>
      <c r="O94" s="337">
        <f t="shared" si="6"/>
        <v>0</v>
      </c>
      <c r="P94" s="337">
        <f t="shared" si="7"/>
        <v>0</v>
      </c>
    </row>
    <row r="95" spans="1:16" ht="21" customHeight="1" x14ac:dyDescent="0.25">
      <c r="A95" s="156">
        <v>92</v>
      </c>
      <c r="B95" s="241" t="s">
        <v>772</v>
      </c>
      <c r="C95" s="239">
        <v>0</v>
      </c>
      <c r="D95" s="239">
        <v>0</v>
      </c>
      <c r="E95" s="239">
        <v>0</v>
      </c>
      <c r="F95" s="239">
        <v>0</v>
      </c>
      <c r="G95" s="239">
        <v>0</v>
      </c>
      <c r="H95" s="239">
        <v>0</v>
      </c>
      <c r="I95" s="341">
        <f>IF(ISERROR(VLOOKUP(B95,'400 kV BRs'!$B$2:$K$95,7,FALSE)),0,VLOOKUP(B95,'400 kV BRs'!$B$2:$K$95,7,FALSE))</f>
        <v>0</v>
      </c>
      <c r="J95" s="341">
        <f>IF(ISERROR(VLOOKUP(B95,'400 kV BRs'!$B$2:$K$95,8,FALSE)),0,VLOOKUP(B95,'400 kV BRs'!$B$2:$K$95,8,FALSE))</f>
        <v>0</v>
      </c>
      <c r="K95" s="341">
        <f>IF(ISERROR(VLOOKUP(B95,'400 kV BRs'!$B$2:$K$95,9,FALSE)),0,VLOOKUP(B95,'400 kV BRs'!$B$2:$K$95,9,FALSE))</f>
        <v>0</v>
      </c>
      <c r="L95" s="341">
        <f>IF(ISERROR(VLOOKUP(B95,'400 kV BRs'!$B$2:$K$95,10,FALSE)),0,VLOOKUP(B95,'400 kV BRs'!$B$2:$K$95,10,FALSE))</f>
        <v>0</v>
      </c>
      <c r="M95" s="337">
        <f t="shared" si="4"/>
        <v>0</v>
      </c>
      <c r="N95" s="337">
        <f t="shared" si="5"/>
        <v>0</v>
      </c>
      <c r="O95" s="337">
        <f t="shared" si="6"/>
        <v>0</v>
      </c>
      <c r="P95" s="337">
        <f t="shared" si="7"/>
        <v>0</v>
      </c>
    </row>
    <row r="96" spans="1:16" ht="16.5" customHeight="1" x14ac:dyDescent="0.25">
      <c r="A96" s="156">
        <v>93</v>
      </c>
      <c r="B96" s="243" t="s">
        <v>131</v>
      </c>
      <c r="C96" s="239">
        <v>0</v>
      </c>
      <c r="D96" s="239">
        <v>1</v>
      </c>
      <c r="E96" s="239">
        <v>0</v>
      </c>
      <c r="F96" s="239">
        <v>0</v>
      </c>
      <c r="G96" s="239">
        <v>0</v>
      </c>
      <c r="H96" s="239">
        <v>0</v>
      </c>
      <c r="I96" s="341">
        <f>IF(ISERROR(VLOOKUP(B96,'400 kV BRs'!$B$2:$K$95,7,FALSE)),0,VLOOKUP(B96,'400 kV BRs'!$B$2:$K$95,7,FALSE))</f>
        <v>1</v>
      </c>
      <c r="J96" s="341">
        <f>IF(ISERROR(VLOOKUP(B96,'400 kV BRs'!$B$2:$K$95,8,FALSE)),0,VLOOKUP(B96,'400 kV BRs'!$B$2:$K$95,8,FALSE))</f>
        <v>0</v>
      </c>
      <c r="K96" s="341">
        <f>IF(ISERROR(VLOOKUP(B96,'400 kV BRs'!$B$2:$K$95,9,FALSE)),0,VLOOKUP(B96,'400 kV BRs'!$B$2:$K$95,9,FALSE))</f>
        <v>0</v>
      </c>
      <c r="L96" s="341">
        <f>IF(ISERROR(VLOOKUP(B96,'400 kV BRs'!$B$2:$K$95,10,FALSE)),0,VLOOKUP(B96,'400 kV BRs'!$B$2:$K$95,10,FALSE))</f>
        <v>0</v>
      </c>
      <c r="M96" s="337">
        <f t="shared" si="4"/>
        <v>50</v>
      </c>
      <c r="N96" s="337">
        <f t="shared" si="5"/>
        <v>50</v>
      </c>
      <c r="O96" s="337">
        <f t="shared" si="6"/>
        <v>50</v>
      </c>
      <c r="P96" s="337">
        <f t="shared" si="7"/>
        <v>100</v>
      </c>
    </row>
    <row r="97" spans="1:17" ht="20.25" customHeight="1" x14ac:dyDescent="0.25">
      <c r="A97" s="156">
        <v>94</v>
      </c>
      <c r="B97" s="241" t="s">
        <v>145</v>
      </c>
      <c r="C97" s="239">
        <v>0</v>
      </c>
      <c r="D97" s="239">
        <v>2</v>
      </c>
      <c r="E97" s="239">
        <v>0</v>
      </c>
      <c r="F97" s="239">
        <v>0</v>
      </c>
      <c r="G97" s="239">
        <v>0</v>
      </c>
      <c r="H97" s="239">
        <v>0</v>
      </c>
      <c r="I97" s="341">
        <f>IF(ISERROR(VLOOKUP(B97,'400 kV BRs'!$B$2:$K$95,7,FALSE)),0,VLOOKUP(B97,'400 kV BRs'!$B$2:$K$95,7,FALSE))</f>
        <v>0</v>
      </c>
      <c r="J97" s="341">
        <f>IF(ISERROR(VLOOKUP(B97,'400 kV BRs'!$B$2:$K$95,8,FALSE)),0,VLOOKUP(B97,'400 kV BRs'!$B$2:$K$95,8,FALSE))</f>
        <v>0</v>
      </c>
      <c r="K97" s="341">
        <f>IF(ISERROR(VLOOKUP(B97,'400 kV BRs'!$B$2:$K$95,9,FALSE)),0,VLOOKUP(B97,'400 kV BRs'!$B$2:$K$95,9,FALSE))</f>
        <v>0</v>
      </c>
      <c r="L97" s="341">
        <f>IF(ISERROR(VLOOKUP(B97,'400 kV BRs'!$B$2:$K$95,10,FALSE)),0,VLOOKUP(B97,'400 kV BRs'!$B$2:$K$95,10,FALSE))</f>
        <v>0</v>
      </c>
      <c r="M97" s="337">
        <f t="shared" si="4"/>
        <v>100</v>
      </c>
      <c r="N97" s="337">
        <f t="shared" si="5"/>
        <v>0</v>
      </c>
      <c r="O97" s="337">
        <f t="shared" si="6"/>
        <v>0</v>
      </c>
      <c r="P97" s="337">
        <f t="shared" si="7"/>
        <v>100</v>
      </c>
    </row>
    <row r="98" spans="1:17" x14ac:dyDescent="0.25">
      <c r="A98" s="156">
        <v>95</v>
      </c>
      <c r="B98" s="241" t="s">
        <v>184</v>
      </c>
      <c r="C98" s="239">
        <v>0</v>
      </c>
      <c r="D98" s="239">
        <v>0</v>
      </c>
      <c r="E98" s="239">
        <v>0</v>
      </c>
      <c r="F98" s="239">
        <v>0</v>
      </c>
      <c r="G98" s="239">
        <v>0</v>
      </c>
      <c r="H98" s="239">
        <v>0</v>
      </c>
      <c r="I98" s="341">
        <f>IF(ISERROR(VLOOKUP(B98,'400 kV BRs'!$B$2:$K$95,7,FALSE)),0,VLOOKUP(B98,'400 kV BRs'!$B$2:$K$95,7,FALSE))</f>
        <v>0</v>
      </c>
      <c r="J98" s="341">
        <f>IF(ISERROR(VLOOKUP(B98,'400 kV BRs'!$B$2:$K$95,8,FALSE)),0,VLOOKUP(B98,'400 kV BRs'!$B$2:$K$95,8,FALSE))</f>
        <v>0</v>
      </c>
      <c r="K98" s="341">
        <f>IF(ISERROR(VLOOKUP(B98,'400 kV BRs'!$B$2:$K$95,9,FALSE)),0,VLOOKUP(B98,'400 kV BRs'!$B$2:$K$95,9,FALSE))</f>
        <v>1</v>
      </c>
      <c r="L98" s="341">
        <f>IF(ISERROR(VLOOKUP(B98,'400 kV BRs'!$B$2:$K$95,10,FALSE)),0,VLOOKUP(B98,'400 kV BRs'!$B$2:$K$95,10,FALSE))</f>
        <v>0</v>
      </c>
      <c r="M98" s="337">
        <f t="shared" si="4"/>
        <v>0</v>
      </c>
      <c r="N98" s="337">
        <f t="shared" si="5"/>
        <v>80</v>
      </c>
      <c r="O98" s="337">
        <f t="shared" si="6"/>
        <v>80</v>
      </c>
      <c r="P98" s="337">
        <f t="shared" si="7"/>
        <v>80</v>
      </c>
      <c r="Q98" t="s">
        <v>759</v>
      </c>
    </row>
    <row r="99" spans="1:17" ht="15" customHeight="1" x14ac:dyDescent="0.25">
      <c r="A99" s="156">
        <v>96</v>
      </c>
      <c r="B99" s="243" t="s">
        <v>146</v>
      </c>
      <c r="C99" s="239">
        <v>0</v>
      </c>
      <c r="D99" s="239">
        <v>0</v>
      </c>
      <c r="E99" s="239">
        <v>0</v>
      </c>
      <c r="F99" s="239">
        <v>0</v>
      </c>
      <c r="G99" s="239">
        <v>0</v>
      </c>
      <c r="H99" s="239">
        <v>0</v>
      </c>
      <c r="I99" s="341">
        <f>IF(ISERROR(VLOOKUP(B99,'400 kV BRs'!$B$2:$K$95,7,FALSE)),0,VLOOKUP(B99,'400 kV BRs'!$B$2:$K$95,7,FALSE))</f>
        <v>0</v>
      </c>
      <c r="J99" s="341">
        <f>IF(ISERROR(VLOOKUP(B99,'400 kV BRs'!$B$2:$K$95,8,FALSE)),0,VLOOKUP(B99,'400 kV BRs'!$B$2:$K$95,8,FALSE))</f>
        <v>0</v>
      </c>
      <c r="K99" s="341">
        <f>IF(ISERROR(VLOOKUP(B99,'400 kV BRs'!$B$2:$K$95,9,FALSE)),0,VLOOKUP(B99,'400 kV BRs'!$B$2:$K$95,9,FALSE))</f>
        <v>0</v>
      </c>
      <c r="L99" s="341">
        <f>IF(ISERROR(VLOOKUP(B99,'400 kV BRs'!$B$2:$K$95,10,FALSE)),0,VLOOKUP(B99,'400 kV BRs'!$B$2:$K$95,10,FALSE))</f>
        <v>0</v>
      </c>
      <c r="M99" s="337">
        <f t="shared" si="4"/>
        <v>0</v>
      </c>
      <c r="N99" s="337">
        <f t="shared" si="5"/>
        <v>0</v>
      </c>
      <c r="O99" s="337">
        <f t="shared" si="6"/>
        <v>0</v>
      </c>
      <c r="P99" s="337">
        <f t="shared" si="7"/>
        <v>0</v>
      </c>
    </row>
    <row r="100" spans="1:17" ht="16.5" customHeight="1" x14ac:dyDescent="0.25">
      <c r="A100" s="156">
        <v>97</v>
      </c>
      <c r="B100" s="241" t="s">
        <v>227</v>
      </c>
      <c r="C100" s="239">
        <v>0</v>
      </c>
      <c r="D100" s="239">
        <v>0</v>
      </c>
      <c r="E100" s="239">
        <v>0</v>
      </c>
      <c r="F100" s="239">
        <v>0</v>
      </c>
      <c r="G100" s="239">
        <v>0</v>
      </c>
      <c r="H100" s="239">
        <v>0</v>
      </c>
      <c r="I100" s="341">
        <f>IF(ISERROR(VLOOKUP(B100,'400 kV BRs'!$B$2:$K$95,7,FALSE)),0,VLOOKUP(B100,'400 kV BRs'!$B$2:$K$95,7,FALSE))</f>
        <v>0</v>
      </c>
      <c r="J100" s="341">
        <f>IF(ISERROR(VLOOKUP(B100,'400 kV BRs'!$B$2:$K$95,8,FALSE)),0,VLOOKUP(B100,'400 kV BRs'!$B$2:$K$95,8,FALSE))</f>
        <v>1</v>
      </c>
      <c r="K100" s="341">
        <f>IF(ISERROR(VLOOKUP(B100,'400 kV BRs'!$B$2:$K$95,9,FALSE)),0,VLOOKUP(B100,'400 kV BRs'!$B$2:$K$95,9,FALSE))</f>
        <v>0</v>
      </c>
      <c r="L100" s="341">
        <f>IF(ISERROR(VLOOKUP(B100,'400 kV BRs'!$B$2:$K$95,10,FALSE)),0,VLOOKUP(B100,'400 kV BRs'!$B$2:$K$95,10,FALSE))</f>
        <v>0</v>
      </c>
      <c r="M100" s="337">
        <f t="shared" si="4"/>
        <v>0</v>
      </c>
      <c r="N100" s="337">
        <f t="shared" si="5"/>
        <v>63</v>
      </c>
      <c r="O100" s="337">
        <f t="shared" si="6"/>
        <v>63</v>
      </c>
      <c r="P100" s="337">
        <f t="shared" si="7"/>
        <v>63</v>
      </c>
    </row>
    <row r="101" spans="1:17" ht="15" customHeight="1" x14ac:dyDescent="0.25">
      <c r="A101" s="156">
        <v>98</v>
      </c>
      <c r="B101" s="241" t="s">
        <v>133</v>
      </c>
      <c r="C101" s="239">
        <v>0</v>
      </c>
      <c r="D101" s="239">
        <v>0</v>
      </c>
      <c r="E101" s="239">
        <v>0</v>
      </c>
      <c r="F101" s="239">
        <v>0</v>
      </c>
      <c r="G101" s="239">
        <v>0</v>
      </c>
      <c r="H101" s="239">
        <v>0</v>
      </c>
      <c r="I101" s="341">
        <f>IF(ISERROR(VLOOKUP(B101,'400 kV BRs'!$B$2:$K$95,7,FALSE)),0,VLOOKUP(B101,'400 kV BRs'!$B$2:$K$95,7,FALSE))</f>
        <v>1</v>
      </c>
      <c r="J101" s="341">
        <f>IF(ISERROR(VLOOKUP(B101,'400 kV BRs'!$B$2:$K$95,8,FALSE)),0,VLOOKUP(B101,'400 kV BRs'!$B$2:$K$95,8,FALSE))</f>
        <v>0</v>
      </c>
      <c r="K101" s="341">
        <f>IF(ISERROR(VLOOKUP(B101,'400 kV BRs'!$B$2:$K$95,9,FALSE)),0,VLOOKUP(B101,'400 kV BRs'!$B$2:$K$95,9,FALSE))</f>
        <v>0</v>
      </c>
      <c r="L101" s="341">
        <f>IF(ISERROR(VLOOKUP(B101,'400 kV BRs'!$B$2:$K$95,10,FALSE)),0,VLOOKUP(B101,'400 kV BRs'!$B$2:$K$95,10,FALSE))</f>
        <v>0</v>
      </c>
      <c r="M101" s="337">
        <f t="shared" si="4"/>
        <v>0</v>
      </c>
      <c r="N101" s="337">
        <f t="shared" si="5"/>
        <v>50</v>
      </c>
      <c r="O101" s="337">
        <f t="shared" si="6"/>
        <v>50</v>
      </c>
      <c r="P101" s="337">
        <f t="shared" si="7"/>
        <v>50</v>
      </c>
    </row>
    <row r="102" spans="1:17" x14ac:dyDescent="0.25">
      <c r="A102" s="156">
        <v>99</v>
      </c>
      <c r="B102" s="243" t="s">
        <v>162</v>
      </c>
      <c r="C102" s="239">
        <v>0</v>
      </c>
      <c r="D102" s="239">
        <v>0</v>
      </c>
      <c r="E102" s="239">
        <v>0</v>
      </c>
      <c r="F102" s="239">
        <v>0</v>
      </c>
      <c r="G102" s="239">
        <v>0</v>
      </c>
      <c r="H102" s="239">
        <v>0</v>
      </c>
      <c r="I102" s="341">
        <f>IF(ISERROR(VLOOKUP(B102,'400 kV BRs'!$B$2:$K$95,7,FALSE)),0,VLOOKUP(B102,'400 kV BRs'!$B$2:$K$95,7,FALSE))</f>
        <v>0</v>
      </c>
      <c r="J102" s="341">
        <f>IF(ISERROR(VLOOKUP(B102,'400 kV BRs'!$B$2:$K$95,8,FALSE)),0,VLOOKUP(B102,'400 kV BRs'!$B$2:$K$95,8,FALSE))</f>
        <v>0</v>
      </c>
      <c r="K102" s="341">
        <f>IF(ISERROR(VLOOKUP(B102,'400 kV BRs'!$B$2:$K$95,9,FALSE)),0,VLOOKUP(B102,'400 kV BRs'!$B$2:$K$95,9,FALSE))</f>
        <v>0</v>
      </c>
      <c r="L102" s="341">
        <f>IF(ISERROR(VLOOKUP(B102,'400 kV BRs'!$B$2:$K$95,10,FALSE)),0,VLOOKUP(B102,'400 kV BRs'!$B$2:$K$95,10,FALSE))</f>
        <v>0</v>
      </c>
      <c r="M102" s="337">
        <f t="shared" si="4"/>
        <v>0</v>
      </c>
      <c r="N102" s="337">
        <f t="shared" si="5"/>
        <v>0</v>
      </c>
      <c r="O102" s="337">
        <f t="shared" si="6"/>
        <v>0</v>
      </c>
      <c r="P102" s="337">
        <f t="shared" si="7"/>
        <v>0</v>
      </c>
      <c r="Q102" t="s">
        <v>759</v>
      </c>
    </row>
    <row r="103" spans="1:17" ht="18" customHeight="1" x14ac:dyDescent="0.25">
      <c r="A103" s="156">
        <v>100</v>
      </c>
      <c r="B103" s="241" t="s">
        <v>189</v>
      </c>
      <c r="C103" s="239">
        <v>2</v>
      </c>
      <c r="D103" s="239">
        <v>0</v>
      </c>
      <c r="E103" s="239">
        <v>0</v>
      </c>
      <c r="F103" s="239">
        <v>0</v>
      </c>
      <c r="G103" s="239">
        <v>0</v>
      </c>
      <c r="H103" s="239">
        <v>0</v>
      </c>
      <c r="I103" s="341">
        <f>IF(ISERROR(VLOOKUP(B103,'400 kV BRs'!$B$2:$K$95,7,FALSE)),0,VLOOKUP(B103,'400 kV BRs'!$B$2:$K$95,7,FALSE))</f>
        <v>0</v>
      </c>
      <c r="J103" s="341">
        <f>IF(ISERROR(VLOOKUP(B103,'400 kV BRs'!$B$2:$K$95,8,FALSE)),0,VLOOKUP(B103,'400 kV BRs'!$B$2:$K$95,8,FALSE))</f>
        <v>0</v>
      </c>
      <c r="K103" s="341">
        <f>IF(ISERROR(VLOOKUP(B103,'400 kV BRs'!$B$2:$K$95,9,FALSE)),0,VLOOKUP(B103,'400 kV BRs'!$B$2:$K$95,9,FALSE))</f>
        <v>0</v>
      </c>
      <c r="L103" s="341">
        <f>IF(ISERROR(VLOOKUP(B103,'400 kV BRs'!$B$2:$K$95,10,FALSE)),0,VLOOKUP(B103,'400 kV BRs'!$B$2:$K$95,10,FALSE))</f>
        <v>1</v>
      </c>
      <c r="M103" s="337">
        <f t="shared" si="4"/>
        <v>100</v>
      </c>
      <c r="N103" s="337">
        <f t="shared" si="5"/>
        <v>125</v>
      </c>
      <c r="O103" s="337">
        <f t="shared" si="6"/>
        <v>225</v>
      </c>
      <c r="P103" s="337">
        <f t="shared" si="7"/>
        <v>225</v>
      </c>
    </row>
    <row r="104" spans="1:17" ht="16.5" customHeight="1" x14ac:dyDescent="0.25">
      <c r="A104" s="156">
        <v>101</v>
      </c>
      <c r="B104" s="241" t="s">
        <v>226</v>
      </c>
      <c r="C104" s="239">
        <v>0</v>
      </c>
      <c r="D104" s="239">
        <v>0</v>
      </c>
      <c r="E104" s="239">
        <v>0</v>
      </c>
      <c r="F104" s="239">
        <v>0</v>
      </c>
      <c r="G104" s="239">
        <v>0</v>
      </c>
      <c r="H104" s="239">
        <v>0</v>
      </c>
      <c r="I104" s="341">
        <f>IF(ISERROR(VLOOKUP(B104,'400 kV BRs'!$B$2:$K$95,7,FALSE)),0,VLOOKUP(B104,'400 kV BRs'!$B$2:$K$95,7,FALSE))</f>
        <v>0</v>
      </c>
      <c r="J104" s="341">
        <f>IF(ISERROR(VLOOKUP(B104,'400 kV BRs'!$B$2:$K$95,8,FALSE)),0,VLOOKUP(B104,'400 kV BRs'!$B$2:$K$95,8,FALSE))</f>
        <v>0</v>
      </c>
      <c r="K104" s="341">
        <f>IF(ISERROR(VLOOKUP(B104,'400 kV BRs'!$B$2:$K$95,9,FALSE)),0,VLOOKUP(B104,'400 kV BRs'!$B$2:$K$95,9,FALSE))</f>
        <v>0</v>
      </c>
      <c r="L104" s="341">
        <f>IF(ISERROR(VLOOKUP(B104,'400 kV BRs'!$B$2:$K$95,10,FALSE)),0,VLOOKUP(B104,'400 kV BRs'!$B$2:$K$95,10,FALSE))</f>
        <v>0</v>
      </c>
      <c r="M104" s="337">
        <f t="shared" si="4"/>
        <v>0</v>
      </c>
      <c r="N104" s="337">
        <f t="shared" si="5"/>
        <v>0</v>
      </c>
      <c r="O104" s="337">
        <f t="shared" si="6"/>
        <v>0</v>
      </c>
      <c r="P104" s="337">
        <f t="shared" si="7"/>
        <v>0</v>
      </c>
    </row>
    <row r="105" spans="1:17" ht="15.75" customHeight="1" x14ac:dyDescent="0.25">
      <c r="A105" s="156">
        <v>102</v>
      </c>
      <c r="B105" s="241" t="s">
        <v>149</v>
      </c>
      <c r="C105" s="239">
        <v>0</v>
      </c>
      <c r="D105" s="239">
        <v>0</v>
      </c>
      <c r="E105" s="239">
        <v>0</v>
      </c>
      <c r="F105" s="239">
        <v>0</v>
      </c>
      <c r="G105" s="239">
        <v>0</v>
      </c>
      <c r="H105" s="239">
        <v>0</v>
      </c>
      <c r="I105" s="341">
        <f>IF(ISERROR(VLOOKUP(B105,'400 kV BRs'!$B$2:$K$95,7,FALSE)),0,VLOOKUP(B105,'400 kV BRs'!$B$2:$K$95,7,FALSE))</f>
        <v>0</v>
      </c>
      <c r="J105" s="341">
        <f>IF(ISERROR(VLOOKUP(B105,'400 kV BRs'!$B$2:$K$95,8,FALSE)),0,VLOOKUP(B105,'400 kV BRs'!$B$2:$K$95,8,FALSE))</f>
        <v>0</v>
      </c>
      <c r="K105" s="341">
        <f>IF(ISERROR(VLOOKUP(B105,'400 kV BRs'!$B$2:$K$95,9,FALSE)),0,VLOOKUP(B105,'400 kV BRs'!$B$2:$K$95,9,FALSE))</f>
        <v>2</v>
      </c>
      <c r="L105" s="341">
        <f>IF(ISERROR(VLOOKUP(B105,'400 kV BRs'!$B$2:$K$95,10,FALSE)),0,VLOOKUP(B105,'400 kV BRs'!$B$2:$K$95,10,FALSE))</f>
        <v>0</v>
      </c>
      <c r="M105" s="337">
        <f t="shared" si="4"/>
        <v>0</v>
      </c>
      <c r="N105" s="337">
        <f t="shared" si="5"/>
        <v>160</v>
      </c>
      <c r="O105" s="337">
        <f t="shared" si="6"/>
        <v>160</v>
      </c>
      <c r="P105" s="337">
        <f t="shared" si="7"/>
        <v>160</v>
      </c>
      <c r="Q105" t="s">
        <v>759</v>
      </c>
    </row>
    <row r="106" spans="1:17" ht="17.25" customHeight="1" x14ac:dyDescent="0.25">
      <c r="A106" s="156">
        <v>103</v>
      </c>
      <c r="B106" s="241" t="s">
        <v>113</v>
      </c>
      <c r="C106" s="239">
        <v>0</v>
      </c>
      <c r="D106" s="239">
        <v>4</v>
      </c>
      <c r="E106" s="239">
        <v>0</v>
      </c>
      <c r="F106" s="239">
        <v>0</v>
      </c>
      <c r="G106" s="239">
        <v>0</v>
      </c>
      <c r="H106" s="239">
        <v>0</v>
      </c>
      <c r="I106" s="341">
        <f>IF(ISERROR(VLOOKUP(B106,'400 kV BRs'!$B$2:$K$95,7,FALSE)),0,VLOOKUP(B106,'400 kV BRs'!$B$2:$K$95,7,FALSE))</f>
        <v>2</v>
      </c>
      <c r="J106" s="341">
        <f>IF(ISERROR(VLOOKUP(B106,'400 kV BRs'!$B$2:$K$95,8,FALSE)),0,VLOOKUP(B106,'400 kV BRs'!$B$2:$K$95,8,FALSE))</f>
        <v>0</v>
      </c>
      <c r="K106" s="341">
        <f>IF(ISERROR(VLOOKUP(B106,'400 kV BRs'!$B$2:$K$95,9,FALSE)),0,VLOOKUP(B106,'400 kV BRs'!$B$2:$K$95,9,FALSE))</f>
        <v>0</v>
      </c>
      <c r="L106" s="341">
        <f>IF(ISERROR(VLOOKUP(B106,'400 kV BRs'!$B$2:$K$95,10,FALSE)),0,VLOOKUP(B106,'400 kV BRs'!$B$2:$K$95,10,FALSE))</f>
        <v>0</v>
      </c>
      <c r="M106" s="337">
        <f t="shared" si="4"/>
        <v>200</v>
      </c>
      <c r="N106" s="337">
        <f t="shared" si="5"/>
        <v>100</v>
      </c>
      <c r="O106" s="337">
        <f t="shared" si="6"/>
        <v>100</v>
      </c>
      <c r="P106" s="337">
        <f t="shared" si="7"/>
        <v>300</v>
      </c>
    </row>
    <row r="107" spans="1:17" ht="15.75" customHeight="1" x14ac:dyDescent="0.25">
      <c r="A107" s="156">
        <v>104</v>
      </c>
      <c r="B107" s="241" t="s">
        <v>154</v>
      </c>
      <c r="C107" s="239">
        <v>0</v>
      </c>
      <c r="D107" s="239">
        <v>0</v>
      </c>
      <c r="E107" s="239">
        <v>0</v>
      </c>
      <c r="F107" s="239">
        <v>0</v>
      </c>
      <c r="G107" s="239">
        <v>0</v>
      </c>
      <c r="H107" s="239">
        <v>0</v>
      </c>
      <c r="I107" s="341">
        <f>IF(ISERROR(VLOOKUP(B107,'400 kV BRs'!$B$2:$K$95,7,FALSE)),0,VLOOKUP(B107,'400 kV BRs'!$B$2:$K$95,7,FALSE))</f>
        <v>0</v>
      </c>
      <c r="J107" s="341">
        <f>IF(ISERROR(VLOOKUP(B107,'400 kV BRs'!$B$2:$K$95,8,FALSE)),0,VLOOKUP(B107,'400 kV BRs'!$B$2:$K$95,8,FALSE))</f>
        <v>0</v>
      </c>
      <c r="K107" s="341">
        <f>IF(ISERROR(VLOOKUP(B107,'400 kV BRs'!$B$2:$K$95,9,FALSE)),0,VLOOKUP(B107,'400 kV BRs'!$B$2:$K$95,9,FALSE))</f>
        <v>1</v>
      </c>
      <c r="L107" s="341">
        <f>IF(ISERROR(VLOOKUP(B107,'400 kV BRs'!$B$2:$K$95,10,FALSE)),0,VLOOKUP(B107,'400 kV BRs'!$B$2:$K$95,10,FALSE))</f>
        <v>0</v>
      </c>
      <c r="M107" s="337">
        <f t="shared" si="4"/>
        <v>0</v>
      </c>
      <c r="N107" s="337">
        <f t="shared" si="5"/>
        <v>80</v>
      </c>
      <c r="O107" s="337">
        <f t="shared" si="6"/>
        <v>80</v>
      </c>
      <c r="P107" s="337">
        <f t="shared" si="7"/>
        <v>80</v>
      </c>
    </row>
    <row r="108" spans="1:17" ht="15" customHeight="1" x14ac:dyDescent="0.25">
      <c r="A108" s="156">
        <v>105</v>
      </c>
      <c r="B108" s="241" t="s">
        <v>764</v>
      </c>
      <c r="C108" s="239">
        <v>0</v>
      </c>
      <c r="D108" s="239">
        <v>0</v>
      </c>
      <c r="E108" s="239">
        <v>0</v>
      </c>
      <c r="F108" s="239">
        <v>0</v>
      </c>
      <c r="G108" s="239">
        <v>0</v>
      </c>
      <c r="H108" s="239">
        <v>0</v>
      </c>
      <c r="I108" s="341">
        <f>IF(ISERROR(VLOOKUP(B108,'400 kV BRs'!$B$2:$K$95,7,FALSE)),0,VLOOKUP(B108,'400 kV BRs'!$B$2:$K$95,7,FALSE))</f>
        <v>0</v>
      </c>
      <c r="J108" s="341">
        <f>IF(ISERROR(VLOOKUP(B108,'400 kV BRs'!$B$2:$K$95,8,FALSE)),0,VLOOKUP(B108,'400 kV BRs'!$B$2:$K$95,8,FALSE))</f>
        <v>0</v>
      </c>
      <c r="K108" s="341">
        <f>IF(ISERROR(VLOOKUP(B108,'400 kV BRs'!$B$2:$K$95,9,FALSE)),0,VLOOKUP(B108,'400 kV BRs'!$B$2:$K$95,9,FALSE))</f>
        <v>0</v>
      </c>
      <c r="L108" s="341">
        <f>IF(ISERROR(VLOOKUP(B108,'400 kV BRs'!$B$2:$K$95,10,FALSE)),0,VLOOKUP(B108,'400 kV BRs'!$B$2:$K$95,10,FALSE))</f>
        <v>0</v>
      </c>
      <c r="M108" s="337">
        <f t="shared" si="4"/>
        <v>0</v>
      </c>
      <c r="N108" s="337">
        <f t="shared" si="5"/>
        <v>0</v>
      </c>
      <c r="O108" s="337">
        <f t="shared" si="6"/>
        <v>0</v>
      </c>
      <c r="P108" s="337">
        <f t="shared" si="7"/>
        <v>0</v>
      </c>
    </row>
    <row r="109" spans="1:17" ht="15.75" customHeight="1" x14ac:dyDescent="0.25">
      <c r="A109" s="156">
        <v>106</v>
      </c>
      <c r="B109" s="241" t="s">
        <v>52</v>
      </c>
      <c r="C109" s="239">
        <v>0</v>
      </c>
      <c r="D109" s="239">
        <v>0</v>
      </c>
      <c r="E109" s="239">
        <v>0</v>
      </c>
      <c r="F109" s="239">
        <v>0</v>
      </c>
      <c r="G109" s="239">
        <v>0</v>
      </c>
      <c r="H109" s="239">
        <v>0</v>
      </c>
      <c r="I109" s="341">
        <f>IF(ISERROR(VLOOKUP(B109,'400 kV BRs'!$B$2:$K$95,7,FALSE)),0,VLOOKUP(B109,'400 kV BRs'!$B$2:$K$95,7,FALSE))</f>
        <v>0</v>
      </c>
      <c r="J109" s="341">
        <f>IF(ISERROR(VLOOKUP(B109,'400 kV BRs'!$B$2:$K$95,8,FALSE)),0,VLOOKUP(B109,'400 kV BRs'!$B$2:$K$95,8,FALSE))</f>
        <v>0</v>
      </c>
      <c r="K109" s="341">
        <f>IF(ISERROR(VLOOKUP(B109,'400 kV BRs'!$B$2:$K$95,9,FALSE)),0,VLOOKUP(B109,'400 kV BRs'!$B$2:$K$95,9,FALSE))</f>
        <v>1</v>
      </c>
      <c r="L109" s="341">
        <f>IF(ISERROR(VLOOKUP(B109,'400 kV BRs'!$B$2:$K$95,10,FALSE)),0,VLOOKUP(B109,'400 kV BRs'!$B$2:$K$95,10,FALSE))</f>
        <v>0</v>
      </c>
      <c r="M109" s="337">
        <f t="shared" si="4"/>
        <v>0</v>
      </c>
      <c r="N109" s="337">
        <f t="shared" si="5"/>
        <v>80</v>
      </c>
      <c r="O109" s="337">
        <f t="shared" si="6"/>
        <v>80</v>
      </c>
      <c r="P109" s="337">
        <f t="shared" si="7"/>
        <v>80</v>
      </c>
    </row>
    <row r="110" spans="1:17" ht="15.75" customHeight="1" x14ac:dyDescent="0.25">
      <c r="A110" s="156">
        <v>107</v>
      </c>
      <c r="B110" s="243" t="s">
        <v>106</v>
      </c>
      <c r="C110" s="239">
        <v>0</v>
      </c>
      <c r="D110" s="239">
        <v>0</v>
      </c>
      <c r="E110" s="239">
        <v>0</v>
      </c>
      <c r="F110" s="239">
        <v>0</v>
      </c>
      <c r="G110" s="239">
        <v>0</v>
      </c>
      <c r="H110" s="239">
        <v>0</v>
      </c>
      <c r="I110" s="341">
        <f>IF(ISERROR(VLOOKUP(B110,'400 kV BRs'!$B$2:$K$95,7,FALSE)),0,VLOOKUP(B110,'400 kV BRs'!$B$2:$K$95,7,FALSE))</f>
        <v>0</v>
      </c>
      <c r="J110" s="341">
        <f>IF(ISERROR(VLOOKUP(B110,'400 kV BRs'!$B$2:$K$95,8,FALSE)),0,VLOOKUP(B110,'400 kV BRs'!$B$2:$K$95,8,FALSE))</f>
        <v>1</v>
      </c>
      <c r="K110" s="341">
        <f>IF(ISERROR(VLOOKUP(B110,'400 kV BRs'!$B$2:$K$95,9,FALSE)),0,VLOOKUP(B110,'400 kV BRs'!$B$2:$K$95,9,FALSE))</f>
        <v>0</v>
      </c>
      <c r="L110" s="341">
        <f>IF(ISERROR(VLOOKUP(B110,'400 kV BRs'!$B$2:$K$95,10,FALSE)),0,VLOOKUP(B110,'400 kV BRs'!$B$2:$K$95,10,FALSE))</f>
        <v>0</v>
      </c>
      <c r="M110" s="337">
        <f t="shared" si="4"/>
        <v>0</v>
      </c>
      <c r="N110" s="337">
        <f t="shared" si="5"/>
        <v>63</v>
      </c>
      <c r="O110" s="337">
        <f t="shared" si="6"/>
        <v>63</v>
      </c>
      <c r="P110" s="337">
        <f t="shared" si="7"/>
        <v>63</v>
      </c>
    </row>
    <row r="111" spans="1:17" ht="16.5" customHeight="1" x14ac:dyDescent="0.25">
      <c r="A111" s="156">
        <v>108</v>
      </c>
      <c r="B111" s="243" t="s">
        <v>117</v>
      </c>
      <c r="C111" s="239">
        <v>0</v>
      </c>
      <c r="D111" s="239">
        <v>0</v>
      </c>
      <c r="E111" s="239">
        <v>0</v>
      </c>
      <c r="F111" s="239">
        <v>0</v>
      </c>
      <c r="G111" s="239">
        <v>0</v>
      </c>
      <c r="H111" s="239">
        <v>0</v>
      </c>
      <c r="I111" s="341">
        <f>IF(ISERROR(VLOOKUP(B111,'400 kV BRs'!$B$2:$K$95,7,FALSE)),0,VLOOKUP(B111,'400 kV BRs'!$B$2:$K$95,7,FALSE))</f>
        <v>0</v>
      </c>
      <c r="J111" s="341">
        <f>IF(ISERROR(VLOOKUP(B111,'400 kV BRs'!$B$2:$K$95,8,FALSE)),0,VLOOKUP(B111,'400 kV BRs'!$B$2:$K$95,8,FALSE))</f>
        <v>0</v>
      </c>
      <c r="K111" s="341">
        <f>IF(ISERROR(VLOOKUP(B111,'400 kV BRs'!$B$2:$K$95,9,FALSE)),0,VLOOKUP(B111,'400 kV BRs'!$B$2:$K$95,9,FALSE))</f>
        <v>0</v>
      </c>
      <c r="L111" s="341">
        <f>IF(ISERROR(VLOOKUP(B111,'400 kV BRs'!$B$2:$K$95,10,FALSE)),0,VLOOKUP(B111,'400 kV BRs'!$B$2:$K$95,10,FALSE))</f>
        <v>0</v>
      </c>
      <c r="M111" s="337">
        <f t="shared" si="4"/>
        <v>0</v>
      </c>
      <c r="N111" s="337">
        <f t="shared" si="5"/>
        <v>0</v>
      </c>
      <c r="O111" s="337">
        <f t="shared" si="6"/>
        <v>0</v>
      </c>
      <c r="P111" s="337">
        <f t="shared" si="7"/>
        <v>0</v>
      </c>
    </row>
    <row r="112" spans="1:17" ht="15.75" customHeight="1" x14ac:dyDescent="0.25">
      <c r="A112" s="156">
        <v>109</v>
      </c>
      <c r="B112" s="241" t="s">
        <v>972</v>
      </c>
      <c r="C112" s="239">
        <v>0</v>
      </c>
      <c r="D112" s="239">
        <v>0</v>
      </c>
      <c r="E112" s="239">
        <v>0</v>
      </c>
      <c r="F112" s="239">
        <v>0</v>
      </c>
      <c r="G112" s="239">
        <v>0</v>
      </c>
      <c r="H112" s="239">
        <v>0</v>
      </c>
      <c r="I112" s="341">
        <f>IF(ISERROR(VLOOKUP(B112,'400 kV BRs'!$B$2:$K$95,7,FALSE)),0,VLOOKUP(B112,'400 kV BRs'!$B$2:$K$95,7,FALSE))</f>
        <v>0</v>
      </c>
      <c r="J112" s="341">
        <f>IF(ISERROR(VLOOKUP(B112,'400 kV BRs'!$B$2:$K$95,8,FALSE)),0,VLOOKUP(B112,'400 kV BRs'!$B$2:$K$95,8,FALSE))</f>
        <v>0</v>
      </c>
      <c r="K112" s="341">
        <f>IF(ISERROR(VLOOKUP(B112,'400 kV BRs'!$B$2:$K$95,9,FALSE)),0,VLOOKUP(B112,'400 kV BRs'!$B$2:$K$95,9,FALSE))</f>
        <v>0</v>
      </c>
      <c r="L112" s="341">
        <f>IF(ISERROR(VLOOKUP(B112,'400 kV BRs'!$B$2:$K$95,10,FALSE)),0,VLOOKUP(B112,'400 kV BRs'!$B$2:$K$95,10,FALSE))</f>
        <v>0</v>
      </c>
      <c r="M112" s="337">
        <f t="shared" si="4"/>
        <v>0</v>
      </c>
      <c r="N112" s="337">
        <f t="shared" si="5"/>
        <v>0</v>
      </c>
      <c r="O112" s="337">
        <f t="shared" si="6"/>
        <v>0</v>
      </c>
      <c r="P112" s="337">
        <f t="shared" si="7"/>
        <v>0</v>
      </c>
    </row>
    <row r="113" spans="1:17" ht="17.25" customHeight="1" x14ac:dyDescent="0.25">
      <c r="A113" s="156">
        <v>110</v>
      </c>
      <c r="B113" s="243" t="s">
        <v>152</v>
      </c>
      <c r="C113" s="239">
        <v>0</v>
      </c>
      <c r="D113" s="239">
        <v>0</v>
      </c>
      <c r="E113" s="239">
        <v>0</v>
      </c>
      <c r="F113" s="239">
        <v>0</v>
      </c>
      <c r="G113" s="239">
        <v>0</v>
      </c>
      <c r="H113" s="239">
        <v>0</v>
      </c>
      <c r="I113" s="341">
        <f>IF(ISERROR(VLOOKUP(B113,'400 kV BRs'!$B$2:$K$95,7,FALSE)),0,VLOOKUP(B113,'400 kV BRs'!$B$2:$K$95,7,FALSE))</f>
        <v>0</v>
      </c>
      <c r="J113" s="341">
        <f>IF(ISERROR(VLOOKUP(B113,'400 kV BRs'!$B$2:$K$95,8,FALSE)),0,VLOOKUP(B113,'400 kV BRs'!$B$2:$K$95,8,FALSE))</f>
        <v>0</v>
      </c>
      <c r="K113" s="341">
        <f>IF(ISERROR(VLOOKUP(B113,'400 kV BRs'!$B$2:$K$95,9,FALSE)),0,VLOOKUP(B113,'400 kV BRs'!$B$2:$K$95,9,FALSE))</f>
        <v>0</v>
      </c>
      <c r="L113" s="341">
        <f>IF(ISERROR(VLOOKUP(B113,'400 kV BRs'!$B$2:$K$95,10,FALSE)),0,VLOOKUP(B113,'400 kV BRs'!$B$2:$K$95,10,FALSE))</f>
        <v>0</v>
      </c>
      <c r="M113" s="337">
        <f t="shared" si="4"/>
        <v>0</v>
      </c>
      <c r="N113" s="337">
        <f t="shared" si="5"/>
        <v>0</v>
      </c>
      <c r="O113" s="337">
        <f t="shared" si="6"/>
        <v>0</v>
      </c>
      <c r="P113" s="337">
        <f t="shared" si="7"/>
        <v>0</v>
      </c>
    </row>
    <row r="114" spans="1:17" ht="15.75" customHeight="1" x14ac:dyDescent="0.25">
      <c r="A114" s="156">
        <v>111</v>
      </c>
      <c r="B114" s="243" t="s">
        <v>69</v>
      </c>
      <c r="C114" s="239">
        <v>0</v>
      </c>
      <c r="D114" s="239">
        <v>1</v>
      </c>
      <c r="E114" s="239">
        <v>0</v>
      </c>
      <c r="F114" s="239">
        <v>0</v>
      </c>
      <c r="G114" s="239">
        <v>0</v>
      </c>
      <c r="H114" s="239">
        <v>0</v>
      </c>
      <c r="I114" s="341">
        <f>IF(ISERROR(VLOOKUP(B114,'400 kV BRs'!$B$2:$K$95,7,FALSE)),0,VLOOKUP(B114,'400 kV BRs'!$B$2:$K$95,7,FALSE))</f>
        <v>0</v>
      </c>
      <c r="J114" s="341">
        <f>IF(ISERROR(VLOOKUP(B114,'400 kV BRs'!$B$2:$K$95,8,FALSE)),0,VLOOKUP(B114,'400 kV BRs'!$B$2:$K$95,8,FALSE))</f>
        <v>0</v>
      </c>
      <c r="K114" s="341">
        <f>IF(ISERROR(VLOOKUP(B114,'400 kV BRs'!$B$2:$K$95,9,FALSE)),0,VLOOKUP(B114,'400 kV BRs'!$B$2:$K$95,9,FALSE))</f>
        <v>1</v>
      </c>
      <c r="L114" s="341">
        <f>IF(ISERROR(VLOOKUP(B114,'400 kV BRs'!$B$2:$K$95,10,FALSE)),0,VLOOKUP(B114,'400 kV BRs'!$B$2:$K$95,10,FALSE))</f>
        <v>0</v>
      </c>
      <c r="M114" s="337">
        <f t="shared" si="4"/>
        <v>50</v>
      </c>
      <c r="N114" s="337">
        <f t="shared" si="5"/>
        <v>80</v>
      </c>
      <c r="O114" s="337">
        <f t="shared" si="6"/>
        <v>80</v>
      </c>
      <c r="P114" s="337">
        <f t="shared" si="7"/>
        <v>130</v>
      </c>
    </row>
    <row r="115" spans="1:17" x14ac:dyDescent="0.25">
      <c r="A115" s="156">
        <v>112</v>
      </c>
      <c r="B115" s="243" t="s">
        <v>100</v>
      </c>
      <c r="C115" s="239">
        <v>0</v>
      </c>
      <c r="D115" s="239">
        <v>6</v>
      </c>
      <c r="E115" s="239">
        <v>0</v>
      </c>
      <c r="F115" s="239">
        <v>0</v>
      </c>
      <c r="G115" s="239">
        <v>0</v>
      </c>
      <c r="H115" s="239">
        <v>0</v>
      </c>
      <c r="I115" s="341">
        <f>IF(ISERROR(VLOOKUP(B115,'400 kV BRs'!$B$2:$K$95,7,FALSE)),0,VLOOKUP(B115,'400 kV BRs'!$B$2:$K$95,7,FALSE))</f>
        <v>1</v>
      </c>
      <c r="J115" s="341">
        <f>IF(ISERROR(VLOOKUP(B115,'400 kV BRs'!$B$2:$K$95,8,FALSE)),0,VLOOKUP(B115,'400 kV BRs'!$B$2:$K$95,8,FALSE))</f>
        <v>0</v>
      </c>
      <c r="K115" s="341">
        <f>IF(ISERROR(VLOOKUP(B115,'400 kV BRs'!$B$2:$K$95,9,FALSE)),0,VLOOKUP(B115,'400 kV BRs'!$B$2:$K$95,9,FALSE))</f>
        <v>0</v>
      </c>
      <c r="L115" s="341">
        <f>IF(ISERROR(VLOOKUP(B115,'400 kV BRs'!$B$2:$K$95,10,FALSE)),0,VLOOKUP(B115,'400 kV BRs'!$B$2:$K$95,10,FALSE))</f>
        <v>0</v>
      </c>
      <c r="M115" s="337">
        <f t="shared" si="4"/>
        <v>300</v>
      </c>
      <c r="N115" s="337">
        <f t="shared" si="5"/>
        <v>50</v>
      </c>
      <c r="O115" s="337">
        <f t="shared" si="6"/>
        <v>50</v>
      </c>
      <c r="P115" s="337">
        <f t="shared" si="7"/>
        <v>350</v>
      </c>
      <c r="Q115" t="s">
        <v>759</v>
      </c>
    </row>
    <row r="116" spans="1:17" ht="24" customHeight="1" x14ac:dyDescent="0.25">
      <c r="A116" s="156">
        <v>113</v>
      </c>
      <c r="B116" s="241" t="s">
        <v>76</v>
      </c>
      <c r="C116" s="239">
        <v>0</v>
      </c>
      <c r="D116" s="239">
        <v>2</v>
      </c>
      <c r="E116" s="239">
        <v>0</v>
      </c>
      <c r="F116" s="239">
        <v>4</v>
      </c>
      <c r="G116" s="239">
        <v>0</v>
      </c>
      <c r="H116" s="239">
        <v>0</v>
      </c>
      <c r="I116" s="341">
        <f>IF(ISERROR(VLOOKUP(B116,'400 kV BRs'!$B$2:$K$95,7,FALSE)),0,VLOOKUP(B116,'400 kV BRs'!$B$2:$K$95,7,FALSE))</f>
        <v>0</v>
      </c>
      <c r="J116" s="341">
        <f>IF(ISERROR(VLOOKUP(B116,'400 kV BRs'!$B$2:$K$95,8,FALSE)),0,VLOOKUP(B116,'400 kV BRs'!$B$2:$K$95,8,FALSE))</f>
        <v>1</v>
      </c>
      <c r="K116" s="341">
        <f>IF(ISERROR(VLOOKUP(B116,'400 kV BRs'!$B$2:$K$95,9,FALSE)),0,VLOOKUP(B116,'400 kV BRs'!$B$2:$K$95,9,FALSE))</f>
        <v>0</v>
      </c>
      <c r="L116" s="341">
        <f>IF(ISERROR(VLOOKUP(B116,'400 kV BRs'!$B$2:$K$95,10,FALSE)),0,VLOOKUP(B116,'400 kV BRs'!$B$2:$K$95,10,FALSE))</f>
        <v>1</v>
      </c>
      <c r="M116" s="337">
        <f t="shared" si="4"/>
        <v>352</v>
      </c>
      <c r="N116" s="337">
        <f t="shared" si="5"/>
        <v>188</v>
      </c>
      <c r="O116" s="337">
        <f t="shared" si="6"/>
        <v>188</v>
      </c>
      <c r="P116" s="337">
        <f t="shared" si="7"/>
        <v>540</v>
      </c>
    </row>
    <row r="117" spans="1:17" ht="18" customHeight="1" x14ac:dyDescent="0.25">
      <c r="A117" s="156">
        <v>114</v>
      </c>
      <c r="B117" s="241" t="s">
        <v>137</v>
      </c>
      <c r="C117" s="239">
        <v>0</v>
      </c>
      <c r="D117" s="239">
        <v>0</v>
      </c>
      <c r="E117" s="239">
        <v>0</v>
      </c>
      <c r="F117" s="239">
        <v>0</v>
      </c>
      <c r="G117" s="239">
        <v>0</v>
      </c>
      <c r="H117" s="239">
        <v>0</v>
      </c>
      <c r="I117" s="341">
        <f>IF(ISERROR(VLOOKUP(B117,'400 kV BRs'!$B$2:$K$95,7,FALSE)),0,VLOOKUP(B117,'400 kV BRs'!$B$2:$K$95,7,FALSE))</f>
        <v>0</v>
      </c>
      <c r="J117" s="341">
        <f>IF(ISERROR(VLOOKUP(B117,'400 kV BRs'!$B$2:$K$95,8,FALSE)),0,VLOOKUP(B117,'400 kV BRs'!$B$2:$K$95,8,FALSE))</f>
        <v>0</v>
      </c>
      <c r="K117" s="341">
        <f>IF(ISERROR(VLOOKUP(B117,'400 kV BRs'!$B$2:$K$95,9,FALSE)),0,VLOOKUP(B117,'400 kV BRs'!$B$2:$K$95,9,FALSE))</f>
        <v>0</v>
      </c>
      <c r="L117" s="341">
        <f>IF(ISERROR(VLOOKUP(B117,'400 kV BRs'!$B$2:$K$95,10,FALSE)),0,VLOOKUP(B117,'400 kV BRs'!$B$2:$K$95,10,FALSE))</f>
        <v>0</v>
      </c>
      <c r="M117" s="337">
        <f t="shared" si="4"/>
        <v>0</v>
      </c>
      <c r="N117" s="337">
        <f t="shared" si="5"/>
        <v>0</v>
      </c>
      <c r="O117" s="337">
        <f t="shared" si="6"/>
        <v>0</v>
      </c>
      <c r="P117" s="337">
        <f t="shared" si="7"/>
        <v>0</v>
      </c>
    </row>
    <row r="118" spans="1:17" x14ac:dyDescent="0.25">
      <c r="A118" s="156">
        <v>115</v>
      </c>
      <c r="B118" s="241" t="s">
        <v>104</v>
      </c>
      <c r="C118" s="239">
        <v>0</v>
      </c>
      <c r="D118" s="239">
        <v>0</v>
      </c>
      <c r="E118" s="239">
        <v>0</v>
      </c>
      <c r="F118" s="239">
        <v>0</v>
      </c>
      <c r="G118" s="239">
        <v>0</v>
      </c>
      <c r="H118" s="239">
        <v>0</v>
      </c>
      <c r="I118" s="341">
        <f>IF(ISERROR(VLOOKUP(B118,'400 kV BRs'!$B$2:$K$95,7,FALSE)),0,VLOOKUP(B118,'400 kV BRs'!$B$2:$K$95,7,FALSE))</f>
        <v>0</v>
      </c>
      <c r="J118" s="341">
        <f>IF(ISERROR(VLOOKUP(B118,'400 kV BRs'!$B$2:$K$95,8,FALSE)),0,VLOOKUP(B118,'400 kV BRs'!$B$2:$K$95,8,FALSE))</f>
        <v>0</v>
      </c>
      <c r="K118" s="341">
        <f>IF(ISERROR(VLOOKUP(B118,'400 kV BRs'!$B$2:$K$95,9,FALSE)),0,VLOOKUP(B118,'400 kV BRs'!$B$2:$K$95,9,FALSE))</f>
        <v>0</v>
      </c>
      <c r="L118" s="341">
        <f>IF(ISERROR(VLOOKUP(B118,'400 kV BRs'!$B$2:$K$95,10,FALSE)),0,VLOOKUP(B118,'400 kV BRs'!$B$2:$K$95,10,FALSE))</f>
        <v>1</v>
      </c>
      <c r="M118" s="337">
        <f t="shared" si="4"/>
        <v>0</v>
      </c>
      <c r="N118" s="337">
        <f t="shared" si="5"/>
        <v>125</v>
      </c>
      <c r="O118" s="337">
        <f t="shared" si="6"/>
        <v>125</v>
      </c>
      <c r="P118" s="337">
        <f t="shared" si="7"/>
        <v>125</v>
      </c>
      <c r="Q118" t="s">
        <v>759</v>
      </c>
    </row>
    <row r="119" spans="1:17" ht="14.25" customHeight="1" x14ac:dyDescent="0.25">
      <c r="A119" s="156">
        <v>116</v>
      </c>
      <c r="B119" s="241" t="s">
        <v>319</v>
      </c>
      <c r="C119" s="239">
        <v>0</v>
      </c>
      <c r="D119" s="239">
        <v>2</v>
      </c>
      <c r="E119" s="239">
        <v>0</v>
      </c>
      <c r="F119" s="239">
        <v>0</v>
      </c>
      <c r="G119" s="239">
        <v>0</v>
      </c>
      <c r="H119" s="239">
        <v>0</v>
      </c>
      <c r="I119" s="341">
        <f>IF(ISERROR(VLOOKUP(B119,'400 kV BRs'!$B$2:$K$95,7,FALSE)),0,VLOOKUP(B119,'400 kV BRs'!$B$2:$K$95,7,FALSE))</f>
        <v>0</v>
      </c>
      <c r="J119" s="341">
        <f>IF(ISERROR(VLOOKUP(B119,'400 kV BRs'!$B$2:$K$95,8,FALSE)),0,VLOOKUP(B119,'400 kV BRs'!$B$2:$K$95,8,FALSE))</f>
        <v>0</v>
      </c>
      <c r="K119" s="341">
        <f>IF(ISERROR(VLOOKUP(B119,'400 kV BRs'!$B$2:$K$95,9,FALSE)),0,VLOOKUP(B119,'400 kV BRs'!$B$2:$K$95,9,FALSE))</f>
        <v>0</v>
      </c>
      <c r="L119" s="341">
        <f>IF(ISERROR(VLOOKUP(B119,'400 kV BRs'!$B$2:$K$95,10,FALSE)),0,VLOOKUP(B119,'400 kV BRs'!$B$2:$K$95,10,FALSE))</f>
        <v>0</v>
      </c>
      <c r="M119" s="337">
        <f t="shared" si="4"/>
        <v>100</v>
      </c>
      <c r="N119" s="337">
        <f t="shared" si="5"/>
        <v>0</v>
      </c>
      <c r="O119" s="337">
        <f t="shared" si="6"/>
        <v>0</v>
      </c>
      <c r="P119" s="337">
        <f t="shared" si="7"/>
        <v>100</v>
      </c>
    </row>
    <row r="120" spans="1:17" x14ac:dyDescent="0.25">
      <c r="A120" s="156">
        <v>117</v>
      </c>
      <c r="B120" s="241" t="s">
        <v>148</v>
      </c>
      <c r="C120" s="239">
        <v>0</v>
      </c>
      <c r="D120" s="239">
        <v>0</v>
      </c>
      <c r="E120" s="239">
        <v>0</v>
      </c>
      <c r="F120" s="239">
        <v>0</v>
      </c>
      <c r="G120" s="239">
        <v>0</v>
      </c>
      <c r="H120" s="239">
        <v>0</v>
      </c>
      <c r="I120" s="341">
        <f>IF(ISERROR(VLOOKUP(B120,'400 kV BRs'!$B$2:$K$95,7,FALSE)),0,VLOOKUP(B120,'400 kV BRs'!$B$2:$K$95,7,FALSE))</f>
        <v>1</v>
      </c>
      <c r="J120" s="341">
        <f>IF(ISERROR(VLOOKUP(B120,'400 kV BRs'!$B$2:$K$95,8,FALSE)),0,VLOOKUP(B120,'400 kV BRs'!$B$2:$K$95,8,FALSE))</f>
        <v>0</v>
      </c>
      <c r="K120" s="341">
        <f>IF(ISERROR(VLOOKUP(B120,'400 kV BRs'!$B$2:$K$95,9,FALSE)),0,VLOOKUP(B120,'400 kV BRs'!$B$2:$K$95,9,FALSE))</f>
        <v>0</v>
      </c>
      <c r="L120" s="341">
        <f>IF(ISERROR(VLOOKUP(B120,'400 kV BRs'!$B$2:$K$95,10,FALSE)),0,VLOOKUP(B120,'400 kV BRs'!$B$2:$K$95,10,FALSE))</f>
        <v>0</v>
      </c>
      <c r="M120" s="337">
        <f t="shared" si="4"/>
        <v>0</v>
      </c>
      <c r="N120" s="337">
        <f t="shared" si="5"/>
        <v>50</v>
      </c>
      <c r="O120" s="337">
        <f t="shared" si="6"/>
        <v>50</v>
      </c>
      <c r="P120" s="337">
        <f t="shared" si="7"/>
        <v>50</v>
      </c>
    </row>
    <row r="121" spans="1:17" x14ac:dyDescent="0.25">
      <c r="A121" s="156">
        <v>118</v>
      </c>
      <c r="B121" s="241" t="s">
        <v>65</v>
      </c>
      <c r="C121" s="239">
        <v>4</v>
      </c>
      <c r="D121" s="239">
        <v>0</v>
      </c>
      <c r="E121" s="239">
        <v>0</v>
      </c>
      <c r="F121" s="239">
        <v>0</v>
      </c>
      <c r="G121" s="239">
        <v>0</v>
      </c>
      <c r="H121" s="239">
        <v>0</v>
      </c>
      <c r="I121" s="341">
        <f>IF(ISERROR(VLOOKUP(B121,'400 kV BRs'!$B$2:$K$95,7,FALSE)),0,VLOOKUP(B121,'400 kV BRs'!$B$2:$K$95,7,FALSE))</f>
        <v>1</v>
      </c>
      <c r="J121" s="341">
        <f>IF(ISERROR(VLOOKUP(B121,'400 kV BRs'!$B$2:$K$95,8,FALSE)),0,VLOOKUP(B121,'400 kV BRs'!$B$2:$K$95,8,FALSE))</f>
        <v>0</v>
      </c>
      <c r="K121" s="341">
        <f>IF(ISERROR(VLOOKUP(B121,'400 kV BRs'!$B$2:$K$95,9,FALSE)),0,VLOOKUP(B121,'400 kV BRs'!$B$2:$K$95,9,FALSE))</f>
        <v>0</v>
      </c>
      <c r="L121" s="341">
        <f>IF(ISERROR(VLOOKUP(B121,'400 kV BRs'!$B$2:$K$95,10,FALSE)),0,VLOOKUP(B121,'400 kV BRs'!$B$2:$K$95,10,FALSE))</f>
        <v>0</v>
      </c>
      <c r="M121" s="337">
        <f t="shared" si="4"/>
        <v>200</v>
      </c>
      <c r="N121" s="337">
        <f t="shared" si="5"/>
        <v>50</v>
      </c>
      <c r="O121" s="337">
        <f t="shared" si="6"/>
        <v>250</v>
      </c>
      <c r="P121" s="337">
        <f t="shared" si="7"/>
        <v>250</v>
      </c>
    </row>
    <row r="122" spans="1:17" x14ac:dyDescent="0.25">
      <c r="A122" s="156">
        <v>119</v>
      </c>
      <c r="B122" s="243" t="s">
        <v>425</v>
      </c>
      <c r="C122" s="239">
        <v>2</v>
      </c>
      <c r="D122" s="239">
        <v>2</v>
      </c>
      <c r="E122" s="239">
        <v>0</v>
      </c>
      <c r="F122" s="239">
        <v>0</v>
      </c>
      <c r="G122" s="239">
        <v>0</v>
      </c>
      <c r="H122" s="239">
        <v>0</v>
      </c>
      <c r="I122" s="341">
        <f>IF(ISERROR(VLOOKUP(B122,'400 kV BRs'!$B$2:$K$95,7,FALSE)),0,VLOOKUP(B122,'400 kV BRs'!$B$2:$K$95,7,FALSE))</f>
        <v>0</v>
      </c>
      <c r="J122" s="341">
        <f>IF(ISERROR(VLOOKUP(B122,'400 kV BRs'!$B$2:$K$95,8,FALSE)),0,VLOOKUP(B122,'400 kV BRs'!$B$2:$K$95,8,FALSE))</f>
        <v>0</v>
      </c>
      <c r="K122" s="341">
        <f>IF(ISERROR(VLOOKUP(B122,'400 kV BRs'!$B$2:$K$95,9,FALSE)),0,VLOOKUP(B122,'400 kV BRs'!$B$2:$K$95,9,FALSE))</f>
        <v>0</v>
      </c>
      <c r="L122" s="341">
        <f>IF(ISERROR(VLOOKUP(B122,'400 kV BRs'!$B$2:$K$95,10,FALSE)),0,VLOOKUP(B122,'400 kV BRs'!$B$2:$K$95,10,FALSE))</f>
        <v>0</v>
      </c>
      <c r="M122" s="337">
        <f t="shared" si="4"/>
        <v>200</v>
      </c>
      <c r="N122" s="337">
        <f t="shared" si="5"/>
        <v>0</v>
      </c>
      <c r="O122" s="337">
        <f t="shared" si="6"/>
        <v>100</v>
      </c>
      <c r="P122" s="337">
        <f t="shared" si="7"/>
        <v>200</v>
      </c>
    </row>
    <row r="123" spans="1:17" x14ac:dyDescent="0.25">
      <c r="A123" s="156">
        <v>120</v>
      </c>
      <c r="B123" s="241" t="s">
        <v>157</v>
      </c>
      <c r="C123" s="239">
        <v>0</v>
      </c>
      <c r="D123" s="239">
        <v>0</v>
      </c>
      <c r="E123" s="239">
        <v>0</v>
      </c>
      <c r="F123" s="239">
        <v>0</v>
      </c>
      <c r="G123" s="239">
        <v>0</v>
      </c>
      <c r="H123" s="239">
        <v>0</v>
      </c>
      <c r="I123" s="341">
        <f>IF(ISERROR(VLOOKUP(B123,'400 kV BRs'!$B$2:$K$95,7,FALSE)),0,VLOOKUP(B123,'400 kV BRs'!$B$2:$K$95,7,FALSE))</f>
        <v>0</v>
      </c>
      <c r="J123" s="341">
        <f>IF(ISERROR(VLOOKUP(B123,'400 kV BRs'!$B$2:$K$95,8,FALSE)),0,VLOOKUP(B123,'400 kV BRs'!$B$2:$K$95,8,FALSE))</f>
        <v>1</v>
      </c>
      <c r="K123" s="341">
        <f>IF(ISERROR(VLOOKUP(B123,'400 kV BRs'!$B$2:$K$95,9,FALSE)),0,VLOOKUP(B123,'400 kV BRs'!$B$2:$K$95,9,FALSE))</f>
        <v>0</v>
      </c>
      <c r="L123" s="341">
        <f>IF(ISERROR(VLOOKUP(B123,'400 kV BRs'!$B$2:$K$95,10,FALSE)),0,VLOOKUP(B123,'400 kV BRs'!$B$2:$K$95,10,FALSE))</f>
        <v>1</v>
      </c>
      <c r="M123" s="337">
        <f t="shared" si="4"/>
        <v>0</v>
      </c>
      <c r="N123" s="337">
        <f t="shared" si="5"/>
        <v>188</v>
      </c>
      <c r="O123" s="337">
        <f t="shared" si="6"/>
        <v>188</v>
      </c>
      <c r="P123" s="337">
        <f t="shared" si="7"/>
        <v>188</v>
      </c>
    </row>
    <row r="124" spans="1:17" x14ac:dyDescent="0.25">
      <c r="A124" s="156">
        <v>121</v>
      </c>
      <c r="B124" s="241" t="s">
        <v>25</v>
      </c>
      <c r="C124" s="239">
        <v>0</v>
      </c>
      <c r="D124" s="239">
        <v>0</v>
      </c>
      <c r="E124" s="239">
        <v>0</v>
      </c>
      <c r="F124" s="239">
        <v>0</v>
      </c>
      <c r="G124" s="239">
        <v>0</v>
      </c>
      <c r="H124" s="239">
        <v>0</v>
      </c>
      <c r="I124" s="341">
        <f>IF(ISERROR(VLOOKUP(B124,'400 kV BRs'!$B$2:$K$95,7,FALSE)),0,VLOOKUP(B124,'400 kV BRs'!$B$2:$K$95,7,FALSE))</f>
        <v>0</v>
      </c>
      <c r="J124" s="341">
        <f>IF(ISERROR(VLOOKUP(B124,'400 kV BRs'!$B$2:$K$95,8,FALSE)),0,VLOOKUP(B124,'400 kV BRs'!$B$2:$K$95,8,FALSE))</f>
        <v>0</v>
      </c>
      <c r="K124" s="341">
        <f>IF(ISERROR(VLOOKUP(B124,'400 kV BRs'!$B$2:$K$95,9,FALSE)),0,VLOOKUP(B124,'400 kV BRs'!$B$2:$K$95,9,FALSE))</f>
        <v>1</v>
      </c>
      <c r="L124" s="341">
        <f>IF(ISERROR(VLOOKUP(B124,'400 kV BRs'!$B$2:$K$95,10,FALSE)),0,VLOOKUP(B124,'400 kV BRs'!$B$2:$K$95,10,FALSE))</f>
        <v>0</v>
      </c>
      <c r="M124" s="337">
        <f t="shared" si="4"/>
        <v>0</v>
      </c>
      <c r="N124" s="337">
        <f t="shared" si="5"/>
        <v>80</v>
      </c>
      <c r="O124" s="337">
        <f t="shared" si="6"/>
        <v>80</v>
      </c>
      <c r="P124" s="337">
        <f t="shared" si="7"/>
        <v>80</v>
      </c>
    </row>
    <row r="125" spans="1:17" ht="15" customHeight="1" x14ac:dyDescent="0.25">
      <c r="A125" s="156">
        <v>122</v>
      </c>
      <c r="B125" s="243" t="s">
        <v>74</v>
      </c>
      <c r="C125" s="239">
        <v>1</v>
      </c>
      <c r="D125" s="239">
        <v>4</v>
      </c>
      <c r="E125" s="239">
        <v>0</v>
      </c>
      <c r="F125" s="239">
        <v>7</v>
      </c>
      <c r="G125" s="239">
        <v>0</v>
      </c>
      <c r="H125" s="239">
        <v>1</v>
      </c>
      <c r="I125" s="341">
        <f>IF(ISERROR(VLOOKUP(B125,'400 kV BRs'!$B$2:$K$95,7,FALSE)),0,VLOOKUP(B125,'400 kV BRs'!$B$2:$K$95,7,FALSE))</f>
        <v>0</v>
      </c>
      <c r="J125" s="341">
        <f>IF(ISERROR(VLOOKUP(B125,'400 kV BRs'!$B$2:$K$95,8,FALSE)),0,VLOOKUP(B125,'400 kV BRs'!$B$2:$K$95,8,FALSE))</f>
        <v>0</v>
      </c>
      <c r="K125" s="341">
        <f>IF(ISERROR(VLOOKUP(B125,'400 kV BRs'!$B$2:$K$95,9,FALSE)),0,VLOOKUP(B125,'400 kV BRs'!$B$2:$K$95,9,FALSE))</f>
        <v>1</v>
      </c>
      <c r="L125" s="341">
        <f>IF(ISERROR(VLOOKUP(B125,'400 kV BRs'!$B$2:$K$95,10,FALSE)),0,VLOOKUP(B125,'400 kV BRs'!$B$2:$K$95,10,FALSE))</f>
        <v>1</v>
      </c>
      <c r="M125" s="337">
        <f t="shared" si="4"/>
        <v>771</v>
      </c>
      <c r="N125" s="337">
        <f t="shared" si="5"/>
        <v>205</v>
      </c>
      <c r="O125" s="337">
        <f t="shared" si="6"/>
        <v>255</v>
      </c>
      <c r="P125" s="337">
        <f t="shared" si="7"/>
        <v>976</v>
      </c>
    </row>
    <row r="126" spans="1:17" x14ac:dyDescent="0.25">
      <c r="A126" s="156">
        <v>123</v>
      </c>
      <c r="B126" s="241" t="s">
        <v>26</v>
      </c>
      <c r="C126" s="239">
        <v>0</v>
      </c>
      <c r="D126" s="239">
        <v>0</v>
      </c>
      <c r="E126" s="239">
        <v>0</v>
      </c>
      <c r="F126" s="239">
        <v>0</v>
      </c>
      <c r="G126" s="239">
        <v>0</v>
      </c>
      <c r="H126" s="239">
        <v>0</v>
      </c>
      <c r="I126" s="341">
        <f>IF(ISERROR(VLOOKUP(B126,'400 kV BRs'!$B$2:$K$95,7,FALSE)),0,VLOOKUP(B126,'400 kV BRs'!$B$2:$K$95,7,FALSE))</f>
        <v>0</v>
      </c>
      <c r="J126" s="341">
        <f>IF(ISERROR(VLOOKUP(B126,'400 kV BRs'!$B$2:$K$95,8,FALSE)),0,VLOOKUP(B126,'400 kV BRs'!$B$2:$K$95,8,FALSE))</f>
        <v>0</v>
      </c>
      <c r="K126" s="341">
        <f>IF(ISERROR(VLOOKUP(B126,'400 kV BRs'!$B$2:$K$95,9,FALSE)),0,VLOOKUP(B126,'400 kV BRs'!$B$2:$K$95,9,FALSE))</f>
        <v>0</v>
      </c>
      <c r="L126" s="341">
        <f>IF(ISERROR(VLOOKUP(B126,'400 kV BRs'!$B$2:$K$95,10,FALSE)),0,VLOOKUP(B126,'400 kV BRs'!$B$2:$K$95,10,FALSE))</f>
        <v>0</v>
      </c>
      <c r="M126" s="337">
        <f t="shared" si="4"/>
        <v>0</v>
      </c>
      <c r="N126" s="337">
        <f t="shared" si="5"/>
        <v>0</v>
      </c>
      <c r="O126" s="337">
        <f t="shared" si="6"/>
        <v>0</v>
      </c>
      <c r="P126" s="337">
        <f t="shared" si="7"/>
        <v>0</v>
      </c>
      <c r="Q126" t="s">
        <v>759</v>
      </c>
    </row>
    <row r="127" spans="1:17" ht="20.25" customHeight="1" x14ac:dyDescent="0.25">
      <c r="A127" s="156">
        <v>124</v>
      </c>
      <c r="B127" s="241" t="s">
        <v>80</v>
      </c>
      <c r="C127" s="239">
        <v>0</v>
      </c>
      <c r="D127" s="239">
        <v>0</v>
      </c>
      <c r="E127" s="239">
        <v>0</v>
      </c>
      <c r="F127" s="239">
        <v>0</v>
      </c>
      <c r="G127" s="239">
        <v>0</v>
      </c>
      <c r="H127" s="239">
        <v>0</v>
      </c>
      <c r="I127" s="341">
        <f>IF(ISERROR(VLOOKUP(B127,'400 kV BRs'!$B$2:$K$95,7,FALSE)),0,VLOOKUP(B127,'400 kV BRs'!$B$2:$K$95,7,FALSE))</f>
        <v>0</v>
      </c>
      <c r="J127" s="341">
        <f>IF(ISERROR(VLOOKUP(B127,'400 kV BRs'!$B$2:$K$95,8,FALSE)),0,VLOOKUP(B127,'400 kV BRs'!$B$2:$K$95,8,FALSE))</f>
        <v>0</v>
      </c>
      <c r="K127" s="341">
        <f>IF(ISERROR(VLOOKUP(B127,'400 kV BRs'!$B$2:$K$95,9,FALSE)),0,VLOOKUP(B127,'400 kV BRs'!$B$2:$K$95,9,FALSE))</f>
        <v>0</v>
      </c>
      <c r="L127" s="341">
        <f>IF(ISERROR(VLOOKUP(B127,'400 kV BRs'!$B$2:$K$95,10,FALSE)),0,VLOOKUP(B127,'400 kV BRs'!$B$2:$K$95,10,FALSE))</f>
        <v>0</v>
      </c>
      <c r="M127" s="337">
        <f t="shared" si="4"/>
        <v>0</v>
      </c>
      <c r="N127" s="337">
        <f t="shared" si="5"/>
        <v>0</v>
      </c>
      <c r="O127" s="337">
        <f t="shared" si="6"/>
        <v>0</v>
      </c>
      <c r="P127" s="337">
        <f t="shared" si="7"/>
        <v>0</v>
      </c>
    </row>
    <row r="128" spans="1:17" ht="18.75" customHeight="1" x14ac:dyDescent="0.25">
      <c r="A128" s="156">
        <v>125</v>
      </c>
      <c r="B128" s="241" t="s">
        <v>132</v>
      </c>
      <c r="C128" s="239">
        <v>2</v>
      </c>
      <c r="D128" s="239">
        <v>0</v>
      </c>
      <c r="E128" s="239">
        <v>0</v>
      </c>
      <c r="F128" s="239">
        <v>0</v>
      </c>
      <c r="G128" s="239">
        <v>0</v>
      </c>
      <c r="H128" s="239">
        <v>0</v>
      </c>
      <c r="I128" s="341">
        <f>IF(ISERROR(VLOOKUP(B128,'400 kV BRs'!$B$2:$K$95,7,FALSE)),0,VLOOKUP(B128,'400 kV BRs'!$B$2:$K$95,7,FALSE))</f>
        <v>0</v>
      </c>
      <c r="J128" s="341">
        <f>IF(ISERROR(VLOOKUP(B128,'400 kV BRs'!$B$2:$K$95,8,FALSE)),0,VLOOKUP(B128,'400 kV BRs'!$B$2:$K$95,8,FALSE))</f>
        <v>0</v>
      </c>
      <c r="K128" s="341">
        <f>IF(ISERROR(VLOOKUP(B128,'400 kV BRs'!$B$2:$K$95,9,FALSE)),0,VLOOKUP(B128,'400 kV BRs'!$B$2:$K$95,9,FALSE))</f>
        <v>0</v>
      </c>
      <c r="L128" s="341">
        <f>IF(ISERROR(VLOOKUP(B128,'400 kV BRs'!$B$2:$K$95,10,FALSE)),0,VLOOKUP(B128,'400 kV BRs'!$B$2:$K$95,10,FALSE))</f>
        <v>1</v>
      </c>
      <c r="M128" s="337">
        <f t="shared" si="4"/>
        <v>100</v>
      </c>
      <c r="N128" s="337">
        <f t="shared" si="5"/>
        <v>125</v>
      </c>
      <c r="O128" s="337">
        <f t="shared" si="6"/>
        <v>225</v>
      </c>
      <c r="P128" s="337">
        <f t="shared" si="7"/>
        <v>225</v>
      </c>
    </row>
    <row r="129" spans="1:17" ht="19.5" customHeight="1" x14ac:dyDescent="0.25">
      <c r="A129" s="156">
        <v>126</v>
      </c>
      <c r="B129" s="241" t="s">
        <v>71</v>
      </c>
      <c r="C129" s="239">
        <v>0</v>
      </c>
      <c r="D129" s="239">
        <v>2</v>
      </c>
      <c r="E129" s="239">
        <v>0</v>
      </c>
      <c r="F129" s="239">
        <v>0</v>
      </c>
      <c r="G129" s="239">
        <v>0</v>
      </c>
      <c r="H129" s="239">
        <v>0</v>
      </c>
      <c r="I129" s="341">
        <f>IF(ISERROR(VLOOKUP(B129,'400 kV BRs'!$B$2:$K$95,7,FALSE)),0,VLOOKUP(B129,'400 kV BRs'!$B$2:$K$95,7,FALSE))</f>
        <v>1</v>
      </c>
      <c r="J129" s="341">
        <f>IF(ISERROR(VLOOKUP(B129,'400 kV BRs'!$B$2:$K$95,8,FALSE)),0,VLOOKUP(B129,'400 kV BRs'!$B$2:$K$95,8,FALSE))</f>
        <v>0</v>
      </c>
      <c r="K129" s="341">
        <f>IF(ISERROR(VLOOKUP(B129,'400 kV BRs'!$B$2:$K$95,9,FALSE)),0,VLOOKUP(B129,'400 kV BRs'!$B$2:$K$95,9,FALSE))</f>
        <v>0</v>
      </c>
      <c r="L129" s="341">
        <f>IF(ISERROR(VLOOKUP(B129,'400 kV BRs'!$B$2:$K$95,10,FALSE)),0,VLOOKUP(B129,'400 kV BRs'!$B$2:$K$95,10,FALSE))</f>
        <v>1</v>
      </c>
      <c r="M129" s="337">
        <f t="shared" si="4"/>
        <v>100</v>
      </c>
      <c r="N129" s="337">
        <f t="shared" si="5"/>
        <v>175</v>
      </c>
      <c r="O129" s="337">
        <f t="shared" si="6"/>
        <v>175</v>
      </c>
      <c r="P129" s="337">
        <f t="shared" si="7"/>
        <v>275</v>
      </c>
    </row>
    <row r="130" spans="1:17" ht="18" customHeight="1" x14ac:dyDescent="0.25">
      <c r="A130" s="156">
        <v>127</v>
      </c>
      <c r="B130" s="241" t="s">
        <v>164</v>
      </c>
      <c r="C130" s="239">
        <v>0</v>
      </c>
      <c r="D130" s="239">
        <v>0</v>
      </c>
      <c r="E130" s="239">
        <v>0</v>
      </c>
      <c r="F130" s="239">
        <v>0</v>
      </c>
      <c r="G130" s="239">
        <v>0</v>
      </c>
      <c r="H130" s="239">
        <v>0</v>
      </c>
      <c r="I130" s="341">
        <f>IF(ISERROR(VLOOKUP(B130,'400 kV BRs'!$B$2:$K$95,7,FALSE)),0,VLOOKUP(B130,'400 kV BRs'!$B$2:$K$95,7,FALSE))</f>
        <v>0</v>
      </c>
      <c r="J130" s="341">
        <f>IF(ISERROR(VLOOKUP(B130,'400 kV BRs'!$B$2:$K$95,8,FALSE)),0,VLOOKUP(B130,'400 kV BRs'!$B$2:$K$95,8,FALSE))</f>
        <v>0</v>
      </c>
      <c r="K130" s="341">
        <f>IF(ISERROR(VLOOKUP(B130,'400 kV BRs'!$B$2:$K$95,9,FALSE)),0,VLOOKUP(B130,'400 kV BRs'!$B$2:$K$95,9,FALSE))</f>
        <v>0</v>
      </c>
      <c r="L130" s="341">
        <f>IF(ISERROR(VLOOKUP(B130,'400 kV BRs'!$B$2:$K$95,10,FALSE)),0,VLOOKUP(B130,'400 kV BRs'!$B$2:$K$95,10,FALSE))</f>
        <v>0</v>
      </c>
      <c r="M130" s="337">
        <f t="shared" si="4"/>
        <v>0</v>
      </c>
      <c r="N130" s="337">
        <f t="shared" si="5"/>
        <v>0</v>
      </c>
      <c r="O130" s="337">
        <f t="shared" si="6"/>
        <v>0</v>
      </c>
      <c r="P130" s="337">
        <f t="shared" si="7"/>
        <v>0</v>
      </c>
    </row>
    <row r="131" spans="1:17" x14ac:dyDescent="0.25">
      <c r="A131" s="156">
        <v>128</v>
      </c>
      <c r="B131" s="241" t="s">
        <v>180</v>
      </c>
      <c r="C131" s="239">
        <v>0</v>
      </c>
      <c r="D131" s="239">
        <v>0</v>
      </c>
      <c r="E131" s="239">
        <v>0</v>
      </c>
      <c r="F131" s="239">
        <v>0</v>
      </c>
      <c r="G131" s="239">
        <v>0</v>
      </c>
      <c r="H131" s="239">
        <v>0</v>
      </c>
      <c r="I131" s="341">
        <f>IF(ISERROR(VLOOKUP(B131,'400 kV BRs'!$B$2:$K$95,7,FALSE)),0,VLOOKUP(B131,'400 kV BRs'!$B$2:$K$95,7,FALSE))</f>
        <v>2</v>
      </c>
      <c r="J131" s="341">
        <f>IF(ISERROR(VLOOKUP(B131,'400 kV BRs'!$B$2:$K$95,8,FALSE)),0,VLOOKUP(B131,'400 kV BRs'!$B$2:$K$95,8,FALSE))</f>
        <v>0</v>
      </c>
      <c r="K131" s="341">
        <f>IF(ISERROR(VLOOKUP(B131,'400 kV BRs'!$B$2:$K$95,9,FALSE)),0,VLOOKUP(B131,'400 kV BRs'!$B$2:$K$95,9,FALSE))</f>
        <v>0</v>
      </c>
      <c r="L131" s="341">
        <f>IF(ISERROR(VLOOKUP(B131,'400 kV BRs'!$B$2:$K$95,10,FALSE)),0,VLOOKUP(B131,'400 kV BRs'!$B$2:$K$95,10,FALSE))</f>
        <v>0</v>
      </c>
      <c r="M131" s="337">
        <f t="shared" si="4"/>
        <v>0</v>
      </c>
      <c r="N131" s="337">
        <f t="shared" si="5"/>
        <v>100</v>
      </c>
      <c r="O131" s="337">
        <f t="shared" si="6"/>
        <v>100</v>
      </c>
      <c r="P131" s="337">
        <f t="shared" si="7"/>
        <v>100</v>
      </c>
      <c r="Q131" t="s">
        <v>759</v>
      </c>
    </row>
    <row r="132" spans="1:17" x14ac:dyDescent="0.25">
      <c r="A132" s="156">
        <v>129</v>
      </c>
      <c r="B132" s="241" t="s">
        <v>57</v>
      </c>
      <c r="C132" s="239">
        <v>0</v>
      </c>
      <c r="D132" s="239">
        <v>2</v>
      </c>
      <c r="E132" s="239">
        <v>0</v>
      </c>
      <c r="F132" s="239">
        <v>0</v>
      </c>
      <c r="G132" s="239">
        <v>0</v>
      </c>
      <c r="H132" s="239">
        <v>0</v>
      </c>
      <c r="I132" s="341">
        <f>IF(ISERROR(VLOOKUP(B132,'400 kV BRs'!$B$2:$K$95,7,FALSE)),0,VLOOKUP(B132,'400 kV BRs'!$B$2:$K$95,7,FALSE))</f>
        <v>1</v>
      </c>
      <c r="J132" s="341">
        <f>IF(ISERROR(VLOOKUP(B132,'400 kV BRs'!$B$2:$K$95,8,FALSE)),0,VLOOKUP(B132,'400 kV BRs'!$B$2:$K$95,8,FALSE))</f>
        <v>0</v>
      </c>
      <c r="K132" s="341">
        <f>IF(ISERROR(VLOOKUP(B132,'400 kV BRs'!$B$2:$K$95,9,FALSE)),0,VLOOKUP(B132,'400 kV BRs'!$B$2:$K$95,9,FALSE))</f>
        <v>0</v>
      </c>
      <c r="L132" s="341">
        <f>IF(ISERROR(VLOOKUP(B132,'400 kV BRs'!$B$2:$K$95,10,FALSE)),0,VLOOKUP(B132,'400 kV BRs'!$B$2:$K$95,10,FALSE))</f>
        <v>0</v>
      </c>
      <c r="M132" s="337">
        <f t="shared" si="4"/>
        <v>100</v>
      </c>
      <c r="N132" s="337">
        <f t="shared" si="5"/>
        <v>50</v>
      </c>
      <c r="O132" s="337">
        <f t="shared" si="6"/>
        <v>50</v>
      </c>
      <c r="P132" s="337">
        <f t="shared" si="7"/>
        <v>150</v>
      </c>
      <c r="Q132" t="s">
        <v>759</v>
      </c>
    </row>
    <row r="133" spans="1:17" x14ac:dyDescent="0.25">
      <c r="A133" s="156">
        <v>130</v>
      </c>
      <c r="B133" s="243" t="s">
        <v>28</v>
      </c>
      <c r="C133" s="239">
        <v>0</v>
      </c>
      <c r="D133" s="239">
        <v>1</v>
      </c>
      <c r="E133" s="239">
        <v>0</v>
      </c>
      <c r="F133" s="239">
        <v>0</v>
      </c>
      <c r="G133" s="239">
        <v>0</v>
      </c>
      <c r="H133" s="239">
        <v>0</v>
      </c>
      <c r="I133" s="341">
        <f>IF(ISERROR(VLOOKUP(B133,'400 kV BRs'!$B$2:$K$95,7,FALSE)),0,VLOOKUP(B133,'400 kV BRs'!$B$2:$K$95,7,FALSE))</f>
        <v>0</v>
      </c>
      <c r="J133" s="341">
        <f>IF(ISERROR(VLOOKUP(B133,'400 kV BRs'!$B$2:$K$95,8,FALSE)),0,VLOOKUP(B133,'400 kV BRs'!$B$2:$K$95,8,FALSE))</f>
        <v>0</v>
      </c>
      <c r="K133" s="341">
        <f>IF(ISERROR(VLOOKUP(B133,'400 kV BRs'!$B$2:$K$95,9,FALSE)),0,VLOOKUP(B133,'400 kV BRs'!$B$2:$K$95,9,FALSE))</f>
        <v>0</v>
      </c>
      <c r="L133" s="341">
        <f>IF(ISERROR(VLOOKUP(B133,'400 kV BRs'!$B$2:$K$95,10,FALSE)),0,VLOOKUP(B133,'400 kV BRs'!$B$2:$K$95,10,FALSE))</f>
        <v>0</v>
      </c>
      <c r="M133" s="337">
        <f t="shared" ref="M133:M166" si="8">C133*50+D133*50+E133*63+F133*63+G133*80+H133*80</f>
        <v>50</v>
      </c>
      <c r="N133" s="337">
        <f t="shared" ref="N133:N166" si="9">I133*50+J133*63+K133*80+L133*125</f>
        <v>0</v>
      </c>
      <c r="O133" s="337">
        <f t="shared" ref="O133:O166" si="10">C133*50+E133*63+G133*80+I133*50+J133*63+K133*80+L133*125</f>
        <v>0</v>
      </c>
      <c r="P133" s="337">
        <f t="shared" ref="P133:P166" si="11">M133+N133</f>
        <v>50</v>
      </c>
      <c r="Q133" t="s">
        <v>759</v>
      </c>
    </row>
    <row r="134" spans="1:17" x14ac:dyDescent="0.25">
      <c r="A134" s="156">
        <v>131</v>
      </c>
      <c r="B134" s="243" t="s">
        <v>29</v>
      </c>
      <c r="C134" s="239">
        <v>0</v>
      </c>
      <c r="D134" s="239">
        <v>8</v>
      </c>
      <c r="E134" s="239">
        <v>0</v>
      </c>
      <c r="F134" s="239">
        <v>0</v>
      </c>
      <c r="G134" s="239">
        <v>0</v>
      </c>
      <c r="H134" s="239">
        <v>0</v>
      </c>
      <c r="I134" s="341">
        <f>IF(ISERROR(VLOOKUP(B134,'400 kV BRs'!$B$2:$K$95,7,FALSE)),0,VLOOKUP(B134,'400 kV BRs'!$B$2:$K$95,7,FALSE))</f>
        <v>1</v>
      </c>
      <c r="J134" s="341">
        <f>IF(ISERROR(VLOOKUP(B134,'400 kV BRs'!$B$2:$K$95,8,FALSE)),0,VLOOKUP(B134,'400 kV BRs'!$B$2:$K$95,8,FALSE))</f>
        <v>1</v>
      </c>
      <c r="K134" s="341">
        <f>IF(ISERROR(VLOOKUP(B134,'400 kV BRs'!$B$2:$K$95,9,FALSE)),0,VLOOKUP(B134,'400 kV BRs'!$B$2:$K$95,9,FALSE))</f>
        <v>0</v>
      </c>
      <c r="L134" s="341">
        <f>IF(ISERROR(VLOOKUP(B134,'400 kV BRs'!$B$2:$K$95,10,FALSE)),0,VLOOKUP(B134,'400 kV BRs'!$B$2:$K$95,10,FALSE))</f>
        <v>0</v>
      </c>
      <c r="M134" s="337">
        <f t="shared" si="8"/>
        <v>400</v>
      </c>
      <c r="N134" s="337">
        <f t="shared" si="9"/>
        <v>113</v>
      </c>
      <c r="O134" s="337">
        <f t="shared" si="10"/>
        <v>113</v>
      </c>
      <c r="P134" s="337">
        <f t="shared" si="11"/>
        <v>513</v>
      </c>
      <c r="Q134" t="s">
        <v>759</v>
      </c>
    </row>
    <row r="135" spans="1:17" ht="15.75" customHeight="1" x14ac:dyDescent="0.25">
      <c r="A135" s="156">
        <v>132</v>
      </c>
      <c r="B135" s="241" t="s">
        <v>135</v>
      </c>
      <c r="C135" s="239">
        <v>0</v>
      </c>
      <c r="D135" s="239">
        <v>1</v>
      </c>
      <c r="E135" s="239">
        <v>0</v>
      </c>
      <c r="F135" s="239">
        <v>0</v>
      </c>
      <c r="G135" s="239">
        <v>0</v>
      </c>
      <c r="H135" s="239">
        <v>0</v>
      </c>
      <c r="I135" s="341">
        <f>IF(ISERROR(VLOOKUP(B135,'400 kV BRs'!$B$2:$K$95,7,FALSE)),0,VLOOKUP(B135,'400 kV BRs'!$B$2:$K$95,7,FALSE))</f>
        <v>0</v>
      </c>
      <c r="J135" s="341">
        <f>IF(ISERROR(VLOOKUP(B135,'400 kV BRs'!$B$2:$K$95,8,FALSE)),0,VLOOKUP(B135,'400 kV BRs'!$B$2:$K$95,8,FALSE))</f>
        <v>2</v>
      </c>
      <c r="K135" s="341">
        <f>IF(ISERROR(VLOOKUP(B135,'400 kV BRs'!$B$2:$K$95,9,FALSE)),0,VLOOKUP(B135,'400 kV BRs'!$B$2:$K$95,9,FALSE))</f>
        <v>0</v>
      </c>
      <c r="L135" s="341">
        <f>IF(ISERROR(VLOOKUP(B135,'400 kV BRs'!$B$2:$K$95,10,FALSE)),0,VLOOKUP(B135,'400 kV BRs'!$B$2:$K$95,10,FALSE))</f>
        <v>0</v>
      </c>
      <c r="M135" s="337">
        <f t="shared" si="8"/>
        <v>50</v>
      </c>
      <c r="N135" s="337">
        <f t="shared" si="9"/>
        <v>126</v>
      </c>
      <c r="O135" s="337">
        <f t="shared" si="10"/>
        <v>126</v>
      </c>
      <c r="P135" s="337">
        <f t="shared" si="11"/>
        <v>176</v>
      </c>
    </row>
    <row r="136" spans="1:17" x14ac:dyDescent="0.25">
      <c r="A136" s="156">
        <v>133</v>
      </c>
      <c r="B136" s="243" t="s">
        <v>10</v>
      </c>
      <c r="C136" s="239">
        <v>0</v>
      </c>
      <c r="D136" s="239">
        <v>1</v>
      </c>
      <c r="E136" s="239">
        <v>0</v>
      </c>
      <c r="F136" s="239">
        <v>0</v>
      </c>
      <c r="G136" s="239">
        <v>0</v>
      </c>
      <c r="H136" s="239">
        <v>2</v>
      </c>
      <c r="I136" s="341">
        <f>IF(ISERROR(VLOOKUP(B136,'400 kV BRs'!$B$2:$K$95,7,FALSE)),0,VLOOKUP(B136,'400 kV BRs'!$B$2:$K$95,7,FALSE))</f>
        <v>0</v>
      </c>
      <c r="J136" s="341">
        <f>IF(ISERROR(VLOOKUP(B136,'400 kV BRs'!$B$2:$K$95,8,FALSE)),0,VLOOKUP(B136,'400 kV BRs'!$B$2:$K$95,8,FALSE))</f>
        <v>0</v>
      </c>
      <c r="K136" s="341">
        <f>IF(ISERROR(VLOOKUP(B136,'400 kV BRs'!$B$2:$K$95,9,FALSE)),0,VLOOKUP(B136,'400 kV BRs'!$B$2:$K$95,9,FALSE))</f>
        <v>0</v>
      </c>
      <c r="L136" s="341">
        <f>IF(ISERROR(VLOOKUP(B136,'400 kV BRs'!$B$2:$K$95,10,FALSE)),0,VLOOKUP(B136,'400 kV BRs'!$B$2:$K$95,10,FALSE))</f>
        <v>2</v>
      </c>
      <c r="M136" s="337">
        <f t="shared" si="8"/>
        <v>210</v>
      </c>
      <c r="N136" s="337">
        <f t="shared" si="9"/>
        <v>250</v>
      </c>
      <c r="O136" s="337">
        <f t="shared" si="10"/>
        <v>250</v>
      </c>
      <c r="P136" s="337">
        <f t="shared" si="11"/>
        <v>460</v>
      </c>
      <c r="Q136" t="s">
        <v>759</v>
      </c>
    </row>
    <row r="137" spans="1:17" ht="13.5" customHeight="1" x14ac:dyDescent="0.25">
      <c r="A137" s="156">
        <v>134</v>
      </c>
      <c r="B137" s="243" t="s">
        <v>166</v>
      </c>
      <c r="C137" s="239">
        <v>0</v>
      </c>
      <c r="D137" s="239">
        <v>0</v>
      </c>
      <c r="E137" s="239">
        <v>0</v>
      </c>
      <c r="F137" s="239">
        <v>0</v>
      </c>
      <c r="G137" s="239">
        <v>0</v>
      </c>
      <c r="H137" s="239">
        <v>0</v>
      </c>
      <c r="I137" s="341">
        <f>IF(ISERROR(VLOOKUP(B137,'400 kV BRs'!$B$2:$K$95,7,FALSE)),0,VLOOKUP(B137,'400 kV BRs'!$B$2:$K$95,7,FALSE))</f>
        <v>0</v>
      </c>
      <c r="J137" s="341">
        <f>IF(ISERROR(VLOOKUP(B137,'400 kV BRs'!$B$2:$K$95,8,FALSE)),0,VLOOKUP(B137,'400 kV BRs'!$B$2:$K$95,8,FALSE))</f>
        <v>0</v>
      </c>
      <c r="K137" s="341">
        <f>IF(ISERROR(VLOOKUP(B137,'400 kV BRs'!$B$2:$K$95,9,FALSE)),0,VLOOKUP(B137,'400 kV BRs'!$B$2:$K$95,9,FALSE))</f>
        <v>0</v>
      </c>
      <c r="L137" s="341">
        <f>IF(ISERROR(VLOOKUP(B137,'400 kV BRs'!$B$2:$K$95,10,FALSE)),0,VLOOKUP(B137,'400 kV BRs'!$B$2:$K$95,10,FALSE))</f>
        <v>0</v>
      </c>
      <c r="M137" s="337">
        <f t="shared" si="8"/>
        <v>0</v>
      </c>
      <c r="N137" s="337">
        <f t="shared" si="9"/>
        <v>0</v>
      </c>
      <c r="O137" s="337">
        <f t="shared" si="10"/>
        <v>0</v>
      </c>
      <c r="P137" s="337">
        <f t="shared" si="11"/>
        <v>0</v>
      </c>
    </row>
    <row r="138" spans="1:17" ht="15" customHeight="1" x14ac:dyDescent="0.25">
      <c r="A138" s="156">
        <v>135</v>
      </c>
      <c r="B138" s="243" t="s">
        <v>88</v>
      </c>
      <c r="C138" s="239">
        <v>0</v>
      </c>
      <c r="D138" s="239">
        <v>4</v>
      </c>
      <c r="E138" s="239">
        <v>2</v>
      </c>
      <c r="F138" s="239">
        <v>0</v>
      </c>
      <c r="G138" s="239">
        <v>0</v>
      </c>
      <c r="H138" s="239">
        <v>0</v>
      </c>
      <c r="I138" s="341">
        <f>IF(ISERROR(VLOOKUP(B138,'400 kV BRs'!$B$2:$K$95,7,FALSE)),0,VLOOKUP(B138,'400 kV BRs'!$B$2:$K$95,7,FALSE))</f>
        <v>0</v>
      </c>
      <c r="J138" s="341">
        <f>IF(ISERROR(VLOOKUP(B138,'400 kV BRs'!$B$2:$K$95,8,FALSE)),0,VLOOKUP(B138,'400 kV BRs'!$B$2:$K$95,8,FALSE))</f>
        <v>1</v>
      </c>
      <c r="K138" s="341">
        <f>IF(ISERROR(VLOOKUP(B138,'400 kV BRs'!$B$2:$K$95,9,FALSE)),0,VLOOKUP(B138,'400 kV BRs'!$B$2:$K$95,9,FALSE))</f>
        <v>0</v>
      </c>
      <c r="L138" s="341">
        <f>IF(ISERROR(VLOOKUP(B138,'400 kV BRs'!$B$2:$K$95,10,FALSE)),0,VLOOKUP(B138,'400 kV BRs'!$B$2:$K$95,10,FALSE))</f>
        <v>1</v>
      </c>
      <c r="M138" s="337">
        <f t="shared" si="8"/>
        <v>326</v>
      </c>
      <c r="N138" s="337">
        <f t="shared" si="9"/>
        <v>188</v>
      </c>
      <c r="O138" s="337">
        <f t="shared" si="10"/>
        <v>314</v>
      </c>
      <c r="P138" s="337">
        <f t="shared" si="11"/>
        <v>514</v>
      </c>
    </row>
    <row r="139" spans="1:17" ht="13.5" customHeight="1" x14ac:dyDescent="0.25">
      <c r="A139" s="156">
        <v>136</v>
      </c>
      <c r="B139" s="241" t="s">
        <v>32</v>
      </c>
      <c r="C139" s="239">
        <v>0</v>
      </c>
      <c r="D139" s="239">
        <v>0</v>
      </c>
      <c r="E139" s="239">
        <v>0</v>
      </c>
      <c r="F139" s="239">
        <v>0</v>
      </c>
      <c r="G139" s="239">
        <v>0</v>
      </c>
      <c r="H139" s="239">
        <v>2</v>
      </c>
      <c r="I139" s="341">
        <f>IF(ISERROR(VLOOKUP(B139,'400 kV BRs'!$B$2:$K$95,7,FALSE)),0,VLOOKUP(B139,'400 kV BRs'!$B$2:$K$95,7,FALSE))</f>
        <v>0</v>
      </c>
      <c r="J139" s="341">
        <f>IF(ISERROR(VLOOKUP(B139,'400 kV BRs'!$B$2:$K$95,8,FALSE)),0,VLOOKUP(B139,'400 kV BRs'!$B$2:$K$95,8,FALSE))</f>
        <v>0</v>
      </c>
      <c r="K139" s="341">
        <f>IF(ISERROR(VLOOKUP(B139,'400 kV BRs'!$B$2:$K$95,9,FALSE)),0,VLOOKUP(B139,'400 kV BRs'!$B$2:$K$95,9,FALSE))</f>
        <v>0</v>
      </c>
      <c r="L139" s="341">
        <f>IF(ISERROR(VLOOKUP(B139,'400 kV BRs'!$B$2:$K$95,10,FALSE)),0,VLOOKUP(B139,'400 kV BRs'!$B$2:$K$95,10,FALSE))</f>
        <v>0</v>
      </c>
      <c r="M139" s="337">
        <f t="shared" si="8"/>
        <v>160</v>
      </c>
      <c r="N139" s="337">
        <f t="shared" si="9"/>
        <v>0</v>
      </c>
      <c r="O139" s="337">
        <f t="shared" si="10"/>
        <v>0</v>
      </c>
      <c r="P139" s="337">
        <f t="shared" si="11"/>
        <v>160</v>
      </c>
    </row>
    <row r="140" spans="1:17" ht="14.25" customHeight="1" x14ac:dyDescent="0.25">
      <c r="A140" s="156">
        <v>137</v>
      </c>
      <c r="B140" s="241" t="s">
        <v>579</v>
      </c>
      <c r="C140" s="239">
        <v>0</v>
      </c>
      <c r="D140" s="239">
        <v>0</v>
      </c>
      <c r="E140" s="239">
        <v>0</v>
      </c>
      <c r="F140" s="239">
        <v>0</v>
      </c>
      <c r="G140" s="239">
        <v>0</v>
      </c>
      <c r="H140" s="239">
        <v>0</v>
      </c>
      <c r="I140" s="341">
        <f>IF(ISERROR(VLOOKUP(B140,'400 kV BRs'!$B$2:$K$95,7,FALSE)),0,VLOOKUP(B140,'400 kV BRs'!$B$2:$K$95,7,FALSE))</f>
        <v>1</v>
      </c>
      <c r="J140" s="341">
        <f>IF(ISERROR(VLOOKUP(B140,'400 kV BRs'!$B$2:$K$95,8,FALSE)),0,VLOOKUP(B140,'400 kV BRs'!$B$2:$K$95,8,FALSE))</f>
        <v>0</v>
      </c>
      <c r="K140" s="341">
        <f>IF(ISERROR(VLOOKUP(B140,'400 kV BRs'!$B$2:$K$95,9,FALSE)),0,VLOOKUP(B140,'400 kV BRs'!$B$2:$K$95,9,FALSE))</f>
        <v>0</v>
      </c>
      <c r="L140" s="341">
        <f>IF(ISERROR(VLOOKUP(B140,'400 kV BRs'!$B$2:$K$95,10,FALSE)),0,VLOOKUP(B140,'400 kV BRs'!$B$2:$K$95,10,FALSE))</f>
        <v>0</v>
      </c>
      <c r="M140" s="337">
        <f t="shared" si="8"/>
        <v>0</v>
      </c>
      <c r="N140" s="337">
        <f t="shared" si="9"/>
        <v>50</v>
      </c>
      <c r="O140" s="337">
        <f t="shared" si="10"/>
        <v>50</v>
      </c>
      <c r="P140" s="337">
        <f t="shared" si="11"/>
        <v>50</v>
      </c>
    </row>
    <row r="141" spans="1:17" ht="12.75" customHeight="1" x14ac:dyDescent="0.25">
      <c r="A141" s="156">
        <v>138</v>
      </c>
      <c r="B141" s="241" t="s">
        <v>169</v>
      </c>
      <c r="C141" s="239">
        <v>0</v>
      </c>
      <c r="D141" s="239">
        <v>0</v>
      </c>
      <c r="E141" s="239">
        <v>0</v>
      </c>
      <c r="F141" s="239">
        <v>0</v>
      </c>
      <c r="G141" s="239">
        <v>0</v>
      </c>
      <c r="H141" s="239">
        <v>0</v>
      </c>
      <c r="I141" s="341">
        <f>IF(ISERROR(VLOOKUP(B141,'400 kV BRs'!$B$2:$K$95,7,FALSE)),0,VLOOKUP(B141,'400 kV BRs'!$B$2:$K$95,7,FALSE))</f>
        <v>1</v>
      </c>
      <c r="J141" s="341">
        <f>IF(ISERROR(VLOOKUP(B141,'400 kV BRs'!$B$2:$K$95,8,FALSE)),0,VLOOKUP(B141,'400 kV BRs'!$B$2:$K$95,8,FALSE))</f>
        <v>0</v>
      </c>
      <c r="K141" s="341">
        <f>IF(ISERROR(VLOOKUP(B141,'400 kV BRs'!$B$2:$K$95,9,FALSE)),0,VLOOKUP(B141,'400 kV BRs'!$B$2:$K$95,9,FALSE))</f>
        <v>1</v>
      </c>
      <c r="L141" s="341">
        <f>IF(ISERROR(VLOOKUP(B141,'400 kV BRs'!$B$2:$K$95,10,FALSE)),0,VLOOKUP(B141,'400 kV BRs'!$B$2:$K$95,10,FALSE))</f>
        <v>0</v>
      </c>
      <c r="M141" s="337">
        <f t="shared" si="8"/>
        <v>0</v>
      </c>
      <c r="N141" s="337">
        <f t="shared" si="9"/>
        <v>130</v>
      </c>
      <c r="O141" s="337">
        <f t="shared" si="10"/>
        <v>130</v>
      </c>
      <c r="P141" s="337">
        <f t="shared" si="11"/>
        <v>130</v>
      </c>
    </row>
    <row r="142" spans="1:17" ht="15" customHeight="1" x14ac:dyDescent="0.25">
      <c r="A142" s="156">
        <v>139</v>
      </c>
      <c r="B142" s="241" t="s">
        <v>308</v>
      </c>
      <c r="C142" s="239">
        <v>0</v>
      </c>
      <c r="D142" s="239">
        <v>0</v>
      </c>
      <c r="E142" s="239">
        <v>0</v>
      </c>
      <c r="F142" s="239">
        <v>0</v>
      </c>
      <c r="G142" s="239">
        <v>0</v>
      </c>
      <c r="H142" s="239">
        <v>0</v>
      </c>
      <c r="I142" s="341">
        <f>IF(ISERROR(VLOOKUP(B142,'400 kV BRs'!$B$2:$K$95,7,FALSE)),0,VLOOKUP(B142,'400 kV BRs'!$B$2:$K$95,7,FALSE))</f>
        <v>0</v>
      </c>
      <c r="J142" s="341">
        <f>IF(ISERROR(VLOOKUP(B142,'400 kV BRs'!$B$2:$K$95,8,FALSE)),0,VLOOKUP(B142,'400 kV BRs'!$B$2:$K$95,8,FALSE))</f>
        <v>0</v>
      </c>
      <c r="K142" s="341">
        <f>IF(ISERROR(VLOOKUP(B142,'400 kV BRs'!$B$2:$K$95,9,FALSE)),0,VLOOKUP(B142,'400 kV BRs'!$B$2:$K$95,9,FALSE))</f>
        <v>1</v>
      </c>
      <c r="L142" s="341">
        <f>IF(ISERROR(VLOOKUP(B142,'400 kV BRs'!$B$2:$K$95,10,FALSE)),0,VLOOKUP(B142,'400 kV BRs'!$B$2:$K$95,10,FALSE))</f>
        <v>0</v>
      </c>
      <c r="M142" s="337">
        <f t="shared" si="8"/>
        <v>0</v>
      </c>
      <c r="N142" s="337">
        <f t="shared" si="9"/>
        <v>80</v>
      </c>
      <c r="O142" s="337">
        <f t="shared" si="10"/>
        <v>80</v>
      </c>
      <c r="P142" s="337">
        <f t="shared" si="11"/>
        <v>80</v>
      </c>
    </row>
    <row r="143" spans="1:17" ht="11.25" customHeight="1" x14ac:dyDescent="0.25">
      <c r="A143" s="156">
        <v>140</v>
      </c>
      <c r="B143" s="243" t="s">
        <v>40</v>
      </c>
      <c r="C143" s="239">
        <v>0</v>
      </c>
      <c r="D143" s="239">
        <v>2</v>
      </c>
      <c r="E143" s="239">
        <v>0</v>
      </c>
      <c r="F143" s="239">
        <v>0</v>
      </c>
      <c r="G143" s="239">
        <v>0</v>
      </c>
      <c r="H143" s="239">
        <v>0</v>
      </c>
      <c r="I143" s="341">
        <f>IF(ISERROR(VLOOKUP(B143,'400 kV BRs'!$B$2:$K$95,7,FALSE)),0,VLOOKUP(B143,'400 kV BRs'!$B$2:$K$95,7,FALSE))</f>
        <v>0</v>
      </c>
      <c r="J143" s="341">
        <f>IF(ISERROR(VLOOKUP(B143,'400 kV BRs'!$B$2:$K$95,8,FALSE)),0,VLOOKUP(B143,'400 kV BRs'!$B$2:$K$95,8,FALSE))</f>
        <v>1</v>
      </c>
      <c r="K143" s="341">
        <f>IF(ISERROR(VLOOKUP(B143,'400 kV BRs'!$B$2:$K$95,9,FALSE)),0,VLOOKUP(B143,'400 kV BRs'!$B$2:$K$95,9,FALSE))</f>
        <v>0</v>
      </c>
      <c r="L143" s="341">
        <f>IF(ISERROR(VLOOKUP(B143,'400 kV BRs'!$B$2:$K$95,10,FALSE)),0,VLOOKUP(B143,'400 kV BRs'!$B$2:$K$95,10,FALSE))</f>
        <v>0</v>
      </c>
      <c r="M143" s="337">
        <f t="shared" si="8"/>
        <v>100</v>
      </c>
      <c r="N143" s="337">
        <f t="shared" si="9"/>
        <v>63</v>
      </c>
      <c r="O143" s="337">
        <f t="shared" si="10"/>
        <v>63</v>
      </c>
      <c r="P143" s="337">
        <f t="shared" si="11"/>
        <v>163</v>
      </c>
    </row>
    <row r="144" spans="1:17" ht="12.75" customHeight="1" x14ac:dyDescent="0.25">
      <c r="A144" s="156">
        <v>141</v>
      </c>
      <c r="B144" s="241" t="s">
        <v>171</v>
      </c>
      <c r="C144" s="239">
        <v>0</v>
      </c>
      <c r="D144" s="239">
        <v>0</v>
      </c>
      <c r="E144" s="239">
        <v>0</v>
      </c>
      <c r="F144" s="239">
        <v>0</v>
      </c>
      <c r="G144" s="239">
        <v>0</v>
      </c>
      <c r="H144" s="239">
        <v>0</v>
      </c>
      <c r="I144" s="341">
        <f>IF(ISERROR(VLOOKUP(B144,'400 kV BRs'!$B$2:$K$95,7,FALSE)),0,VLOOKUP(B144,'400 kV BRs'!$B$2:$K$95,7,FALSE))</f>
        <v>0</v>
      </c>
      <c r="J144" s="341">
        <f>IF(ISERROR(VLOOKUP(B144,'400 kV BRs'!$B$2:$K$95,8,FALSE)),0,VLOOKUP(B144,'400 kV BRs'!$B$2:$K$95,8,FALSE))</f>
        <v>0</v>
      </c>
      <c r="K144" s="341">
        <f>IF(ISERROR(VLOOKUP(B144,'400 kV BRs'!$B$2:$K$95,9,FALSE)),0,VLOOKUP(B144,'400 kV BRs'!$B$2:$K$95,9,FALSE))</f>
        <v>0</v>
      </c>
      <c r="L144" s="341">
        <f>IF(ISERROR(VLOOKUP(B144,'400 kV BRs'!$B$2:$K$95,10,FALSE)),0,VLOOKUP(B144,'400 kV BRs'!$B$2:$K$95,10,FALSE))</f>
        <v>0</v>
      </c>
      <c r="M144" s="337">
        <f t="shared" si="8"/>
        <v>0</v>
      </c>
      <c r="N144" s="337">
        <f t="shared" si="9"/>
        <v>0</v>
      </c>
      <c r="O144" s="337">
        <f t="shared" si="10"/>
        <v>0</v>
      </c>
      <c r="P144" s="337">
        <f t="shared" si="11"/>
        <v>0</v>
      </c>
    </row>
    <row r="145" spans="1:17" ht="11.25" customHeight="1" x14ac:dyDescent="0.25">
      <c r="A145" s="156">
        <v>142</v>
      </c>
      <c r="B145" s="241" t="s">
        <v>221</v>
      </c>
      <c r="C145" s="239">
        <v>0</v>
      </c>
      <c r="D145" s="239">
        <v>0</v>
      </c>
      <c r="E145" s="239">
        <v>0</v>
      </c>
      <c r="F145" s="239">
        <v>0</v>
      </c>
      <c r="G145" s="239">
        <v>0</v>
      </c>
      <c r="H145" s="239">
        <v>0</v>
      </c>
      <c r="I145" s="341">
        <f>IF(ISERROR(VLOOKUP(B145,'400 kV BRs'!$B$2:$K$95,7,FALSE)),0,VLOOKUP(B145,'400 kV BRs'!$B$2:$K$95,7,FALSE))</f>
        <v>0</v>
      </c>
      <c r="J145" s="341">
        <f>IF(ISERROR(VLOOKUP(B145,'400 kV BRs'!$B$2:$K$95,8,FALSE)),0,VLOOKUP(B145,'400 kV BRs'!$B$2:$K$95,8,FALSE))</f>
        <v>0</v>
      </c>
      <c r="K145" s="341">
        <f>IF(ISERROR(VLOOKUP(B145,'400 kV BRs'!$B$2:$K$95,9,FALSE)),0,VLOOKUP(B145,'400 kV BRs'!$B$2:$K$95,9,FALSE))</f>
        <v>0</v>
      </c>
      <c r="L145" s="341">
        <f>IF(ISERROR(VLOOKUP(B145,'400 kV BRs'!$B$2:$K$95,10,FALSE)),0,VLOOKUP(B145,'400 kV BRs'!$B$2:$K$95,10,FALSE))</f>
        <v>0</v>
      </c>
      <c r="M145" s="337">
        <f t="shared" si="8"/>
        <v>0</v>
      </c>
      <c r="N145" s="337">
        <f t="shared" si="9"/>
        <v>0</v>
      </c>
      <c r="O145" s="337">
        <f t="shared" si="10"/>
        <v>0</v>
      </c>
      <c r="P145" s="337">
        <f t="shared" si="11"/>
        <v>0</v>
      </c>
    </row>
    <row r="146" spans="1:17" ht="12.75" customHeight="1" x14ac:dyDescent="0.25">
      <c r="A146" s="156">
        <v>143</v>
      </c>
      <c r="B146" s="241" t="s">
        <v>124</v>
      </c>
      <c r="C146" s="239">
        <v>0</v>
      </c>
      <c r="D146" s="239">
        <v>0</v>
      </c>
      <c r="E146" s="239">
        <v>0</v>
      </c>
      <c r="F146" s="239">
        <v>0</v>
      </c>
      <c r="G146" s="239">
        <v>0</v>
      </c>
      <c r="H146" s="239">
        <v>0</v>
      </c>
      <c r="I146" s="341">
        <f>IF(ISERROR(VLOOKUP(B146,'400 kV BRs'!$B$2:$K$95,7,FALSE)),0,VLOOKUP(B146,'400 kV BRs'!$B$2:$K$95,7,FALSE))</f>
        <v>0</v>
      </c>
      <c r="J146" s="341">
        <f>IF(ISERROR(VLOOKUP(B146,'400 kV BRs'!$B$2:$K$95,8,FALSE)),0,VLOOKUP(B146,'400 kV BRs'!$B$2:$K$95,8,FALSE))</f>
        <v>0</v>
      </c>
      <c r="K146" s="341">
        <f>IF(ISERROR(VLOOKUP(B146,'400 kV BRs'!$B$2:$K$95,9,FALSE)),0,VLOOKUP(B146,'400 kV BRs'!$B$2:$K$95,9,FALSE))</f>
        <v>0</v>
      </c>
      <c r="L146" s="341">
        <f>IF(ISERROR(VLOOKUP(B146,'400 kV BRs'!$B$2:$K$95,10,FALSE)),0,VLOOKUP(B146,'400 kV BRs'!$B$2:$K$95,10,FALSE))</f>
        <v>0</v>
      </c>
      <c r="M146" s="337">
        <f t="shared" si="8"/>
        <v>0</v>
      </c>
      <c r="N146" s="337">
        <f t="shared" si="9"/>
        <v>0</v>
      </c>
      <c r="O146" s="337">
        <f t="shared" si="10"/>
        <v>0</v>
      </c>
      <c r="P146" s="337">
        <f t="shared" si="11"/>
        <v>0</v>
      </c>
    </row>
    <row r="147" spans="1:17" ht="13.5" customHeight="1" x14ac:dyDescent="0.25">
      <c r="A147" s="156">
        <v>144</v>
      </c>
      <c r="B147" s="243" t="s">
        <v>66</v>
      </c>
      <c r="C147" s="239">
        <v>0</v>
      </c>
      <c r="D147" s="239">
        <v>0</v>
      </c>
      <c r="E147" s="239">
        <v>0</v>
      </c>
      <c r="F147" s="239">
        <v>0</v>
      </c>
      <c r="G147" s="239">
        <v>0</v>
      </c>
      <c r="H147" s="239">
        <v>0</v>
      </c>
      <c r="I147" s="341">
        <f>IF(ISERROR(VLOOKUP(B147,'400 kV BRs'!$B$2:$K$95,7,FALSE)),0,VLOOKUP(B147,'400 kV BRs'!$B$2:$K$95,7,FALSE))</f>
        <v>0</v>
      </c>
      <c r="J147" s="341">
        <f>IF(ISERROR(VLOOKUP(B147,'400 kV BRs'!$B$2:$K$95,8,FALSE)),0,VLOOKUP(B147,'400 kV BRs'!$B$2:$K$95,8,FALSE))</f>
        <v>0</v>
      </c>
      <c r="K147" s="341">
        <f>IF(ISERROR(VLOOKUP(B147,'400 kV BRs'!$B$2:$K$95,9,FALSE)),0,VLOOKUP(B147,'400 kV BRs'!$B$2:$K$95,9,FALSE))</f>
        <v>0</v>
      </c>
      <c r="L147" s="341">
        <f>IF(ISERROR(VLOOKUP(B147,'400 kV BRs'!$B$2:$K$95,10,FALSE)),0,VLOOKUP(B147,'400 kV BRs'!$B$2:$K$95,10,FALSE))</f>
        <v>0</v>
      </c>
      <c r="M147" s="337">
        <f t="shared" si="8"/>
        <v>0</v>
      </c>
      <c r="N147" s="337">
        <f t="shared" si="9"/>
        <v>0</v>
      </c>
      <c r="O147" s="337">
        <f t="shared" si="10"/>
        <v>0</v>
      </c>
      <c r="P147" s="337">
        <f t="shared" si="11"/>
        <v>0</v>
      </c>
    </row>
    <row r="148" spans="1:17" ht="14.25" customHeight="1" x14ac:dyDescent="0.25">
      <c r="A148" s="156">
        <v>145</v>
      </c>
      <c r="B148" s="243" t="s">
        <v>173</v>
      </c>
      <c r="C148" s="239">
        <v>0</v>
      </c>
      <c r="D148" s="239">
        <v>0</v>
      </c>
      <c r="E148" s="239">
        <v>0</v>
      </c>
      <c r="F148" s="239">
        <v>0</v>
      </c>
      <c r="G148" s="239">
        <v>0</v>
      </c>
      <c r="H148" s="239">
        <v>0</v>
      </c>
      <c r="I148" s="341">
        <f>IF(ISERROR(VLOOKUP(B148,'400 kV BRs'!$B$2:$K$95,7,FALSE)),0,VLOOKUP(B148,'400 kV BRs'!$B$2:$K$95,7,FALSE))</f>
        <v>0</v>
      </c>
      <c r="J148" s="341">
        <f>IF(ISERROR(VLOOKUP(B148,'400 kV BRs'!$B$2:$K$95,8,FALSE)),0,VLOOKUP(B148,'400 kV BRs'!$B$2:$K$95,8,FALSE))</f>
        <v>0</v>
      </c>
      <c r="K148" s="341">
        <f>IF(ISERROR(VLOOKUP(B148,'400 kV BRs'!$B$2:$K$95,9,FALSE)),0,VLOOKUP(B148,'400 kV BRs'!$B$2:$K$95,9,FALSE))</f>
        <v>0</v>
      </c>
      <c r="L148" s="341">
        <f>IF(ISERROR(VLOOKUP(B148,'400 kV BRs'!$B$2:$K$95,10,FALSE)),0,VLOOKUP(B148,'400 kV BRs'!$B$2:$K$95,10,FALSE))</f>
        <v>0</v>
      </c>
      <c r="M148" s="337">
        <f t="shared" si="8"/>
        <v>0</v>
      </c>
      <c r="N148" s="337">
        <f t="shared" si="9"/>
        <v>0</v>
      </c>
      <c r="O148" s="337">
        <f t="shared" si="10"/>
        <v>0</v>
      </c>
      <c r="P148" s="337">
        <f t="shared" si="11"/>
        <v>0</v>
      </c>
    </row>
    <row r="149" spans="1:17" ht="14.25" customHeight="1" x14ac:dyDescent="0.25">
      <c r="A149" s="156">
        <v>146</v>
      </c>
      <c r="B149" s="241" t="s">
        <v>34</v>
      </c>
      <c r="C149" s="239">
        <v>0</v>
      </c>
      <c r="D149" s="239">
        <v>0</v>
      </c>
      <c r="E149" s="239">
        <v>0</v>
      </c>
      <c r="F149" s="239">
        <v>0</v>
      </c>
      <c r="G149" s="239">
        <v>0</v>
      </c>
      <c r="H149" s="239">
        <v>0</v>
      </c>
      <c r="I149" s="341">
        <f>IF(ISERROR(VLOOKUP(B149,'400 kV BRs'!$B$2:$K$95,7,FALSE)),0,VLOOKUP(B149,'400 kV BRs'!$B$2:$K$95,7,FALSE))</f>
        <v>0</v>
      </c>
      <c r="J149" s="341">
        <f>IF(ISERROR(VLOOKUP(B149,'400 kV BRs'!$B$2:$K$95,8,FALSE)),0,VLOOKUP(B149,'400 kV BRs'!$B$2:$K$95,8,FALSE))</f>
        <v>0</v>
      </c>
      <c r="K149" s="341">
        <f>IF(ISERROR(VLOOKUP(B149,'400 kV BRs'!$B$2:$K$95,9,FALSE)),0,VLOOKUP(B149,'400 kV BRs'!$B$2:$K$95,9,FALSE))</f>
        <v>2</v>
      </c>
      <c r="L149" s="341">
        <f>IF(ISERROR(VLOOKUP(B149,'400 kV BRs'!$B$2:$K$95,10,FALSE)),0,VLOOKUP(B149,'400 kV BRs'!$B$2:$K$95,10,FALSE))</f>
        <v>0</v>
      </c>
      <c r="M149" s="337">
        <f t="shared" si="8"/>
        <v>0</v>
      </c>
      <c r="N149" s="337">
        <f t="shared" si="9"/>
        <v>160</v>
      </c>
      <c r="O149" s="337">
        <f t="shared" si="10"/>
        <v>160</v>
      </c>
      <c r="P149" s="337">
        <f t="shared" si="11"/>
        <v>160</v>
      </c>
    </row>
    <row r="150" spans="1:17" ht="15" customHeight="1" x14ac:dyDescent="0.25">
      <c r="A150" s="156">
        <v>147</v>
      </c>
      <c r="B150" s="241" t="s">
        <v>583</v>
      </c>
      <c r="C150" s="239">
        <v>0</v>
      </c>
      <c r="D150" s="239">
        <v>0</v>
      </c>
      <c r="E150" s="239">
        <v>0</v>
      </c>
      <c r="F150" s="239">
        <v>0</v>
      </c>
      <c r="G150" s="239">
        <v>0</v>
      </c>
      <c r="H150" s="239">
        <v>0</v>
      </c>
      <c r="I150" s="341">
        <f>IF(ISERROR(VLOOKUP(B150,'400 kV BRs'!$B$2:$K$95,7,FALSE)),0,VLOOKUP(B150,'400 kV BRs'!$B$2:$K$95,7,FALSE))</f>
        <v>0</v>
      </c>
      <c r="J150" s="341">
        <f>IF(ISERROR(VLOOKUP(B150,'400 kV BRs'!$B$2:$K$95,8,FALSE)),0,VLOOKUP(B150,'400 kV BRs'!$B$2:$K$95,8,FALSE))</f>
        <v>0</v>
      </c>
      <c r="K150" s="341">
        <f>IF(ISERROR(VLOOKUP(B150,'400 kV BRs'!$B$2:$K$95,9,FALSE)),0,VLOOKUP(B150,'400 kV BRs'!$B$2:$K$95,9,FALSE))</f>
        <v>0</v>
      </c>
      <c r="L150" s="341">
        <f>IF(ISERROR(VLOOKUP(B150,'400 kV BRs'!$B$2:$K$95,10,FALSE)),0,VLOOKUP(B150,'400 kV BRs'!$B$2:$K$95,10,FALSE))</f>
        <v>0</v>
      </c>
      <c r="M150" s="337">
        <f t="shared" si="8"/>
        <v>0</v>
      </c>
      <c r="N150" s="337">
        <f t="shared" si="9"/>
        <v>0</v>
      </c>
      <c r="O150" s="337">
        <f t="shared" si="10"/>
        <v>0</v>
      </c>
      <c r="P150" s="337">
        <f t="shared" si="11"/>
        <v>0</v>
      </c>
    </row>
    <row r="151" spans="1:17" ht="14.25" customHeight="1" x14ac:dyDescent="0.25">
      <c r="A151" s="156">
        <v>148</v>
      </c>
      <c r="B151" s="241" t="s">
        <v>175</v>
      </c>
      <c r="C151" s="239">
        <v>0</v>
      </c>
      <c r="D151" s="239">
        <v>0</v>
      </c>
      <c r="E151" s="239">
        <v>0</v>
      </c>
      <c r="F151" s="239">
        <v>0</v>
      </c>
      <c r="G151" s="239">
        <v>0</v>
      </c>
      <c r="H151" s="239">
        <v>0</v>
      </c>
      <c r="I151" s="341">
        <f>IF(ISERROR(VLOOKUP(B151,'400 kV BRs'!$B$2:$K$95,7,FALSE)),0,VLOOKUP(B151,'400 kV BRs'!$B$2:$K$95,7,FALSE))</f>
        <v>0</v>
      </c>
      <c r="J151" s="341">
        <f>IF(ISERROR(VLOOKUP(B151,'400 kV BRs'!$B$2:$K$95,8,FALSE)),0,VLOOKUP(B151,'400 kV BRs'!$B$2:$K$95,8,FALSE))</f>
        <v>0</v>
      </c>
      <c r="K151" s="341">
        <f>IF(ISERROR(VLOOKUP(B151,'400 kV BRs'!$B$2:$K$95,9,FALSE)),0,VLOOKUP(B151,'400 kV BRs'!$B$2:$K$95,9,FALSE))</f>
        <v>0</v>
      </c>
      <c r="L151" s="341">
        <f>IF(ISERROR(VLOOKUP(B151,'400 kV BRs'!$B$2:$K$95,10,FALSE)),0,VLOOKUP(B151,'400 kV BRs'!$B$2:$K$95,10,FALSE))</f>
        <v>0</v>
      </c>
      <c r="M151" s="337">
        <f t="shared" si="8"/>
        <v>0</v>
      </c>
      <c r="N151" s="337">
        <f t="shared" si="9"/>
        <v>0</v>
      </c>
      <c r="O151" s="337">
        <f t="shared" si="10"/>
        <v>0</v>
      </c>
      <c r="P151" s="337">
        <f t="shared" si="11"/>
        <v>0</v>
      </c>
    </row>
    <row r="152" spans="1:17" ht="13.5" customHeight="1" x14ac:dyDescent="0.25">
      <c r="A152" s="156">
        <v>149</v>
      </c>
      <c r="B152" s="243" t="s">
        <v>318</v>
      </c>
      <c r="C152" s="239">
        <v>0</v>
      </c>
      <c r="D152" s="239">
        <v>0</v>
      </c>
      <c r="E152" s="239">
        <v>0</v>
      </c>
      <c r="F152" s="239">
        <v>0</v>
      </c>
      <c r="G152" s="239">
        <v>0</v>
      </c>
      <c r="H152" s="239">
        <v>0</v>
      </c>
      <c r="I152" s="341">
        <f>IF(ISERROR(VLOOKUP(B152,'400 kV BRs'!$B$2:$K$95,7,FALSE)),0,VLOOKUP(B152,'400 kV BRs'!$B$2:$K$95,7,FALSE))</f>
        <v>0</v>
      </c>
      <c r="J152" s="341">
        <f>IF(ISERROR(VLOOKUP(B152,'400 kV BRs'!$B$2:$K$95,8,FALSE)),0,VLOOKUP(B152,'400 kV BRs'!$B$2:$K$95,8,FALSE))</f>
        <v>0</v>
      </c>
      <c r="K152" s="341">
        <f>IF(ISERROR(VLOOKUP(B152,'400 kV BRs'!$B$2:$K$95,9,FALSE)),0,VLOOKUP(B152,'400 kV BRs'!$B$2:$K$95,9,FALSE))</f>
        <v>1</v>
      </c>
      <c r="L152" s="341">
        <f>IF(ISERROR(VLOOKUP(B152,'400 kV BRs'!$B$2:$K$95,10,FALSE)),0,VLOOKUP(B152,'400 kV BRs'!$B$2:$K$95,10,FALSE))</f>
        <v>0</v>
      </c>
      <c r="M152" s="337">
        <f t="shared" si="8"/>
        <v>0</v>
      </c>
      <c r="N152" s="337">
        <f t="shared" si="9"/>
        <v>80</v>
      </c>
      <c r="O152" s="337">
        <f t="shared" si="10"/>
        <v>80</v>
      </c>
      <c r="P152" s="337">
        <f t="shared" si="11"/>
        <v>80</v>
      </c>
    </row>
    <row r="153" spans="1:17" ht="14.25" customHeight="1" x14ac:dyDescent="0.25">
      <c r="A153" s="156">
        <v>150</v>
      </c>
      <c r="B153" s="241" t="s">
        <v>110</v>
      </c>
      <c r="C153" s="239">
        <v>0</v>
      </c>
      <c r="D153" s="239">
        <v>0</v>
      </c>
      <c r="E153" s="239">
        <v>0</v>
      </c>
      <c r="F153" s="239">
        <v>0</v>
      </c>
      <c r="G153" s="239">
        <v>0</v>
      </c>
      <c r="H153" s="239">
        <v>0</v>
      </c>
      <c r="I153" s="341">
        <f>IF(ISERROR(VLOOKUP(B153,'400 kV BRs'!$B$2:$K$95,7,FALSE)),0,VLOOKUP(B153,'400 kV BRs'!$B$2:$K$95,7,FALSE))</f>
        <v>0</v>
      </c>
      <c r="J153" s="341">
        <f>IF(ISERROR(VLOOKUP(B153,'400 kV BRs'!$B$2:$K$95,8,FALSE)),0,VLOOKUP(B153,'400 kV BRs'!$B$2:$K$95,8,FALSE))</f>
        <v>0</v>
      </c>
      <c r="K153" s="341">
        <f>IF(ISERROR(VLOOKUP(B153,'400 kV BRs'!$B$2:$K$95,9,FALSE)),0,VLOOKUP(B153,'400 kV BRs'!$B$2:$K$95,9,FALSE))</f>
        <v>0</v>
      </c>
      <c r="L153" s="341">
        <f>IF(ISERROR(VLOOKUP(B153,'400 kV BRs'!$B$2:$K$95,10,FALSE)),0,VLOOKUP(B153,'400 kV BRs'!$B$2:$K$95,10,FALSE))</f>
        <v>0</v>
      </c>
      <c r="M153" s="337">
        <f t="shared" si="8"/>
        <v>0</v>
      </c>
      <c r="N153" s="337">
        <f t="shared" si="9"/>
        <v>0</v>
      </c>
      <c r="O153" s="337">
        <f t="shared" si="10"/>
        <v>0</v>
      </c>
      <c r="P153" s="337">
        <f t="shared" si="11"/>
        <v>0</v>
      </c>
    </row>
    <row r="154" spans="1:17" ht="15" customHeight="1" x14ac:dyDescent="0.25">
      <c r="A154" s="156">
        <v>151</v>
      </c>
      <c r="B154" s="241" t="s">
        <v>492</v>
      </c>
      <c r="C154" s="239">
        <v>0</v>
      </c>
      <c r="D154" s="239">
        <v>0</v>
      </c>
      <c r="E154" s="239">
        <v>0</v>
      </c>
      <c r="F154" s="239">
        <v>0</v>
      </c>
      <c r="G154" s="239">
        <v>0</v>
      </c>
      <c r="H154" s="239">
        <v>0</v>
      </c>
      <c r="I154" s="341">
        <f>IF(ISERROR(VLOOKUP(B154,'400 kV BRs'!$B$2:$K$95,7,FALSE)),0,VLOOKUP(B154,'400 kV BRs'!$B$2:$K$95,7,FALSE))</f>
        <v>0</v>
      </c>
      <c r="J154" s="341">
        <f>IF(ISERROR(VLOOKUP(B154,'400 kV BRs'!$B$2:$K$95,8,FALSE)),0,VLOOKUP(B154,'400 kV BRs'!$B$2:$K$95,8,FALSE))</f>
        <v>0</v>
      </c>
      <c r="K154" s="341">
        <f>IF(ISERROR(VLOOKUP(B154,'400 kV BRs'!$B$2:$K$95,9,FALSE)),0,VLOOKUP(B154,'400 kV BRs'!$B$2:$K$95,9,FALSE))</f>
        <v>0</v>
      </c>
      <c r="L154" s="341">
        <f>IF(ISERROR(VLOOKUP(B154,'400 kV BRs'!$B$2:$K$95,10,FALSE)),0,VLOOKUP(B154,'400 kV BRs'!$B$2:$K$95,10,FALSE))</f>
        <v>0</v>
      </c>
      <c r="M154" s="337">
        <f t="shared" si="8"/>
        <v>0</v>
      </c>
      <c r="N154" s="337">
        <f t="shared" si="9"/>
        <v>0</v>
      </c>
      <c r="O154" s="337">
        <f t="shared" si="10"/>
        <v>0</v>
      </c>
      <c r="P154" s="337">
        <f t="shared" si="11"/>
        <v>0</v>
      </c>
    </row>
    <row r="155" spans="1:17" s="270" customFormat="1" ht="15" customHeight="1" x14ac:dyDescent="0.25">
      <c r="A155" s="156">
        <v>152</v>
      </c>
      <c r="B155" s="241" t="s">
        <v>93</v>
      </c>
      <c r="C155" s="266">
        <v>0</v>
      </c>
      <c r="D155" s="266">
        <v>1</v>
      </c>
      <c r="E155" s="266">
        <v>0</v>
      </c>
      <c r="F155" s="266">
        <v>0</v>
      </c>
      <c r="G155" s="266">
        <v>0</v>
      </c>
      <c r="H155" s="266">
        <v>0</v>
      </c>
      <c r="I155" s="341">
        <f>IF(ISERROR(VLOOKUP(B155,'400 kV BRs'!$B$2:$K$95,7,FALSE)),0,VLOOKUP(B155,'400 kV BRs'!$B$2:$K$95,7,FALSE))</f>
        <v>0</v>
      </c>
      <c r="J155" s="341">
        <f>IF(ISERROR(VLOOKUP(B155,'400 kV BRs'!$B$2:$K$95,8,FALSE)),0,VLOOKUP(B155,'400 kV BRs'!$B$2:$K$95,8,FALSE))</f>
        <v>0</v>
      </c>
      <c r="K155" s="341">
        <f>IF(ISERROR(VLOOKUP(B155,'400 kV BRs'!$B$2:$K$95,9,FALSE)),0,VLOOKUP(B155,'400 kV BRs'!$B$2:$K$95,9,FALSE))</f>
        <v>0</v>
      </c>
      <c r="L155" s="341">
        <f>IF(ISERROR(VLOOKUP(B155,'400 kV BRs'!$B$2:$K$95,10,FALSE)),0,VLOOKUP(B155,'400 kV BRs'!$B$2:$K$95,10,FALSE))</f>
        <v>0</v>
      </c>
      <c r="M155" s="337">
        <f t="shared" si="8"/>
        <v>50</v>
      </c>
      <c r="N155" s="337">
        <f t="shared" si="9"/>
        <v>0</v>
      </c>
      <c r="O155" s="337">
        <f t="shared" si="10"/>
        <v>0</v>
      </c>
      <c r="P155" s="337">
        <f t="shared" si="11"/>
        <v>50</v>
      </c>
    </row>
    <row r="156" spans="1:17" x14ac:dyDescent="0.25">
      <c r="A156" s="156">
        <v>153</v>
      </c>
      <c r="B156" s="241" t="s">
        <v>222</v>
      </c>
      <c r="C156" s="239">
        <v>0</v>
      </c>
      <c r="D156" s="239">
        <v>0</v>
      </c>
      <c r="E156" s="239">
        <v>0</v>
      </c>
      <c r="F156" s="239">
        <v>0</v>
      </c>
      <c r="G156" s="239">
        <v>0</v>
      </c>
      <c r="H156" s="239">
        <v>0</v>
      </c>
      <c r="I156" s="341">
        <f>IF(ISERROR(VLOOKUP(B156,'400 kV BRs'!$B$2:$K$95,7,FALSE)),0,VLOOKUP(B156,'400 kV BRs'!$B$2:$K$95,7,FALSE))</f>
        <v>0</v>
      </c>
      <c r="J156" s="341">
        <f>IF(ISERROR(VLOOKUP(B156,'400 kV BRs'!$B$2:$K$95,8,FALSE)),0,VLOOKUP(B156,'400 kV BRs'!$B$2:$K$95,8,FALSE))</f>
        <v>0</v>
      </c>
      <c r="K156" s="341">
        <f>IF(ISERROR(VLOOKUP(B156,'400 kV BRs'!$B$2:$K$95,9,FALSE)),0,VLOOKUP(B156,'400 kV BRs'!$B$2:$K$95,9,FALSE))</f>
        <v>0</v>
      </c>
      <c r="L156" s="341">
        <f>IF(ISERROR(VLOOKUP(B156,'400 kV BRs'!$B$2:$K$95,10,FALSE)),0,VLOOKUP(B156,'400 kV BRs'!$B$2:$K$95,10,FALSE))</f>
        <v>0</v>
      </c>
      <c r="M156" s="337">
        <f t="shared" si="8"/>
        <v>0</v>
      </c>
      <c r="N156" s="337">
        <f t="shared" si="9"/>
        <v>0</v>
      </c>
      <c r="O156" s="337">
        <f t="shared" si="10"/>
        <v>0</v>
      </c>
      <c r="P156" s="337">
        <f t="shared" si="11"/>
        <v>0</v>
      </c>
      <c r="Q156" t="s">
        <v>759</v>
      </c>
    </row>
    <row r="157" spans="1:17" x14ac:dyDescent="0.25">
      <c r="A157" s="156">
        <v>154</v>
      </c>
      <c r="B157" s="241" t="s">
        <v>182</v>
      </c>
      <c r="C157" s="239">
        <v>0</v>
      </c>
      <c r="D157" s="239">
        <v>0</v>
      </c>
      <c r="E157" s="239">
        <v>0</v>
      </c>
      <c r="F157" s="239">
        <v>0</v>
      </c>
      <c r="G157" s="239">
        <v>0</v>
      </c>
      <c r="H157" s="239">
        <v>0</v>
      </c>
      <c r="I157" s="341">
        <f>IF(ISERROR(VLOOKUP(B157,'400 kV BRs'!$B$2:$K$95,7,FALSE)),0,VLOOKUP(B157,'400 kV BRs'!$B$2:$K$95,7,FALSE))</f>
        <v>1</v>
      </c>
      <c r="J157" s="341">
        <f>IF(ISERROR(VLOOKUP(B157,'400 kV BRs'!$B$2:$K$95,8,FALSE)),0,VLOOKUP(B157,'400 kV BRs'!$B$2:$K$95,8,FALSE))</f>
        <v>0</v>
      </c>
      <c r="K157" s="341">
        <f>IF(ISERROR(VLOOKUP(B157,'400 kV BRs'!$B$2:$K$95,9,FALSE)),0,VLOOKUP(B157,'400 kV BRs'!$B$2:$K$95,9,FALSE))</f>
        <v>0</v>
      </c>
      <c r="L157" s="341">
        <f>IF(ISERROR(VLOOKUP(B157,'400 kV BRs'!$B$2:$K$95,10,FALSE)),0,VLOOKUP(B157,'400 kV BRs'!$B$2:$K$95,10,FALSE))</f>
        <v>1</v>
      </c>
      <c r="M157" s="337">
        <f t="shared" si="8"/>
        <v>0</v>
      </c>
      <c r="N157" s="337">
        <f t="shared" si="9"/>
        <v>175</v>
      </c>
      <c r="O157" s="337">
        <f t="shared" si="10"/>
        <v>175</v>
      </c>
      <c r="P157" s="337">
        <f t="shared" si="11"/>
        <v>175</v>
      </c>
      <c r="Q157" t="s">
        <v>759</v>
      </c>
    </row>
    <row r="158" spans="1:17" x14ac:dyDescent="0.25">
      <c r="A158" s="156">
        <v>155</v>
      </c>
      <c r="B158" s="241" t="s">
        <v>944</v>
      </c>
      <c r="C158" s="239">
        <v>0</v>
      </c>
      <c r="D158" s="239">
        <v>0</v>
      </c>
      <c r="E158" s="239">
        <v>0</v>
      </c>
      <c r="F158" s="239">
        <v>0</v>
      </c>
      <c r="G158" s="239">
        <v>0</v>
      </c>
      <c r="H158" s="239">
        <v>0</v>
      </c>
      <c r="I158" s="341">
        <f>IF(ISERROR(VLOOKUP(B158,'400 kV BRs'!$B$2:$K$95,7,FALSE)),0,VLOOKUP(B158,'400 kV BRs'!$B$2:$K$95,7,FALSE))</f>
        <v>0</v>
      </c>
      <c r="J158" s="341">
        <f>IF(ISERROR(VLOOKUP(B158,'400 kV BRs'!$B$2:$K$95,8,FALSE)),0,VLOOKUP(B158,'400 kV BRs'!$B$2:$K$95,8,FALSE))</f>
        <v>0</v>
      </c>
      <c r="K158" s="341">
        <f>IF(ISERROR(VLOOKUP(B158,'400 kV BRs'!$B$2:$K$95,9,FALSE)),0,VLOOKUP(B158,'400 kV BRs'!$B$2:$K$95,9,FALSE))</f>
        <v>0</v>
      </c>
      <c r="L158" s="341">
        <f>IF(ISERROR(VLOOKUP(B158,'400 kV BRs'!$B$2:$K$95,10,FALSE)),0,VLOOKUP(B158,'400 kV BRs'!$B$2:$K$95,10,FALSE))</f>
        <v>1</v>
      </c>
      <c r="M158" s="337">
        <f t="shared" si="8"/>
        <v>0</v>
      </c>
      <c r="N158" s="337">
        <f t="shared" si="9"/>
        <v>125</v>
      </c>
      <c r="O158" s="337">
        <f t="shared" si="10"/>
        <v>125</v>
      </c>
      <c r="P158" s="337">
        <f t="shared" si="11"/>
        <v>125</v>
      </c>
      <c r="Q158" t="s">
        <v>759</v>
      </c>
    </row>
    <row r="159" spans="1:17" x14ac:dyDescent="0.25">
      <c r="A159" s="156">
        <v>156</v>
      </c>
      <c r="B159" s="241" t="s">
        <v>141</v>
      </c>
      <c r="C159" s="239">
        <v>0</v>
      </c>
      <c r="D159" s="239">
        <v>6</v>
      </c>
      <c r="E159" s="239">
        <v>1</v>
      </c>
      <c r="F159" s="239">
        <v>3</v>
      </c>
      <c r="G159" s="239">
        <v>0</v>
      </c>
      <c r="H159" s="239">
        <v>0</v>
      </c>
      <c r="I159" s="341">
        <f>IF(ISERROR(VLOOKUP(B159,'400 kV BRs'!$B$2:$K$95,7,FALSE)),0,VLOOKUP(B159,'400 kV BRs'!$B$2:$K$95,7,FALSE))</f>
        <v>1</v>
      </c>
      <c r="J159" s="341">
        <f>IF(ISERROR(VLOOKUP(B159,'400 kV BRs'!$B$2:$K$95,8,FALSE)),0,VLOOKUP(B159,'400 kV BRs'!$B$2:$K$95,8,FALSE))</f>
        <v>1</v>
      </c>
      <c r="K159" s="341">
        <f>IF(ISERROR(VLOOKUP(B159,'400 kV BRs'!$B$2:$K$95,9,FALSE)),0,VLOOKUP(B159,'400 kV BRs'!$B$2:$K$95,9,FALSE))</f>
        <v>0</v>
      </c>
      <c r="L159" s="341">
        <f>IF(ISERROR(VLOOKUP(B159,'400 kV BRs'!$B$2:$K$95,10,FALSE)),0,VLOOKUP(B159,'400 kV BRs'!$B$2:$K$95,10,FALSE))</f>
        <v>0</v>
      </c>
      <c r="M159" s="337">
        <f t="shared" si="8"/>
        <v>552</v>
      </c>
      <c r="N159" s="337">
        <f t="shared" si="9"/>
        <v>113</v>
      </c>
      <c r="O159" s="337">
        <f t="shared" si="10"/>
        <v>176</v>
      </c>
      <c r="P159" s="337">
        <f t="shared" si="11"/>
        <v>665</v>
      </c>
      <c r="Q159" t="s">
        <v>759</v>
      </c>
    </row>
    <row r="160" spans="1:17" x14ac:dyDescent="0.25">
      <c r="A160" s="156">
        <v>157</v>
      </c>
      <c r="B160" s="241" t="s">
        <v>440</v>
      </c>
      <c r="C160" s="239">
        <v>0</v>
      </c>
      <c r="D160" s="239">
        <v>0</v>
      </c>
      <c r="E160" s="239">
        <v>0</v>
      </c>
      <c r="F160" s="239">
        <v>0</v>
      </c>
      <c r="G160" s="239">
        <v>0</v>
      </c>
      <c r="H160" s="239">
        <v>0</v>
      </c>
      <c r="I160" s="341">
        <f>IF(ISERROR(VLOOKUP(B160,'400 kV BRs'!$B$2:$K$95,7,FALSE)),0,VLOOKUP(B160,'400 kV BRs'!$B$2:$K$95,7,FALSE))</f>
        <v>0</v>
      </c>
      <c r="J160" s="341">
        <f>IF(ISERROR(VLOOKUP(B160,'400 kV BRs'!$B$2:$K$95,8,FALSE)),0,VLOOKUP(B160,'400 kV BRs'!$B$2:$K$95,8,FALSE))</f>
        <v>0</v>
      </c>
      <c r="K160" s="341">
        <f>IF(ISERROR(VLOOKUP(B160,'400 kV BRs'!$B$2:$K$95,9,FALSE)),0,VLOOKUP(B160,'400 kV BRs'!$B$2:$K$95,9,FALSE))</f>
        <v>0</v>
      </c>
      <c r="L160" s="341">
        <f>IF(ISERROR(VLOOKUP(B160,'400 kV BRs'!$B$2:$K$95,10,FALSE)),0,VLOOKUP(B160,'400 kV BRs'!$B$2:$K$95,10,FALSE))</f>
        <v>0</v>
      </c>
      <c r="M160" s="337">
        <f t="shared" si="8"/>
        <v>0</v>
      </c>
      <c r="N160" s="337">
        <f t="shared" si="9"/>
        <v>0</v>
      </c>
      <c r="O160" s="337">
        <f t="shared" si="10"/>
        <v>0</v>
      </c>
      <c r="P160" s="337">
        <f t="shared" si="11"/>
        <v>0</v>
      </c>
      <c r="Q160" t="s">
        <v>759</v>
      </c>
    </row>
    <row r="161" spans="1:16" x14ac:dyDescent="0.25">
      <c r="A161" s="156">
        <v>158</v>
      </c>
      <c r="B161" s="241" t="s">
        <v>176</v>
      </c>
      <c r="C161" s="239">
        <v>0</v>
      </c>
      <c r="D161" s="239">
        <v>0</v>
      </c>
      <c r="E161" s="239">
        <v>0</v>
      </c>
      <c r="F161" s="239">
        <v>0</v>
      </c>
      <c r="G161" s="239">
        <v>0</v>
      </c>
      <c r="H161" s="239">
        <v>0</v>
      </c>
      <c r="I161" s="341">
        <f>IF(ISERROR(VLOOKUP(B161,'400 kV BRs'!$B$2:$K$95,7,FALSE)),0,VLOOKUP(B161,'400 kV BRs'!$B$2:$K$95,7,FALSE))</f>
        <v>0</v>
      </c>
      <c r="J161" s="341">
        <f>IF(ISERROR(VLOOKUP(B161,'400 kV BRs'!$B$2:$K$95,8,FALSE)),0,VLOOKUP(B161,'400 kV BRs'!$B$2:$K$95,8,FALSE))</f>
        <v>0</v>
      </c>
      <c r="K161" s="341">
        <f>IF(ISERROR(VLOOKUP(B161,'400 kV BRs'!$B$2:$K$95,9,FALSE)),0,VLOOKUP(B161,'400 kV BRs'!$B$2:$K$95,9,FALSE))</f>
        <v>1</v>
      </c>
      <c r="L161" s="341">
        <f>IF(ISERROR(VLOOKUP(B161,'400 kV BRs'!$B$2:$K$95,10,FALSE)),0,VLOOKUP(B161,'400 kV BRs'!$B$2:$K$95,10,FALSE))</f>
        <v>0</v>
      </c>
      <c r="M161" s="337">
        <f t="shared" si="8"/>
        <v>0</v>
      </c>
      <c r="N161" s="337">
        <f t="shared" si="9"/>
        <v>80</v>
      </c>
      <c r="O161" s="337">
        <f t="shared" si="10"/>
        <v>80</v>
      </c>
      <c r="P161" s="337">
        <f t="shared" si="11"/>
        <v>80</v>
      </c>
    </row>
    <row r="162" spans="1:16" x14ac:dyDescent="0.25">
      <c r="A162" s="156">
        <v>159</v>
      </c>
      <c r="B162" s="241" t="s">
        <v>46</v>
      </c>
      <c r="C162" s="239">
        <v>0</v>
      </c>
      <c r="D162" s="239">
        <v>0</v>
      </c>
      <c r="E162" s="239">
        <v>0</v>
      </c>
      <c r="F162" s="239">
        <v>0</v>
      </c>
      <c r="G162" s="239">
        <v>0</v>
      </c>
      <c r="H162" s="239">
        <v>0</v>
      </c>
      <c r="I162" s="341">
        <f>IF(ISERROR(VLOOKUP(B162,'400 kV BRs'!$B$2:$K$95,7,FALSE)),0,VLOOKUP(B162,'400 kV BRs'!$B$2:$K$95,7,FALSE))</f>
        <v>0</v>
      </c>
      <c r="J162" s="341">
        <f>IF(ISERROR(VLOOKUP(B162,'400 kV BRs'!$B$2:$K$95,8,FALSE)),0,VLOOKUP(B162,'400 kV BRs'!$B$2:$K$95,8,FALSE))</f>
        <v>1</v>
      </c>
      <c r="K162" s="341">
        <f>IF(ISERROR(VLOOKUP(B162,'400 kV BRs'!$B$2:$K$95,9,FALSE)),0,VLOOKUP(B162,'400 kV BRs'!$B$2:$K$95,9,FALSE))</f>
        <v>0</v>
      </c>
      <c r="L162" s="341">
        <f>IF(ISERROR(VLOOKUP(B162,'400 kV BRs'!$B$2:$K$95,10,FALSE)),0,VLOOKUP(B162,'400 kV BRs'!$B$2:$K$95,10,FALSE))</f>
        <v>0</v>
      </c>
      <c r="M162" s="337">
        <f t="shared" si="8"/>
        <v>0</v>
      </c>
      <c r="N162" s="337">
        <f t="shared" si="9"/>
        <v>63</v>
      </c>
      <c r="O162" s="337">
        <f t="shared" si="10"/>
        <v>63</v>
      </c>
      <c r="P162" s="337">
        <f t="shared" si="11"/>
        <v>63</v>
      </c>
    </row>
    <row r="163" spans="1:16" x14ac:dyDescent="0.25">
      <c r="A163" s="156">
        <v>160</v>
      </c>
      <c r="B163" s="241" t="s">
        <v>441</v>
      </c>
      <c r="C163" s="239">
        <v>0</v>
      </c>
      <c r="D163" s="239">
        <v>0</v>
      </c>
      <c r="E163" s="239">
        <v>0</v>
      </c>
      <c r="F163" s="239">
        <v>0</v>
      </c>
      <c r="G163" s="239">
        <v>0</v>
      </c>
      <c r="H163" s="239">
        <v>0</v>
      </c>
      <c r="I163" s="341">
        <f>IF(ISERROR(VLOOKUP(B163,'400 kV BRs'!$B$2:$K$95,7,FALSE)),0,VLOOKUP(B163,'400 kV BRs'!$B$2:$K$95,7,FALSE))</f>
        <v>0</v>
      </c>
      <c r="J163" s="341">
        <f>IF(ISERROR(VLOOKUP(B163,'400 kV BRs'!$B$2:$K$95,8,FALSE)),0,VLOOKUP(B163,'400 kV BRs'!$B$2:$K$95,8,FALSE))</f>
        <v>0</v>
      </c>
      <c r="K163" s="341">
        <f>IF(ISERROR(VLOOKUP(B163,'400 kV BRs'!$B$2:$K$95,9,FALSE)),0,VLOOKUP(B163,'400 kV BRs'!$B$2:$K$95,9,FALSE))</f>
        <v>0</v>
      </c>
      <c r="L163" s="341">
        <f>IF(ISERROR(VLOOKUP(B163,'400 kV BRs'!$B$2:$K$95,10,FALSE)),0,VLOOKUP(B163,'400 kV BRs'!$B$2:$K$95,10,FALSE))</f>
        <v>1</v>
      </c>
      <c r="M163" s="337">
        <f t="shared" si="8"/>
        <v>0</v>
      </c>
      <c r="N163" s="337">
        <f t="shared" si="9"/>
        <v>125</v>
      </c>
      <c r="O163" s="337">
        <f t="shared" si="10"/>
        <v>125</v>
      </c>
      <c r="P163" s="337">
        <f t="shared" si="11"/>
        <v>125</v>
      </c>
    </row>
    <row r="164" spans="1:16" s="323" customFormat="1" x14ac:dyDescent="0.25">
      <c r="A164" s="156">
        <v>161</v>
      </c>
      <c r="B164" s="241" t="s">
        <v>63</v>
      </c>
      <c r="C164" s="333">
        <v>0</v>
      </c>
      <c r="D164" s="333">
        <v>0</v>
      </c>
      <c r="E164" s="333">
        <v>0</v>
      </c>
      <c r="F164" s="333">
        <v>0</v>
      </c>
      <c r="G164" s="333">
        <v>0</v>
      </c>
      <c r="H164" s="333">
        <v>0</v>
      </c>
      <c r="I164" s="341">
        <f>IF(ISERROR(VLOOKUP(B164,'400 kV BRs'!$B$2:$K$95,7,FALSE)),0,VLOOKUP(B164,'400 kV BRs'!$B$2:$K$95,7,FALSE))</f>
        <v>0</v>
      </c>
      <c r="J164" s="341">
        <f>IF(ISERROR(VLOOKUP(B164,'400 kV BRs'!$B$2:$K$95,8,FALSE)),0,VLOOKUP(B164,'400 kV BRs'!$B$2:$K$95,8,FALSE))</f>
        <v>0</v>
      </c>
      <c r="K164" s="341">
        <f>IF(ISERROR(VLOOKUP(B164,'400 kV BRs'!$B$2:$K$95,9,FALSE)),0,VLOOKUP(B164,'400 kV BRs'!$B$2:$K$95,9,FALSE))</f>
        <v>0</v>
      </c>
      <c r="L164" s="341">
        <f>IF(ISERROR(VLOOKUP(B164,'400 kV BRs'!$B$2:$K$95,10,FALSE)),0,VLOOKUP(B164,'400 kV BRs'!$B$2:$K$95,10,FALSE))</f>
        <v>0</v>
      </c>
      <c r="M164" s="337">
        <f t="shared" si="8"/>
        <v>0</v>
      </c>
      <c r="N164" s="337">
        <f t="shared" si="9"/>
        <v>0</v>
      </c>
      <c r="O164" s="337">
        <f t="shared" si="10"/>
        <v>0</v>
      </c>
      <c r="P164" s="337">
        <f t="shared" si="11"/>
        <v>0</v>
      </c>
    </row>
    <row r="165" spans="1:16" s="323" customFormat="1" x14ac:dyDescent="0.25">
      <c r="A165" s="156">
        <v>162</v>
      </c>
      <c r="B165" s="241" t="s">
        <v>30</v>
      </c>
      <c r="C165" s="333">
        <v>0</v>
      </c>
      <c r="D165" s="333">
        <v>0</v>
      </c>
      <c r="E165" s="333">
        <v>0</v>
      </c>
      <c r="F165" s="333">
        <v>4</v>
      </c>
      <c r="G165" s="333">
        <v>0</v>
      </c>
      <c r="H165" s="333">
        <v>0</v>
      </c>
      <c r="I165" s="341">
        <f>IF(ISERROR(VLOOKUP(B165,'400 kV BRs'!$B$2:$K$95,7,FALSE)),0,VLOOKUP(B165,'400 kV BRs'!$B$2:$K$95,7,FALSE))</f>
        <v>1</v>
      </c>
      <c r="J165" s="341">
        <f>IF(ISERROR(VLOOKUP(B165,'400 kV BRs'!$B$2:$K$95,8,FALSE)),0,VLOOKUP(B165,'400 kV BRs'!$B$2:$K$95,8,FALSE))</f>
        <v>0</v>
      </c>
      <c r="K165" s="341">
        <f>IF(ISERROR(VLOOKUP(B165,'400 kV BRs'!$B$2:$K$95,9,FALSE)),0,VLOOKUP(B165,'400 kV BRs'!$B$2:$K$95,9,FALSE))</f>
        <v>0</v>
      </c>
      <c r="L165" s="341">
        <f>IF(ISERROR(VLOOKUP(B165,'400 kV BRs'!$B$2:$K$95,10,FALSE)),0,VLOOKUP(B165,'400 kV BRs'!$B$2:$K$95,10,FALSE))</f>
        <v>0</v>
      </c>
      <c r="M165" s="337">
        <f t="shared" si="8"/>
        <v>252</v>
      </c>
      <c r="N165" s="337">
        <f t="shared" si="9"/>
        <v>50</v>
      </c>
      <c r="O165" s="337">
        <f t="shared" si="10"/>
        <v>50</v>
      </c>
      <c r="P165" s="337">
        <f t="shared" si="11"/>
        <v>302</v>
      </c>
    </row>
    <row r="166" spans="1:16" s="323" customFormat="1" x14ac:dyDescent="0.25">
      <c r="A166" s="156">
        <v>163</v>
      </c>
      <c r="B166" s="241" t="s">
        <v>174</v>
      </c>
      <c r="C166" s="333">
        <v>0</v>
      </c>
      <c r="D166" s="333">
        <v>0</v>
      </c>
      <c r="E166" s="333">
        <v>0</v>
      </c>
      <c r="F166" s="333">
        <v>0</v>
      </c>
      <c r="G166" s="333">
        <v>0</v>
      </c>
      <c r="H166" s="333">
        <v>0</v>
      </c>
      <c r="I166" s="341">
        <f>IF(ISERROR(VLOOKUP(B166,'400 kV BRs'!$B$2:$K$95,7,FALSE)),0,VLOOKUP(B166,'400 kV BRs'!$B$2:$K$95,7,FALSE))</f>
        <v>0</v>
      </c>
      <c r="J166" s="341">
        <f>IF(ISERROR(VLOOKUP(B166,'400 kV BRs'!$B$2:$K$95,8,FALSE)),0,VLOOKUP(B166,'400 kV BRs'!$B$2:$K$95,8,FALSE))</f>
        <v>0</v>
      </c>
      <c r="K166" s="341">
        <f>IF(ISERROR(VLOOKUP(B166,'400 kV BRs'!$B$2:$K$95,9,FALSE)),0,VLOOKUP(B166,'400 kV BRs'!$B$2:$K$95,9,FALSE))</f>
        <v>0</v>
      </c>
      <c r="L166" s="341">
        <f>IF(ISERROR(VLOOKUP(B166,'400 kV BRs'!$B$2:$K$95,10,FALSE)),0,VLOOKUP(B166,'400 kV BRs'!$B$2:$K$95,10,FALSE))</f>
        <v>1</v>
      </c>
      <c r="M166" s="337">
        <f t="shared" si="8"/>
        <v>0</v>
      </c>
      <c r="N166" s="337">
        <f t="shared" si="9"/>
        <v>125</v>
      </c>
      <c r="O166" s="337">
        <f t="shared" si="10"/>
        <v>125</v>
      </c>
      <c r="P166" s="337">
        <f t="shared" si="11"/>
        <v>125</v>
      </c>
    </row>
    <row r="167" spans="1:16" x14ac:dyDescent="0.25">
      <c r="A167" s="156">
        <v>164</v>
      </c>
      <c r="B167" s="241" t="s">
        <v>163</v>
      </c>
      <c r="C167" s="239">
        <v>0</v>
      </c>
      <c r="D167" s="239">
        <v>2</v>
      </c>
      <c r="E167" s="239">
        <v>0</v>
      </c>
      <c r="F167" s="239">
        <v>2</v>
      </c>
      <c r="G167" s="239">
        <v>0</v>
      </c>
      <c r="H167" s="239">
        <v>0</v>
      </c>
      <c r="I167" s="341">
        <f>IF(ISERROR(VLOOKUP(B167,'400 kV BRs'!$B$2:$K$95,7,FALSE)),0,VLOOKUP(B167,'400 kV BRs'!$B$2:$K$95,7,FALSE))</f>
        <v>1</v>
      </c>
      <c r="J167" s="341">
        <f>IF(ISERROR(VLOOKUP(B167,'400 kV BRs'!$B$2:$K$95,8,FALSE)),0,VLOOKUP(B167,'400 kV BRs'!$B$2:$K$95,8,FALSE))</f>
        <v>0</v>
      </c>
      <c r="K167" s="341">
        <f>IF(ISERROR(VLOOKUP(B167,'400 kV BRs'!$B$2:$K$95,9,FALSE)),0,VLOOKUP(B167,'400 kV BRs'!$B$2:$K$95,9,FALSE))</f>
        <v>0</v>
      </c>
      <c r="L167" s="341">
        <f>IF(ISERROR(VLOOKUP(B167,'400 kV BRs'!$B$2:$K$95,10,FALSE)),0,VLOOKUP(B167,'400 kV BRs'!$B$2:$K$95,10,FALSE))</f>
        <v>1</v>
      </c>
      <c r="M167" s="337">
        <f>C167*50+D167*50+E167*63+F167*63+G167*80+H167*80</f>
        <v>226</v>
      </c>
      <c r="N167" s="337">
        <f>I167*50+J167*63+K167*80+L167*125</f>
        <v>175</v>
      </c>
      <c r="O167" s="337">
        <f>C167*50+E167*63+G167*80+I167*50+J167*63+K167*80+L167*125</f>
        <v>175</v>
      </c>
      <c r="P167" s="337">
        <f>M167+N167</f>
        <v>401</v>
      </c>
    </row>
    <row r="168" spans="1:16" s="175" customFormat="1" x14ac:dyDescent="0.25">
      <c r="A168" s="241"/>
      <c r="B168" s="239" t="s">
        <v>499</v>
      </c>
      <c r="C168" s="239">
        <f t="shared" ref="C168:P168" si="12">SUM(C4:C167)</f>
        <v>21</v>
      </c>
      <c r="D168" s="239">
        <f t="shared" si="12"/>
        <v>125</v>
      </c>
      <c r="E168" s="239">
        <f t="shared" si="12"/>
        <v>9</v>
      </c>
      <c r="F168" s="239">
        <f t="shared" si="12"/>
        <v>38</v>
      </c>
      <c r="G168" s="239">
        <f t="shared" si="12"/>
        <v>5</v>
      </c>
      <c r="H168" s="239">
        <f t="shared" si="12"/>
        <v>9</v>
      </c>
      <c r="I168" s="239">
        <f t="shared" si="12"/>
        <v>36</v>
      </c>
      <c r="J168" s="340">
        <f t="shared" si="12"/>
        <v>18</v>
      </c>
      <c r="K168" s="340">
        <f t="shared" si="12"/>
        <v>29</v>
      </c>
      <c r="L168" s="340">
        <f t="shared" si="12"/>
        <v>48</v>
      </c>
      <c r="M168" s="239">
        <f t="shared" si="12"/>
        <v>11381</v>
      </c>
      <c r="N168" s="239">
        <f t="shared" si="12"/>
        <v>11254</v>
      </c>
      <c r="O168" s="239">
        <f t="shared" si="12"/>
        <v>13271</v>
      </c>
      <c r="P168" s="239">
        <f t="shared" si="12"/>
        <v>22635</v>
      </c>
    </row>
  </sheetData>
  <mergeCells count="15">
    <mergeCell ref="A1:A3"/>
    <mergeCell ref="P1:P3"/>
    <mergeCell ref="C2:D2"/>
    <mergeCell ref="E2:F2"/>
    <mergeCell ref="I2:I3"/>
    <mergeCell ref="L2:L3"/>
    <mergeCell ref="C1:H1"/>
    <mergeCell ref="G2:H2"/>
    <mergeCell ref="J2:J3"/>
    <mergeCell ref="K2:K3"/>
    <mergeCell ref="B1:B3"/>
    <mergeCell ref="I1:L1"/>
    <mergeCell ref="M1:M3"/>
    <mergeCell ref="N1:N3"/>
    <mergeCell ref="O1:O3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I119"/>
  <sheetViews>
    <sheetView workbookViewId="0">
      <selection activeCell="N17" sqref="N17"/>
    </sheetView>
  </sheetViews>
  <sheetFormatPr defaultRowHeight="15" x14ac:dyDescent="0.25"/>
  <cols>
    <col min="2" max="2" width="19.7109375" bestFit="1" customWidth="1"/>
    <col min="3" max="3" width="10.85546875" bestFit="1" customWidth="1"/>
    <col min="4" max="4" width="13.42578125" bestFit="1" customWidth="1"/>
    <col min="9" max="9" width="17.42578125" bestFit="1" customWidth="1"/>
  </cols>
  <sheetData>
    <row r="1" spans="1:9" x14ac:dyDescent="0.25">
      <c r="A1" s="71" t="s">
        <v>498</v>
      </c>
    </row>
    <row r="2" spans="1:9" ht="25.5" x14ac:dyDescent="0.25">
      <c r="A2" s="44" t="s">
        <v>0</v>
      </c>
      <c r="B2" s="44" t="s">
        <v>1</v>
      </c>
      <c r="C2" s="44" t="s">
        <v>2</v>
      </c>
      <c r="D2" s="44" t="s">
        <v>3</v>
      </c>
      <c r="E2" s="44" t="s">
        <v>47</v>
      </c>
      <c r="F2" s="44" t="s">
        <v>5</v>
      </c>
      <c r="G2" s="44" t="s">
        <v>6</v>
      </c>
      <c r="H2" s="44" t="s">
        <v>7</v>
      </c>
      <c r="I2" s="23" t="s">
        <v>309</v>
      </c>
    </row>
    <row r="3" spans="1:9" x14ac:dyDescent="0.25">
      <c r="A3" s="42">
        <v>1</v>
      </c>
      <c r="B3" s="46" t="s">
        <v>81</v>
      </c>
      <c r="C3" s="46" t="s">
        <v>82</v>
      </c>
      <c r="D3" s="46">
        <v>1</v>
      </c>
      <c r="E3" s="46" t="s">
        <v>23</v>
      </c>
      <c r="F3" s="46" t="s">
        <v>23</v>
      </c>
      <c r="G3" s="46" t="s">
        <v>23</v>
      </c>
      <c r="H3" s="46">
        <v>289</v>
      </c>
      <c r="I3" s="40" t="s">
        <v>313</v>
      </c>
    </row>
    <row r="4" spans="1:9" x14ac:dyDescent="0.25">
      <c r="A4" s="42">
        <v>2</v>
      </c>
      <c r="B4" s="46" t="s">
        <v>81</v>
      </c>
      <c r="C4" s="46" t="s">
        <v>82</v>
      </c>
      <c r="D4" s="46">
        <v>2</v>
      </c>
      <c r="E4" s="46" t="s">
        <v>23</v>
      </c>
      <c r="F4" s="46" t="s">
        <v>23</v>
      </c>
      <c r="G4" s="46" t="s">
        <v>23</v>
      </c>
      <c r="H4" s="46">
        <v>273</v>
      </c>
      <c r="I4" s="40" t="s">
        <v>313</v>
      </c>
    </row>
    <row r="5" spans="1:9" x14ac:dyDescent="0.25">
      <c r="A5" s="42">
        <v>3</v>
      </c>
      <c r="B5" s="46" t="s">
        <v>81</v>
      </c>
      <c r="C5" s="46" t="s">
        <v>83</v>
      </c>
      <c r="D5" s="46">
        <v>1</v>
      </c>
      <c r="E5" s="46" t="s">
        <v>23</v>
      </c>
      <c r="F5" s="46" t="s">
        <v>23</v>
      </c>
      <c r="G5" s="46" t="s">
        <v>84</v>
      </c>
      <c r="H5" s="46">
        <v>98</v>
      </c>
      <c r="I5" s="40" t="s">
        <v>313</v>
      </c>
    </row>
    <row r="6" spans="1:9" x14ac:dyDescent="0.25">
      <c r="A6" s="42">
        <v>4</v>
      </c>
      <c r="B6" s="46" t="s">
        <v>81</v>
      </c>
      <c r="C6" s="46" t="s">
        <v>83</v>
      </c>
      <c r="D6" s="46">
        <v>2</v>
      </c>
      <c r="E6" s="46" t="s">
        <v>23</v>
      </c>
      <c r="F6" s="46" t="s">
        <v>23</v>
      </c>
      <c r="G6" s="46" t="s">
        <v>84</v>
      </c>
      <c r="H6" s="46">
        <v>98</v>
      </c>
      <c r="I6" s="40" t="s">
        <v>313</v>
      </c>
    </row>
    <row r="7" spans="1:9" x14ac:dyDescent="0.25">
      <c r="A7" s="42">
        <v>5</v>
      </c>
      <c r="B7" s="45" t="s">
        <v>82</v>
      </c>
      <c r="C7" s="45" t="s">
        <v>87</v>
      </c>
      <c r="D7" s="45">
        <v>1</v>
      </c>
      <c r="E7" s="45" t="s">
        <v>23</v>
      </c>
      <c r="F7" s="45" t="s">
        <v>23</v>
      </c>
      <c r="G7" s="45" t="s">
        <v>190</v>
      </c>
      <c r="H7" s="45">
        <v>20</v>
      </c>
      <c r="I7" s="21" t="s">
        <v>313</v>
      </c>
    </row>
    <row r="8" spans="1:9" x14ac:dyDescent="0.25">
      <c r="A8" s="42">
        <v>6</v>
      </c>
      <c r="B8" s="45" t="s">
        <v>89</v>
      </c>
      <c r="C8" s="45" t="s">
        <v>90</v>
      </c>
      <c r="D8" s="45">
        <v>1</v>
      </c>
      <c r="E8" s="45" t="s">
        <v>23</v>
      </c>
      <c r="F8" s="45" t="s">
        <v>23</v>
      </c>
      <c r="G8" s="45" t="s">
        <v>23</v>
      </c>
      <c r="H8" s="45">
        <v>118</v>
      </c>
      <c r="I8" s="21" t="s">
        <v>313</v>
      </c>
    </row>
    <row r="9" spans="1:9" x14ac:dyDescent="0.25">
      <c r="A9" s="42">
        <v>7</v>
      </c>
      <c r="B9" s="45" t="s">
        <v>89</v>
      </c>
      <c r="C9" s="45" t="s">
        <v>90</v>
      </c>
      <c r="D9" s="45">
        <v>2</v>
      </c>
      <c r="E9" s="45" t="s">
        <v>23</v>
      </c>
      <c r="F9" s="45" t="s">
        <v>23</v>
      </c>
      <c r="G9" s="45" t="s">
        <v>23</v>
      </c>
      <c r="H9" s="45">
        <v>118</v>
      </c>
      <c r="I9" s="21" t="s">
        <v>313</v>
      </c>
    </row>
    <row r="10" spans="1:9" x14ac:dyDescent="0.25">
      <c r="A10" s="42">
        <v>8</v>
      </c>
      <c r="B10" s="47" t="s">
        <v>147</v>
      </c>
      <c r="C10" s="47" t="s">
        <v>225</v>
      </c>
      <c r="D10" s="47">
        <v>1</v>
      </c>
      <c r="E10" s="47" t="s">
        <v>23</v>
      </c>
      <c r="F10" s="47" t="s">
        <v>23</v>
      </c>
      <c r="G10" s="47" t="s">
        <v>23</v>
      </c>
      <c r="H10" s="47">
        <v>114</v>
      </c>
      <c r="I10" s="21" t="s">
        <v>313</v>
      </c>
    </row>
    <row r="11" spans="1:9" x14ac:dyDescent="0.25">
      <c r="A11" s="42">
        <v>9</v>
      </c>
      <c r="B11" s="46" t="s">
        <v>85</v>
      </c>
      <c r="C11" s="46" t="s">
        <v>90</v>
      </c>
      <c r="D11" s="46">
        <v>1</v>
      </c>
      <c r="E11" s="46" t="s">
        <v>23</v>
      </c>
      <c r="F11" s="46" t="s">
        <v>15</v>
      </c>
      <c r="G11" s="46" t="s">
        <v>23</v>
      </c>
      <c r="H11" s="46">
        <v>118</v>
      </c>
      <c r="I11" s="40" t="s">
        <v>313</v>
      </c>
    </row>
    <row r="12" spans="1:9" x14ac:dyDescent="0.25">
      <c r="A12" s="42">
        <v>10</v>
      </c>
      <c r="B12" s="45" t="s">
        <v>111</v>
      </c>
      <c r="C12" s="45" t="s">
        <v>112</v>
      </c>
      <c r="D12" s="45">
        <v>1</v>
      </c>
      <c r="E12" s="45" t="s">
        <v>23</v>
      </c>
      <c r="F12" s="45" t="s">
        <v>23</v>
      </c>
      <c r="G12" s="45" t="s">
        <v>23</v>
      </c>
      <c r="H12" s="45">
        <v>79</v>
      </c>
      <c r="I12" s="22" t="s">
        <v>314</v>
      </c>
    </row>
    <row r="13" spans="1:9" x14ac:dyDescent="0.25">
      <c r="A13" s="42">
        <v>11</v>
      </c>
      <c r="B13" s="45" t="s">
        <v>111</v>
      </c>
      <c r="C13" s="45" t="s">
        <v>112</v>
      </c>
      <c r="D13" s="45">
        <v>2</v>
      </c>
      <c r="E13" s="45" t="s">
        <v>23</v>
      </c>
      <c r="F13" s="45" t="s">
        <v>23</v>
      </c>
      <c r="G13" s="45" t="s">
        <v>23</v>
      </c>
      <c r="H13" s="45">
        <v>80</v>
      </c>
      <c r="I13" s="22" t="s">
        <v>314</v>
      </c>
    </row>
    <row r="14" spans="1:9" x14ac:dyDescent="0.25">
      <c r="A14" s="42">
        <v>12</v>
      </c>
      <c r="B14" s="45" t="s">
        <v>111</v>
      </c>
      <c r="C14" s="45" t="s">
        <v>113</v>
      </c>
      <c r="D14" s="45">
        <v>1</v>
      </c>
      <c r="E14" s="45" t="s">
        <v>23</v>
      </c>
      <c r="F14" s="45" t="s">
        <v>23</v>
      </c>
      <c r="G14" s="45" t="s">
        <v>23</v>
      </c>
      <c r="H14" s="45">
        <v>188</v>
      </c>
      <c r="I14" s="21" t="s">
        <v>313</v>
      </c>
    </row>
    <row r="15" spans="1:9" x14ac:dyDescent="0.25">
      <c r="A15" s="42">
        <v>13</v>
      </c>
      <c r="B15" s="45" t="s">
        <v>112</v>
      </c>
      <c r="C15" s="45" t="s">
        <v>113</v>
      </c>
      <c r="D15" s="45">
        <v>1</v>
      </c>
      <c r="E15" s="45" t="s">
        <v>23</v>
      </c>
      <c r="F15" s="45" t="s">
        <v>23</v>
      </c>
      <c r="G15" s="45" t="s">
        <v>23</v>
      </c>
      <c r="H15" s="45">
        <v>108</v>
      </c>
      <c r="I15" s="21" t="s">
        <v>313</v>
      </c>
    </row>
    <row r="16" spans="1:9" x14ac:dyDescent="0.25">
      <c r="A16" s="42">
        <v>14</v>
      </c>
      <c r="B16" s="47" t="s">
        <v>112</v>
      </c>
      <c r="C16" s="47" t="s">
        <v>148</v>
      </c>
      <c r="D16" s="47">
        <v>1</v>
      </c>
      <c r="E16" s="47" t="s">
        <v>23</v>
      </c>
      <c r="F16" s="47" t="s">
        <v>23</v>
      </c>
      <c r="G16" s="47" t="s">
        <v>23</v>
      </c>
      <c r="H16" s="47">
        <v>150</v>
      </c>
      <c r="I16" s="21" t="s">
        <v>313</v>
      </c>
    </row>
    <row r="17" spans="1:9" x14ac:dyDescent="0.25">
      <c r="A17" s="42">
        <v>15</v>
      </c>
      <c r="B17" s="47" t="s">
        <v>112</v>
      </c>
      <c r="C17" s="47" t="s">
        <v>148</v>
      </c>
      <c r="D17" s="47">
        <v>2</v>
      </c>
      <c r="E17" s="47" t="s">
        <v>23</v>
      </c>
      <c r="F17" s="47" t="s">
        <v>23</v>
      </c>
      <c r="G17" s="47" t="s">
        <v>23</v>
      </c>
      <c r="H17" s="47">
        <v>150</v>
      </c>
      <c r="I17" s="21" t="s">
        <v>313</v>
      </c>
    </row>
    <row r="18" spans="1:9" x14ac:dyDescent="0.25">
      <c r="A18" s="42">
        <v>16</v>
      </c>
      <c r="B18" s="45" t="s">
        <v>146</v>
      </c>
      <c r="C18" s="45" t="s">
        <v>147</v>
      </c>
      <c r="D18" s="45">
        <v>1</v>
      </c>
      <c r="E18" s="45" t="s">
        <v>23</v>
      </c>
      <c r="F18" s="45" t="s">
        <v>23</v>
      </c>
      <c r="G18" s="45" t="s">
        <v>23</v>
      </c>
      <c r="H18" s="45">
        <v>53</v>
      </c>
      <c r="I18" s="21" t="s">
        <v>313</v>
      </c>
    </row>
    <row r="19" spans="1:9" x14ac:dyDescent="0.25">
      <c r="A19" s="42">
        <v>17</v>
      </c>
      <c r="B19" s="45" t="s">
        <v>146</v>
      </c>
      <c r="C19" s="45" t="s">
        <v>148</v>
      </c>
      <c r="D19" s="45">
        <v>1</v>
      </c>
      <c r="E19" s="45" t="s">
        <v>23</v>
      </c>
      <c r="F19" s="45" t="s">
        <v>23</v>
      </c>
      <c r="G19" s="45" t="s">
        <v>23</v>
      </c>
      <c r="H19" s="45">
        <v>136</v>
      </c>
      <c r="I19" s="21" t="s">
        <v>313</v>
      </c>
    </row>
    <row r="20" spans="1:9" x14ac:dyDescent="0.25">
      <c r="A20" s="42">
        <v>18</v>
      </c>
      <c r="B20" s="45" t="s">
        <v>146</v>
      </c>
      <c r="C20" s="45" t="s">
        <v>148</v>
      </c>
      <c r="D20" s="45">
        <v>2</v>
      </c>
      <c r="E20" s="45" t="s">
        <v>23</v>
      </c>
      <c r="F20" s="45" t="s">
        <v>23</v>
      </c>
      <c r="G20" s="45" t="s">
        <v>23</v>
      </c>
      <c r="H20" s="45">
        <v>136</v>
      </c>
      <c r="I20" s="21" t="s">
        <v>313</v>
      </c>
    </row>
    <row r="21" spans="1:9" x14ac:dyDescent="0.25">
      <c r="A21" s="42">
        <v>19</v>
      </c>
      <c r="B21" s="45" t="s">
        <v>113</v>
      </c>
      <c r="C21" s="45" t="s">
        <v>111</v>
      </c>
      <c r="D21" s="45">
        <v>1</v>
      </c>
      <c r="E21" s="45" t="s">
        <v>23</v>
      </c>
      <c r="F21" s="45" t="s">
        <v>23</v>
      </c>
      <c r="G21" s="45" t="s">
        <v>23</v>
      </c>
      <c r="H21" s="45">
        <v>103</v>
      </c>
      <c r="I21" s="21" t="s">
        <v>313</v>
      </c>
    </row>
    <row r="22" spans="1:9" x14ac:dyDescent="0.25">
      <c r="A22" s="42">
        <v>20</v>
      </c>
      <c r="B22" s="45" t="s">
        <v>135</v>
      </c>
      <c r="C22" s="45" t="s">
        <v>165</v>
      </c>
      <c r="D22" s="45">
        <v>1</v>
      </c>
      <c r="E22" s="45" t="s">
        <v>23</v>
      </c>
      <c r="F22" s="45" t="s">
        <v>23</v>
      </c>
      <c r="G22" s="45" t="s">
        <v>23</v>
      </c>
      <c r="H22" s="45">
        <v>189</v>
      </c>
      <c r="I22" s="21" t="s">
        <v>313</v>
      </c>
    </row>
    <row r="23" spans="1:9" x14ac:dyDescent="0.25">
      <c r="A23" s="42">
        <v>21</v>
      </c>
      <c r="B23" s="45" t="s">
        <v>135</v>
      </c>
      <c r="C23" s="45" t="s">
        <v>487</v>
      </c>
      <c r="D23" s="45">
        <v>1</v>
      </c>
      <c r="E23" s="45" t="s">
        <v>23</v>
      </c>
      <c r="F23" s="45" t="s">
        <v>23</v>
      </c>
      <c r="G23" s="45" t="s">
        <v>23</v>
      </c>
      <c r="H23" s="45">
        <v>240</v>
      </c>
      <c r="I23" s="21" t="s">
        <v>313</v>
      </c>
    </row>
    <row r="24" spans="1:9" x14ac:dyDescent="0.25">
      <c r="A24" s="42">
        <v>22</v>
      </c>
      <c r="B24" s="45" t="s">
        <v>171</v>
      </c>
      <c r="C24" s="45" t="s">
        <v>132</v>
      </c>
      <c r="D24" s="45">
        <v>1</v>
      </c>
      <c r="E24" s="45" t="s">
        <v>23</v>
      </c>
      <c r="F24" s="45" t="s">
        <v>172</v>
      </c>
      <c r="G24" s="45" t="s">
        <v>23</v>
      </c>
      <c r="H24" s="45">
        <v>178</v>
      </c>
      <c r="I24" s="21" t="s">
        <v>313</v>
      </c>
    </row>
    <row r="25" spans="1:9" x14ac:dyDescent="0.25">
      <c r="A25" s="42">
        <v>23</v>
      </c>
      <c r="B25" s="45" t="s">
        <v>171</v>
      </c>
      <c r="C25" s="45" t="s">
        <v>132</v>
      </c>
      <c r="D25" s="45">
        <v>2</v>
      </c>
      <c r="E25" s="45" t="s">
        <v>23</v>
      </c>
      <c r="F25" s="45" t="s">
        <v>172</v>
      </c>
      <c r="G25" s="45" t="s">
        <v>23</v>
      </c>
      <c r="H25" s="45">
        <v>178</v>
      </c>
      <c r="I25" s="21" t="s">
        <v>313</v>
      </c>
    </row>
    <row r="26" spans="1:9" x14ac:dyDescent="0.25">
      <c r="G26" s="67" t="s">
        <v>499</v>
      </c>
      <c r="H26" s="68">
        <f>SUM(H3:H25)</f>
        <v>3214</v>
      </c>
    </row>
    <row r="28" spans="1:9" x14ac:dyDescent="0.25">
      <c r="A28" s="71" t="s">
        <v>500</v>
      </c>
    </row>
    <row r="29" spans="1:9" ht="30" x14ac:dyDescent="0.25">
      <c r="A29" s="42" t="s">
        <v>501</v>
      </c>
      <c r="B29" s="11" t="s">
        <v>1</v>
      </c>
      <c r="C29" s="11" t="s">
        <v>2</v>
      </c>
      <c r="D29" s="11" t="s">
        <v>3</v>
      </c>
      <c r="E29" s="11" t="s">
        <v>47</v>
      </c>
      <c r="F29" s="11" t="s">
        <v>5</v>
      </c>
      <c r="G29" s="11" t="s">
        <v>6</v>
      </c>
      <c r="H29" s="11" t="s">
        <v>7</v>
      </c>
      <c r="I29" s="24" t="s">
        <v>309</v>
      </c>
    </row>
    <row r="30" spans="1:9" x14ac:dyDescent="0.25">
      <c r="A30" s="42">
        <v>1</v>
      </c>
      <c r="B30" s="65" t="s">
        <v>439</v>
      </c>
      <c r="C30" s="65" t="s">
        <v>235</v>
      </c>
      <c r="D30" s="65">
        <v>1</v>
      </c>
      <c r="E30" s="65" t="s">
        <v>23</v>
      </c>
      <c r="F30" s="65" t="s">
        <v>78</v>
      </c>
      <c r="G30" s="65" t="s">
        <v>23</v>
      </c>
      <c r="H30" s="65">
        <v>61</v>
      </c>
      <c r="I30" s="49" t="s">
        <v>320</v>
      </c>
    </row>
    <row r="31" spans="1:9" x14ac:dyDescent="0.25">
      <c r="A31" s="42">
        <v>2</v>
      </c>
      <c r="B31" s="65" t="s">
        <v>439</v>
      </c>
      <c r="C31" s="65" t="s">
        <v>235</v>
      </c>
      <c r="D31" s="65">
        <v>2</v>
      </c>
      <c r="E31" s="65" t="s">
        <v>23</v>
      </c>
      <c r="F31" s="65" t="s">
        <v>78</v>
      </c>
      <c r="G31" s="65" t="s">
        <v>23</v>
      </c>
      <c r="H31" s="65">
        <v>61</v>
      </c>
      <c r="I31" s="49" t="s">
        <v>320</v>
      </c>
    </row>
    <row r="32" spans="1:9" x14ac:dyDescent="0.25">
      <c r="A32" s="42">
        <v>3</v>
      </c>
      <c r="B32" s="65" t="s">
        <v>236</v>
      </c>
      <c r="C32" s="65" t="s">
        <v>237</v>
      </c>
      <c r="D32" s="65">
        <v>1</v>
      </c>
      <c r="E32" s="65" t="s">
        <v>23</v>
      </c>
      <c r="F32" s="65" t="s">
        <v>427</v>
      </c>
      <c r="G32" s="65" t="s">
        <v>23</v>
      </c>
      <c r="H32" s="65">
        <v>146</v>
      </c>
      <c r="I32" s="49" t="s">
        <v>320</v>
      </c>
    </row>
    <row r="33" spans="1:9" x14ac:dyDescent="0.25">
      <c r="A33" s="42">
        <v>4</v>
      </c>
      <c r="B33" s="65" t="s">
        <v>236</v>
      </c>
      <c r="C33" s="65" t="s">
        <v>238</v>
      </c>
      <c r="D33" s="65">
        <v>1</v>
      </c>
      <c r="E33" s="65" t="s">
        <v>23</v>
      </c>
      <c r="F33" s="65" t="s">
        <v>427</v>
      </c>
      <c r="G33" s="65" t="s">
        <v>23</v>
      </c>
      <c r="H33" s="65">
        <v>113</v>
      </c>
      <c r="I33" s="49" t="s">
        <v>320</v>
      </c>
    </row>
    <row r="34" spans="1:9" x14ac:dyDescent="0.25">
      <c r="A34" s="42">
        <v>5</v>
      </c>
      <c r="B34" s="65" t="s">
        <v>239</v>
      </c>
      <c r="C34" s="65" t="s">
        <v>481</v>
      </c>
      <c r="D34" s="65">
        <v>1</v>
      </c>
      <c r="E34" s="65" t="s">
        <v>23</v>
      </c>
      <c r="F34" s="65" t="s">
        <v>23</v>
      </c>
      <c r="G34" s="65" t="s">
        <v>428</v>
      </c>
      <c r="H34" s="65">
        <v>199</v>
      </c>
      <c r="I34" s="49" t="s">
        <v>320</v>
      </c>
    </row>
    <row r="35" spans="1:9" x14ac:dyDescent="0.25">
      <c r="A35" s="42">
        <v>6</v>
      </c>
      <c r="B35" s="65" t="s">
        <v>239</v>
      </c>
      <c r="C35" s="65" t="s">
        <v>240</v>
      </c>
      <c r="D35" s="65">
        <v>1</v>
      </c>
      <c r="E35" s="65" t="s">
        <v>23</v>
      </c>
      <c r="F35" s="65" t="s">
        <v>23</v>
      </c>
      <c r="G35" s="65" t="s">
        <v>428</v>
      </c>
      <c r="H35" s="65">
        <v>151</v>
      </c>
      <c r="I35" s="49" t="s">
        <v>320</v>
      </c>
    </row>
    <row r="36" spans="1:9" x14ac:dyDescent="0.25">
      <c r="A36" s="42">
        <v>7</v>
      </c>
      <c r="B36" s="65" t="s">
        <v>82</v>
      </c>
      <c r="C36" s="65" t="s">
        <v>13</v>
      </c>
      <c r="D36" s="65">
        <v>1</v>
      </c>
      <c r="E36" s="65" t="s">
        <v>23</v>
      </c>
      <c r="F36" s="65" t="s">
        <v>23</v>
      </c>
      <c r="G36" s="65" t="s">
        <v>15</v>
      </c>
      <c r="H36" s="65">
        <v>3</v>
      </c>
      <c r="I36" s="49" t="s">
        <v>320</v>
      </c>
    </row>
    <row r="37" spans="1:9" x14ac:dyDescent="0.25">
      <c r="A37" s="42">
        <v>8</v>
      </c>
      <c r="B37" s="65" t="s">
        <v>82</v>
      </c>
      <c r="C37" s="65" t="s">
        <v>246</v>
      </c>
      <c r="D37" s="65">
        <v>1</v>
      </c>
      <c r="E37" s="65" t="s">
        <v>23</v>
      </c>
      <c r="F37" s="65" t="s">
        <v>23</v>
      </c>
      <c r="G37" s="65" t="s">
        <v>23</v>
      </c>
      <c r="H37" s="65">
        <v>169</v>
      </c>
      <c r="I37" s="49" t="s">
        <v>320</v>
      </c>
    </row>
    <row r="38" spans="1:9" x14ac:dyDescent="0.25">
      <c r="A38" s="42">
        <v>9</v>
      </c>
      <c r="B38" s="65" t="s">
        <v>82</v>
      </c>
      <c r="C38" s="65" t="s">
        <v>247</v>
      </c>
      <c r="D38" s="65">
        <v>1</v>
      </c>
      <c r="E38" s="65" t="s">
        <v>23</v>
      </c>
      <c r="F38" s="65" t="s">
        <v>23</v>
      </c>
      <c r="G38" s="65" t="s">
        <v>23</v>
      </c>
      <c r="H38" s="65">
        <v>246</v>
      </c>
      <c r="I38" s="49" t="s">
        <v>320</v>
      </c>
    </row>
    <row r="39" spans="1:9" x14ac:dyDescent="0.25">
      <c r="A39" s="42">
        <v>10</v>
      </c>
      <c r="B39" s="65" t="s">
        <v>82</v>
      </c>
      <c r="C39" s="65" t="s">
        <v>247</v>
      </c>
      <c r="D39" s="65">
        <v>2</v>
      </c>
      <c r="E39" s="65" t="s">
        <v>23</v>
      </c>
      <c r="F39" s="65" t="s">
        <v>23</v>
      </c>
      <c r="G39" s="65" t="s">
        <v>23</v>
      </c>
      <c r="H39" s="65">
        <v>246</v>
      </c>
      <c r="I39" s="49" t="s">
        <v>320</v>
      </c>
    </row>
    <row r="40" spans="1:9" x14ac:dyDescent="0.25">
      <c r="A40" s="42">
        <v>11</v>
      </c>
      <c r="B40" s="65" t="s">
        <v>250</v>
      </c>
      <c r="C40" s="65" t="s">
        <v>251</v>
      </c>
      <c r="D40" s="65">
        <v>1</v>
      </c>
      <c r="E40" s="65" t="s">
        <v>23</v>
      </c>
      <c r="F40" s="65" t="s">
        <v>23</v>
      </c>
      <c r="G40" s="65" t="s">
        <v>15</v>
      </c>
      <c r="H40" s="65">
        <v>8</v>
      </c>
      <c r="I40" s="49" t="s">
        <v>320</v>
      </c>
    </row>
    <row r="41" spans="1:9" x14ac:dyDescent="0.25">
      <c r="A41" s="42">
        <v>12</v>
      </c>
      <c r="B41" s="65" t="s">
        <v>250</v>
      </c>
      <c r="C41" s="65" t="s">
        <v>251</v>
      </c>
      <c r="D41" s="65">
        <v>2</v>
      </c>
      <c r="E41" s="65" t="s">
        <v>23</v>
      </c>
      <c r="F41" s="65" t="s">
        <v>23</v>
      </c>
      <c r="G41" s="65" t="s">
        <v>15</v>
      </c>
      <c r="H41" s="65">
        <v>9</v>
      </c>
      <c r="I41" s="49" t="s">
        <v>320</v>
      </c>
    </row>
    <row r="42" spans="1:9" x14ac:dyDescent="0.25">
      <c r="A42" s="42">
        <v>13</v>
      </c>
      <c r="B42" s="65" t="s">
        <v>251</v>
      </c>
      <c r="C42" s="65" t="s">
        <v>252</v>
      </c>
      <c r="D42" s="65">
        <v>2</v>
      </c>
      <c r="E42" s="65" t="s">
        <v>23</v>
      </c>
      <c r="F42" s="65" t="s">
        <v>15</v>
      </c>
      <c r="G42" s="65" t="s">
        <v>23</v>
      </c>
      <c r="H42" s="65">
        <v>62</v>
      </c>
      <c r="I42" s="49" t="s">
        <v>320</v>
      </c>
    </row>
    <row r="43" spans="1:9" x14ac:dyDescent="0.25">
      <c r="A43" s="42">
        <v>14</v>
      </c>
      <c r="B43" s="65" t="s">
        <v>251</v>
      </c>
      <c r="C43" s="65" t="s">
        <v>253</v>
      </c>
      <c r="D43" s="65">
        <v>1</v>
      </c>
      <c r="E43" s="65" t="s">
        <v>23</v>
      </c>
      <c r="F43" s="65" t="s">
        <v>15</v>
      </c>
      <c r="G43" s="65" t="s">
        <v>23</v>
      </c>
      <c r="H43" s="65">
        <v>151</v>
      </c>
      <c r="I43" s="49" t="s">
        <v>320</v>
      </c>
    </row>
    <row r="44" spans="1:9" x14ac:dyDescent="0.25">
      <c r="A44" s="42">
        <v>15</v>
      </c>
      <c r="B44" s="65" t="s">
        <v>14</v>
      </c>
      <c r="C44" s="65" t="s">
        <v>237</v>
      </c>
      <c r="D44" s="65">
        <v>1</v>
      </c>
      <c r="E44" s="65" t="s">
        <v>23</v>
      </c>
      <c r="F44" s="65" t="s">
        <v>15</v>
      </c>
      <c r="G44" s="65" t="s">
        <v>23</v>
      </c>
      <c r="H44" s="65">
        <v>38</v>
      </c>
      <c r="I44" s="49" t="s">
        <v>320</v>
      </c>
    </row>
    <row r="45" spans="1:9" x14ac:dyDescent="0.25">
      <c r="A45" s="42">
        <v>16</v>
      </c>
      <c r="B45" s="65" t="s">
        <v>14</v>
      </c>
      <c r="C45" s="65" t="s">
        <v>237</v>
      </c>
      <c r="D45" s="65">
        <v>2</v>
      </c>
      <c r="E45" s="65" t="s">
        <v>23</v>
      </c>
      <c r="F45" s="65" t="s">
        <v>15</v>
      </c>
      <c r="G45" s="65" t="s">
        <v>23</v>
      </c>
      <c r="H45" s="65">
        <v>38</v>
      </c>
      <c r="I45" s="49" t="s">
        <v>320</v>
      </c>
    </row>
    <row r="46" spans="1:9" x14ac:dyDescent="0.25">
      <c r="A46" s="42">
        <v>17</v>
      </c>
      <c r="B46" s="65" t="s">
        <v>14</v>
      </c>
      <c r="C46" s="65" t="s">
        <v>247</v>
      </c>
      <c r="D46" s="65">
        <v>1</v>
      </c>
      <c r="E46" s="65" t="s">
        <v>23</v>
      </c>
      <c r="F46" s="65" t="s">
        <v>15</v>
      </c>
      <c r="G46" s="65" t="s">
        <v>23</v>
      </c>
      <c r="H46" s="65">
        <v>11</v>
      </c>
      <c r="I46" s="49" t="s">
        <v>320</v>
      </c>
    </row>
    <row r="47" spans="1:9" x14ac:dyDescent="0.25">
      <c r="A47" s="42">
        <v>18</v>
      </c>
      <c r="B47" s="65" t="s">
        <v>14</v>
      </c>
      <c r="C47" s="65" t="s">
        <v>247</v>
      </c>
      <c r="D47" s="65">
        <v>2</v>
      </c>
      <c r="E47" s="65" t="s">
        <v>23</v>
      </c>
      <c r="F47" s="65" t="s">
        <v>15</v>
      </c>
      <c r="G47" s="65" t="s">
        <v>23</v>
      </c>
      <c r="H47" s="65">
        <v>11</v>
      </c>
      <c r="I47" s="49" t="s">
        <v>320</v>
      </c>
    </row>
    <row r="48" spans="1:9" x14ac:dyDescent="0.25">
      <c r="A48" s="42">
        <v>19</v>
      </c>
      <c r="B48" s="65" t="s">
        <v>260</v>
      </c>
      <c r="C48" s="65" t="s">
        <v>261</v>
      </c>
      <c r="D48" s="65">
        <v>1</v>
      </c>
      <c r="E48" s="65" t="s">
        <v>23</v>
      </c>
      <c r="F48" s="65" t="s">
        <v>23</v>
      </c>
      <c r="G48" s="65" t="s">
        <v>15</v>
      </c>
      <c r="H48" s="65">
        <v>21</v>
      </c>
      <c r="I48" s="49" t="s">
        <v>320</v>
      </c>
    </row>
    <row r="49" spans="1:9" x14ac:dyDescent="0.25">
      <c r="A49" s="42">
        <v>20</v>
      </c>
      <c r="B49" s="65" t="s">
        <v>83</v>
      </c>
      <c r="C49" s="65" t="s">
        <v>261</v>
      </c>
      <c r="D49" s="65">
        <v>1</v>
      </c>
      <c r="E49" s="65" t="s">
        <v>23</v>
      </c>
      <c r="F49" s="65" t="s">
        <v>23</v>
      </c>
      <c r="G49" s="65" t="s">
        <v>15</v>
      </c>
      <c r="H49" s="65">
        <v>3</v>
      </c>
      <c r="I49" s="49" t="s">
        <v>320</v>
      </c>
    </row>
    <row r="50" spans="1:9" x14ac:dyDescent="0.25">
      <c r="A50" s="42">
        <v>21</v>
      </c>
      <c r="B50" s="65" t="s">
        <v>115</v>
      </c>
      <c r="C50" s="65" t="s">
        <v>263</v>
      </c>
      <c r="D50" s="65">
        <v>1</v>
      </c>
      <c r="E50" s="65" t="s">
        <v>23</v>
      </c>
      <c r="F50" s="65" t="s">
        <v>23</v>
      </c>
      <c r="G50" s="65" t="s">
        <v>15</v>
      </c>
      <c r="H50" s="65">
        <v>11</v>
      </c>
      <c r="I50" s="49" t="s">
        <v>320</v>
      </c>
    </row>
    <row r="51" spans="1:9" x14ac:dyDescent="0.25">
      <c r="A51" s="42">
        <v>22</v>
      </c>
      <c r="B51" s="65" t="s">
        <v>115</v>
      </c>
      <c r="C51" s="65" t="s">
        <v>263</v>
      </c>
      <c r="D51" s="65">
        <v>2</v>
      </c>
      <c r="E51" s="65" t="s">
        <v>23</v>
      </c>
      <c r="F51" s="65" t="s">
        <v>23</v>
      </c>
      <c r="G51" s="65" t="s">
        <v>15</v>
      </c>
      <c r="H51" s="65">
        <v>11</v>
      </c>
      <c r="I51" s="49" t="s">
        <v>320</v>
      </c>
    </row>
    <row r="52" spans="1:9" x14ac:dyDescent="0.25">
      <c r="A52" s="42">
        <v>23</v>
      </c>
      <c r="B52" s="65" t="s">
        <v>90</v>
      </c>
      <c r="C52" s="65" t="s">
        <v>220</v>
      </c>
      <c r="D52" s="65">
        <v>1</v>
      </c>
      <c r="E52" s="65" t="s">
        <v>23</v>
      </c>
      <c r="F52" s="65" t="s">
        <v>23</v>
      </c>
      <c r="G52" s="65" t="s">
        <v>15</v>
      </c>
      <c r="H52" s="65">
        <v>102</v>
      </c>
      <c r="I52" s="49" t="s">
        <v>320</v>
      </c>
    </row>
    <row r="53" spans="1:9" x14ac:dyDescent="0.25">
      <c r="A53" s="42">
        <v>24</v>
      </c>
      <c r="B53" s="65" t="s">
        <v>114</v>
      </c>
      <c r="C53" s="65" t="s">
        <v>269</v>
      </c>
      <c r="D53" s="65">
        <v>1</v>
      </c>
      <c r="E53" s="65" t="s">
        <v>23</v>
      </c>
      <c r="F53" s="65" t="s">
        <v>15</v>
      </c>
      <c r="G53" s="65" t="s">
        <v>23</v>
      </c>
      <c r="H53" s="65">
        <v>98</v>
      </c>
      <c r="I53" s="49" t="s">
        <v>320</v>
      </c>
    </row>
    <row r="54" spans="1:9" x14ac:dyDescent="0.25">
      <c r="A54" s="42">
        <v>25</v>
      </c>
      <c r="B54" s="65" t="s">
        <v>238</v>
      </c>
      <c r="C54" s="65" t="s">
        <v>237</v>
      </c>
      <c r="D54" s="65">
        <v>1</v>
      </c>
      <c r="E54" s="65" t="s">
        <v>23</v>
      </c>
      <c r="F54" s="65" t="s">
        <v>23</v>
      </c>
      <c r="G54" s="65" t="s">
        <v>23</v>
      </c>
      <c r="H54" s="65">
        <v>37</v>
      </c>
      <c r="I54" s="49" t="s">
        <v>320</v>
      </c>
    </row>
    <row r="55" spans="1:9" x14ac:dyDescent="0.25">
      <c r="A55" s="42">
        <v>26</v>
      </c>
      <c r="B55" s="65" t="s">
        <v>281</v>
      </c>
      <c r="C55" s="65" t="s">
        <v>282</v>
      </c>
      <c r="D55" s="65">
        <v>1</v>
      </c>
      <c r="E55" s="65" t="s">
        <v>283</v>
      </c>
      <c r="F55" s="65" t="s">
        <v>23</v>
      </c>
      <c r="G55" s="65" t="s">
        <v>51</v>
      </c>
      <c r="H55" s="65">
        <v>68</v>
      </c>
      <c r="I55" s="49" t="s">
        <v>320</v>
      </c>
    </row>
    <row r="56" spans="1:9" x14ac:dyDescent="0.25">
      <c r="A56" s="42">
        <v>27</v>
      </c>
      <c r="B56" s="65" t="s">
        <v>284</v>
      </c>
      <c r="C56" s="65" t="s">
        <v>285</v>
      </c>
      <c r="D56" s="65">
        <v>1</v>
      </c>
      <c r="E56" s="65" t="s">
        <v>23</v>
      </c>
      <c r="F56" s="65" t="s">
        <v>23</v>
      </c>
      <c r="G56" s="65" t="s">
        <v>11</v>
      </c>
      <c r="H56" s="65">
        <v>79</v>
      </c>
      <c r="I56" s="49" t="s">
        <v>320</v>
      </c>
    </row>
    <row r="57" spans="1:9" x14ac:dyDescent="0.25">
      <c r="A57" s="42">
        <v>28</v>
      </c>
      <c r="B57" s="65" t="s">
        <v>284</v>
      </c>
      <c r="C57" s="65" t="s">
        <v>285</v>
      </c>
      <c r="D57" s="65">
        <v>2</v>
      </c>
      <c r="E57" s="65" t="s">
        <v>23</v>
      </c>
      <c r="F57" s="65" t="s">
        <v>23</v>
      </c>
      <c r="G57" s="65" t="s">
        <v>11</v>
      </c>
      <c r="H57" s="65">
        <v>78</v>
      </c>
      <c r="I57" s="49" t="s">
        <v>320</v>
      </c>
    </row>
    <row r="58" spans="1:9" x14ac:dyDescent="0.25">
      <c r="A58" s="42">
        <v>29</v>
      </c>
      <c r="B58" s="65" t="s">
        <v>285</v>
      </c>
      <c r="C58" s="65" t="s">
        <v>289</v>
      </c>
      <c r="D58" s="65">
        <v>1</v>
      </c>
      <c r="E58" s="65" t="s">
        <v>23</v>
      </c>
      <c r="F58" s="65" t="s">
        <v>15</v>
      </c>
      <c r="G58" s="65" t="s">
        <v>23</v>
      </c>
      <c r="H58" s="65">
        <v>13</v>
      </c>
      <c r="I58" s="49" t="s">
        <v>320</v>
      </c>
    </row>
    <row r="59" spans="1:9" x14ac:dyDescent="0.25">
      <c r="A59" s="42">
        <v>30</v>
      </c>
      <c r="B59" s="65" t="s">
        <v>285</v>
      </c>
      <c r="C59" s="65" t="s">
        <v>289</v>
      </c>
      <c r="D59" s="65">
        <v>2</v>
      </c>
      <c r="E59" s="65" t="s">
        <v>23</v>
      </c>
      <c r="F59" s="65" t="s">
        <v>15</v>
      </c>
      <c r="G59" s="65" t="s">
        <v>23</v>
      </c>
      <c r="H59" s="65">
        <v>12</v>
      </c>
      <c r="I59" s="49" t="s">
        <v>320</v>
      </c>
    </row>
    <row r="60" spans="1:9" x14ac:dyDescent="0.25">
      <c r="A60" s="42">
        <v>31</v>
      </c>
      <c r="B60" s="65" t="s">
        <v>290</v>
      </c>
      <c r="C60" s="65" t="s">
        <v>220</v>
      </c>
      <c r="D60" s="65">
        <v>1</v>
      </c>
      <c r="E60" s="65" t="s">
        <v>23</v>
      </c>
      <c r="F60" s="65" t="s">
        <v>23</v>
      </c>
      <c r="G60" s="65" t="s">
        <v>15</v>
      </c>
      <c r="H60" s="65">
        <v>1</v>
      </c>
      <c r="I60" s="49" t="s">
        <v>320</v>
      </c>
    </row>
    <row r="61" spans="1:9" x14ac:dyDescent="0.25">
      <c r="A61" s="42">
        <v>32</v>
      </c>
      <c r="B61" s="65" t="s">
        <v>290</v>
      </c>
      <c r="C61" s="65" t="s">
        <v>220</v>
      </c>
      <c r="D61" s="65">
        <v>2</v>
      </c>
      <c r="E61" s="65" t="s">
        <v>23</v>
      </c>
      <c r="F61" s="65" t="s">
        <v>23</v>
      </c>
      <c r="G61" s="65" t="s">
        <v>15</v>
      </c>
      <c r="H61" s="65">
        <v>1</v>
      </c>
      <c r="I61" s="49" t="s">
        <v>320</v>
      </c>
    </row>
    <row r="62" spans="1:9" x14ac:dyDescent="0.25">
      <c r="A62" s="42">
        <v>33</v>
      </c>
      <c r="B62" s="65" t="s">
        <v>220</v>
      </c>
      <c r="C62" s="65" t="s">
        <v>291</v>
      </c>
      <c r="D62" s="65">
        <v>2</v>
      </c>
      <c r="E62" s="65" t="s">
        <v>23</v>
      </c>
      <c r="F62" s="65" t="s">
        <v>15</v>
      </c>
      <c r="G62" s="65" t="s">
        <v>23</v>
      </c>
      <c r="H62" s="65">
        <v>42</v>
      </c>
      <c r="I62" s="49" t="s">
        <v>320</v>
      </c>
    </row>
    <row r="63" spans="1:9" x14ac:dyDescent="0.25">
      <c r="A63" s="42">
        <v>34</v>
      </c>
      <c r="B63" s="65" t="s">
        <v>292</v>
      </c>
      <c r="C63" s="65" t="s">
        <v>293</v>
      </c>
      <c r="D63" s="65">
        <v>1</v>
      </c>
      <c r="E63" s="65" t="s">
        <v>23</v>
      </c>
      <c r="F63" s="65" t="s">
        <v>11</v>
      </c>
      <c r="G63" s="65" t="s">
        <v>23</v>
      </c>
      <c r="H63" s="65">
        <v>4</v>
      </c>
      <c r="I63" s="49" t="s">
        <v>320</v>
      </c>
    </row>
    <row r="64" spans="1:9" x14ac:dyDescent="0.25">
      <c r="A64" s="42">
        <v>35</v>
      </c>
      <c r="B64" s="65" t="s">
        <v>292</v>
      </c>
      <c r="C64" s="65" t="s">
        <v>293</v>
      </c>
      <c r="D64" s="65">
        <v>2</v>
      </c>
      <c r="E64" s="65" t="s">
        <v>23</v>
      </c>
      <c r="F64" s="65" t="s">
        <v>11</v>
      </c>
      <c r="G64" s="65" t="s">
        <v>23</v>
      </c>
      <c r="H64" s="65">
        <v>4</v>
      </c>
      <c r="I64" s="49" t="s">
        <v>320</v>
      </c>
    </row>
    <row r="65" spans="1:9" x14ac:dyDescent="0.25">
      <c r="A65" s="42">
        <v>36</v>
      </c>
      <c r="B65" s="65" t="s">
        <v>292</v>
      </c>
      <c r="C65" s="65" t="s">
        <v>294</v>
      </c>
      <c r="D65" s="65">
        <v>1</v>
      </c>
      <c r="E65" s="65" t="s">
        <v>23</v>
      </c>
      <c r="F65" s="65" t="s">
        <v>11</v>
      </c>
      <c r="G65" s="65" t="s">
        <v>23</v>
      </c>
      <c r="H65" s="65">
        <v>67</v>
      </c>
      <c r="I65" s="49" t="s">
        <v>320</v>
      </c>
    </row>
    <row r="66" spans="1:9" x14ac:dyDescent="0.25">
      <c r="A66" s="42">
        <v>37</v>
      </c>
      <c r="B66" s="65" t="s">
        <v>292</v>
      </c>
      <c r="C66" s="65" t="s">
        <v>294</v>
      </c>
      <c r="D66" s="65">
        <v>2</v>
      </c>
      <c r="E66" s="65" t="s">
        <v>23</v>
      </c>
      <c r="F66" s="65" t="s">
        <v>11</v>
      </c>
      <c r="G66" s="65" t="s">
        <v>23</v>
      </c>
      <c r="H66" s="65">
        <v>67</v>
      </c>
      <c r="I66" s="49" t="s">
        <v>320</v>
      </c>
    </row>
    <row r="67" spans="1:9" x14ac:dyDescent="0.25">
      <c r="G67" s="69" t="s">
        <v>499</v>
      </c>
      <c r="H67" s="70">
        <f>SUM(H30:H66)</f>
        <v>2442</v>
      </c>
    </row>
    <row r="68" spans="1:9" x14ac:dyDescent="0.25">
      <c r="A68" s="71" t="s">
        <v>502</v>
      </c>
    </row>
    <row r="69" spans="1:9" ht="30" x14ac:dyDescent="0.25">
      <c r="A69" s="42" t="s">
        <v>501</v>
      </c>
      <c r="B69" s="11" t="s">
        <v>198</v>
      </c>
      <c r="C69" s="11" t="s">
        <v>3</v>
      </c>
      <c r="D69" s="11" t="s">
        <v>194</v>
      </c>
      <c r="E69" s="11" t="s">
        <v>195</v>
      </c>
      <c r="F69" s="11" t="s">
        <v>208</v>
      </c>
    </row>
    <row r="70" spans="1:9" x14ac:dyDescent="0.25">
      <c r="A70" s="42">
        <v>1</v>
      </c>
      <c r="B70" s="66" t="s">
        <v>89</v>
      </c>
      <c r="C70" s="65">
        <v>1</v>
      </c>
      <c r="D70" s="65">
        <v>500</v>
      </c>
      <c r="E70" s="65" t="s">
        <v>209</v>
      </c>
      <c r="F70" s="65" t="s">
        <v>23</v>
      </c>
    </row>
    <row r="71" spans="1:9" x14ac:dyDescent="0.25">
      <c r="A71" s="42">
        <v>2</v>
      </c>
      <c r="B71" s="43" t="s">
        <v>135</v>
      </c>
      <c r="C71" s="19">
        <v>1</v>
      </c>
      <c r="D71" s="19">
        <v>500</v>
      </c>
      <c r="E71" s="19" t="s">
        <v>209</v>
      </c>
      <c r="F71" s="19" t="s">
        <v>23</v>
      </c>
    </row>
    <row r="72" spans="1:9" x14ac:dyDescent="0.25">
      <c r="A72" s="42">
        <v>3</v>
      </c>
      <c r="B72" s="66" t="s">
        <v>487</v>
      </c>
      <c r="C72" s="65">
        <v>1</v>
      </c>
      <c r="D72" s="65">
        <v>315</v>
      </c>
      <c r="E72" s="65" t="s">
        <v>209</v>
      </c>
      <c r="F72" s="65" t="s">
        <v>23</v>
      </c>
    </row>
    <row r="73" spans="1:9" x14ac:dyDescent="0.25">
      <c r="A73" s="42">
        <v>4</v>
      </c>
      <c r="B73" s="66" t="s">
        <v>487</v>
      </c>
      <c r="C73" s="65">
        <v>2</v>
      </c>
      <c r="D73" s="65">
        <v>315</v>
      </c>
      <c r="E73" s="65" t="s">
        <v>209</v>
      </c>
      <c r="F73" s="65" t="s">
        <v>23</v>
      </c>
    </row>
    <row r="74" spans="1:9" x14ac:dyDescent="0.25">
      <c r="A74" s="42">
        <v>5</v>
      </c>
      <c r="B74" s="66" t="s">
        <v>81</v>
      </c>
      <c r="C74" s="65">
        <v>1</v>
      </c>
      <c r="D74" s="65">
        <v>315</v>
      </c>
      <c r="E74" s="65" t="s">
        <v>209</v>
      </c>
      <c r="F74" s="65" t="s">
        <v>23</v>
      </c>
    </row>
    <row r="75" spans="1:9" x14ac:dyDescent="0.25">
      <c r="A75" s="42">
        <v>6</v>
      </c>
      <c r="B75" s="66" t="s">
        <v>81</v>
      </c>
      <c r="C75" s="65">
        <v>2</v>
      </c>
      <c r="D75" s="65">
        <v>315</v>
      </c>
      <c r="E75" s="65" t="s">
        <v>209</v>
      </c>
      <c r="F75" s="65" t="s">
        <v>23</v>
      </c>
    </row>
    <row r="76" spans="1:9" x14ac:dyDescent="0.25">
      <c r="A76" s="42">
        <v>7</v>
      </c>
      <c r="B76" s="66" t="s">
        <v>81</v>
      </c>
      <c r="C76" s="65">
        <v>3</v>
      </c>
      <c r="D76" s="65">
        <v>315</v>
      </c>
      <c r="E76" s="65" t="s">
        <v>209</v>
      </c>
      <c r="F76" s="65" t="s">
        <v>23</v>
      </c>
    </row>
    <row r="77" spans="1:9" x14ac:dyDescent="0.25">
      <c r="A77" s="42">
        <v>8</v>
      </c>
      <c r="B77" s="66" t="s">
        <v>214</v>
      </c>
      <c r="C77" s="65">
        <v>1</v>
      </c>
      <c r="D77" s="65">
        <v>315</v>
      </c>
      <c r="E77" s="65" t="s">
        <v>209</v>
      </c>
      <c r="F77" s="65" t="s">
        <v>23</v>
      </c>
    </row>
    <row r="78" spans="1:9" x14ac:dyDescent="0.25">
      <c r="A78" s="42">
        <v>9</v>
      </c>
      <c r="B78" s="66" t="s">
        <v>214</v>
      </c>
      <c r="C78" s="65">
        <v>2</v>
      </c>
      <c r="D78" s="65">
        <v>315</v>
      </c>
      <c r="E78" s="65" t="s">
        <v>209</v>
      </c>
      <c r="F78" s="65" t="s">
        <v>23</v>
      </c>
    </row>
    <row r="79" spans="1:9" x14ac:dyDescent="0.25">
      <c r="A79" s="42">
        <v>10</v>
      </c>
      <c r="B79" s="66" t="s">
        <v>214</v>
      </c>
      <c r="C79" s="65">
        <v>3</v>
      </c>
      <c r="D79" s="65">
        <v>315</v>
      </c>
      <c r="E79" s="65" t="s">
        <v>209</v>
      </c>
      <c r="F79" s="65" t="s">
        <v>23</v>
      </c>
    </row>
    <row r="80" spans="1:9" x14ac:dyDescent="0.25">
      <c r="A80" s="42">
        <v>11</v>
      </c>
      <c r="B80" s="66" t="s">
        <v>217</v>
      </c>
      <c r="C80" s="65">
        <v>1</v>
      </c>
      <c r="D80" s="65">
        <v>315</v>
      </c>
      <c r="E80" s="65" t="s">
        <v>209</v>
      </c>
      <c r="F80" s="65" t="s">
        <v>23</v>
      </c>
    </row>
    <row r="81" spans="1:6" x14ac:dyDescent="0.25">
      <c r="A81" s="42">
        <v>12</v>
      </c>
      <c r="B81" s="66" t="s">
        <v>16</v>
      </c>
      <c r="C81" s="65">
        <v>1</v>
      </c>
      <c r="D81" s="65">
        <v>315</v>
      </c>
      <c r="E81" s="65" t="s">
        <v>209</v>
      </c>
      <c r="F81" s="65" t="s">
        <v>23</v>
      </c>
    </row>
    <row r="82" spans="1:6" x14ac:dyDescent="0.25">
      <c r="A82" s="42">
        <v>13</v>
      </c>
      <c r="B82" s="66" t="s">
        <v>16</v>
      </c>
      <c r="C82" s="65">
        <v>2</v>
      </c>
      <c r="D82" s="65">
        <v>315</v>
      </c>
      <c r="E82" s="65" t="s">
        <v>209</v>
      </c>
      <c r="F82" s="65" t="s">
        <v>23</v>
      </c>
    </row>
    <row r="83" spans="1:6" x14ac:dyDescent="0.25">
      <c r="A83" s="42">
        <v>14</v>
      </c>
      <c r="B83" s="66" t="s">
        <v>16</v>
      </c>
      <c r="C83" s="65">
        <v>3</v>
      </c>
      <c r="D83" s="65">
        <v>315</v>
      </c>
      <c r="E83" s="65" t="s">
        <v>209</v>
      </c>
      <c r="F83" s="65" t="s">
        <v>23</v>
      </c>
    </row>
    <row r="84" spans="1:6" x14ac:dyDescent="0.25">
      <c r="A84" s="42">
        <v>15</v>
      </c>
      <c r="B84" s="66" t="s">
        <v>16</v>
      </c>
      <c r="C84" s="65">
        <v>4</v>
      </c>
      <c r="D84" s="65">
        <v>315</v>
      </c>
      <c r="E84" s="65" t="s">
        <v>209</v>
      </c>
      <c r="F84" s="65" t="s">
        <v>23</v>
      </c>
    </row>
    <row r="85" spans="1:6" x14ac:dyDescent="0.25">
      <c r="A85" s="42">
        <v>16</v>
      </c>
      <c r="B85" s="66" t="s">
        <v>90</v>
      </c>
      <c r="C85" s="65">
        <v>1</v>
      </c>
      <c r="D85" s="65">
        <v>315</v>
      </c>
      <c r="E85" s="65" t="s">
        <v>209</v>
      </c>
      <c r="F85" s="65" t="s">
        <v>23</v>
      </c>
    </row>
    <row r="86" spans="1:6" x14ac:dyDescent="0.25">
      <c r="A86" s="42">
        <v>17</v>
      </c>
      <c r="B86" s="66" t="s">
        <v>146</v>
      </c>
      <c r="C86" s="65">
        <v>1</v>
      </c>
      <c r="D86" s="65">
        <v>315</v>
      </c>
      <c r="E86" s="65" t="s">
        <v>209</v>
      </c>
      <c r="F86" s="65" t="s">
        <v>23</v>
      </c>
    </row>
    <row r="87" spans="1:6" x14ac:dyDescent="0.25">
      <c r="A87" s="42">
        <v>18</v>
      </c>
      <c r="B87" s="66" t="s">
        <v>113</v>
      </c>
      <c r="C87" s="65">
        <v>1</v>
      </c>
      <c r="D87" s="65">
        <v>315</v>
      </c>
      <c r="E87" s="65" t="s">
        <v>209</v>
      </c>
      <c r="F87" s="65" t="s">
        <v>23</v>
      </c>
    </row>
    <row r="88" spans="1:6" x14ac:dyDescent="0.25">
      <c r="A88" s="42">
        <v>19</v>
      </c>
      <c r="B88" s="66" t="s">
        <v>113</v>
      </c>
      <c r="C88" s="65">
        <v>2</v>
      </c>
      <c r="D88" s="65">
        <v>315</v>
      </c>
      <c r="E88" s="65" t="s">
        <v>209</v>
      </c>
      <c r="F88" s="65" t="s">
        <v>23</v>
      </c>
    </row>
    <row r="89" spans="1:6" x14ac:dyDescent="0.25">
      <c r="A89" s="42">
        <v>20</v>
      </c>
      <c r="B89" s="66" t="s">
        <v>113</v>
      </c>
      <c r="C89" s="65">
        <v>3</v>
      </c>
      <c r="D89" s="65">
        <v>315</v>
      </c>
      <c r="E89" s="65" t="s">
        <v>209</v>
      </c>
      <c r="F89" s="65" t="s">
        <v>23</v>
      </c>
    </row>
    <row r="90" spans="1:6" x14ac:dyDescent="0.25">
      <c r="A90" s="42">
        <v>21</v>
      </c>
      <c r="B90" s="66" t="s">
        <v>148</v>
      </c>
      <c r="C90" s="65">
        <v>1</v>
      </c>
      <c r="D90" s="65">
        <v>315</v>
      </c>
      <c r="E90" s="65" t="s">
        <v>209</v>
      </c>
      <c r="F90" s="65" t="s">
        <v>23</v>
      </c>
    </row>
    <row r="91" spans="1:6" x14ac:dyDescent="0.25">
      <c r="A91" s="42">
        <v>22</v>
      </c>
      <c r="B91" s="66" t="s">
        <v>148</v>
      </c>
      <c r="C91" s="65">
        <v>2</v>
      </c>
      <c r="D91" s="65">
        <v>315</v>
      </c>
      <c r="E91" s="65" t="s">
        <v>209</v>
      </c>
      <c r="F91" s="65" t="s">
        <v>23</v>
      </c>
    </row>
    <row r="92" spans="1:6" x14ac:dyDescent="0.25">
      <c r="C92" s="70" t="s">
        <v>499</v>
      </c>
      <c r="D92" s="70">
        <f>SUM(D70:D91)</f>
        <v>7300</v>
      </c>
    </row>
    <row r="93" spans="1:6" x14ac:dyDescent="0.25">
      <c r="A93" s="71" t="s">
        <v>512</v>
      </c>
    </row>
    <row r="94" spans="1:6" ht="25.5" x14ac:dyDescent="0.25">
      <c r="A94" s="72" t="s">
        <v>501</v>
      </c>
      <c r="B94" s="75" t="s">
        <v>503</v>
      </c>
      <c r="C94" s="75" t="s">
        <v>4</v>
      </c>
      <c r="D94" s="76" t="s">
        <v>504</v>
      </c>
      <c r="E94" s="76" t="s">
        <v>505</v>
      </c>
      <c r="F94" s="75" t="s">
        <v>506</v>
      </c>
    </row>
    <row r="95" spans="1:6" x14ac:dyDescent="0.25">
      <c r="A95" s="72">
        <v>1</v>
      </c>
      <c r="B95" s="74" t="s">
        <v>81</v>
      </c>
      <c r="C95" s="74" t="s">
        <v>23</v>
      </c>
      <c r="D95" s="74" t="s">
        <v>507</v>
      </c>
      <c r="E95" s="74">
        <v>125</v>
      </c>
      <c r="F95" s="74">
        <v>420</v>
      </c>
    </row>
    <row r="96" spans="1:6" x14ac:dyDescent="0.25">
      <c r="A96" s="72">
        <v>2</v>
      </c>
      <c r="B96" s="74" t="s">
        <v>508</v>
      </c>
      <c r="C96" s="74" t="s">
        <v>23</v>
      </c>
      <c r="D96" s="74" t="s">
        <v>509</v>
      </c>
      <c r="E96" s="74">
        <v>50</v>
      </c>
      <c r="F96" s="74">
        <v>420</v>
      </c>
    </row>
    <row r="97" spans="1:6" x14ac:dyDescent="0.25">
      <c r="A97" s="72">
        <v>3</v>
      </c>
      <c r="B97" s="74" t="s">
        <v>101</v>
      </c>
      <c r="C97" s="74" t="s">
        <v>23</v>
      </c>
      <c r="D97" s="74" t="s">
        <v>509</v>
      </c>
      <c r="E97" s="74">
        <v>50</v>
      </c>
      <c r="F97" s="74">
        <v>420</v>
      </c>
    </row>
    <row r="98" spans="1:6" x14ac:dyDescent="0.25">
      <c r="A98" s="72">
        <v>4</v>
      </c>
      <c r="B98" s="74" t="s">
        <v>113</v>
      </c>
      <c r="C98" s="74" t="s">
        <v>23</v>
      </c>
      <c r="D98" s="74" t="s">
        <v>510</v>
      </c>
      <c r="E98" s="74">
        <v>100</v>
      </c>
      <c r="F98" s="74">
        <v>420</v>
      </c>
    </row>
    <row r="99" spans="1:6" x14ac:dyDescent="0.25">
      <c r="A99" s="72">
        <v>5</v>
      </c>
      <c r="B99" s="74" t="s">
        <v>113</v>
      </c>
      <c r="C99" s="74" t="s">
        <v>23</v>
      </c>
      <c r="D99" s="74" t="s">
        <v>510</v>
      </c>
      <c r="E99" s="74">
        <v>100</v>
      </c>
      <c r="F99" s="74">
        <v>420</v>
      </c>
    </row>
    <row r="100" spans="1:6" x14ac:dyDescent="0.25">
      <c r="A100" s="72">
        <v>6</v>
      </c>
      <c r="B100" s="74" t="s">
        <v>135</v>
      </c>
      <c r="C100" s="74" t="s">
        <v>23</v>
      </c>
      <c r="D100" s="74" t="s">
        <v>511</v>
      </c>
      <c r="E100" s="74">
        <v>126</v>
      </c>
      <c r="F100" s="74">
        <v>420</v>
      </c>
    </row>
    <row r="101" spans="1:6" x14ac:dyDescent="0.25">
      <c r="D101" s="73" t="s">
        <v>499</v>
      </c>
      <c r="E101" s="70">
        <f>SUM(E95:E100)</f>
        <v>551</v>
      </c>
    </row>
    <row r="102" spans="1:6" x14ac:dyDescent="0.25">
      <c r="A102" s="71" t="s">
        <v>534</v>
      </c>
    </row>
    <row r="103" spans="1:6" x14ac:dyDescent="0.25">
      <c r="A103" s="74" t="s">
        <v>513</v>
      </c>
      <c r="B103" s="74" t="s">
        <v>514</v>
      </c>
      <c r="C103" s="423" t="s">
        <v>515</v>
      </c>
      <c r="D103" s="424"/>
      <c r="E103" s="425"/>
    </row>
    <row r="104" spans="1:6" x14ac:dyDescent="0.25">
      <c r="A104" s="74"/>
      <c r="B104" s="74"/>
      <c r="C104" s="74" t="s">
        <v>516</v>
      </c>
      <c r="D104" s="74"/>
      <c r="E104" s="74" t="s">
        <v>517</v>
      </c>
    </row>
    <row r="105" spans="1:6" x14ac:dyDescent="0.25">
      <c r="A105" s="74">
        <v>1</v>
      </c>
      <c r="B105" s="74" t="s">
        <v>518</v>
      </c>
      <c r="C105" s="74" t="s">
        <v>451</v>
      </c>
      <c r="D105" s="74"/>
      <c r="E105" s="74">
        <v>50</v>
      </c>
    </row>
    <row r="106" spans="1:6" x14ac:dyDescent="0.25">
      <c r="A106" s="74">
        <v>2</v>
      </c>
      <c r="B106" s="74" t="s">
        <v>519</v>
      </c>
      <c r="C106" s="74" t="s">
        <v>520</v>
      </c>
      <c r="D106" s="74"/>
      <c r="E106" s="74">
        <v>50</v>
      </c>
    </row>
    <row r="107" spans="1:6" x14ac:dyDescent="0.25">
      <c r="A107" s="74">
        <v>3</v>
      </c>
      <c r="B107" s="74" t="s">
        <v>521</v>
      </c>
      <c r="C107" s="74" t="s">
        <v>520</v>
      </c>
      <c r="D107" s="74"/>
      <c r="E107" s="74">
        <v>50</v>
      </c>
    </row>
    <row r="108" spans="1:6" x14ac:dyDescent="0.25">
      <c r="A108" s="74">
        <v>4</v>
      </c>
      <c r="B108" s="74" t="s">
        <v>522</v>
      </c>
      <c r="C108" s="74">
        <v>50</v>
      </c>
      <c r="D108" s="74"/>
      <c r="E108" s="74" t="s">
        <v>451</v>
      </c>
    </row>
    <row r="109" spans="1:6" x14ac:dyDescent="0.25">
      <c r="A109" s="74">
        <v>5</v>
      </c>
      <c r="B109" s="74" t="s">
        <v>523</v>
      </c>
      <c r="C109" s="74">
        <v>50</v>
      </c>
      <c r="D109" s="74"/>
      <c r="E109" s="74" t="s">
        <v>451</v>
      </c>
    </row>
    <row r="110" spans="1:6" x14ac:dyDescent="0.25">
      <c r="A110" s="74">
        <v>6</v>
      </c>
      <c r="B110" s="74" t="s">
        <v>524</v>
      </c>
      <c r="C110" s="74">
        <v>50</v>
      </c>
      <c r="D110" s="74"/>
      <c r="E110" s="74" t="s">
        <v>451</v>
      </c>
    </row>
    <row r="111" spans="1:6" x14ac:dyDescent="0.25">
      <c r="A111" s="74">
        <v>7</v>
      </c>
      <c r="B111" s="74" t="s">
        <v>525</v>
      </c>
      <c r="C111" s="74">
        <v>50</v>
      </c>
      <c r="D111" s="74"/>
      <c r="E111" s="74" t="s">
        <v>451</v>
      </c>
    </row>
    <row r="112" spans="1:6" x14ac:dyDescent="0.25">
      <c r="A112" s="74">
        <v>8</v>
      </c>
      <c r="B112" s="74" t="s">
        <v>526</v>
      </c>
      <c r="C112" s="74">
        <v>50</v>
      </c>
      <c r="D112" s="74"/>
      <c r="E112" s="74" t="s">
        <v>451</v>
      </c>
    </row>
    <row r="113" spans="1:5" x14ac:dyDescent="0.25">
      <c r="A113" s="74">
        <v>9</v>
      </c>
      <c r="B113" s="74" t="s">
        <v>527</v>
      </c>
      <c r="C113" s="74">
        <v>50</v>
      </c>
      <c r="D113" s="74"/>
      <c r="E113" s="74" t="s">
        <v>451</v>
      </c>
    </row>
    <row r="114" spans="1:5" x14ac:dyDescent="0.25">
      <c r="A114" s="74">
        <v>10</v>
      </c>
      <c r="B114" s="74" t="s">
        <v>528</v>
      </c>
      <c r="C114" s="74">
        <v>50</v>
      </c>
      <c r="D114" s="74"/>
      <c r="E114" s="74" t="s">
        <v>451</v>
      </c>
    </row>
    <row r="115" spans="1:5" x14ac:dyDescent="0.25">
      <c r="A115" s="74">
        <v>11</v>
      </c>
      <c r="B115" s="74" t="s">
        <v>529</v>
      </c>
      <c r="C115" s="74">
        <v>63</v>
      </c>
      <c r="D115" s="74"/>
      <c r="E115" s="74" t="s">
        <v>451</v>
      </c>
    </row>
    <row r="116" spans="1:5" x14ac:dyDescent="0.25">
      <c r="A116" s="74">
        <v>12</v>
      </c>
      <c r="B116" s="74" t="s">
        <v>530</v>
      </c>
      <c r="C116" s="74">
        <v>63</v>
      </c>
      <c r="D116" s="74"/>
      <c r="E116" s="74" t="s">
        <v>451</v>
      </c>
    </row>
    <row r="117" spans="1:5" x14ac:dyDescent="0.25">
      <c r="A117" s="74">
        <v>13</v>
      </c>
      <c r="B117" s="74" t="s">
        <v>531</v>
      </c>
      <c r="C117" s="74">
        <v>50</v>
      </c>
      <c r="D117" s="74"/>
      <c r="E117" s="74" t="s">
        <v>451</v>
      </c>
    </row>
    <row r="118" spans="1:5" x14ac:dyDescent="0.25">
      <c r="A118" s="74">
        <v>14</v>
      </c>
      <c r="B118" s="74" t="s">
        <v>532</v>
      </c>
      <c r="C118" s="74">
        <v>50</v>
      </c>
      <c r="D118" s="74"/>
      <c r="E118" s="74" t="s">
        <v>451</v>
      </c>
    </row>
    <row r="119" spans="1:5" x14ac:dyDescent="0.25">
      <c r="A119" s="74"/>
      <c r="B119" s="73" t="s">
        <v>533</v>
      </c>
      <c r="C119" s="73">
        <f>SUM(C105:C118)</f>
        <v>576</v>
      </c>
      <c r="D119" s="74"/>
      <c r="E119" s="73">
        <f>SUM(E105:E118)</f>
        <v>150</v>
      </c>
    </row>
  </sheetData>
  <mergeCells count="1">
    <mergeCell ref="C103:E10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163"/>
  <sheetViews>
    <sheetView topLeftCell="A70" workbookViewId="0">
      <selection activeCell="G180" sqref="G180"/>
    </sheetView>
  </sheetViews>
  <sheetFormatPr defaultRowHeight="15" x14ac:dyDescent="0.25"/>
  <cols>
    <col min="2" max="2" width="16" customWidth="1"/>
  </cols>
  <sheetData>
    <row r="1" spans="1:7" ht="30" x14ac:dyDescent="0.25">
      <c r="A1" s="20" t="s">
        <v>0</v>
      </c>
      <c r="B1" s="11" t="s">
        <v>198</v>
      </c>
      <c r="C1" s="11" t="s">
        <v>3</v>
      </c>
      <c r="D1" s="11" t="s">
        <v>194</v>
      </c>
      <c r="E1" s="11" t="s">
        <v>195</v>
      </c>
      <c r="F1" s="11" t="s">
        <v>4</v>
      </c>
    </row>
    <row r="2" spans="1:7" x14ac:dyDescent="0.25">
      <c r="A2" s="48">
        <v>1</v>
      </c>
      <c r="B2" s="1" t="s">
        <v>50</v>
      </c>
      <c r="C2" s="48">
        <v>1</v>
      </c>
      <c r="D2" s="48">
        <v>315</v>
      </c>
      <c r="E2" s="48" t="s">
        <v>209</v>
      </c>
      <c r="F2" s="48" t="s">
        <v>51</v>
      </c>
    </row>
    <row r="3" spans="1:7" x14ac:dyDescent="0.25">
      <c r="A3" s="48">
        <v>2</v>
      </c>
      <c r="B3" s="1" t="s">
        <v>50</v>
      </c>
      <c r="C3" s="48">
        <v>2</v>
      </c>
      <c r="D3" s="48">
        <v>315</v>
      </c>
      <c r="E3" s="48" t="s">
        <v>209</v>
      </c>
      <c r="F3" s="48" t="s">
        <v>51</v>
      </c>
    </row>
    <row r="4" spans="1:7" x14ac:dyDescent="0.25">
      <c r="A4" s="48">
        <v>3</v>
      </c>
      <c r="B4" s="1" t="s">
        <v>53</v>
      </c>
      <c r="C4" s="48">
        <v>1</v>
      </c>
      <c r="D4" s="48">
        <v>315</v>
      </c>
      <c r="E4" s="48" t="s">
        <v>209</v>
      </c>
      <c r="F4" s="48" t="s">
        <v>24</v>
      </c>
      <c r="G4" s="77" t="s">
        <v>535</v>
      </c>
    </row>
    <row r="5" spans="1:7" x14ac:dyDescent="0.25">
      <c r="A5" s="48">
        <v>4</v>
      </c>
      <c r="B5" s="1" t="s">
        <v>53</v>
      </c>
      <c r="C5" s="48">
        <v>2</v>
      </c>
      <c r="D5" s="48">
        <v>315</v>
      </c>
      <c r="E5" s="48" t="s">
        <v>209</v>
      </c>
      <c r="F5" s="48" t="s">
        <v>24</v>
      </c>
      <c r="G5" s="77" t="s">
        <v>535</v>
      </c>
    </row>
    <row r="6" spans="1:7" x14ac:dyDescent="0.25">
      <c r="A6" s="48">
        <v>5</v>
      </c>
      <c r="B6" s="1" t="s">
        <v>53</v>
      </c>
      <c r="C6" s="48">
        <v>3</v>
      </c>
      <c r="D6" s="48">
        <v>315</v>
      </c>
      <c r="E6" s="48" t="s">
        <v>209</v>
      </c>
      <c r="F6" s="48" t="s">
        <v>24</v>
      </c>
      <c r="G6" s="77" t="s">
        <v>535</v>
      </c>
    </row>
    <row r="7" spans="1:7" x14ac:dyDescent="0.25">
      <c r="A7" s="52">
        <v>6</v>
      </c>
      <c r="B7" s="1" t="s">
        <v>487</v>
      </c>
      <c r="C7" s="52">
        <v>1</v>
      </c>
      <c r="D7" s="52">
        <v>315</v>
      </c>
      <c r="E7" s="52" t="s">
        <v>209</v>
      </c>
      <c r="F7" s="52" t="s">
        <v>23</v>
      </c>
    </row>
    <row r="8" spans="1:7" x14ac:dyDescent="0.25">
      <c r="A8" s="52">
        <v>7</v>
      </c>
      <c r="B8" s="1" t="s">
        <v>487</v>
      </c>
      <c r="C8" s="52">
        <v>2</v>
      </c>
      <c r="D8" s="52">
        <v>315</v>
      </c>
      <c r="E8" s="52" t="s">
        <v>209</v>
      </c>
      <c r="F8" s="52" t="s">
        <v>23</v>
      </c>
    </row>
    <row r="9" spans="1:7" x14ac:dyDescent="0.25">
      <c r="A9" s="52">
        <v>8</v>
      </c>
      <c r="B9" s="3" t="s">
        <v>61</v>
      </c>
      <c r="C9" s="3">
        <v>3</v>
      </c>
      <c r="D9" s="3">
        <v>315</v>
      </c>
      <c r="E9" s="3" t="s">
        <v>209</v>
      </c>
      <c r="F9" s="3" t="s">
        <v>24</v>
      </c>
      <c r="G9" s="78" t="s">
        <v>535</v>
      </c>
    </row>
    <row r="10" spans="1:7" x14ac:dyDescent="0.25">
      <c r="A10" s="52">
        <v>9</v>
      </c>
      <c r="B10" s="1" t="s">
        <v>42</v>
      </c>
      <c r="C10" s="48">
        <v>1</v>
      </c>
      <c r="D10" s="48">
        <v>315</v>
      </c>
      <c r="E10" s="48" t="s">
        <v>209</v>
      </c>
      <c r="F10" s="48" t="s">
        <v>51</v>
      </c>
    </row>
    <row r="11" spans="1:7" x14ac:dyDescent="0.25">
      <c r="A11" s="52">
        <v>10</v>
      </c>
      <c r="B11" s="1" t="s">
        <v>42</v>
      </c>
      <c r="C11" s="48">
        <v>2</v>
      </c>
      <c r="D11" s="48">
        <v>315</v>
      </c>
      <c r="E11" s="48" t="s">
        <v>209</v>
      </c>
      <c r="F11" s="48" t="s">
        <v>51</v>
      </c>
    </row>
    <row r="12" spans="1:7" x14ac:dyDescent="0.25">
      <c r="A12" s="52">
        <v>11</v>
      </c>
      <c r="B12" s="1" t="s">
        <v>35</v>
      </c>
      <c r="C12" s="48">
        <v>1</v>
      </c>
      <c r="D12" s="48">
        <v>315</v>
      </c>
      <c r="E12" s="48" t="s">
        <v>209</v>
      </c>
      <c r="F12" s="48" t="s">
        <v>11</v>
      </c>
    </row>
    <row r="13" spans="1:7" x14ac:dyDescent="0.25">
      <c r="A13" s="52">
        <v>12</v>
      </c>
      <c r="B13" s="1" t="s">
        <v>35</v>
      </c>
      <c r="C13" s="48">
        <v>2</v>
      </c>
      <c r="D13" s="48">
        <v>315</v>
      </c>
      <c r="E13" s="48" t="s">
        <v>209</v>
      </c>
      <c r="F13" s="48" t="s">
        <v>11</v>
      </c>
    </row>
    <row r="14" spans="1:7" x14ac:dyDescent="0.25">
      <c r="A14" s="52">
        <v>13</v>
      </c>
      <c r="B14" s="1" t="s">
        <v>68</v>
      </c>
      <c r="C14" s="48">
        <v>1</v>
      </c>
      <c r="D14" s="48">
        <v>315</v>
      </c>
      <c r="E14" s="48" t="s">
        <v>209</v>
      </c>
      <c r="F14" s="48" t="s">
        <v>51</v>
      </c>
    </row>
    <row r="15" spans="1:7" x14ac:dyDescent="0.25">
      <c r="A15" s="52">
        <v>14</v>
      </c>
      <c r="B15" s="1" t="s">
        <v>68</v>
      </c>
      <c r="C15" s="48">
        <v>2</v>
      </c>
      <c r="D15" s="48">
        <v>315</v>
      </c>
      <c r="E15" s="48" t="s">
        <v>209</v>
      </c>
      <c r="F15" s="48" t="s">
        <v>51</v>
      </c>
    </row>
    <row r="16" spans="1:7" x14ac:dyDescent="0.25">
      <c r="A16" s="52">
        <v>15</v>
      </c>
      <c r="B16" s="1" t="s">
        <v>70</v>
      </c>
      <c r="C16" s="48">
        <v>1</v>
      </c>
      <c r="D16" s="48">
        <v>315</v>
      </c>
      <c r="E16" s="48" t="s">
        <v>209</v>
      </c>
      <c r="F16" s="48" t="s">
        <v>15</v>
      </c>
      <c r="G16" s="78" t="s">
        <v>535</v>
      </c>
    </row>
    <row r="17" spans="1:7" x14ac:dyDescent="0.25">
      <c r="A17" s="52">
        <v>16</v>
      </c>
      <c r="B17" s="1" t="s">
        <v>70</v>
      </c>
      <c r="C17" s="48">
        <v>2</v>
      </c>
      <c r="D17" s="48">
        <v>315</v>
      </c>
      <c r="E17" s="48" t="s">
        <v>209</v>
      </c>
      <c r="F17" s="48" t="s">
        <v>15</v>
      </c>
      <c r="G17" s="78" t="s">
        <v>535</v>
      </c>
    </row>
    <row r="18" spans="1:7" x14ac:dyDescent="0.25">
      <c r="A18" s="52">
        <v>17</v>
      </c>
      <c r="B18" s="1" t="s">
        <v>91</v>
      </c>
      <c r="C18" s="48">
        <v>1</v>
      </c>
      <c r="D18" s="48">
        <v>315</v>
      </c>
      <c r="E18" s="48" t="s">
        <v>209</v>
      </c>
      <c r="F18" s="48" t="s">
        <v>92</v>
      </c>
    </row>
    <row r="19" spans="1:7" x14ac:dyDescent="0.25">
      <c r="A19" s="52">
        <v>18</v>
      </c>
      <c r="B19" s="1" t="s">
        <v>91</v>
      </c>
      <c r="C19" s="48">
        <v>2</v>
      </c>
      <c r="D19" s="48">
        <v>315</v>
      </c>
      <c r="E19" s="48" t="s">
        <v>209</v>
      </c>
      <c r="F19" s="48" t="s">
        <v>92</v>
      </c>
    </row>
    <row r="20" spans="1:7" x14ac:dyDescent="0.25">
      <c r="A20" s="52">
        <v>19</v>
      </c>
      <c r="B20" s="1" t="s">
        <v>91</v>
      </c>
      <c r="C20" s="48">
        <v>3</v>
      </c>
      <c r="D20" s="48">
        <v>315</v>
      </c>
      <c r="E20" s="48" t="s">
        <v>209</v>
      </c>
      <c r="F20" s="48" t="s">
        <v>92</v>
      </c>
    </row>
    <row r="21" spans="1:7" x14ac:dyDescent="0.25">
      <c r="A21" s="65">
        <v>20</v>
      </c>
      <c r="B21" s="212" t="s">
        <v>843</v>
      </c>
      <c r="C21" s="69">
        <v>1</v>
      </c>
      <c r="D21" s="69">
        <v>315</v>
      </c>
      <c r="E21" s="69" t="s">
        <v>209</v>
      </c>
      <c r="F21" s="69" t="s">
        <v>15</v>
      </c>
    </row>
    <row r="22" spans="1:7" x14ac:dyDescent="0.25">
      <c r="A22" s="65">
        <v>21</v>
      </c>
      <c r="B22" s="212" t="s">
        <v>843</v>
      </c>
      <c r="C22" s="69">
        <v>2</v>
      </c>
      <c r="D22" s="69">
        <v>315</v>
      </c>
      <c r="E22" s="69" t="s">
        <v>209</v>
      </c>
      <c r="F22" s="69" t="s">
        <v>15</v>
      </c>
    </row>
    <row r="23" spans="1:7" x14ac:dyDescent="0.25">
      <c r="A23" s="65">
        <v>22</v>
      </c>
      <c r="B23" s="3" t="s">
        <v>224</v>
      </c>
      <c r="C23" s="3">
        <v>1</v>
      </c>
      <c r="D23" s="3">
        <v>315</v>
      </c>
      <c r="E23" s="3" t="s">
        <v>209</v>
      </c>
      <c r="F23" s="3" t="s">
        <v>11</v>
      </c>
    </row>
    <row r="24" spans="1:7" x14ac:dyDescent="0.25">
      <c r="A24" s="65">
        <v>23</v>
      </c>
      <c r="B24" s="1" t="s">
        <v>79</v>
      </c>
      <c r="C24" s="48">
        <v>1</v>
      </c>
      <c r="D24" s="48">
        <v>315</v>
      </c>
      <c r="E24" s="48" t="s">
        <v>209</v>
      </c>
      <c r="F24" s="3" t="s">
        <v>11</v>
      </c>
    </row>
    <row r="25" spans="1:7" x14ac:dyDescent="0.25">
      <c r="A25" s="65">
        <v>24</v>
      </c>
      <c r="B25" s="1" t="s">
        <v>79</v>
      </c>
      <c r="C25" s="48">
        <v>2</v>
      </c>
      <c r="D25" s="48">
        <v>315</v>
      </c>
      <c r="E25" s="48" t="s">
        <v>209</v>
      </c>
      <c r="F25" s="3" t="s">
        <v>11</v>
      </c>
    </row>
    <row r="26" spans="1:7" x14ac:dyDescent="0.25">
      <c r="A26" s="65">
        <v>25</v>
      </c>
      <c r="B26" s="1" t="s">
        <v>73</v>
      </c>
      <c r="C26" s="48">
        <v>1</v>
      </c>
      <c r="D26" s="48">
        <v>315</v>
      </c>
      <c r="E26" s="48" t="s">
        <v>209</v>
      </c>
      <c r="F26" s="3" t="s">
        <v>11</v>
      </c>
    </row>
    <row r="27" spans="1:7" x14ac:dyDescent="0.25">
      <c r="A27" s="65">
        <v>26</v>
      </c>
      <c r="B27" s="1" t="s">
        <v>73</v>
      </c>
      <c r="C27" s="48">
        <v>2</v>
      </c>
      <c r="D27" s="48">
        <v>315</v>
      </c>
      <c r="E27" s="48" t="s">
        <v>209</v>
      </c>
      <c r="F27" s="3" t="s">
        <v>11</v>
      </c>
    </row>
    <row r="28" spans="1:7" x14ac:dyDescent="0.25">
      <c r="A28" s="65">
        <v>27</v>
      </c>
      <c r="B28" s="1" t="s">
        <v>73</v>
      </c>
      <c r="C28" s="48">
        <v>3</v>
      </c>
      <c r="D28" s="48">
        <v>315</v>
      </c>
      <c r="E28" s="48" t="s">
        <v>209</v>
      </c>
      <c r="F28" s="3" t="s">
        <v>11</v>
      </c>
    </row>
    <row r="29" spans="1:7" x14ac:dyDescent="0.25">
      <c r="A29" s="65">
        <v>28</v>
      </c>
      <c r="B29" s="1" t="s">
        <v>81</v>
      </c>
      <c r="C29" s="48">
        <v>1</v>
      </c>
      <c r="D29" s="48">
        <v>315</v>
      </c>
      <c r="E29" s="48" t="s">
        <v>209</v>
      </c>
      <c r="F29" s="48" t="s">
        <v>23</v>
      </c>
    </row>
    <row r="30" spans="1:7" x14ac:dyDescent="0.25">
      <c r="A30" s="65">
        <v>29</v>
      </c>
      <c r="B30" s="1" t="s">
        <v>81</v>
      </c>
      <c r="C30" s="48">
        <v>2</v>
      </c>
      <c r="D30" s="48">
        <v>315</v>
      </c>
      <c r="E30" s="48" t="s">
        <v>209</v>
      </c>
      <c r="F30" s="48" t="s">
        <v>23</v>
      </c>
    </row>
    <row r="31" spans="1:7" x14ac:dyDescent="0.25">
      <c r="A31" s="65">
        <v>30</v>
      </c>
      <c r="B31" s="1" t="s">
        <v>81</v>
      </c>
      <c r="C31" s="48">
        <v>3</v>
      </c>
      <c r="D31" s="48">
        <v>315</v>
      </c>
      <c r="E31" s="48" t="s">
        <v>209</v>
      </c>
      <c r="F31" s="48" t="s">
        <v>23</v>
      </c>
    </row>
    <row r="32" spans="1:7" x14ac:dyDescent="0.25">
      <c r="A32" s="65">
        <v>31</v>
      </c>
      <c r="B32" s="1" t="s">
        <v>86</v>
      </c>
      <c r="C32" s="48">
        <v>1</v>
      </c>
      <c r="D32" s="48">
        <v>315</v>
      </c>
      <c r="E32" s="48" t="s">
        <v>209</v>
      </c>
      <c r="F32" s="48" t="s">
        <v>51</v>
      </c>
    </row>
    <row r="33" spans="1:7" x14ac:dyDescent="0.25">
      <c r="A33" s="65">
        <v>32</v>
      </c>
      <c r="B33" s="1" t="s">
        <v>214</v>
      </c>
      <c r="C33" s="48">
        <v>1</v>
      </c>
      <c r="D33" s="48">
        <v>315</v>
      </c>
      <c r="E33" s="48" t="s">
        <v>209</v>
      </c>
      <c r="F33" s="48" t="s">
        <v>23</v>
      </c>
    </row>
    <row r="34" spans="1:7" x14ac:dyDescent="0.25">
      <c r="A34" s="65">
        <v>33</v>
      </c>
      <c r="B34" s="1" t="s">
        <v>214</v>
      </c>
      <c r="C34" s="48">
        <v>2</v>
      </c>
      <c r="D34" s="48">
        <v>315</v>
      </c>
      <c r="E34" s="48" t="s">
        <v>209</v>
      </c>
      <c r="F34" s="48" t="s">
        <v>23</v>
      </c>
    </row>
    <row r="35" spans="1:7" x14ac:dyDescent="0.25">
      <c r="A35" s="65">
        <v>34</v>
      </c>
      <c r="B35" s="1" t="s">
        <v>214</v>
      </c>
      <c r="C35" s="48">
        <v>3</v>
      </c>
      <c r="D35" s="48">
        <v>315</v>
      </c>
      <c r="E35" s="48" t="s">
        <v>209</v>
      </c>
      <c r="F35" s="48" t="s">
        <v>23</v>
      </c>
    </row>
    <row r="36" spans="1:7" x14ac:dyDescent="0.25">
      <c r="A36" s="65">
        <v>35</v>
      </c>
      <c r="B36" s="1" t="s">
        <v>13</v>
      </c>
      <c r="C36" s="48">
        <v>1</v>
      </c>
      <c r="D36" s="48">
        <v>315</v>
      </c>
      <c r="E36" s="48" t="s">
        <v>209</v>
      </c>
      <c r="F36" s="48" t="s">
        <v>15</v>
      </c>
    </row>
    <row r="37" spans="1:7" x14ac:dyDescent="0.25">
      <c r="A37" s="65">
        <v>36</v>
      </c>
      <c r="B37" s="1" t="s">
        <v>215</v>
      </c>
      <c r="C37" s="48">
        <v>1</v>
      </c>
      <c r="D37" s="48">
        <v>315</v>
      </c>
      <c r="E37" s="48" t="s">
        <v>209</v>
      </c>
      <c r="F37" s="48" t="s">
        <v>15</v>
      </c>
    </row>
    <row r="38" spans="1:7" x14ac:dyDescent="0.25">
      <c r="A38" s="65">
        <v>37</v>
      </c>
      <c r="B38" s="1" t="s">
        <v>215</v>
      </c>
      <c r="C38" s="48">
        <v>2</v>
      </c>
      <c r="D38" s="48">
        <v>315</v>
      </c>
      <c r="E38" s="48" t="s">
        <v>209</v>
      </c>
      <c r="F38" s="48" t="s">
        <v>15</v>
      </c>
    </row>
    <row r="39" spans="1:7" x14ac:dyDescent="0.25">
      <c r="A39" s="65">
        <v>38</v>
      </c>
      <c r="B39" s="1" t="s">
        <v>414</v>
      </c>
      <c r="C39" s="48">
        <v>1</v>
      </c>
      <c r="D39" s="48">
        <v>315</v>
      </c>
      <c r="E39" s="48" t="s">
        <v>216</v>
      </c>
      <c r="F39" s="48" t="s">
        <v>51</v>
      </c>
    </row>
    <row r="40" spans="1:7" x14ac:dyDescent="0.25">
      <c r="A40" s="65">
        <v>39</v>
      </c>
      <c r="B40" s="1" t="s">
        <v>478</v>
      </c>
      <c r="C40" s="48">
        <v>1</v>
      </c>
      <c r="D40" s="48">
        <v>315</v>
      </c>
      <c r="E40" s="48" t="s">
        <v>216</v>
      </c>
      <c r="F40" s="48" t="s">
        <v>51</v>
      </c>
    </row>
    <row r="41" spans="1:7" x14ac:dyDescent="0.25">
      <c r="A41" s="65">
        <v>40</v>
      </c>
      <c r="B41" s="1" t="s">
        <v>96</v>
      </c>
      <c r="C41" s="48">
        <v>1</v>
      </c>
      <c r="D41" s="48">
        <v>315</v>
      </c>
      <c r="E41" s="48" t="s">
        <v>209</v>
      </c>
      <c r="F41" s="48" t="s">
        <v>51</v>
      </c>
    </row>
    <row r="42" spans="1:7" x14ac:dyDescent="0.25">
      <c r="A42" s="65">
        <v>41</v>
      </c>
      <c r="B42" s="1" t="s">
        <v>96</v>
      </c>
      <c r="C42" s="48">
        <v>2</v>
      </c>
      <c r="D42" s="48">
        <v>315</v>
      </c>
      <c r="E42" s="48" t="s">
        <v>209</v>
      </c>
      <c r="F42" s="48" t="s">
        <v>51</v>
      </c>
    </row>
    <row r="43" spans="1:7" x14ac:dyDescent="0.25">
      <c r="A43" s="65">
        <v>42</v>
      </c>
      <c r="B43" s="1" t="s">
        <v>97</v>
      </c>
      <c r="C43" s="48">
        <v>1</v>
      </c>
      <c r="D43" s="48">
        <v>315</v>
      </c>
      <c r="E43" s="48" t="s">
        <v>209</v>
      </c>
      <c r="F43" s="48" t="s">
        <v>51</v>
      </c>
    </row>
    <row r="44" spans="1:7" x14ac:dyDescent="0.25">
      <c r="A44" s="65">
        <v>43</v>
      </c>
      <c r="B44" s="1" t="s">
        <v>97</v>
      </c>
      <c r="C44" s="48">
        <v>2</v>
      </c>
      <c r="D44" s="48">
        <v>315</v>
      </c>
      <c r="E44" s="48" t="s">
        <v>209</v>
      </c>
      <c r="F44" s="48" t="s">
        <v>51</v>
      </c>
    </row>
    <row r="45" spans="1:7" x14ac:dyDescent="0.25">
      <c r="A45" s="65">
        <v>44</v>
      </c>
      <c r="B45" s="1" t="s">
        <v>217</v>
      </c>
      <c r="C45" s="48">
        <v>1</v>
      </c>
      <c r="D45" s="48">
        <v>315</v>
      </c>
      <c r="E45" s="48" t="s">
        <v>209</v>
      </c>
      <c r="F45" s="48" t="s">
        <v>23</v>
      </c>
    </row>
    <row r="46" spans="1:7" x14ac:dyDescent="0.25">
      <c r="A46" s="65">
        <v>45</v>
      </c>
      <c r="B46" s="1" t="s">
        <v>85</v>
      </c>
      <c r="C46" s="48">
        <v>1</v>
      </c>
      <c r="D46" s="48">
        <v>315</v>
      </c>
      <c r="E46" s="48" t="s">
        <v>209</v>
      </c>
      <c r="F46" s="48" t="s">
        <v>15</v>
      </c>
    </row>
    <row r="47" spans="1:7" x14ac:dyDescent="0.25">
      <c r="A47" s="65">
        <v>46</v>
      </c>
      <c r="B47" s="1" t="s">
        <v>85</v>
      </c>
      <c r="C47" s="48">
        <v>2</v>
      </c>
      <c r="D47" s="48">
        <v>315</v>
      </c>
      <c r="E47" s="48" t="s">
        <v>209</v>
      </c>
      <c r="F47" s="48" t="s">
        <v>15</v>
      </c>
    </row>
    <row r="48" spans="1:7" x14ac:dyDescent="0.25">
      <c r="A48" s="65">
        <v>47</v>
      </c>
      <c r="B48" s="1" t="s">
        <v>102</v>
      </c>
      <c r="C48" s="48">
        <v>1</v>
      </c>
      <c r="D48" s="48">
        <v>315</v>
      </c>
      <c r="E48" s="48" t="s">
        <v>209</v>
      </c>
      <c r="F48" s="48" t="s">
        <v>15</v>
      </c>
      <c r="G48" s="77" t="s">
        <v>535</v>
      </c>
    </row>
    <row r="49" spans="1:7" x14ac:dyDescent="0.25">
      <c r="A49" s="65">
        <v>48</v>
      </c>
      <c r="B49" s="1" t="s">
        <v>102</v>
      </c>
      <c r="C49" s="48">
        <v>2</v>
      </c>
      <c r="D49" s="48">
        <v>315</v>
      </c>
      <c r="E49" s="48" t="s">
        <v>209</v>
      </c>
      <c r="F49" s="48" t="s">
        <v>15</v>
      </c>
      <c r="G49" s="77" t="s">
        <v>535</v>
      </c>
    </row>
    <row r="50" spans="1:7" x14ac:dyDescent="0.25">
      <c r="A50" s="65">
        <v>49</v>
      </c>
      <c r="B50" s="1" t="s">
        <v>105</v>
      </c>
      <c r="C50" s="48">
        <v>1</v>
      </c>
      <c r="D50" s="48">
        <v>315</v>
      </c>
      <c r="E50" s="48" t="s">
        <v>209</v>
      </c>
      <c r="F50" s="48" t="s">
        <v>51</v>
      </c>
    </row>
    <row r="51" spans="1:7" x14ac:dyDescent="0.25">
      <c r="A51" s="65">
        <v>50</v>
      </c>
      <c r="B51" s="1" t="s">
        <v>105</v>
      </c>
      <c r="C51" s="48">
        <v>2</v>
      </c>
      <c r="D51" s="48">
        <v>315</v>
      </c>
      <c r="E51" s="48" t="s">
        <v>209</v>
      </c>
      <c r="F51" s="48" t="s">
        <v>51</v>
      </c>
    </row>
    <row r="52" spans="1:7" x14ac:dyDescent="0.25">
      <c r="A52" s="65">
        <v>51</v>
      </c>
      <c r="B52" s="1" t="s">
        <v>14</v>
      </c>
      <c r="C52" s="48">
        <v>1</v>
      </c>
      <c r="D52" s="48">
        <v>315</v>
      </c>
      <c r="E52" s="48" t="s">
        <v>209</v>
      </c>
      <c r="F52" s="48" t="s">
        <v>15</v>
      </c>
    </row>
    <row r="53" spans="1:7" x14ac:dyDescent="0.25">
      <c r="A53" s="65">
        <v>52</v>
      </c>
      <c r="B53" s="1" t="s">
        <v>14</v>
      </c>
      <c r="C53" s="48">
        <v>2</v>
      </c>
      <c r="D53" s="48">
        <v>315</v>
      </c>
      <c r="E53" s="48" t="s">
        <v>209</v>
      </c>
      <c r="F53" s="48" t="s">
        <v>15</v>
      </c>
    </row>
    <row r="54" spans="1:7" x14ac:dyDescent="0.25">
      <c r="A54" s="65">
        <v>53</v>
      </c>
      <c r="B54" s="1" t="s">
        <v>14</v>
      </c>
      <c r="C54" s="48">
        <v>3</v>
      </c>
      <c r="D54" s="48">
        <v>315</v>
      </c>
      <c r="E54" s="48" t="s">
        <v>209</v>
      </c>
      <c r="F54" s="48" t="s">
        <v>15</v>
      </c>
    </row>
    <row r="55" spans="1:7" x14ac:dyDescent="0.25">
      <c r="A55" s="65">
        <v>54</v>
      </c>
      <c r="B55" s="1" t="s">
        <v>59</v>
      </c>
      <c r="C55" s="48">
        <v>1</v>
      </c>
      <c r="D55" s="48">
        <v>315</v>
      </c>
      <c r="E55" s="48" t="s">
        <v>209</v>
      </c>
      <c r="F55" s="48" t="s">
        <v>24</v>
      </c>
      <c r="G55" s="77" t="s">
        <v>535</v>
      </c>
    </row>
    <row r="56" spans="1:7" x14ac:dyDescent="0.25">
      <c r="A56" s="65">
        <v>55</v>
      </c>
      <c r="B56" s="1" t="s">
        <v>59</v>
      </c>
      <c r="C56" s="48">
        <v>2</v>
      </c>
      <c r="D56" s="48">
        <v>315</v>
      </c>
      <c r="E56" s="48" t="s">
        <v>209</v>
      </c>
      <c r="F56" s="48" t="s">
        <v>24</v>
      </c>
      <c r="G56" s="77" t="s">
        <v>535</v>
      </c>
    </row>
    <row r="57" spans="1:7" x14ac:dyDescent="0.25">
      <c r="A57" s="65">
        <v>56</v>
      </c>
      <c r="B57" s="1" t="s">
        <v>59</v>
      </c>
      <c r="C57" s="48">
        <v>3</v>
      </c>
      <c r="D57" s="48">
        <v>315</v>
      </c>
      <c r="E57" s="48" t="s">
        <v>209</v>
      </c>
      <c r="F57" s="48" t="s">
        <v>24</v>
      </c>
      <c r="G57" s="77" t="s">
        <v>535</v>
      </c>
    </row>
    <row r="58" spans="1:7" x14ac:dyDescent="0.25">
      <c r="A58" s="65">
        <v>57</v>
      </c>
      <c r="B58" s="1" t="s">
        <v>16</v>
      </c>
      <c r="C58" s="48">
        <v>1</v>
      </c>
      <c r="D58" s="48">
        <v>315</v>
      </c>
      <c r="E58" s="48" t="s">
        <v>209</v>
      </c>
      <c r="F58" s="48" t="s">
        <v>23</v>
      </c>
    </row>
    <row r="59" spans="1:7" x14ac:dyDescent="0.25">
      <c r="A59" s="65">
        <v>58</v>
      </c>
      <c r="B59" s="1" t="s">
        <v>16</v>
      </c>
      <c r="C59" s="48">
        <v>2</v>
      </c>
      <c r="D59" s="48">
        <v>315</v>
      </c>
      <c r="E59" s="48" t="s">
        <v>209</v>
      </c>
      <c r="F59" s="48" t="s">
        <v>23</v>
      </c>
    </row>
    <row r="60" spans="1:7" x14ac:dyDescent="0.25">
      <c r="A60" s="65">
        <v>59</v>
      </c>
      <c r="B60" s="1" t="s">
        <v>16</v>
      </c>
      <c r="C60" s="48">
        <v>3</v>
      </c>
      <c r="D60" s="48">
        <v>315</v>
      </c>
      <c r="E60" s="48" t="s">
        <v>209</v>
      </c>
      <c r="F60" s="48" t="s">
        <v>23</v>
      </c>
    </row>
    <row r="61" spans="1:7" x14ac:dyDescent="0.25">
      <c r="A61" s="65">
        <v>60</v>
      </c>
      <c r="B61" s="1" t="s">
        <v>16</v>
      </c>
      <c r="C61" s="48">
        <v>4</v>
      </c>
      <c r="D61" s="48">
        <v>315</v>
      </c>
      <c r="E61" s="48" t="s">
        <v>209</v>
      </c>
      <c r="F61" s="48" t="s">
        <v>23</v>
      </c>
    </row>
    <row r="62" spans="1:7" x14ac:dyDescent="0.25">
      <c r="A62" s="65">
        <v>61</v>
      </c>
      <c r="B62" s="1" t="s">
        <v>83</v>
      </c>
      <c r="C62" s="48">
        <v>1</v>
      </c>
      <c r="D62" s="48">
        <v>315</v>
      </c>
      <c r="E62" s="48" t="s">
        <v>209</v>
      </c>
      <c r="F62" s="48" t="s">
        <v>15</v>
      </c>
    </row>
    <row r="63" spans="1:7" x14ac:dyDescent="0.25">
      <c r="A63" s="65">
        <v>62</v>
      </c>
      <c r="B63" s="1" t="s">
        <v>115</v>
      </c>
      <c r="C63" s="48">
        <v>1</v>
      </c>
      <c r="D63" s="48">
        <v>315</v>
      </c>
      <c r="E63" s="48" t="s">
        <v>209</v>
      </c>
      <c r="F63" s="48" t="s">
        <v>15</v>
      </c>
    </row>
    <row r="64" spans="1:7" x14ac:dyDescent="0.25">
      <c r="A64" s="65">
        <v>63</v>
      </c>
      <c r="B64" s="1" t="s">
        <v>115</v>
      </c>
      <c r="C64" s="48">
        <v>2</v>
      </c>
      <c r="D64" s="48">
        <v>315</v>
      </c>
      <c r="E64" s="48" t="s">
        <v>209</v>
      </c>
      <c r="F64" s="48" t="s">
        <v>15</v>
      </c>
    </row>
    <row r="65" spans="1:7" x14ac:dyDescent="0.25">
      <c r="A65" s="65">
        <v>64</v>
      </c>
      <c r="B65" s="1" t="s">
        <v>55</v>
      </c>
      <c r="C65" s="48">
        <v>1</v>
      </c>
      <c r="D65" s="48">
        <v>315</v>
      </c>
      <c r="E65" s="48" t="s">
        <v>209</v>
      </c>
      <c r="F65" s="48" t="s">
        <v>24</v>
      </c>
      <c r="G65" s="77" t="s">
        <v>535</v>
      </c>
    </row>
    <row r="66" spans="1:7" x14ac:dyDescent="0.25">
      <c r="A66" s="65">
        <v>65</v>
      </c>
      <c r="B66" s="1" t="s">
        <v>55</v>
      </c>
      <c r="C66" s="48">
        <v>2</v>
      </c>
      <c r="D66" s="48">
        <v>315</v>
      </c>
      <c r="E66" s="48" t="s">
        <v>209</v>
      </c>
      <c r="F66" s="48" t="s">
        <v>24</v>
      </c>
      <c r="G66" s="77" t="s">
        <v>535</v>
      </c>
    </row>
    <row r="67" spans="1:7" x14ac:dyDescent="0.25">
      <c r="A67" s="65">
        <v>66</v>
      </c>
      <c r="B67" s="1" t="s">
        <v>55</v>
      </c>
      <c r="C67" s="48">
        <v>3</v>
      </c>
      <c r="D67" s="48">
        <v>315</v>
      </c>
      <c r="E67" s="48" t="s">
        <v>209</v>
      </c>
      <c r="F67" s="48" t="s">
        <v>24</v>
      </c>
      <c r="G67" s="77" t="s">
        <v>535</v>
      </c>
    </row>
    <row r="68" spans="1:7" x14ac:dyDescent="0.25">
      <c r="A68" s="65">
        <v>67</v>
      </c>
      <c r="B68" s="1" t="s">
        <v>121</v>
      </c>
      <c r="C68" s="48">
        <v>1</v>
      </c>
      <c r="D68" s="48">
        <v>315</v>
      </c>
      <c r="E68" s="48" t="s">
        <v>209</v>
      </c>
      <c r="F68" s="48" t="s">
        <v>122</v>
      </c>
    </row>
    <row r="69" spans="1:7" x14ac:dyDescent="0.25">
      <c r="A69" s="65">
        <v>68</v>
      </c>
      <c r="B69" s="1" t="s">
        <v>121</v>
      </c>
      <c r="C69" s="48">
        <v>2</v>
      </c>
      <c r="D69" s="48">
        <v>315</v>
      </c>
      <c r="E69" s="48" t="s">
        <v>209</v>
      </c>
      <c r="F69" s="48" t="s">
        <v>122</v>
      </c>
    </row>
    <row r="70" spans="1:7" x14ac:dyDescent="0.25">
      <c r="A70" s="65">
        <v>69</v>
      </c>
      <c r="B70" s="66" t="s">
        <v>185</v>
      </c>
      <c r="C70" s="66">
        <v>1</v>
      </c>
      <c r="D70" s="66">
        <v>315</v>
      </c>
      <c r="E70" s="66" t="s">
        <v>209</v>
      </c>
      <c r="F70" s="66" t="s">
        <v>590</v>
      </c>
    </row>
    <row r="71" spans="1:7" x14ac:dyDescent="0.25">
      <c r="A71" s="65">
        <v>70</v>
      </c>
      <c r="B71" s="66" t="s">
        <v>185</v>
      </c>
      <c r="C71" s="66">
        <v>2</v>
      </c>
      <c r="D71" s="66">
        <v>315</v>
      </c>
      <c r="E71" s="66" t="s">
        <v>209</v>
      </c>
      <c r="F71" s="66" t="s">
        <v>590</v>
      </c>
    </row>
    <row r="72" spans="1:7" x14ac:dyDescent="0.25">
      <c r="A72" s="65">
        <v>71</v>
      </c>
      <c r="B72" s="1" t="s">
        <v>127</v>
      </c>
      <c r="C72" s="48">
        <v>1</v>
      </c>
      <c r="D72" s="48">
        <v>315</v>
      </c>
      <c r="E72" s="48" t="s">
        <v>209</v>
      </c>
      <c r="F72" s="48" t="s">
        <v>51</v>
      </c>
    </row>
    <row r="73" spans="1:7" x14ac:dyDescent="0.25">
      <c r="A73" s="65">
        <v>72</v>
      </c>
      <c r="B73" s="1" t="s">
        <v>127</v>
      </c>
      <c r="C73" s="48">
        <v>2</v>
      </c>
      <c r="D73" s="48">
        <v>315</v>
      </c>
      <c r="E73" s="48" t="s">
        <v>209</v>
      </c>
      <c r="F73" s="48" t="s">
        <v>51</v>
      </c>
    </row>
    <row r="74" spans="1:7" x14ac:dyDescent="0.25">
      <c r="A74" s="65">
        <v>73</v>
      </c>
      <c r="B74" s="1" t="s">
        <v>127</v>
      </c>
      <c r="C74" s="48">
        <v>3</v>
      </c>
      <c r="D74" s="48">
        <v>315</v>
      </c>
      <c r="E74" s="48" t="s">
        <v>209</v>
      </c>
      <c r="F74" s="48" t="s">
        <v>51</v>
      </c>
    </row>
    <row r="75" spans="1:7" x14ac:dyDescent="0.25">
      <c r="A75" s="65">
        <v>74</v>
      </c>
      <c r="B75" s="1" t="s">
        <v>109</v>
      </c>
      <c r="C75" s="48">
        <v>1</v>
      </c>
      <c r="D75" s="48">
        <v>315</v>
      </c>
      <c r="E75" s="48" t="s">
        <v>209</v>
      </c>
      <c r="F75" s="48" t="s">
        <v>24</v>
      </c>
      <c r="G75" s="77" t="s">
        <v>535</v>
      </c>
    </row>
    <row r="76" spans="1:7" x14ac:dyDescent="0.25">
      <c r="A76" s="65">
        <v>75</v>
      </c>
      <c r="B76" s="1" t="s">
        <v>109</v>
      </c>
      <c r="C76" s="48">
        <v>2</v>
      </c>
      <c r="D76" s="48">
        <v>315</v>
      </c>
      <c r="E76" s="48" t="s">
        <v>209</v>
      </c>
      <c r="F76" s="48" t="s">
        <v>24</v>
      </c>
      <c r="G76" s="77" t="s">
        <v>535</v>
      </c>
    </row>
    <row r="77" spans="1:7" x14ac:dyDescent="0.25">
      <c r="A77" s="65">
        <v>76</v>
      </c>
      <c r="B77" s="1" t="s">
        <v>90</v>
      </c>
      <c r="C77" s="48">
        <v>1</v>
      </c>
      <c r="D77" s="48">
        <v>315</v>
      </c>
      <c r="E77" s="48" t="s">
        <v>209</v>
      </c>
      <c r="F77" s="48" t="s">
        <v>23</v>
      </c>
      <c r="G77" s="77" t="s">
        <v>535</v>
      </c>
    </row>
    <row r="78" spans="1:7" x14ac:dyDescent="0.25">
      <c r="A78" s="65">
        <v>77</v>
      </c>
      <c r="B78" s="1" t="s">
        <v>114</v>
      </c>
      <c r="C78" s="48">
        <v>1</v>
      </c>
      <c r="D78" s="48">
        <v>315</v>
      </c>
      <c r="E78" s="48" t="s">
        <v>209</v>
      </c>
      <c r="F78" s="48" t="s">
        <v>15</v>
      </c>
    </row>
    <row r="79" spans="1:7" x14ac:dyDescent="0.25">
      <c r="A79" s="65">
        <v>78</v>
      </c>
      <c r="B79" s="1" t="s">
        <v>114</v>
      </c>
      <c r="C79" s="48">
        <v>2</v>
      </c>
      <c r="D79" s="48">
        <v>315</v>
      </c>
      <c r="E79" s="48" t="s">
        <v>209</v>
      </c>
      <c r="F79" s="48" t="s">
        <v>15</v>
      </c>
    </row>
    <row r="80" spans="1:7" x14ac:dyDescent="0.25">
      <c r="A80" s="65">
        <v>79</v>
      </c>
      <c r="B80" s="1" t="s">
        <v>126</v>
      </c>
      <c r="C80" s="48">
        <v>1</v>
      </c>
      <c r="D80" s="48">
        <v>315</v>
      </c>
      <c r="E80" s="48" t="s">
        <v>209</v>
      </c>
      <c r="F80" s="48" t="s">
        <v>51</v>
      </c>
    </row>
    <row r="81" spans="1:7" x14ac:dyDescent="0.25">
      <c r="A81" s="65">
        <v>80</v>
      </c>
      <c r="B81" s="1" t="s">
        <v>126</v>
      </c>
      <c r="C81" s="48">
        <v>2</v>
      </c>
      <c r="D81" s="48">
        <v>315</v>
      </c>
      <c r="E81" s="48" t="s">
        <v>209</v>
      </c>
      <c r="F81" s="48" t="s">
        <v>51</v>
      </c>
    </row>
    <row r="82" spans="1:7" x14ac:dyDescent="0.25">
      <c r="A82" s="65">
        <v>81</v>
      </c>
      <c r="B82" s="1" t="s">
        <v>128</v>
      </c>
      <c r="C82" s="48">
        <v>1</v>
      </c>
      <c r="D82" s="48">
        <v>315</v>
      </c>
      <c r="E82" s="48" t="s">
        <v>209</v>
      </c>
      <c r="F82" s="48" t="s">
        <v>51</v>
      </c>
    </row>
    <row r="83" spans="1:7" x14ac:dyDescent="0.25">
      <c r="A83" s="65">
        <v>82</v>
      </c>
      <c r="B83" s="1" t="s">
        <v>128</v>
      </c>
      <c r="C83" s="48">
        <v>2</v>
      </c>
      <c r="D83" s="48">
        <v>315</v>
      </c>
      <c r="E83" s="48" t="s">
        <v>209</v>
      </c>
      <c r="F83" s="48" t="s">
        <v>51</v>
      </c>
    </row>
    <row r="84" spans="1:7" x14ac:dyDescent="0.25">
      <c r="A84" s="65">
        <v>83</v>
      </c>
      <c r="B84" s="1" t="s">
        <v>134</v>
      </c>
      <c r="C84" s="48">
        <v>1</v>
      </c>
      <c r="D84" s="48">
        <v>315</v>
      </c>
      <c r="E84" s="48" t="s">
        <v>209</v>
      </c>
      <c r="F84" s="48" t="s">
        <v>51</v>
      </c>
    </row>
    <row r="85" spans="1:7" x14ac:dyDescent="0.25">
      <c r="A85" s="65">
        <v>84</v>
      </c>
      <c r="B85" s="1" t="s">
        <v>134</v>
      </c>
      <c r="C85" s="48">
        <v>2</v>
      </c>
      <c r="D85" s="48">
        <v>315</v>
      </c>
      <c r="E85" s="48" t="s">
        <v>209</v>
      </c>
      <c r="F85" s="48" t="s">
        <v>51</v>
      </c>
    </row>
    <row r="86" spans="1:7" x14ac:dyDescent="0.25">
      <c r="A86" s="65">
        <v>85</v>
      </c>
      <c r="B86" s="1" t="s">
        <v>62</v>
      </c>
      <c r="C86" s="48">
        <v>1</v>
      </c>
      <c r="D86" s="48">
        <v>315</v>
      </c>
      <c r="E86" s="48" t="s">
        <v>209</v>
      </c>
      <c r="F86" s="48" t="s">
        <v>24</v>
      </c>
      <c r="G86" s="77" t="s">
        <v>535</v>
      </c>
    </row>
    <row r="87" spans="1:7" x14ac:dyDescent="0.25">
      <c r="A87" s="65">
        <v>86</v>
      </c>
      <c r="B87" s="1" t="s">
        <v>62</v>
      </c>
      <c r="C87" s="48">
        <v>2</v>
      </c>
      <c r="D87" s="48">
        <v>315</v>
      </c>
      <c r="E87" s="48" t="s">
        <v>209</v>
      </c>
      <c r="F87" s="48" t="s">
        <v>24</v>
      </c>
      <c r="G87" s="77" t="s">
        <v>535</v>
      </c>
    </row>
    <row r="88" spans="1:7" x14ac:dyDescent="0.25">
      <c r="A88" s="65">
        <v>87</v>
      </c>
      <c r="B88" s="1" t="s">
        <v>131</v>
      </c>
      <c r="C88" s="48">
        <v>1</v>
      </c>
      <c r="D88" s="48">
        <v>315</v>
      </c>
      <c r="E88" s="48" t="s">
        <v>209</v>
      </c>
      <c r="F88" s="48" t="s">
        <v>51</v>
      </c>
    </row>
    <row r="89" spans="1:7" x14ac:dyDescent="0.25">
      <c r="A89" s="65">
        <v>88</v>
      </c>
      <c r="B89" s="1" t="s">
        <v>131</v>
      </c>
      <c r="C89" s="48">
        <v>2</v>
      </c>
      <c r="D89" s="48">
        <v>315</v>
      </c>
      <c r="E89" s="48" t="s">
        <v>209</v>
      </c>
      <c r="F89" s="48" t="s">
        <v>51</v>
      </c>
    </row>
    <row r="90" spans="1:7" x14ac:dyDescent="0.25">
      <c r="A90" s="65">
        <v>89</v>
      </c>
      <c r="B90" s="1" t="s">
        <v>131</v>
      </c>
      <c r="C90" s="48">
        <v>3</v>
      </c>
      <c r="D90" s="48">
        <v>315</v>
      </c>
      <c r="E90" s="48" t="s">
        <v>209</v>
      </c>
      <c r="F90" s="48" t="s">
        <v>51</v>
      </c>
    </row>
    <row r="91" spans="1:7" x14ac:dyDescent="0.25">
      <c r="A91" s="65">
        <v>90</v>
      </c>
      <c r="B91" s="2" t="s">
        <v>223</v>
      </c>
      <c r="C91" s="2">
        <v>1</v>
      </c>
      <c r="D91" s="2">
        <v>315</v>
      </c>
      <c r="E91" s="2" t="s">
        <v>209</v>
      </c>
      <c r="F91" s="2" t="s">
        <v>11</v>
      </c>
      <c r="G91" s="79" t="s">
        <v>535</v>
      </c>
    </row>
    <row r="92" spans="1:7" x14ac:dyDescent="0.25">
      <c r="A92" s="65">
        <v>91</v>
      </c>
      <c r="B92" s="2" t="s">
        <v>223</v>
      </c>
      <c r="C92" s="2">
        <v>2</v>
      </c>
      <c r="D92" s="2">
        <v>315</v>
      </c>
      <c r="E92" s="2" t="s">
        <v>209</v>
      </c>
      <c r="F92" s="2" t="s">
        <v>11</v>
      </c>
      <c r="G92" s="79" t="s">
        <v>535</v>
      </c>
    </row>
    <row r="93" spans="1:7" x14ac:dyDescent="0.25">
      <c r="A93" s="65">
        <v>92</v>
      </c>
      <c r="B93" s="1" t="s">
        <v>146</v>
      </c>
      <c r="C93" s="48">
        <v>1</v>
      </c>
      <c r="D93" s="48">
        <v>315</v>
      </c>
      <c r="E93" s="48" t="s">
        <v>209</v>
      </c>
      <c r="F93" s="48" t="s">
        <v>23</v>
      </c>
    </row>
    <row r="94" spans="1:7" x14ac:dyDescent="0.25">
      <c r="A94" s="65">
        <v>93</v>
      </c>
      <c r="B94" s="1" t="s">
        <v>227</v>
      </c>
      <c r="C94" s="52">
        <v>1</v>
      </c>
      <c r="D94" s="52">
        <v>315</v>
      </c>
      <c r="E94" s="52" t="s">
        <v>209</v>
      </c>
      <c r="F94" s="52" t="s">
        <v>24</v>
      </c>
      <c r="G94" s="77" t="s">
        <v>535</v>
      </c>
    </row>
    <row r="95" spans="1:7" x14ac:dyDescent="0.25">
      <c r="A95" s="65">
        <v>94</v>
      </c>
      <c r="B95" s="1" t="s">
        <v>227</v>
      </c>
      <c r="C95" s="52">
        <v>2</v>
      </c>
      <c r="D95" s="52">
        <v>315</v>
      </c>
      <c r="E95" s="52" t="s">
        <v>209</v>
      </c>
      <c r="F95" s="52" t="s">
        <v>24</v>
      </c>
      <c r="G95" s="77" t="s">
        <v>535</v>
      </c>
    </row>
    <row r="96" spans="1:7" x14ac:dyDescent="0.25">
      <c r="A96" s="65">
        <v>95</v>
      </c>
      <c r="B96" s="1" t="s">
        <v>133</v>
      </c>
      <c r="C96" s="48">
        <v>1</v>
      </c>
      <c r="D96" s="48">
        <v>315</v>
      </c>
      <c r="E96" s="48" t="s">
        <v>209</v>
      </c>
      <c r="F96" s="2" t="s">
        <v>11</v>
      </c>
    </row>
    <row r="97" spans="1:7" x14ac:dyDescent="0.25">
      <c r="A97" s="65">
        <v>96</v>
      </c>
      <c r="B97" s="1" t="s">
        <v>133</v>
      </c>
      <c r="C97" s="48">
        <v>2</v>
      </c>
      <c r="D97" s="48">
        <v>315</v>
      </c>
      <c r="E97" s="48" t="s">
        <v>209</v>
      </c>
      <c r="F97" s="2" t="s">
        <v>11</v>
      </c>
    </row>
    <row r="98" spans="1:7" x14ac:dyDescent="0.25">
      <c r="A98" s="65">
        <v>97</v>
      </c>
      <c r="B98" s="1" t="s">
        <v>133</v>
      </c>
      <c r="C98" s="48">
        <v>3</v>
      </c>
      <c r="D98" s="48">
        <v>315</v>
      </c>
      <c r="E98" s="48" t="s">
        <v>209</v>
      </c>
      <c r="F98" s="2" t="s">
        <v>11</v>
      </c>
    </row>
    <row r="99" spans="1:7" x14ac:dyDescent="0.25">
      <c r="A99" s="65">
        <v>98</v>
      </c>
      <c r="B99" s="1" t="s">
        <v>162</v>
      </c>
      <c r="C99" s="48">
        <v>1</v>
      </c>
      <c r="D99" s="48">
        <v>315</v>
      </c>
      <c r="E99" s="48" t="s">
        <v>209</v>
      </c>
      <c r="F99" s="48" t="s">
        <v>78</v>
      </c>
    </row>
    <row r="100" spans="1:7" x14ac:dyDescent="0.25">
      <c r="A100" s="65">
        <v>99</v>
      </c>
      <c r="B100" s="1" t="s">
        <v>218</v>
      </c>
      <c r="C100" s="48">
        <v>1</v>
      </c>
      <c r="D100" s="48">
        <v>315</v>
      </c>
      <c r="E100" s="48" t="s">
        <v>209</v>
      </c>
      <c r="F100" s="48" t="s">
        <v>58</v>
      </c>
      <c r="G100" s="77" t="s">
        <v>535</v>
      </c>
    </row>
    <row r="101" spans="1:7" x14ac:dyDescent="0.25">
      <c r="A101" s="65">
        <v>100</v>
      </c>
      <c r="B101" s="1" t="s">
        <v>218</v>
      </c>
      <c r="C101" s="48">
        <v>2</v>
      </c>
      <c r="D101" s="48">
        <v>315</v>
      </c>
      <c r="E101" s="48" t="s">
        <v>209</v>
      </c>
      <c r="F101" s="48" t="s">
        <v>58</v>
      </c>
      <c r="G101" s="77" t="s">
        <v>535</v>
      </c>
    </row>
    <row r="102" spans="1:7" x14ac:dyDescent="0.25">
      <c r="A102" s="65">
        <v>101</v>
      </c>
      <c r="B102" s="1" t="s">
        <v>113</v>
      </c>
      <c r="C102" s="48">
        <v>1</v>
      </c>
      <c r="D102" s="48">
        <v>315</v>
      </c>
      <c r="E102" s="48" t="s">
        <v>209</v>
      </c>
      <c r="F102" s="48" t="s">
        <v>23</v>
      </c>
    </row>
    <row r="103" spans="1:7" x14ac:dyDescent="0.25">
      <c r="A103" s="65">
        <v>102</v>
      </c>
      <c r="B103" s="1" t="s">
        <v>113</v>
      </c>
      <c r="C103" s="48">
        <v>2</v>
      </c>
      <c r="D103" s="48">
        <v>315</v>
      </c>
      <c r="E103" s="48" t="s">
        <v>209</v>
      </c>
      <c r="F103" s="48" t="s">
        <v>23</v>
      </c>
    </row>
    <row r="104" spans="1:7" x14ac:dyDescent="0.25">
      <c r="A104" s="65">
        <v>103</v>
      </c>
      <c r="B104" s="1" t="s">
        <v>113</v>
      </c>
      <c r="C104" s="48">
        <v>3</v>
      </c>
      <c r="D104" s="48">
        <v>315</v>
      </c>
      <c r="E104" s="48" t="s">
        <v>209</v>
      </c>
      <c r="F104" s="48" t="s">
        <v>23</v>
      </c>
    </row>
    <row r="105" spans="1:7" x14ac:dyDescent="0.25">
      <c r="A105" s="65">
        <v>104</v>
      </c>
      <c r="B105" s="1" t="s">
        <v>154</v>
      </c>
      <c r="C105" s="48">
        <v>1</v>
      </c>
      <c r="D105" s="48">
        <v>315</v>
      </c>
      <c r="E105" s="48" t="s">
        <v>209</v>
      </c>
      <c r="F105" s="48" t="s">
        <v>51</v>
      </c>
    </row>
    <row r="106" spans="1:7" x14ac:dyDescent="0.25">
      <c r="A106" s="65">
        <v>105</v>
      </c>
      <c r="B106" s="1" t="s">
        <v>154</v>
      </c>
      <c r="C106" s="48">
        <v>2</v>
      </c>
      <c r="D106" s="48">
        <v>315</v>
      </c>
      <c r="E106" s="48" t="s">
        <v>209</v>
      </c>
      <c r="F106" s="48" t="s">
        <v>51</v>
      </c>
    </row>
    <row r="107" spans="1:7" x14ac:dyDescent="0.25">
      <c r="A107" s="65">
        <v>106</v>
      </c>
      <c r="B107" s="1" t="s">
        <v>106</v>
      </c>
      <c r="C107" s="48">
        <v>1</v>
      </c>
      <c r="D107" s="48">
        <v>315</v>
      </c>
      <c r="E107" s="48" t="s">
        <v>209</v>
      </c>
      <c r="F107" s="48" t="s">
        <v>15</v>
      </c>
      <c r="G107" s="77" t="s">
        <v>535</v>
      </c>
    </row>
    <row r="108" spans="1:7" x14ac:dyDescent="0.25">
      <c r="A108" s="65">
        <v>107</v>
      </c>
      <c r="B108" s="1" t="s">
        <v>106</v>
      </c>
      <c r="C108" s="48">
        <v>2</v>
      </c>
      <c r="D108" s="48">
        <v>315</v>
      </c>
      <c r="E108" s="48" t="s">
        <v>209</v>
      </c>
      <c r="F108" s="48" t="s">
        <v>15</v>
      </c>
      <c r="G108" s="77" t="s">
        <v>535</v>
      </c>
    </row>
    <row r="109" spans="1:7" x14ac:dyDescent="0.25">
      <c r="A109" s="65">
        <v>108</v>
      </c>
      <c r="B109" s="1" t="s">
        <v>213</v>
      </c>
      <c r="C109" s="48">
        <v>1</v>
      </c>
      <c r="D109" s="48">
        <v>315</v>
      </c>
      <c r="E109" s="48" t="s">
        <v>209</v>
      </c>
      <c r="F109" s="48" t="s">
        <v>51</v>
      </c>
    </row>
    <row r="110" spans="1:7" x14ac:dyDescent="0.25">
      <c r="A110" s="65">
        <v>109</v>
      </c>
      <c r="B110" s="1" t="s">
        <v>152</v>
      </c>
      <c r="C110" s="48">
        <v>1</v>
      </c>
      <c r="D110" s="48">
        <v>315</v>
      </c>
      <c r="E110" s="48" t="s">
        <v>209</v>
      </c>
      <c r="F110" s="1" t="s">
        <v>152</v>
      </c>
    </row>
    <row r="111" spans="1:7" x14ac:dyDescent="0.25">
      <c r="A111" s="65">
        <v>110</v>
      </c>
      <c r="B111" s="1" t="s">
        <v>152</v>
      </c>
      <c r="C111" s="48">
        <v>2</v>
      </c>
      <c r="D111" s="48">
        <v>315</v>
      </c>
      <c r="E111" s="48" t="s">
        <v>209</v>
      </c>
      <c r="F111" s="1" t="s">
        <v>152</v>
      </c>
    </row>
    <row r="112" spans="1:7" x14ac:dyDescent="0.25">
      <c r="A112" s="65">
        <v>111</v>
      </c>
      <c r="B112" s="1" t="s">
        <v>69</v>
      </c>
      <c r="C112" s="48">
        <v>1</v>
      </c>
      <c r="D112" s="48">
        <v>315</v>
      </c>
      <c r="E112" s="48" t="s">
        <v>209</v>
      </c>
      <c r="F112" s="48" t="s">
        <v>15</v>
      </c>
    </row>
    <row r="113" spans="1:7" x14ac:dyDescent="0.25">
      <c r="A113" s="65">
        <v>112</v>
      </c>
      <c r="B113" s="1" t="s">
        <v>69</v>
      </c>
      <c r="C113" s="48">
        <v>2</v>
      </c>
      <c r="D113" s="48">
        <v>315</v>
      </c>
      <c r="E113" s="48" t="s">
        <v>209</v>
      </c>
      <c r="F113" s="48" t="s">
        <v>15</v>
      </c>
    </row>
    <row r="114" spans="1:7" x14ac:dyDescent="0.25">
      <c r="A114" s="65">
        <v>113</v>
      </c>
      <c r="B114" s="1" t="s">
        <v>69</v>
      </c>
      <c r="C114" s="48">
        <v>3</v>
      </c>
      <c r="D114" s="48">
        <v>315</v>
      </c>
      <c r="E114" s="48" t="s">
        <v>209</v>
      </c>
      <c r="F114" s="48" t="s">
        <v>15</v>
      </c>
    </row>
    <row r="115" spans="1:7" x14ac:dyDescent="0.25">
      <c r="A115" s="65">
        <v>114</v>
      </c>
      <c r="B115" s="1" t="s">
        <v>211</v>
      </c>
      <c r="C115" s="48">
        <v>1</v>
      </c>
      <c r="D115" s="48">
        <v>315</v>
      </c>
      <c r="E115" s="48" t="s">
        <v>209</v>
      </c>
      <c r="F115" s="48" t="s">
        <v>11</v>
      </c>
    </row>
    <row r="116" spans="1:7" x14ac:dyDescent="0.25">
      <c r="A116" s="65">
        <v>115</v>
      </c>
      <c r="B116" s="1" t="s">
        <v>211</v>
      </c>
      <c r="C116" s="48">
        <v>2</v>
      </c>
      <c r="D116" s="48">
        <v>315</v>
      </c>
      <c r="E116" s="48" t="s">
        <v>209</v>
      </c>
      <c r="F116" s="48" t="s">
        <v>11</v>
      </c>
    </row>
    <row r="117" spans="1:7" x14ac:dyDescent="0.25">
      <c r="A117" s="65">
        <v>116</v>
      </c>
      <c r="B117" s="1" t="s">
        <v>412</v>
      </c>
      <c r="C117" s="48">
        <v>1</v>
      </c>
      <c r="D117" s="48">
        <v>315</v>
      </c>
      <c r="E117" s="48" t="s">
        <v>219</v>
      </c>
      <c r="F117" s="48" t="s">
        <v>317</v>
      </c>
      <c r="G117" s="77" t="s">
        <v>535</v>
      </c>
    </row>
    <row r="118" spans="1:7" x14ac:dyDescent="0.25">
      <c r="A118" s="65">
        <v>117</v>
      </c>
      <c r="B118" s="1" t="s">
        <v>412</v>
      </c>
      <c r="C118" s="48">
        <v>2</v>
      </c>
      <c r="D118" s="48">
        <v>315</v>
      </c>
      <c r="E118" s="48" t="s">
        <v>219</v>
      </c>
      <c r="F118" s="48" t="s">
        <v>317</v>
      </c>
      <c r="G118" s="77" t="s">
        <v>535</v>
      </c>
    </row>
    <row r="119" spans="1:7" x14ac:dyDescent="0.25">
      <c r="A119" s="65">
        <v>118</v>
      </c>
      <c r="B119" s="1" t="s">
        <v>104</v>
      </c>
      <c r="C119" s="48">
        <v>1</v>
      </c>
      <c r="D119" s="48">
        <v>315</v>
      </c>
      <c r="E119" s="48" t="s">
        <v>209</v>
      </c>
      <c r="F119" s="48" t="s">
        <v>15</v>
      </c>
      <c r="G119" s="77" t="s">
        <v>535</v>
      </c>
    </row>
    <row r="120" spans="1:7" x14ac:dyDescent="0.25">
      <c r="A120" s="65">
        <v>119</v>
      </c>
      <c r="B120" s="1" t="s">
        <v>104</v>
      </c>
      <c r="C120" s="48">
        <v>2</v>
      </c>
      <c r="D120" s="48">
        <v>315</v>
      </c>
      <c r="E120" s="48" t="s">
        <v>209</v>
      </c>
      <c r="F120" s="48" t="s">
        <v>15</v>
      </c>
      <c r="G120" s="78" t="s">
        <v>535</v>
      </c>
    </row>
    <row r="121" spans="1:7" x14ac:dyDescent="0.25">
      <c r="A121" s="65">
        <v>120</v>
      </c>
      <c r="B121" s="1" t="s">
        <v>148</v>
      </c>
      <c r="C121" s="48">
        <v>1</v>
      </c>
      <c r="D121" s="48">
        <v>315</v>
      </c>
      <c r="E121" s="48" t="s">
        <v>209</v>
      </c>
      <c r="F121" s="48" t="s">
        <v>23</v>
      </c>
    </row>
    <row r="122" spans="1:7" x14ac:dyDescent="0.25">
      <c r="A122" s="65">
        <v>121</v>
      </c>
      <c r="B122" s="1" t="s">
        <v>148</v>
      </c>
      <c r="C122" s="48">
        <v>2</v>
      </c>
      <c r="D122" s="48">
        <v>315</v>
      </c>
      <c r="E122" s="48" t="s">
        <v>209</v>
      </c>
      <c r="F122" s="48" t="s">
        <v>23</v>
      </c>
    </row>
    <row r="123" spans="1:7" x14ac:dyDescent="0.25">
      <c r="A123" s="65">
        <v>122</v>
      </c>
      <c r="B123" s="1" t="s">
        <v>65</v>
      </c>
      <c r="C123" s="48">
        <v>1</v>
      </c>
      <c r="D123" s="48">
        <v>315</v>
      </c>
      <c r="E123" s="48" t="s">
        <v>209</v>
      </c>
      <c r="F123" s="48" t="s">
        <v>11</v>
      </c>
    </row>
    <row r="124" spans="1:7" x14ac:dyDescent="0.25">
      <c r="A124" s="65">
        <v>123</v>
      </c>
      <c r="B124" s="1" t="s">
        <v>65</v>
      </c>
      <c r="C124" s="48">
        <v>2</v>
      </c>
      <c r="D124" s="48">
        <v>315</v>
      </c>
      <c r="E124" s="48" t="s">
        <v>209</v>
      </c>
      <c r="F124" s="48" t="s">
        <v>11</v>
      </c>
    </row>
    <row r="125" spans="1:7" x14ac:dyDescent="0.25">
      <c r="A125" s="65">
        <v>124</v>
      </c>
      <c r="B125" s="1" t="s">
        <v>65</v>
      </c>
      <c r="C125" s="48">
        <v>3</v>
      </c>
      <c r="D125" s="48">
        <v>315</v>
      </c>
      <c r="E125" s="48" t="s">
        <v>209</v>
      </c>
      <c r="F125" s="48" t="s">
        <v>11</v>
      </c>
    </row>
    <row r="126" spans="1:7" x14ac:dyDescent="0.25">
      <c r="A126" s="65">
        <v>125</v>
      </c>
      <c r="B126" s="1" t="s">
        <v>157</v>
      </c>
      <c r="C126" s="48">
        <v>1</v>
      </c>
      <c r="D126" s="48">
        <v>315</v>
      </c>
      <c r="E126" s="48" t="s">
        <v>209</v>
      </c>
      <c r="F126" s="48" t="s">
        <v>15</v>
      </c>
    </row>
    <row r="127" spans="1:7" x14ac:dyDescent="0.25">
      <c r="A127" s="65">
        <v>126</v>
      </c>
      <c r="B127" s="1" t="s">
        <v>157</v>
      </c>
      <c r="C127" s="48">
        <v>2</v>
      </c>
      <c r="D127" s="48">
        <v>315</v>
      </c>
      <c r="E127" s="48" t="s">
        <v>209</v>
      </c>
      <c r="F127" s="48" t="s">
        <v>15</v>
      </c>
    </row>
    <row r="128" spans="1:7" x14ac:dyDescent="0.25">
      <c r="A128" s="65">
        <v>127</v>
      </c>
      <c r="B128" s="1" t="s">
        <v>74</v>
      </c>
      <c r="C128" s="48">
        <v>1</v>
      </c>
      <c r="D128" s="48">
        <v>315</v>
      </c>
      <c r="E128" s="48" t="s">
        <v>209</v>
      </c>
      <c r="F128" s="48" t="s">
        <v>11</v>
      </c>
    </row>
    <row r="129" spans="1:7" x14ac:dyDescent="0.25">
      <c r="A129" s="65">
        <v>128</v>
      </c>
      <c r="B129" s="1" t="s">
        <v>74</v>
      </c>
      <c r="C129" s="48">
        <v>2</v>
      </c>
      <c r="D129" s="48">
        <v>315</v>
      </c>
      <c r="E129" s="48" t="s">
        <v>209</v>
      </c>
      <c r="F129" s="48" t="s">
        <v>11</v>
      </c>
    </row>
    <row r="130" spans="1:7" x14ac:dyDescent="0.25">
      <c r="A130" s="65">
        <v>129</v>
      </c>
      <c r="B130" s="1" t="s">
        <v>74</v>
      </c>
      <c r="C130" s="48">
        <v>3</v>
      </c>
      <c r="D130" s="48">
        <v>315</v>
      </c>
      <c r="E130" s="48" t="s">
        <v>209</v>
      </c>
      <c r="F130" s="48" t="s">
        <v>11</v>
      </c>
    </row>
    <row r="131" spans="1:7" x14ac:dyDescent="0.25">
      <c r="A131" s="65">
        <v>130</v>
      </c>
      <c r="B131" s="1" t="s">
        <v>80</v>
      </c>
      <c r="C131" s="48">
        <v>1</v>
      </c>
      <c r="D131" s="48">
        <v>315</v>
      </c>
      <c r="E131" s="48" t="s">
        <v>209</v>
      </c>
      <c r="F131" s="48" t="s">
        <v>78</v>
      </c>
    </row>
    <row r="132" spans="1:7" x14ac:dyDescent="0.25">
      <c r="A132" s="65">
        <v>131</v>
      </c>
      <c r="B132" s="1" t="s">
        <v>80</v>
      </c>
      <c r="C132" s="48">
        <v>2</v>
      </c>
      <c r="D132" s="48">
        <v>315</v>
      </c>
      <c r="E132" s="48" t="s">
        <v>209</v>
      </c>
      <c r="F132" s="48" t="s">
        <v>78</v>
      </c>
    </row>
    <row r="133" spans="1:7" x14ac:dyDescent="0.25">
      <c r="A133" s="65">
        <v>132</v>
      </c>
      <c r="B133" s="1" t="s">
        <v>132</v>
      </c>
      <c r="C133" s="48">
        <v>1</v>
      </c>
      <c r="D133" s="48">
        <v>315</v>
      </c>
      <c r="E133" s="48" t="s">
        <v>209</v>
      </c>
      <c r="F133" s="48" t="s">
        <v>15</v>
      </c>
    </row>
    <row r="134" spans="1:7" x14ac:dyDescent="0.25">
      <c r="A134" s="65">
        <v>133</v>
      </c>
      <c r="B134" s="1" t="s">
        <v>132</v>
      </c>
      <c r="C134" s="48">
        <v>2</v>
      </c>
      <c r="D134" s="48">
        <v>315</v>
      </c>
      <c r="E134" s="48" t="s">
        <v>209</v>
      </c>
      <c r="F134" s="48" t="s">
        <v>15</v>
      </c>
    </row>
    <row r="135" spans="1:7" x14ac:dyDescent="0.25">
      <c r="A135" s="65">
        <v>134</v>
      </c>
      <c r="B135" s="1" t="s">
        <v>71</v>
      </c>
      <c r="C135" s="48">
        <v>1</v>
      </c>
      <c r="D135" s="48">
        <v>315</v>
      </c>
      <c r="E135" s="48" t="s">
        <v>209</v>
      </c>
      <c r="F135" s="48" t="s">
        <v>24</v>
      </c>
      <c r="G135" s="77" t="s">
        <v>535</v>
      </c>
    </row>
    <row r="136" spans="1:7" x14ac:dyDescent="0.25">
      <c r="A136" s="65">
        <v>135</v>
      </c>
      <c r="B136" s="1" t="s">
        <v>71</v>
      </c>
      <c r="C136" s="48">
        <v>2</v>
      </c>
      <c r="D136" s="48">
        <v>315</v>
      </c>
      <c r="E136" s="48" t="s">
        <v>209</v>
      </c>
      <c r="F136" s="48" t="s">
        <v>24</v>
      </c>
      <c r="G136" s="77" t="s">
        <v>535</v>
      </c>
    </row>
    <row r="137" spans="1:7" x14ac:dyDescent="0.25">
      <c r="A137" s="65">
        <v>136</v>
      </c>
      <c r="B137" s="1" t="s">
        <v>71</v>
      </c>
      <c r="C137" s="48">
        <v>3</v>
      </c>
      <c r="D137" s="48">
        <v>315</v>
      </c>
      <c r="E137" s="48" t="s">
        <v>209</v>
      </c>
      <c r="F137" s="48" t="s">
        <v>24</v>
      </c>
      <c r="G137" s="77" t="s">
        <v>535</v>
      </c>
    </row>
    <row r="138" spans="1:7" x14ac:dyDescent="0.25">
      <c r="A138" s="65">
        <v>137</v>
      </c>
      <c r="B138" s="1" t="s">
        <v>220</v>
      </c>
      <c r="C138" s="48">
        <v>1</v>
      </c>
      <c r="D138" s="48">
        <v>315</v>
      </c>
      <c r="E138" s="48" t="s">
        <v>209</v>
      </c>
      <c r="F138" s="48" t="s">
        <v>15</v>
      </c>
    </row>
    <row r="139" spans="1:7" x14ac:dyDescent="0.25">
      <c r="A139" s="65">
        <v>138</v>
      </c>
      <c r="B139" s="1" t="s">
        <v>220</v>
      </c>
      <c r="C139" s="48">
        <v>2</v>
      </c>
      <c r="D139" s="48">
        <v>315</v>
      </c>
      <c r="E139" s="48" t="s">
        <v>209</v>
      </c>
      <c r="F139" s="48" t="s">
        <v>15</v>
      </c>
    </row>
    <row r="140" spans="1:7" x14ac:dyDescent="0.25">
      <c r="A140" s="65">
        <v>139</v>
      </c>
      <c r="B140" s="1" t="s">
        <v>10</v>
      </c>
      <c r="C140" s="48">
        <v>1</v>
      </c>
      <c r="D140" s="48">
        <v>315</v>
      </c>
      <c r="E140" s="48" t="s">
        <v>209</v>
      </c>
      <c r="F140" s="48" t="s">
        <v>11</v>
      </c>
    </row>
    <row r="141" spans="1:7" x14ac:dyDescent="0.25">
      <c r="A141" s="65">
        <v>140</v>
      </c>
      <c r="B141" s="1" t="s">
        <v>10</v>
      </c>
      <c r="C141" s="48">
        <v>2</v>
      </c>
      <c r="D141" s="48">
        <v>315</v>
      </c>
      <c r="E141" s="48" t="s">
        <v>209</v>
      </c>
      <c r="F141" s="48" t="s">
        <v>11</v>
      </c>
    </row>
    <row r="142" spans="1:7" x14ac:dyDescent="0.25">
      <c r="A142" s="65">
        <v>141</v>
      </c>
      <c r="B142" s="1" t="s">
        <v>130</v>
      </c>
      <c r="C142" s="48">
        <v>1</v>
      </c>
      <c r="D142" s="48">
        <v>315</v>
      </c>
      <c r="E142" s="48" t="s">
        <v>209</v>
      </c>
      <c r="F142" s="48" t="s">
        <v>11</v>
      </c>
    </row>
    <row r="143" spans="1:7" x14ac:dyDescent="0.25">
      <c r="A143" s="65">
        <v>142</v>
      </c>
      <c r="B143" s="1" t="s">
        <v>130</v>
      </c>
      <c r="C143" s="48">
        <v>2</v>
      </c>
      <c r="D143" s="48">
        <v>315</v>
      </c>
      <c r="E143" s="48" t="s">
        <v>209</v>
      </c>
      <c r="F143" s="48" t="s">
        <v>11</v>
      </c>
    </row>
    <row r="144" spans="1:7" x14ac:dyDescent="0.25">
      <c r="A144" s="65">
        <v>143</v>
      </c>
      <c r="B144" s="1" t="s">
        <v>88</v>
      </c>
      <c r="C144" s="48">
        <v>1</v>
      </c>
      <c r="D144" s="48">
        <v>315</v>
      </c>
      <c r="E144" s="48" t="s">
        <v>209</v>
      </c>
      <c r="F144" s="48" t="s">
        <v>15</v>
      </c>
    </row>
    <row r="145" spans="1:7" x14ac:dyDescent="0.25">
      <c r="A145" s="65">
        <v>144</v>
      </c>
      <c r="B145" s="1" t="s">
        <v>88</v>
      </c>
      <c r="C145" s="48">
        <v>2</v>
      </c>
      <c r="D145" s="48">
        <v>315</v>
      </c>
      <c r="E145" s="48" t="s">
        <v>209</v>
      </c>
      <c r="F145" s="48" t="s">
        <v>15</v>
      </c>
    </row>
    <row r="146" spans="1:7" x14ac:dyDescent="0.25">
      <c r="A146" s="65">
        <v>145</v>
      </c>
      <c r="B146" s="1" t="s">
        <v>171</v>
      </c>
      <c r="C146" s="48">
        <v>1</v>
      </c>
      <c r="D146" s="48">
        <v>315</v>
      </c>
      <c r="E146" s="48" t="s">
        <v>209</v>
      </c>
      <c r="F146" s="48" t="s">
        <v>413</v>
      </c>
      <c r="G146" s="77" t="s">
        <v>535</v>
      </c>
    </row>
    <row r="147" spans="1:7" x14ac:dyDescent="0.25">
      <c r="A147" s="65">
        <v>146</v>
      </c>
      <c r="B147" s="1" t="s">
        <v>171</v>
      </c>
      <c r="C147" s="48">
        <v>2</v>
      </c>
      <c r="D147" s="48">
        <v>315</v>
      </c>
      <c r="E147" s="48" t="s">
        <v>209</v>
      </c>
      <c r="F147" s="48" t="s">
        <v>413</v>
      </c>
      <c r="G147" s="77" t="s">
        <v>535</v>
      </c>
    </row>
    <row r="148" spans="1:7" x14ac:dyDescent="0.25">
      <c r="A148" s="65">
        <v>147</v>
      </c>
      <c r="B148" s="1" t="s">
        <v>221</v>
      </c>
      <c r="C148" s="48">
        <v>1</v>
      </c>
      <c r="D148" s="48">
        <v>315</v>
      </c>
      <c r="E148" s="48" t="s">
        <v>209</v>
      </c>
      <c r="F148" s="48" t="s">
        <v>317</v>
      </c>
      <c r="G148" s="77" t="s">
        <v>535</v>
      </c>
    </row>
    <row r="149" spans="1:7" x14ac:dyDescent="0.25">
      <c r="A149" s="65">
        <v>148</v>
      </c>
      <c r="B149" s="1" t="s">
        <v>221</v>
      </c>
      <c r="C149" s="48">
        <v>2</v>
      </c>
      <c r="D149" s="48">
        <v>315</v>
      </c>
      <c r="E149" s="48" t="s">
        <v>209</v>
      </c>
      <c r="F149" s="48" t="s">
        <v>317</v>
      </c>
      <c r="G149" s="78" t="s">
        <v>535</v>
      </c>
    </row>
    <row r="150" spans="1:7" x14ac:dyDescent="0.25">
      <c r="A150" s="65">
        <v>149</v>
      </c>
      <c r="B150" s="1" t="s">
        <v>221</v>
      </c>
      <c r="C150" s="48">
        <v>3</v>
      </c>
      <c r="D150" s="48">
        <v>315</v>
      </c>
      <c r="E150" s="48" t="s">
        <v>209</v>
      </c>
      <c r="F150" s="48" t="s">
        <v>317</v>
      </c>
      <c r="G150" s="78" t="s">
        <v>535</v>
      </c>
    </row>
    <row r="151" spans="1:7" x14ac:dyDescent="0.25">
      <c r="A151" s="65">
        <v>150</v>
      </c>
      <c r="B151" s="1" t="s">
        <v>175</v>
      </c>
      <c r="C151" s="48">
        <v>1</v>
      </c>
      <c r="D151" s="48">
        <v>315</v>
      </c>
      <c r="E151" s="48" t="s">
        <v>209</v>
      </c>
      <c r="F151" s="48" t="s">
        <v>24</v>
      </c>
      <c r="G151" s="78" t="s">
        <v>535</v>
      </c>
    </row>
    <row r="152" spans="1:7" x14ac:dyDescent="0.25">
      <c r="A152" s="65">
        <v>151</v>
      </c>
      <c r="B152" s="1" t="s">
        <v>222</v>
      </c>
      <c r="C152" s="48">
        <v>1</v>
      </c>
      <c r="D152" s="48">
        <v>315</v>
      </c>
      <c r="E152" s="48" t="s">
        <v>209</v>
      </c>
      <c r="F152" s="48" t="s">
        <v>15</v>
      </c>
      <c r="G152" s="78" t="s">
        <v>535</v>
      </c>
    </row>
    <row r="153" spans="1:7" x14ac:dyDescent="0.25">
      <c r="A153" s="65">
        <v>152</v>
      </c>
      <c r="B153" s="1" t="s">
        <v>222</v>
      </c>
      <c r="C153" s="48">
        <v>2</v>
      </c>
      <c r="D153" s="48">
        <v>315</v>
      </c>
      <c r="E153" s="48" t="s">
        <v>209</v>
      </c>
      <c r="F153" s="48" t="s">
        <v>15</v>
      </c>
      <c r="G153" s="78" t="s">
        <v>535</v>
      </c>
    </row>
    <row r="154" spans="1:7" x14ac:dyDescent="0.25">
      <c r="A154" s="65">
        <v>153</v>
      </c>
      <c r="B154" s="1" t="s">
        <v>222</v>
      </c>
      <c r="C154" s="48">
        <v>3</v>
      </c>
      <c r="D154" s="48">
        <v>315</v>
      </c>
      <c r="E154" s="48" t="s">
        <v>209</v>
      </c>
      <c r="F154" s="48" t="s">
        <v>15</v>
      </c>
      <c r="G154" s="78" t="s">
        <v>535</v>
      </c>
    </row>
    <row r="155" spans="1:7" x14ac:dyDescent="0.25">
      <c r="A155" s="65">
        <v>154</v>
      </c>
      <c r="B155" s="1" t="s">
        <v>60</v>
      </c>
      <c r="C155" s="48">
        <v>1</v>
      </c>
      <c r="D155" s="48">
        <v>315</v>
      </c>
      <c r="E155" s="48" t="s">
        <v>209</v>
      </c>
      <c r="F155" s="48" t="s">
        <v>24</v>
      </c>
      <c r="G155" s="78" t="s">
        <v>535</v>
      </c>
    </row>
    <row r="156" spans="1:7" x14ac:dyDescent="0.25">
      <c r="A156" s="65">
        <v>155</v>
      </c>
      <c r="B156" s="1" t="s">
        <v>60</v>
      </c>
      <c r="C156" s="48">
        <v>2</v>
      </c>
      <c r="D156" s="48">
        <v>315</v>
      </c>
      <c r="E156" s="48" t="s">
        <v>209</v>
      </c>
      <c r="F156" s="48" t="s">
        <v>24</v>
      </c>
      <c r="G156" s="78" t="s">
        <v>535</v>
      </c>
    </row>
    <row r="157" spans="1:7" x14ac:dyDescent="0.25">
      <c r="A157" s="65">
        <v>156</v>
      </c>
      <c r="B157" s="1" t="s">
        <v>63</v>
      </c>
      <c r="C157" s="48">
        <v>1</v>
      </c>
      <c r="D157" s="48">
        <v>315</v>
      </c>
      <c r="E157" s="48" t="s">
        <v>209</v>
      </c>
      <c r="F157" s="48" t="s">
        <v>24</v>
      </c>
      <c r="G157" s="78" t="s">
        <v>535</v>
      </c>
    </row>
    <row r="158" spans="1:7" x14ac:dyDescent="0.25">
      <c r="A158" s="65">
        <v>157</v>
      </c>
      <c r="B158" s="1" t="s">
        <v>30</v>
      </c>
      <c r="C158" s="48">
        <v>1</v>
      </c>
      <c r="D158" s="48">
        <v>315</v>
      </c>
      <c r="E158" s="48" t="s">
        <v>209</v>
      </c>
      <c r="F158" s="48" t="s">
        <v>11</v>
      </c>
      <c r="G158" s="78"/>
    </row>
    <row r="159" spans="1:7" x14ac:dyDescent="0.25">
      <c r="A159" s="65">
        <v>158</v>
      </c>
      <c r="B159" s="1" t="s">
        <v>30</v>
      </c>
      <c r="C159" s="48">
        <v>2</v>
      </c>
      <c r="D159" s="48">
        <v>315</v>
      </c>
      <c r="E159" s="48" t="s">
        <v>209</v>
      </c>
      <c r="F159" s="48" t="s">
        <v>11</v>
      </c>
    </row>
    <row r="160" spans="1:7" x14ac:dyDescent="0.25">
      <c r="A160" s="65">
        <v>159</v>
      </c>
      <c r="B160" s="1" t="s">
        <v>170</v>
      </c>
      <c r="C160" s="48">
        <v>1</v>
      </c>
      <c r="D160" s="48">
        <v>315</v>
      </c>
      <c r="E160" s="48" t="s">
        <v>209</v>
      </c>
      <c r="F160" s="48" t="s">
        <v>24</v>
      </c>
      <c r="G160" s="78" t="s">
        <v>535</v>
      </c>
    </row>
    <row r="161" spans="1:7" x14ac:dyDescent="0.25">
      <c r="A161" s="65">
        <v>160</v>
      </c>
      <c r="B161" s="1" t="s">
        <v>170</v>
      </c>
      <c r="C161" s="48">
        <v>2</v>
      </c>
      <c r="D161" s="48">
        <v>315</v>
      </c>
      <c r="E161" s="48" t="s">
        <v>209</v>
      </c>
      <c r="F161" s="48" t="s">
        <v>24</v>
      </c>
      <c r="G161" s="78" t="s">
        <v>535</v>
      </c>
    </row>
    <row r="162" spans="1:7" x14ac:dyDescent="0.25">
      <c r="A162" s="65">
        <v>161</v>
      </c>
      <c r="B162" s="1" t="s">
        <v>170</v>
      </c>
      <c r="C162" s="48">
        <v>3</v>
      </c>
      <c r="D162" s="48">
        <v>315</v>
      </c>
      <c r="E162" s="48" t="s">
        <v>209</v>
      </c>
      <c r="F162" s="48" t="s">
        <v>24</v>
      </c>
      <c r="G162" s="78" t="s">
        <v>535</v>
      </c>
    </row>
    <row r="163" spans="1:7" x14ac:dyDescent="0.25">
      <c r="A163" s="2"/>
      <c r="B163" s="2"/>
      <c r="C163" s="2" t="s">
        <v>365</v>
      </c>
      <c r="D163" s="2">
        <f>SUM(D2:D162)</f>
        <v>50715</v>
      </c>
      <c r="E163" s="2"/>
      <c r="F163" s="2"/>
    </row>
  </sheetData>
  <sortState ref="A2:F154">
    <sortCondition ref="B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J18"/>
  <sheetViews>
    <sheetView workbookViewId="0">
      <selection activeCell="G9" sqref="G9:H9"/>
    </sheetView>
  </sheetViews>
  <sheetFormatPr defaultRowHeight="15" x14ac:dyDescent="0.25"/>
  <cols>
    <col min="2" max="2" width="20" customWidth="1"/>
    <col min="5" max="5" width="12.28515625" customWidth="1"/>
    <col min="10" max="10" width="11.5703125" customWidth="1"/>
  </cols>
  <sheetData>
    <row r="1" spans="1:10" ht="21" thickBot="1" x14ac:dyDescent="0.3">
      <c r="A1" s="446" t="s">
        <v>778</v>
      </c>
      <c r="B1" s="447"/>
      <c r="C1" s="447"/>
      <c r="D1" s="447"/>
      <c r="E1" s="447"/>
      <c r="F1" s="447"/>
      <c r="G1" s="447"/>
      <c r="H1" s="447"/>
      <c r="I1" s="172"/>
      <c r="J1" s="173"/>
    </row>
    <row r="2" spans="1:10" ht="26.25" thickBot="1" x14ac:dyDescent="0.3">
      <c r="A2" s="112" t="s">
        <v>611</v>
      </c>
      <c r="B2" s="113" t="s">
        <v>612</v>
      </c>
      <c r="C2" s="114" t="s">
        <v>613</v>
      </c>
      <c r="D2" s="113" t="s">
        <v>614</v>
      </c>
      <c r="E2" s="113" t="s">
        <v>615</v>
      </c>
      <c r="F2" s="113" t="s">
        <v>616</v>
      </c>
      <c r="G2" s="448" t="s">
        <v>617</v>
      </c>
      <c r="H2" s="449"/>
      <c r="I2" s="450" t="s">
        <v>618</v>
      </c>
      <c r="J2" s="451"/>
    </row>
    <row r="3" spans="1:10" ht="15.75" thickBot="1" x14ac:dyDescent="0.3">
      <c r="A3" s="115">
        <v>1</v>
      </c>
      <c r="B3" s="116" t="s">
        <v>795</v>
      </c>
      <c r="C3" s="116">
        <v>400</v>
      </c>
      <c r="D3" s="116">
        <v>350</v>
      </c>
      <c r="E3" s="116" t="s">
        <v>114</v>
      </c>
      <c r="F3" s="117">
        <v>0.4</v>
      </c>
      <c r="G3" s="428" t="s">
        <v>15</v>
      </c>
      <c r="H3" s="429"/>
      <c r="I3" s="430"/>
      <c r="J3" s="431"/>
    </row>
    <row r="4" spans="1:10" ht="15.75" thickBot="1" x14ac:dyDescent="0.3">
      <c r="A4" s="115">
        <v>2</v>
      </c>
      <c r="B4" s="116" t="s">
        <v>619</v>
      </c>
      <c r="C4" s="116">
        <v>400</v>
      </c>
      <c r="D4" s="116">
        <v>350</v>
      </c>
      <c r="E4" s="116" t="s">
        <v>114</v>
      </c>
      <c r="F4" s="117">
        <v>0.4</v>
      </c>
      <c r="G4" s="428" t="s">
        <v>15</v>
      </c>
      <c r="H4" s="429"/>
      <c r="I4" s="430"/>
      <c r="J4" s="431"/>
    </row>
    <row r="5" spans="1:10" ht="15.75" thickBot="1" x14ac:dyDescent="0.3">
      <c r="A5" s="115">
        <v>3</v>
      </c>
      <c r="B5" s="116" t="s">
        <v>633</v>
      </c>
      <c r="C5" s="116">
        <v>400</v>
      </c>
      <c r="D5" s="116">
        <v>232</v>
      </c>
      <c r="E5" s="116" t="s">
        <v>132</v>
      </c>
      <c r="F5" s="117">
        <v>0.25</v>
      </c>
      <c r="G5" s="428" t="s">
        <v>15</v>
      </c>
      <c r="H5" s="429"/>
      <c r="I5" s="430"/>
      <c r="J5" s="431"/>
    </row>
    <row r="6" spans="1:10" ht="15.75" thickBot="1" x14ac:dyDescent="0.3">
      <c r="A6" s="115">
        <v>4</v>
      </c>
      <c r="B6" s="116" t="s">
        <v>634</v>
      </c>
      <c r="C6" s="116">
        <v>400</v>
      </c>
      <c r="D6" s="116">
        <v>232</v>
      </c>
      <c r="E6" s="116" t="s">
        <v>132</v>
      </c>
      <c r="F6" s="117">
        <v>0.25</v>
      </c>
      <c r="G6" s="428" t="s">
        <v>15</v>
      </c>
      <c r="H6" s="429"/>
      <c r="I6" s="430"/>
      <c r="J6" s="431"/>
    </row>
    <row r="7" spans="1:10" ht="15.75" thickBot="1" x14ac:dyDescent="0.3">
      <c r="A7" s="115">
        <v>5</v>
      </c>
      <c r="B7" s="116" t="s">
        <v>820</v>
      </c>
      <c r="C7" s="116">
        <v>400</v>
      </c>
      <c r="D7" s="116">
        <v>220</v>
      </c>
      <c r="E7" s="116" t="s">
        <v>74</v>
      </c>
      <c r="F7" s="117">
        <v>0.4</v>
      </c>
      <c r="G7" s="428" t="s">
        <v>11</v>
      </c>
      <c r="H7" s="429"/>
      <c r="I7" s="430"/>
      <c r="J7" s="431"/>
    </row>
    <row r="8" spans="1:10" ht="15.75" thickBot="1" x14ac:dyDescent="0.3">
      <c r="A8" s="115">
        <v>6</v>
      </c>
      <c r="B8" s="116" t="s">
        <v>821</v>
      </c>
      <c r="C8" s="116">
        <v>400</v>
      </c>
      <c r="D8" s="116">
        <v>220</v>
      </c>
      <c r="E8" s="116" t="s">
        <v>74</v>
      </c>
      <c r="F8" s="117">
        <v>0.4</v>
      </c>
      <c r="G8" s="428" t="s">
        <v>15</v>
      </c>
      <c r="H8" s="429"/>
      <c r="I8" s="430"/>
      <c r="J8" s="431"/>
    </row>
    <row r="9" spans="1:10" ht="15.75" thickBot="1" x14ac:dyDescent="0.3">
      <c r="A9" s="115">
        <v>7</v>
      </c>
      <c r="B9" s="116" t="s">
        <v>620</v>
      </c>
      <c r="C9" s="116">
        <v>400</v>
      </c>
      <c r="D9" s="116">
        <v>434</v>
      </c>
      <c r="E9" s="116" t="s">
        <v>621</v>
      </c>
      <c r="F9" s="117">
        <v>0.4</v>
      </c>
      <c r="G9" s="428" t="s">
        <v>58</v>
      </c>
      <c r="H9" s="429"/>
      <c r="I9" s="430"/>
      <c r="J9" s="431"/>
    </row>
    <row r="10" spans="1:10" ht="15.75" thickBot="1" x14ac:dyDescent="0.3">
      <c r="A10" s="115">
        <v>8</v>
      </c>
      <c r="B10" s="116" t="s">
        <v>622</v>
      </c>
      <c r="C10" s="116">
        <v>400</v>
      </c>
      <c r="D10" s="116">
        <v>434</v>
      </c>
      <c r="E10" s="116" t="s">
        <v>621</v>
      </c>
      <c r="F10" s="117">
        <v>0.4</v>
      </c>
      <c r="G10" s="428" t="s">
        <v>58</v>
      </c>
      <c r="H10" s="429"/>
      <c r="I10" s="430"/>
      <c r="J10" s="431"/>
    </row>
    <row r="11" spans="1:10" ht="15.75" thickBot="1" x14ac:dyDescent="0.3">
      <c r="A11" s="115">
        <v>9</v>
      </c>
      <c r="B11" s="116" t="s">
        <v>623</v>
      </c>
      <c r="C11" s="116">
        <v>400</v>
      </c>
      <c r="D11" s="116">
        <v>371</v>
      </c>
      <c r="E11" s="116" t="s">
        <v>30</v>
      </c>
      <c r="F11" s="117">
        <v>0.4</v>
      </c>
      <c r="G11" s="428" t="s">
        <v>11</v>
      </c>
      <c r="H11" s="429"/>
      <c r="I11" s="430"/>
      <c r="J11" s="431"/>
    </row>
    <row r="12" spans="1:10" ht="15.75" thickBot="1" x14ac:dyDescent="0.3">
      <c r="A12" s="115">
        <v>10</v>
      </c>
      <c r="B12" s="116" t="s">
        <v>624</v>
      </c>
      <c r="C12" s="116">
        <v>400</v>
      </c>
      <c r="D12" s="116">
        <v>371</v>
      </c>
      <c r="E12" s="116" t="s">
        <v>30</v>
      </c>
      <c r="F12" s="117">
        <v>0.4</v>
      </c>
      <c r="G12" s="428" t="s">
        <v>11</v>
      </c>
      <c r="H12" s="429"/>
      <c r="I12" s="430"/>
      <c r="J12" s="431"/>
    </row>
    <row r="13" spans="1:10" ht="15.75" thickBot="1" x14ac:dyDescent="0.3">
      <c r="A13" s="118"/>
      <c r="B13" s="118"/>
      <c r="C13" s="118"/>
      <c r="D13" s="118"/>
      <c r="E13" s="118"/>
      <c r="F13" s="118"/>
      <c r="G13" s="445"/>
      <c r="H13" s="445"/>
      <c r="I13" s="445"/>
      <c r="J13" s="445"/>
    </row>
    <row r="14" spans="1:10" ht="21" thickBot="1" x14ac:dyDescent="0.3">
      <c r="A14" s="432" t="s">
        <v>625</v>
      </c>
      <c r="B14" s="433"/>
      <c r="C14" s="433"/>
      <c r="D14" s="433"/>
      <c r="E14" s="433"/>
      <c r="F14" s="433"/>
      <c r="G14" s="433"/>
      <c r="H14" s="433"/>
      <c r="I14" s="433"/>
      <c r="J14" s="434"/>
    </row>
    <row r="15" spans="1:10" ht="30.75" thickBot="1" x14ac:dyDescent="0.3">
      <c r="A15" s="119" t="s">
        <v>611</v>
      </c>
      <c r="B15" s="120" t="s">
        <v>626</v>
      </c>
      <c r="C15" s="121" t="s">
        <v>613</v>
      </c>
      <c r="D15" s="120" t="s">
        <v>627</v>
      </c>
      <c r="E15" s="120" t="s">
        <v>628</v>
      </c>
      <c r="F15" s="435" t="s">
        <v>629</v>
      </c>
      <c r="G15" s="436"/>
      <c r="H15" s="435" t="s">
        <v>617</v>
      </c>
      <c r="I15" s="436"/>
      <c r="J15" s="122"/>
    </row>
    <row r="16" spans="1:10" x14ac:dyDescent="0.25">
      <c r="A16" s="437">
        <v>1</v>
      </c>
      <c r="B16" s="437" t="s">
        <v>630</v>
      </c>
      <c r="C16" s="437">
        <v>400</v>
      </c>
      <c r="D16" s="437">
        <v>217</v>
      </c>
      <c r="E16" s="437" t="s">
        <v>74</v>
      </c>
      <c r="F16" s="439" t="s">
        <v>631</v>
      </c>
      <c r="G16" s="440"/>
      <c r="H16" s="439" t="s">
        <v>11</v>
      </c>
      <c r="I16" s="440"/>
      <c r="J16" s="443"/>
    </row>
    <row r="17" spans="1:10" ht="15.75" thickBot="1" x14ac:dyDescent="0.3">
      <c r="A17" s="438"/>
      <c r="B17" s="438"/>
      <c r="C17" s="438"/>
      <c r="D17" s="438"/>
      <c r="E17" s="438"/>
      <c r="F17" s="441"/>
      <c r="G17" s="442"/>
      <c r="H17" s="441"/>
      <c r="I17" s="442"/>
      <c r="J17" s="444"/>
    </row>
    <row r="18" spans="1:10" ht="75.75" thickBot="1" x14ac:dyDescent="0.3">
      <c r="A18" s="123">
        <v>2</v>
      </c>
      <c r="B18" s="124" t="s">
        <v>790</v>
      </c>
      <c r="C18" s="124">
        <v>400</v>
      </c>
      <c r="D18" s="124">
        <v>217</v>
      </c>
      <c r="E18" s="124" t="s">
        <v>74</v>
      </c>
      <c r="F18" s="426" t="s">
        <v>631</v>
      </c>
      <c r="G18" s="427"/>
      <c r="H18" s="426" t="s">
        <v>11</v>
      </c>
      <c r="I18" s="427"/>
      <c r="J18" s="125" t="s">
        <v>632</v>
      </c>
    </row>
  </sheetData>
  <mergeCells count="38">
    <mergeCell ref="A1:H1"/>
    <mergeCell ref="G4:H4"/>
    <mergeCell ref="I4:J4"/>
    <mergeCell ref="G2:H2"/>
    <mergeCell ref="I2:J2"/>
    <mergeCell ref="G3:H3"/>
    <mergeCell ref="I3:J3"/>
    <mergeCell ref="G7:H7"/>
    <mergeCell ref="I7:J7"/>
    <mergeCell ref="J16:J17"/>
    <mergeCell ref="G8:H8"/>
    <mergeCell ref="I8:J8"/>
    <mergeCell ref="G9:H9"/>
    <mergeCell ref="I9:J9"/>
    <mergeCell ref="G10:H10"/>
    <mergeCell ref="I10:J10"/>
    <mergeCell ref="G11:H11"/>
    <mergeCell ref="I11:J11"/>
    <mergeCell ref="G12:H12"/>
    <mergeCell ref="I12:J12"/>
    <mergeCell ref="G13:H13"/>
    <mergeCell ref="I13:J13"/>
    <mergeCell ref="F18:G18"/>
    <mergeCell ref="H18:I18"/>
    <mergeCell ref="G5:H5"/>
    <mergeCell ref="G6:H6"/>
    <mergeCell ref="I5:J5"/>
    <mergeCell ref="I6:J6"/>
    <mergeCell ref="A14:J14"/>
    <mergeCell ref="F15:G15"/>
    <mergeCell ref="H15:I15"/>
    <mergeCell ref="A16:A17"/>
    <mergeCell ref="B16:B17"/>
    <mergeCell ref="C16:C17"/>
    <mergeCell ref="D16:D17"/>
    <mergeCell ref="E16:E17"/>
    <mergeCell ref="F16:G17"/>
    <mergeCell ref="H16:I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100"/>
  <sheetViews>
    <sheetView zoomScale="90" zoomScaleNormal="90" workbookViewId="0">
      <pane ySplit="1" topLeftCell="A2" activePane="bottomLeft" state="frozen"/>
      <selection pane="bottomLeft" activeCell="F43" sqref="F43"/>
    </sheetView>
  </sheetViews>
  <sheetFormatPr defaultRowHeight="15" x14ac:dyDescent="0.25"/>
  <cols>
    <col min="1" max="1" width="6.28515625" bestFit="1" customWidth="1"/>
    <col min="2" max="2" width="16.28515625" bestFit="1" customWidth="1"/>
    <col min="3" max="3" width="13" customWidth="1"/>
    <col min="4" max="4" width="31.7109375" customWidth="1"/>
    <col min="5" max="5" width="13.42578125" style="39" customWidth="1"/>
    <col min="6" max="6" width="15.7109375" customWidth="1"/>
    <col min="7" max="7" width="10.85546875" customWidth="1"/>
    <col min="8" max="8" width="11" customWidth="1"/>
    <col min="9" max="9" width="11" style="130" customWidth="1"/>
    <col min="11" max="11" width="12.28515625" bestFit="1" customWidth="1"/>
  </cols>
  <sheetData>
    <row r="1" spans="1:14" ht="15.75" x14ac:dyDescent="0.25">
      <c r="A1" s="218" t="s">
        <v>501</v>
      </c>
      <c r="B1" s="218" t="s">
        <v>554</v>
      </c>
      <c r="C1" s="218" t="s">
        <v>4</v>
      </c>
      <c r="D1" s="218" t="s">
        <v>504</v>
      </c>
      <c r="E1" s="218" t="s">
        <v>505</v>
      </c>
      <c r="F1" s="218" t="s">
        <v>506</v>
      </c>
      <c r="H1" s="128" t="s">
        <v>640</v>
      </c>
      <c r="I1" s="129" t="s">
        <v>643</v>
      </c>
      <c r="J1" s="128" t="s">
        <v>641</v>
      </c>
      <c r="K1" s="128" t="s">
        <v>642</v>
      </c>
    </row>
    <row r="2" spans="1:14" ht="15.75" x14ac:dyDescent="0.25">
      <c r="A2" s="298">
        <v>1</v>
      </c>
      <c r="B2" s="290" t="s">
        <v>890</v>
      </c>
      <c r="C2" s="220" t="s">
        <v>51</v>
      </c>
      <c r="D2" s="220" t="s">
        <v>507</v>
      </c>
      <c r="E2" s="220">
        <v>125</v>
      </c>
      <c r="F2" s="220">
        <v>420</v>
      </c>
      <c r="G2" s="245"/>
      <c r="H2" s="235"/>
      <c r="I2" s="246"/>
      <c r="J2" s="235"/>
      <c r="K2" s="235">
        <v>1</v>
      </c>
      <c r="L2" s="235">
        <f>H2*50+I2*63+J2*80+K2*125</f>
        <v>125</v>
      </c>
      <c r="N2" s="270">
        <f>E2-L2</f>
        <v>0</v>
      </c>
    </row>
    <row r="3" spans="1:14" s="154" customFormat="1" x14ac:dyDescent="0.25">
      <c r="A3" s="298">
        <v>2</v>
      </c>
      <c r="B3" s="220" t="s">
        <v>53</v>
      </c>
      <c r="C3" s="220" t="s">
        <v>24</v>
      </c>
      <c r="D3" s="220" t="s">
        <v>556</v>
      </c>
      <c r="E3" s="220">
        <v>175</v>
      </c>
      <c r="F3" s="220">
        <v>420</v>
      </c>
      <c r="H3" s="154">
        <v>1</v>
      </c>
      <c r="I3" s="299"/>
      <c r="K3" s="154">
        <v>1</v>
      </c>
      <c r="L3" s="235">
        <f t="shared" ref="L3:L66" si="0">H3*50+I3*63+J3*80+K3*125</f>
        <v>175</v>
      </c>
      <c r="N3" s="270">
        <f t="shared" ref="N3:N17" si="1">E3-L3</f>
        <v>0</v>
      </c>
    </row>
    <row r="4" spans="1:14" s="154" customFormat="1" x14ac:dyDescent="0.25">
      <c r="A4" s="298">
        <v>3</v>
      </c>
      <c r="B4" s="220" t="s">
        <v>56</v>
      </c>
      <c r="C4" s="220" t="s">
        <v>58</v>
      </c>
      <c r="D4" s="220" t="s">
        <v>574</v>
      </c>
      <c r="E4" s="220">
        <v>285</v>
      </c>
      <c r="F4" s="220">
        <v>420</v>
      </c>
      <c r="I4" s="299"/>
      <c r="J4" s="154">
        <v>2</v>
      </c>
      <c r="K4" s="154">
        <v>1</v>
      </c>
      <c r="L4" s="235">
        <f t="shared" si="0"/>
        <v>285</v>
      </c>
      <c r="N4" s="270">
        <f t="shared" si="1"/>
        <v>0</v>
      </c>
    </row>
    <row r="5" spans="1:14" s="154" customFormat="1" x14ac:dyDescent="0.25">
      <c r="A5" s="298">
        <v>4</v>
      </c>
      <c r="B5" s="220" t="s">
        <v>61</v>
      </c>
      <c r="C5" s="220" t="s">
        <v>24</v>
      </c>
      <c r="D5" s="220" t="s">
        <v>509</v>
      </c>
      <c r="E5" s="220">
        <v>50</v>
      </c>
      <c r="F5" s="220">
        <v>420</v>
      </c>
      <c r="H5" s="154">
        <v>1</v>
      </c>
      <c r="I5" s="299"/>
      <c r="L5" s="235">
        <f t="shared" si="0"/>
        <v>50</v>
      </c>
      <c r="N5" s="270">
        <f t="shared" si="1"/>
        <v>0</v>
      </c>
    </row>
    <row r="6" spans="1:14" s="154" customFormat="1" x14ac:dyDescent="0.25">
      <c r="A6" s="298">
        <v>5</v>
      </c>
      <c r="B6" s="220" t="s">
        <v>487</v>
      </c>
      <c r="C6" s="220" t="s">
        <v>23</v>
      </c>
      <c r="D6" s="220" t="s">
        <v>576</v>
      </c>
      <c r="E6" s="220">
        <v>50</v>
      </c>
      <c r="F6" s="220">
        <v>420</v>
      </c>
      <c r="H6" s="154">
        <v>1</v>
      </c>
      <c r="I6" s="299"/>
      <c r="L6" s="235">
        <f t="shared" si="0"/>
        <v>50</v>
      </c>
      <c r="N6" s="270">
        <f t="shared" si="1"/>
        <v>0</v>
      </c>
    </row>
    <row r="7" spans="1:14" s="154" customFormat="1" x14ac:dyDescent="0.25">
      <c r="A7" s="298">
        <v>6</v>
      </c>
      <c r="B7" s="220" t="s">
        <v>35</v>
      </c>
      <c r="C7" s="220" t="s">
        <v>549</v>
      </c>
      <c r="D7" s="220" t="s">
        <v>507</v>
      </c>
      <c r="E7" s="220">
        <v>125</v>
      </c>
      <c r="F7" s="220">
        <v>420</v>
      </c>
      <c r="I7" s="299"/>
      <c r="K7" s="154">
        <v>1</v>
      </c>
      <c r="L7" s="235">
        <f t="shared" si="0"/>
        <v>125</v>
      </c>
      <c r="N7" s="270">
        <f t="shared" si="1"/>
        <v>0</v>
      </c>
    </row>
    <row r="8" spans="1:14" s="154" customFormat="1" x14ac:dyDescent="0.25">
      <c r="A8" s="298">
        <v>7</v>
      </c>
      <c r="B8" s="220" t="s">
        <v>68</v>
      </c>
      <c r="C8" s="220" t="s">
        <v>51</v>
      </c>
      <c r="D8" s="220" t="s">
        <v>557</v>
      </c>
      <c r="E8" s="220">
        <v>160</v>
      </c>
      <c r="F8" s="220">
        <v>420</v>
      </c>
      <c r="I8" s="299"/>
      <c r="J8" s="154">
        <v>2</v>
      </c>
      <c r="L8" s="235">
        <f t="shared" si="0"/>
        <v>160</v>
      </c>
      <c r="N8" s="270">
        <f t="shared" si="1"/>
        <v>0</v>
      </c>
    </row>
    <row r="9" spans="1:14" s="154" customFormat="1" x14ac:dyDescent="0.25">
      <c r="A9" s="298">
        <v>8</v>
      </c>
      <c r="B9" s="220" t="s">
        <v>70</v>
      </c>
      <c r="C9" s="220" t="s">
        <v>549</v>
      </c>
      <c r="D9" s="220" t="s">
        <v>558</v>
      </c>
      <c r="E9" s="220">
        <v>188</v>
      </c>
      <c r="F9" s="220">
        <v>420</v>
      </c>
      <c r="I9" s="299">
        <v>1</v>
      </c>
      <c r="K9" s="154">
        <v>1</v>
      </c>
      <c r="L9" s="235">
        <f t="shared" si="0"/>
        <v>188</v>
      </c>
      <c r="N9" s="270">
        <f t="shared" si="1"/>
        <v>0</v>
      </c>
    </row>
    <row r="10" spans="1:14" s="154" customFormat="1" x14ac:dyDescent="0.25">
      <c r="A10" s="298">
        <v>9</v>
      </c>
      <c r="B10" s="290" t="s">
        <v>843</v>
      </c>
      <c r="C10" s="220" t="s">
        <v>549</v>
      </c>
      <c r="D10" s="220" t="s">
        <v>577</v>
      </c>
      <c r="E10" s="220">
        <v>125</v>
      </c>
      <c r="F10" s="220">
        <v>420</v>
      </c>
      <c r="I10" s="299"/>
      <c r="K10" s="154">
        <v>1</v>
      </c>
      <c r="L10" s="235">
        <f t="shared" si="0"/>
        <v>125</v>
      </c>
      <c r="N10" s="270">
        <f t="shared" si="1"/>
        <v>0</v>
      </c>
    </row>
    <row r="11" spans="1:14" s="154" customFormat="1" x14ac:dyDescent="0.25">
      <c r="A11" s="298">
        <v>10</v>
      </c>
      <c r="B11" s="220" t="s">
        <v>72</v>
      </c>
      <c r="C11" s="220" t="s">
        <v>549</v>
      </c>
      <c r="D11" s="220" t="s">
        <v>509</v>
      </c>
      <c r="E11" s="220">
        <v>50</v>
      </c>
      <c r="F11" s="220">
        <v>420</v>
      </c>
      <c r="H11" s="154">
        <v>1</v>
      </c>
      <c r="I11" s="299"/>
      <c r="L11" s="235">
        <f t="shared" si="0"/>
        <v>50</v>
      </c>
      <c r="N11" s="270">
        <f t="shared" si="1"/>
        <v>0</v>
      </c>
    </row>
    <row r="12" spans="1:14" s="154" customFormat="1" x14ac:dyDescent="0.25">
      <c r="A12" s="298">
        <v>11</v>
      </c>
      <c r="B12" s="220" t="s">
        <v>79</v>
      </c>
      <c r="C12" s="220" t="s">
        <v>549</v>
      </c>
      <c r="D12" s="220" t="s">
        <v>507</v>
      </c>
      <c r="E12" s="220">
        <v>125</v>
      </c>
      <c r="F12" s="220">
        <v>420</v>
      </c>
      <c r="I12" s="299"/>
      <c r="K12" s="154">
        <v>1</v>
      </c>
      <c r="L12" s="235">
        <f t="shared" si="0"/>
        <v>125</v>
      </c>
      <c r="N12" s="270">
        <f t="shared" si="1"/>
        <v>0</v>
      </c>
    </row>
    <row r="13" spans="1:14" s="154" customFormat="1" x14ac:dyDescent="0.25">
      <c r="A13" s="298">
        <v>12</v>
      </c>
      <c r="B13" s="220" t="s">
        <v>422</v>
      </c>
      <c r="C13" s="220" t="s">
        <v>36</v>
      </c>
      <c r="D13" s="220" t="s">
        <v>507</v>
      </c>
      <c r="E13" s="220">
        <v>125</v>
      </c>
      <c r="F13" s="220">
        <v>420</v>
      </c>
      <c r="I13" s="299"/>
      <c r="K13" s="154">
        <v>1</v>
      </c>
      <c r="L13" s="235">
        <f t="shared" si="0"/>
        <v>125</v>
      </c>
      <c r="N13" s="270">
        <f t="shared" si="1"/>
        <v>0</v>
      </c>
    </row>
    <row r="14" spans="1:14" s="154" customFormat="1" ht="15.75" x14ac:dyDescent="0.25">
      <c r="A14" s="298">
        <v>13</v>
      </c>
      <c r="B14" s="220" t="s">
        <v>553</v>
      </c>
      <c r="C14" s="220" t="s">
        <v>23</v>
      </c>
      <c r="D14" s="220" t="s">
        <v>638</v>
      </c>
      <c r="E14" s="220">
        <v>205</v>
      </c>
      <c r="F14" s="220">
        <v>420</v>
      </c>
      <c r="G14" s="126" t="s">
        <v>639</v>
      </c>
      <c r="I14" s="299"/>
      <c r="J14" s="154">
        <v>1</v>
      </c>
      <c r="K14" s="154">
        <v>1</v>
      </c>
      <c r="L14" s="235">
        <f t="shared" si="0"/>
        <v>205</v>
      </c>
      <c r="N14" s="270">
        <f t="shared" si="1"/>
        <v>0</v>
      </c>
    </row>
    <row r="15" spans="1:14" s="154" customFormat="1" x14ac:dyDescent="0.25">
      <c r="A15" s="298">
        <v>14</v>
      </c>
      <c r="B15" s="220" t="s">
        <v>480</v>
      </c>
      <c r="C15" s="220" t="s">
        <v>51</v>
      </c>
      <c r="D15" s="220" t="s">
        <v>509</v>
      </c>
      <c r="E15" s="220">
        <v>50</v>
      </c>
      <c r="F15" s="220">
        <v>420</v>
      </c>
      <c r="H15" s="154">
        <v>1</v>
      </c>
      <c r="I15" s="299"/>
      <c r="L15" s="235">
        <f t="shared" si="0"/>
        <v>50</v>
      </c>
      <c r="N15" s="270">
        <f t="shared" si="1"/>
        <v>0</v>
      </c>
    </row>
    <row r="16" spans="1:14" s="154" customFormat="1" x14ac:dyDescent="0.25">
      <c r="A16" s="298">
        <v>15</v>
      </c>
      <c r="B16" s="220" t="s">
        <v>82</v>
      </c>
      <c r="C16" s="220" t="s">
        <v>23</v>
      </c>
      <c r="D16" s="220" t="s">
        <v>509</v>
      </c>
      <c r="E16" s="220">
        <v>50</v>
      </c>
      <c r="F16" s="220">
        <v>420</v>
      </c>
      <c r="H16" s="154">
        <v>1</v>
      </c>
      <c r="I16" s="299"/>
      <c r="L16" s="235">
        <f t="shared" si="0"/>
        <v>50</v>
      </c>
      <c r="N16" s="270">
        <f t="shared" si="1"/>
        <v>0</v>
      </c>
    </row>
    <row r="17" spans="1:14" s="154" customFormat="1" x14ac:dyDescent="0.25">
      <c r="A17" s="298">
        <v>16</v>
      </c>
      <c r="B17" s="220" t="s">
        <v>13</v>
      </c>
      <c r="C17" s="220" t="s">
        <v>549</v>
      </c>
      <c r="D17" s="220" t="s">
        <v>507</v>
      </c>
      <c r="E17" s="220">
        <v>125</v>
      </c>
      <c r="F17" s="220">
        <v>420</v>
      </c>
      <c r="I17" s="299"/>
      <c r="K17" s="154">
        <v>1</v>
      </c>
      <c r="L17" s="235">
        <f t="shared" si="0"/>
        <v>125</v>
      </c>
      <c r="N17" s="270">
        <f t="shared" si="1"/>
        <v>0</v>
      </c>
    </row>
    <row r="18" spans="1:14" s="154" customFormat="1" x14ac:dyDescent="0.25">
      <c r="A18" s="298">
        <v>17</v>
      </c>
      <c r="B18" s="220" t="s">
        <v>89</v>
      </c>
      <c r="C18" s="220" t="s">
        <v>950</v>
      </c>
      <c r="D18" s="220" t="s">
        <v>509</v>
      </c>
      <c r="E18" s="220">
        <v>50</v>
      </c>
      <c r="F18" s="220">
        <v>420</v>
      </c>
      <c r="H18" s="154">
        <v>1</v>
      </c>
      <c r="I18" s="299"/>
      <c r="L18" s="235">
        <f t="shared" si="0"/>
        <v>50</v>
      </c>
      <c r="N18" s="270">
        <f t="shared" ref="N18:N49" si="2">E18-L18</f>
        <v>0</v>
      </c>
    </row>
    <row r="19" spans="1:14" s="154" customFormat="1" x14ac:dyDescent="0.25">
      <c r="A19" s="298">
        <v>18</v>
      </c>
      <c r="B19" s="220" t="s">
        <v>95</v>
      </c>
      <c r="C19" s="220" t="s">
        <v>95</v>
      </c>
      <c r="D19" s="220" t="s">
        <v>575</v>
      </c>
      <c r="E19" s="220">
        <v>63</v>
      </c>
      <c r="F19" s="220">
        <v>420</v>
      </c>
      <c r="I19" s="299">
        <v>1</v>
      </c>
      <c r="L19" s="235">
        <f t="shared" si="0"/>
        <v>63</v>
      </c>
      <c r="N19" s="270">
        <f t="shared" si="2"/>
        <v>0</v>
      </c>
    </row>
    <row r="20" spans="1:14" s="154" customFormat="1" x14ac:dyDescent="0.25">
      <c r="A20" s="298">
        <v>19</v>
      </c>
      <c r="B20" s="220" t="s">
        <v>769</v>
      </c>
      <c r="C20" s="220" t="s">
        <v>549</v>
      </c>
      <c r="D20" s="220" t="s">
        <v>572</v>
      </c>
      <c r="E20" s="220">
        <v>80</v>
      </c>
      <c r="F20" s="220">
        <v>420</v>
      </c>
      <c r="I20" s="299"/>
      <c r="J20" s="154">
        <v>1</v>
      </c>
      <c r="L20" s="235">
        <f t="shared" si="0"/>
        <v>80</v>
      </c>
      <c r="N20" s="270">
        <f t="shared" si="2"/>
        <v>0</v>
      </c>
    </row>
    <row r="21" spans="1:14" s="154" customFormat="1" x14ac:dyDescent="0.25">
      <c r="A21" s="298">
        <v>20</v>
      </c>
      <c r="B21" s="220" t="s">
        <v>882</v>
      </c>
      <c r="C21" s="220" t="s">
        <v>24</v>
      </c>
      <c r="D21" s="220" t="s">
        <v>577</v>
      </c>
      <c r="E21" s="220">
        <v>125</v>
      </c>
      <c r="F21" s="220">
        <v>420</v>
      </c>
      <c r="I21" s="299"/>
      <c r="K21" s="154">
        <v>1</v>
      </c>
      <c r="L21" s="235">
        <f t="shared" si="0"/>
        <v>125</v>
      </c>
      <c r="N21" s="270">
        <f t="shared" si="2"/>
        <v>0</v>
      </c>
    </row>
    <row r="22" spans="1:14" s="154" customFormat="1" x14ac:dyDescent="0.25">
      <c r="A22" s="298">
        <v>21</v>
      </c>
      <c r="B22" s="220" t="s">
        <v>147</v>
      </c>
      <c r="C22" s="220" t="s">
        <v>23</v>
      </c>
      <c r="D22" s="220" t="s">
        <v>576</v>
      </c>
      <c r="E22" s="220">
        <v>50</v>
      </c>
      <c r="F22" s="220">
        <v>420</v>
      </c>
      <c r="H22" s="154">
        <v>1</v>
      </c>
      <c r="I22" s="299"/>
      <c r="L22" s="235">
        <f t="shared" si="0"/>
        <v>50</v>
      </c>
      <c r="N22" s="270">
        <f t="shared" si="2"/>
        <v>0</v>
      </c>
    </row>
    <row r="23" spans="1:14" s="154" customFormat="1" x14ac:dyDescent="0.25">
      <c r="A23" s="298">
        <v>22</v>
      </c>
      <c r="B23" s="220" t="s">
        <v>54</v>
      </c>
      <c r="C23" s="220" t="s">
        <v>24</v>
      </c>
      <c r="D23" s="220" t="s">
        <v>556</v>
      </c>
      <c r="E23" s="220">
        <v>175</v>
      </c>
      <c r="F23" s="220">
        <v>420</v>
      </c>
      <c r="H23" s="154">
        <v>1</v>
      </c>
      <c r="I23" s="299"/>
      <c r="K23" s="154">
        <v>1</v>
      </c>
      <c r="L23" s="235">
        <f t="shared" si="0"/>
        <v>175</v>
      </c>
      <c r="N23" s="270">
        <f t="shared" si="2"/>
        <v>0</v>
      </c>
    </row>
    <row r="24" spans="1:14" s="154" customFormat="1" x14ac:dyDescent="0.25">
      <c r="A24" s="298">
        <v>23</v>
      </c>
      <c r="B24" s="220" t="s">
        <v>85</v>
      </c>
      <c r="C24" s="220" t="s">
        <v>549</v>
      </c>
      <c r="D24" s="220" t="s">
        <v>558</v>
      </c>
      <c r="E24" s="220">
        <v>188</v>
      </c>
      <c r="F24" s="220">
        <v>420</v>
      </c>
      <c r="I24" s="299">
        <v>1</v>
      </c>
      <c r="K24" s="154">
        <v>1</v>
      </c>
      <c r="L24" s="235">
        <f t="shared" si="0"/>
        <v>188</v>
      </c>
      <c r="N24" s="270">
        <f t="shared" si="2"/>
        <v>0</v>
      </c>
    </row>
    <row r="25" spans="1:14" s="154" customFormat="1" x14ac:dyDescent="0.25">
      <c r="A25" s="298">
        <v>24</v>
      </c>
      <c r="B25" s="220" t="s">
        <v>102</v>
      </c>
      <c r="C25" s="220" t="s">
        <v>549</v>
      </c>
      <c r="D25" s="220" t="s">
        <v>558</v>
      </c>
      <c r="E25" s="220">
        <v>188</v>
      </c>
      <c r="F25" s="220">
        <v>420</v>
      </c>
      <c r="I25" s="299">
        <v>1</v>
      </c>
      <c r="K25" s="154">
        <v>1</v>
      </c>
      <c r="L25" s="235">
        <f t="shared" si="0"/>
        <v>188</v>
      </c>
      <c r="N25" s="270">
        <f t="shared" si="2"/>
        <v>0</v>
      </c>
    </row>
    <row r="26" spans="1:14" s="154" customFormat="1" x14ac:dyDescent="0.25">
      <c r="A26" s="298">
        <v>25</v>
      </c>
      <c r="B26" s="220" t="s">
        <v>151</v>
      </c>
      <c r="C26" s="220" t="s">
        <v>151</v>
      </c>
      <c r="D26" s="220" t="s">
        <v>507</v>
      </c>
      <c r="E26" s="220">
        <v>125</v>
      </c>
      <c r="F26" s="220">
        <v>420</v>
      </c>
      <c r="I26" s="299"/>
      <c r="K26" s="154">
        <v>1</v>
      </c>
      <c r="L26" s="235">
        <f t="shared" si="0"/>
        <v>125</v>
      </c>
      <c r="N26" s="270">
        <f t="shared" si="2"/>
        <v>0</v>
      </c>
    </row>
    <row r="27" spans="1:14" s="154" customFormat="1" x14ac:dyDescent="0.25">
      <c r="A27" s="298">
        <v>26</v>
      </c>
      <c r="B27" s="220" t="s">
        <v>77</v>
      </c>
      <c r="C27" s="220" t="s">
        <v>571</v>
      </c>
      <c r="D27" s="220" t="s">
        <v>572</v>
      </c>
      <c r="E27" s="220">
        <v>80</v>
      </c>
      <c r="F27" s="220">
        <v>420</v>
      </c>
      <c r="I27" s="299"/>
      <c r="J27" s="154">
        <v>1</v>
      </c>
      <c r="L27" s="235">
        <f t="shared" si="0"/>
        <v>80</v>
      </c>
      <c r="N27" s="270">
        <f t="shared" si="2"/>
        <v>0</v>
      </c>
    </row>
    <row r="28" spans="1:14" s="154" customFormat="1" x14ac:dyDescent="0.25">
      <c r="A28" s="298">
        <v>27</v>
      </c>
      <c r="B28" s="220" t="s">
        <v>183</v>
      </c>
      <c r="C28" s="220" t="s">
        <v>549</v>
      </c>
      <c r="D28" s="220" t="s">
        <v>560</v>
      </c>
      <c r="E28" s="220">
        <v>80</v>
      </c>
      <c r="F28" s="220">
        <v>420</v>
      </c>
      <c r="I28" s="299"/>
      <c r="J28" s="154">
        <v>1</v>
      </c>
      <c r="L28" s="235">
        <f t="shared" si="0"/>
        <v>80</v>
      </c>
      <c r="N28" s="270">
        <f t="shared" si="2"/>
        <v>0</v>
      </c>
    </row>
    <row r="29" spans="1:14" s="154" customFormat="1" x14ac:dyDescent="0.25">
      <c r="A29" s="298">
        <v>28</v>
      </c>
      <c r="B29" s="220" t="s">
        <v>75</v>
      </c>
      <c r="C29" s="220" t="s">
        <v>410</v>
      </c>
      <c r="D29" s="220" t="s">
        <v>560</v>
      </c>
      <c r="E29" s="220">
        <v>80</v>
      </c>
      <c r="F29" s="220">
        <v>420</v>
      </c>
      <c r="I29" s="299"/>
      <c r="J29" s="154">
        <v>1</v>
      </c>
      <c r="L29" s="235">
        <f t="shared" si="0"/>
        <v>80</v>
      </c>
      <c r="N29" s="270">
        <f t="shared" si="2"/>
        <v>0</v>
      </c>
    </row>
    <row r="30" spans="1:14" s="154" customFormat="1" x14ac:dyDescent="0.25">
      <c r="A30" s="298">
        <v>29</v>
      </c>
      <c r="B30" s="220" t="s">
        <v>139</v>
      </c>
      <c r="C30" s="220" t="s">
        <v>140</v>
      </c>
      <c r="D30" s="220" t="s">
        <v>560</v>
      </c>
      <c r="E30" s="220">
        <v>80</v>
      </c>
      <c r="F30" s="220">
        <v>420</v>
      </c>
      <c r="I30" s="299"/>
      <c r="J30" s="154">
        <v>1</v>
      </c>
      <c r="L30" s="235">
        <f t="shared" si="0"/>
        <v>80</v>
      </c>
      <c r="N30" s="270">
        <f t="shared" si="2"/>
        <v>0</v>
      </c>
    </row>
    <row r="31" spans="1:14" s="154" customFormat="1" x14ac:dyDescent="0.25">
      <c r="A31" s="298">
        <v>30</v>
      </c>
      <c r="B31" s="220" t="s">
        <v>103</v>
      </c>
      <c r="C31" s="220" t="s">
        <v>33</v>
      </c>
      <c r="D31" s="220" t="s">
        <v>509</v>
      </c>
      <c r="E31" s="220">
        <v>50</v>
      </c>
      <c r="F31" s="220">
        <v>420</v>
      </c>
      <c r="H31" s="154">
        <v>1</v>
      </c>
      <c r="I31" s="299"/>
      <c r="L31" s="235">
        <f t="shared" si="0"/>
        <v>50</v>
      </c>
      <c r="N31" s="270">
        <f t="shared" si="2"/>
        <v>0</v>
      </c>
    </row>
    <row r="32" spans="1:14" s="154" customFormat="1" x14ac:dyDescent="0.25">
      <c r="A32" s="298">
        <v>31</v>
      </c>
      <c r="B32" s="220" t="s">
        <v>484</v>
      </c>
      <c r="C32" s="220" t="s">
        <v>410</v>
      </c>
      <c r="D32" s="220" t="s">
        <v>577</v>
      </c>
      <c r="E32" s="220">
        <v>125</v>
      </c>
      <c r="F32" s="220">
        <v>420</v>
      </c>
      <c r="I32" s="299"/>
      <c r="K32" s="154">
        <v>1</v>
      </c>
      <c r="L32" s="235">
        <f t="shared" si="0"/>
        <v>125</v>
      </c>
      <c r="N32" s="270">
        <f t="shared" si="2"/>
        <v>0</v>
      </c>
    </row>
    <row r="33" spans="1:14" s="154" customFormat="1" x14ac:dyDescent="0.25">
      <c r="A33" s="298">
        <v>32</v>
      </c>
      <c r="B33" s="220" t="s">
        <v>14</v>
      </c>
      <c r="C33" s="220" t="s">
        <v>549</v>
      </c>
      <c r="D33" s="220" t="s">
        <v>561</v>
      </c>
      <c r="E33" s="220">
        <v>375</v>
      </c>
      <c r="F33" s="220">
        <v>420</v>
      </c>
      <c r="I33" s="299"/>
      <c r="K33" s="154">
        <v>3</v>
      </c>
      <c r="L33" s="235">
        <f t="shared" si="0"/>
        <v>375</v>
      </c>
      <c r="N33" s="270">
        <f t="shared" si="2"/>
        <v>0</v>
      </c>
    </row>
    <row r="34" spans="1:14" s="154" customFormat="1" x14ac:dyDescent="0.25">
      <c r="A34" s="298">
        <v>33</v>
      </c>
      <c r="B34" s="220" t="s">
        <v>59</v>
      </c>
      <c r="C34" s="220" t="s">
        <v>24</v>
      </c>
      <c r="D34" s="220" t="s">
        <v>556</v>
      </c>
      <c r="E34" s="220">
        <v>175</v>
      </c>
      <c r="F34" s="220">
        <v>420</v>
      </c>
      <c r="H34" s="154">
        <v>1</v>
      </c>
      <c r="I34" s="299"/>
      <c r="K34" s="154">
        <v>1</v>
      </c>
      <c r="L34" s="235">
        <f t="shared" si="0"/>
        <v>175</v>
      </c>
      <c r="N34" s="270">
        <f t="shared" si="2"/>
        <v>0</v>
      </c>
    </row>
    <row r="35" spans="1:14" s="154" customFormat="1" x14ac:dyDescent="0.25">
      <c r="A35" s="298">
        <v>34</v>
      </c>
      <c r="B35" s="220" t="s">
        <v>39</v>
      </c>
      <c r="C35" s="220" t="s">
        <v>549</v>
      </c>
      <c r="D35" s="220" t="s">
        <v>562</v>
      </c>
      <c r="E35" s="220">
        <v>188</v>
      </c>
      <c r="F35" s="220">
        <v>420</v>
      </c>
      <c r="I35" s="299">
        <v>1</v>
      </c>
      <c r="K35" s="154">
        <v>1</v>
      </c>
      <c r="L35" s="235">
        <f t="shared" si="0"/>
        <v>188</v>
      </c>
      <c r="N35" s="270">
        <f t="shared" si="2"/>
        <v>0</v>
      </c>
    </row>
    <row r="36" spans="1:14" s="154" customFormat="1" x14ac:dyDescent="0.25">
      <c r="A36" s="298">
        <v>35</v>
      </c>
      <c r="B36" s="220" t="s">
        <v>83</v>
      </c>
      <c r="C36" s="220" t="s">
        <v>549</v>
      </c>
      <c r="D36" s="220" t="s">
        <v>563</v>
      </c>
      <c r="E36" s="220">
        <v>300</v>
      </c>
      <c r="F36" s="220">
        <v>420</v>
      </c>
      <c r="H36" s="154">
        <v>1</v>
      </c>
      <c r="I36" s="299"/>
      <c r="K36" s="154">
        <v>2</v>
      </c>
      <c r="L36" s="235">
        <f t="shared" si="0"/>
        <v>300</v>
      </c>
      <c r="N36" s="270">
        <f t="shared" si="2"/>
        <v>0</v>
      </c>
    </row>
    <row r="37" spans="1:14" s="154" customFormat="1" x14ac:dyDescent="0.25">
      <c r="A37" s="298">
        <v>36</v>
      </c>
      <c r="B37" s="220" t="s">
        <v>115</v>
      </c>
      <c r="C37" s="220" t="s">
        <v>549</v>
      </c>
      <c r="D37" s="220" t="s">
        <v>562</v>
      </c>
      <c r="E37" s="220">
        <v>188</v>
      </c>
      <c r="F37" s="220">
        <v>420</v>
      </c>
      <c r="I37" s="299">
        <v>1</v>
      </c>
      <c r="K37" s="154">
        <v>1</v>
      </c>
      <c r="L37" s="235">
        <f t="shared" si="0"/>
        <v>188</v>
      </c>
      <c r="N37" s="270">
        <f t="shared" si="2"/>
        <v>0</v>
      </c>
    </row>
    <row r="38" spans="1:14" s="154" customFormat="1" x14ac:dyDescent="0.25">
      <c r="A38" s="298">
        <v>37</v>
      </c>
      <c r="B38" s="220" t="s">
        <v>188</v>
      </c>
      <c r="C38" s="220" t="s">
        <v>549</v>
      </c>
      <c r="D38" s="220" t="s">
        <v>566</v>
      </c>
      <c r="E38" s="220">
        <v>250</v>
      </c>
      <c r="F38" s="220">
        <v>420</v>
      </c>
      <c r="I38" s="299"/>
      <c r="K38" s="154">
        <v>2</v>
      </c>
      <c r="L38" s="235">
        <f t="shared" si="0"/>
        <v>250</v>
      </c>
      <c r="N38" s="270">
        <f t="shared" si="2"/>
        <v>0</v>
      </c>
    </row>
    <row r="39" spans="1:14" s="154" customFormat="1" x14ac:dyDescent="0.25">
      <c r="A39" s="298">
        <v>38</v>
      </c>
      <c r="B39" s="220" t="s">
        <v>116</v>
      </c>
      <c r="C39" s="220" t="s">
        <v>635</v>
      </c>
      <c r="D39" s="220" t="s">
        <v>578</v>
      </c>
      <c r="E39" s="220">
        <v>100</v>
      </c>
      <c r="F39" s="220">
        <v>420</v>
      </c>
      <c r="H39" s="154">
        <v>2</v>
      </c>
      <c r="I39" s="299"/>
      <c r="L39" s="235">
        <f t="shared" si="0"/>
        <v>100</v>
      </c>
      <c r="N39" s="270">
        <f t="shared" si="2"/>
        <v>0</v>
      </c>
    </row>
    <row r="40" spans="1:14" s="154" customFormat="1" ht="15.75" x14ac:dyDescent="0.25">
      <c r="A40" s="298">
        <v>39</v>
      </c>
      <c r="B40" s="220" t="s">
        <v>55</v>
      </c>
      <c r="C40" s="220" t="s">
        <v>24</v>
      </c>
      <c r="D40" s="220" t="s">
        <v>564</v>
      </c>
      <c r="E40" s="220">
        <v>113</v>
      </c>
      <c r="F40" s="220">
        <v>420</v>
      </c>
      <c r="H40" s="154">
        <v>1</v>
      </c>
      <c r="I40" s="131">
        <v>1</v>
      </c>
      <c r="L40" s="235">
        <f t="shared" si="0"/>
        <v>113</v>
      </c>
      <c r="N40" s="270">
        <f t="shared" si="2"/>
        <v>0</v>
      </c>
    </row>
    <row r="41" spans="1:14" s="154" customFormat="1" x14ac:dyDescent="0.25">
      <c r="A41" s="298">
        <v>40</v>
      </c>
      <c r="B41" s="220" t="s">
        <v>321</v>
      </c>
      <c r="C41" s="220" t="s">
        <v>776</v>
      </c>
      <c r="D41" s="220" t="s">
        <v>577</v>
      </c>
      <c r="E41" s="220">
        <v>125</v>
      </c>
      <c r="F41" s="220">
        <v>420</v>
      </c>
      <c r="I41" s="299"/>
      <c r="K41" s="154">
        <v>1</v>
      </c>
      <c r="L41" s="235">
        <f t="shared" si="0"/>
        <v>125</v>
      </c>
      <c r="N41" s="270">
        <f t="shared" si="2"/>
        <v>0</v>
      </c>
    </row>
    <row r="42" spans="1:14" s="154" customFormat="1" x14ac:dyDescent="0.25">
      <c r="A42" s="298">
        <v>41</v>
      </c>
      <c r="B42" s="220" t="s">
        <v>122</v>
      </c>
      <c r="C42" s="220" t="s">
        <v>122</v>
      </c>
      <c r="D42" s="220" t="s">
        <v>577</v>
      </c>
      <c r="E42" s="220">
        <v>125</v>
      </c>
      <c r="F42" s="220">
        <v>420</v>
      </c>
      <c r="I42" s="299"/>
      <c r="K42" s="154">
        <v>1</v>
      </c>
      <c r="L42" s="235">
        <f t="shared" si="0"/>
        <v>125</v>
      </c>
      <c r="N42" s="270">
        <f t="shared" si="2"/>
        <v>0</v>
      </c>
    </row>
    <row r="43" spans="1:14" s="154" customFormat="1" x14ac:dyDescent="0.25">
      <c r="A43" s="298">
        <v>42</v>
      </c>
      <c r="B43" s="220" t="s">
        <v>228</v>
      </c>
      <c r="C43" s="220" t="s">
        <v>565</v>
      </c>
      <c r="D43" s="220" t="s">
        <v>507</v>
      </c>
      <c r="E43" s="220">
        <v>125</v>
      </c>
      <c r="F43" s="220">
        <v>420</v>
      </c>
      <c r="I43" s="299"/>
      <c r="K43" s="154">
        <v>1</v>
      </c>
      <c r="L43" s="235">
        <f t="shared" si="0"/>
        <v>125</v>
      </c>
      <c r="N43" s="270">
        <f t="shared" si="2"/>
        <v>0</v>
      </c>
    </row>
    <row r="44" spans="1:14" s="154" customFormat="1" x14ac:dyDescent="0.25">
      <c r="A44" s="298">
        <v>43</v>
      </c>
      <c r="B44" s="220" t="s">
        <v>225</v>
      </c>
      <c r="C44" s="220" t="s">
        <v>23</v>
      </c>
      <c r="D44" s="220" t="s">
        <v>576</v>
      </c>
      <c r="E44" s="220">
        <v>50</v>
      </c>
      <c r="F44" s="220">
        <v>420</v>
      </c>
      <c r="H44" s="154">
        <v>1</v>
      </c>
      <c r="I44" s="299"/>
      <c r="L44" s="235">
        <f t="shared" si="0"/>
        <v>50</v>
      </c>
      <c r="N44" s="270">
        <f t="shared" si="2"/>
        <v>0</v>
      </c>
    </row>
    <row r="45" spans="1:14" s="154" customFormat="1" x14ac:dyDescent="0.25">
      <c r="A45" s="298">
        <v>44</v>
      </c>
      <c r="B45" s="220" t="s">
        <v>185</v>
      </c>
      <c r="C45" s="220" t="s">
        <v>549</v>
      </c>
      <c r="D45" s="220" t="s">
        <v>560</v>
      </c>
      <c r="E45" s="220">
        <v>80</v>
      </c>
      <c r="F45" s="220">
        <v>420</v>
      </c>
      <c r="I45" s="299"/>
      <c r="J45" s="154">
        <v>1</v>
      </c>
      <c r="L45" s="235">
        <f t="shared" si="0"/>
        <v>80</v>
      </c>
      <c r="N45" s="270">
        <f t="shared" si="2"/>
        <v>0</v>
      </c>
    </row>
    <row r="46" spans="1:14" s="154" customFormat="1" x14ac:dyDescent="0.25">
      <c r="A46" s="298">
        <v>45</v>
      </c>
      <c r="B46" s="220" t="s">
        <v>127</v>
      </c>
      <c r="C46" s="220" t="s">
        <v>51</v>
      </c>
      <c r="D46" s="220" t="s">
        <v>560</v>
      </c>
      <c r="E46" s="220">
        <v>80</v>
      </c>
      <c r="F46" s="220">
        <v>420</v>
      </c>
      <c r="I46" s="299"/>
      <c r="J46" s="154">
        <v>1</v>
      </c>
      <c r="L46" s="235">
        <f t="shared" si="0"/>
        <v>80</v>
      </c>
      <c r="N46" s="270">
        <f t="shared" si="2"/>
        <v>0</v>
      </c>
    </row>
    <row r="47" spans="1:14" s="154" customFormat="1" x14ac:dyDescent="0.25">
      <c r="A47" s="298">
        <v>46</v>
      </c>
      <c r="B47" s="220" t="s">
        <v>109</v>
      </c>
      <c r="C47" s="220" t="s">
        <v>24</v>
      </c>
      <c r="D47" s="220" t="s">
        <v>556</v>
      </c>
      <c r="E47" s="220">
        <v>175</v>
      </c>
      <c r="F47" s="220">
        <v>420</v>
      </c>
      <c r="H47" s="154">
        <v>1</v>
      </c>
      <c r="I47" s="299"/>
      <c r="K47" s="154">
        <v>1</v>
      </c>
      <c r="L47" s="235">
        <f t="shared" si="0"/>
        <v>175</v>
      </c>
      <c r="N47" s="270">
        <f t="shared" si="2"/>
        <v>0</v>
      </c>
    </row>
    <row r="48" spans="1:14" s="154" customFormat="1" x14ac:dyDescent="0.25">
      <c r="A48" s="298">
        <v>47</v>
      </c>
      <c r="B48" s="220" t="s">
        <v>114</v>
      </c>
      <c r="C48" s="220" t="s">
        <v>549</v>
      </c>
      <c r="D48" s="220" t="s">
        <v>566</v>
      </c>
      <c r="E48" s="220">
        <v>250</v>
      </c>
      <c r="F48" s="220">
        <v>420</v>
      </c>
      <c r="I48" s="299"/>
      <c r="K48" s="154">
        <v>2</v>
      </c>
      <c r="L48" s="235">
        <f t="shared" si="0"/>
        <v>250</v>
      </c>
      <c r="N48" s="270">
        <f t="shared" si="2"/>
        <v>0</v>
      </c>
    </row>
    <row r="49" spans="1:14" s="154" customFormat="1" x14ac:dyDescent="0.25">
      <c r="A49" s="298">
        <v>48</v>
      </c>
      <c r="B49" s="220" t="s">
        <v>126</v>
      </c>
      <c r="C49" s="220" t="s">
        <v>51</v>
      </c>
      <c r="D49" s="220" t="s">
        <v>560</v>
      </c>
      <c r="E49" s="220">
        <v>80</v>
      </c>
      <c r="F49" s="220">
        <v>420</v>
      </c>
      <c r="I49" s="299"/>
      <c r="J49" s="154">
        <v>1</v>
      </c>
      <c r="L49" s="235">
        <f t="shared" si="0"/>
        <v>80</v>
      </c>
      <c r="N49" s="270">
        <f t="shared" si="2"/>
        <v>0</v>
      </c>
    </row>
    <row r="50" spans="1:14" s="154" customFormat="1" x14ac:dyDescent="0.25">
      <c r="A50" s="298">
        <v>49</v>
      </c>
      <c r="B50" s="220" t="s">
        <v>128</v>
      </c>
      <c r="C50" s="220" t="s">
        <v>549</v>
      </c>
      <c r="D50" s="220" t="s">
        <v>560</v>
      </c>
      <c r="E50" s="220">
        <v>80</v>
      </c>
      <c r="F50" s="220">
        <v>420</v>
      </c>
      <c r="I50" s="299"/>
      <c r="J50" s="154">
        <v>1</v>
      </c>
      <c r="L50" s="235">
        <f t="shared" si="0"/>
        <v>80</v>
      </c>
      <c r="N50" s="270">
        <f t="shared" ref="N50:N81" si="3">E50-L50</f>
        <v>0</v>
      </c>
    </row>
    <row r="51" spans="1:14" s="154" customFormat="1" x14ac:dyDescent="0.25">
      <c r="A51" s="298">
        <v>50</v>
      </c>
      <c r="B51" s="220" t="s">
        <v>581</v>
      </c>
      <c r="C51" s="220" t="s">
        <v>549</v>
      </c>
      <c r="D51" s="220" t="s">
        <v>577</v>
      </c>
      <c r="E51" s="220">
        <v>125</v>
      </c>
      <c r="F51" s="220">
        <v>420</v>
      </c>
      <c r="I51" s="299"/>
      <c r="K51" s="154">
        <v>1</v>
      </c>
      <c r="L51" s="235">
        <f t="shared" si="0"/>
        <v>125</v>
      </c>
      <c r="N51" s="270">
        <f t="shared" si="3"/>
        <v>0</v>
      </c>
    </row>
    <row r="52" spans="1:14" s="154" customFormat="1" x14ac:dyDescent="0.25">
      <c r="A52" s="298">
        <v>51</v>
      </c>
      <c r="B52" s="220" t="s">
        <v>134</v>
      </c>
      <c r="C52" s="220" t="s">
        <v>51</v>
      </c>
      <c r="D52" s="220" t="s">
        <v>509</v>
      </c>
      <c r="E52" s="220">
        <v>50</v>
      </c>
      <c r="F52" s="220">
        <v>420</v>
      </c>
      <c r="H52" s="154">
        <v>1</v>
      </c>
      <c r="I52" s="299"/>
      <c r="L52" s="235">
        <f t="shared" si="0"/>
        <v>50</v>
      </c>
      <c r="N52" s="270">
        <f t="shared" si="3"/>
        <v>0</v>
      </c>
    </row>
    <row r="53" spans="1:14" s="154" customFormat="1" x14ac:dyDescent="0.25">
      <c r="A53" s="298">
        <v>52</v>
      </c>
      <c r="B53" s="220" t="s">
        <v>62</v>
      </c>
      <c r="C53" s="220" t="s">
        <v>24</v>
      </c>
      <c r="D53" s="220" t="s">
        <v>560</v>
      </c>
      <c r="E53" s="220">
        <v>80</v>
      </c>
      <c r="F53" s="220">
        <v>420</v>
      </c>
      <c r="I53" s="299"/>
      <c r="J53" s="154">
        <v>1</v>
      </c>
      <c r="L53" s="235">
        <f t="shared" si="0"/>
        <v>80</v>
      </c>
      <c r="N53" s="270">
        <f t="shared" si="3"/>
        <v>0</v>
      </c>
    </row>
    <row r="54" spans="1:14" s="154" customFormat="1" x14ac:dyDescent="0.25">
      <c r="A54" s="298">
        <v>53</v>
      </c>
      <c r="B54" s="220" t="s">
        <v>131</v>
      </c>
      <c r="C54" s="220" t="s">
        <v>51</v>
      </c>
      <c r="D54" s="220" t="s">
        <v>509</v>
      </c>
      <c r="E54" s="220">
        <v>50</v>
      </c>
      <c r="F54" s="220">
        <v>420</v>
      </c>
      <c r="H54" s="154">
        <v>1</v>
      </c>
      <c r="I54" s="299"/>
      <c r="L54" s="235">
        <f t="shared" si="0"/>
        <v>50</v>
      </c>
      <c r="N54" s="270">
        <f t="shared" si="3"/>
        <v>0</v>
      </c>
    </row>
    <row r="55" spans="1:14" s="154" customFormat="1" x14ac:dyDescent="0.25">
      <c r="A55" s="298">
        <v>54</v>
      </c>
      <c r="B55" s="220" t="s">
        <v>184</v>
      </c>
      <c r="C55" s="220" t="s">
        <v>549</v>
      </c>
      <c r="D55" s="220" t="s">
        <v>572</v>
      </c>
      <c r="E55" s="220">
        <v>80</v>
      </c>
      <c r="F55" s="220">
        <v>420</v>
      </c>
      <c r="I55" s="299"/>
      <c r="J55" s="154">
        <v>1</v>
      </c>
      <c r="L55" s="235">
        <f t="shared" si="0"/>
        <v>80</v>
      </c>
      <c r="N55" s="270">
        <f t="shared" si="3"/>
        <v>0</v>
      </c>
    </row>
    <row r="56" spans="1:14" s="154" customFormat="1" x14ac:dyDescent="0.25">
      <c r="A56" s="298">
        <v>55</v>
      </c>
      <c r="B56" s="220" t="s">
        <v>227</v>
      </c>
      <c r="C56" s="220" t="s">
        <v>24</v>
      </c>
      <c r="D56" s="220" t="s">
        <v>575</v>
      </c>
      <c r="E56" s="220">
        <v>63</v>
      </c>
      <c r="F56" s="220">
        <v>420</v>
      </c>
      <c r="G56" s="154">
        <v>80</v>
      </c>
      <c r="I56" s="299">
        <v>1</v>
      </c>
      <c r="L56" s="235">
        <f t="shared" si="0"/>
        <v>63</v>
      </c>
      <c r="N56" s="270">
        <f t="shared" si="3"/>
        <v>0</v>
      </c>
    </row>
    <row r="57" spans="1:14" s="154" customFormat="1" x14ac:dyDescent="0.25">
      <c r="A57" s="298">
        <v>56</v>
      </c>
      <c r="B57" s="220" t="s">
        <v>133</v>
      </c>
      <c r="C57" s="220" t="s">
        <v>549</v>
      </c>
      <c r="D57" s="220" t="s">
        <v>509</v>
      </c>
      <c r="E57" s="220">
        <v>50</v>
      </c>
      <c r="F57" s="220">
        <v>420</v>
      </c>
      <c r="H57" s="154">
        <v>1</v>
      </c>
      <c r="I57" s="299"/>
      <c r="L57" s="235">
        <f t="shared" si="0"/>
        <v>50</v>
      </c>
      <c r="N57" s="270">
        <f t="shared" si="3"/>
        <v>0</v>
      </c>
    </row>
    <row r="58" spans="1:14" s="154" customFormat="1" x14ac:dyDescent="0.25">
      <c r="A58" s="298">
        <v>57</v>
      </c>
      <c r="B58" s="220" t="s">
        <v>189</v>
      </c>
      <c r="C58" s="220" t="s">
        <v>189</v>
      </c>
      <c r="D58" s="220" t="s">
        <v>577</v>
      </c>
      <c r="E58" s="220">
        <v>125</v>
      </c>
      <c r="F58" s="220">
        <v>420</v>
      </c>
      <c r="I58" s="299"/>
      <c r="K58" s="154">
        <v>1</v>
      </c>
      <c r="L58" s="235">
        <f t="shared" si="0"/>
        <v>125</v>
      </c>
      <c r="N58" s="270">
        <f t="shared" si="3"/>
        <v>0</v>
      </c>
    </row>
    <row r="59" spans="1:14" s="154" customFormat="1" x14ac:dyDescent="0.25">
      <c r="A59" s="298">
        <v>58</v>
      </c>
      <c r="B59" s="220" t="s">
        <v>149</v>
      </c>
      <c r="C59" s="220" t="s">
        <v>33</v>
      </c>
      <c r="D59" s="220" t="s">
        <v>945</v>
      </c>
      <c r="E59" s="220">
        <v>160</v>
      </c>
      <c r="F59" s="220">
        <v>420</v>
      </c>
      <c r="I59" s="299"/>
      <c r="J59" s="154">
        <v>2</v>
      </c>
      <c r="L59" s="235">
        <f t="shared" si="0"/>
        <v>160</v>
      </c>
      <c r="N59" s="270">
        <f t="shared" si="3"/>
        <v>0</v>
      </c>
    </row>
    <row r="60" spans="1:14" s="154" customFormat="1" x14ac:dyDescent="0.25">
      <c r="A60" s="298">
        <v>59</v>
      </c>
      <c r="B60" s="220" t="s">
        <v>113</v>
      </c>
      <c r="C60" s="220" t="s">
        <v>23</v>
      </c>
      <c r="D60" s="220" t="s">
        <v>510</v>
      </c>
      <c r="E60" s="220">
        <v>100</v>
      </c>
      <c r="F60" s="220">
        <v>420</v>
      </c>
      <c r="H60" s="154">
        <v>2</v>
      </c>
      <c r="I60" s="299"/>
      <c r="L60" s="235">
        <f t="shared" si="0"/>
        <v>100</v>
      </c>
      <c r="N60" s="270">
        <f t="shared" si="3"/>
        <v>0</v>
      </c>
    </row>
    <row r="61" spans="1:14" s="154" customFormat="1" x14ac:dyDescent="0.25">
      <c r="A61" s="298">
        <v>60</v>
      </c>
      <c r="B61" s="220" t="s">
        <v>154</v>
      </c>
      <c r="C61" s="220" t="s">
        <v>51</v>
      </c>
      <c r="D61" s="220" t="s">
        <v>560</v>
      </c>
      <c r="E61" s="220">
        <v>80</v>
      </c>
      <c r="F61" s="220">
        <v>420</v>
      </c>
      <c r="I61" s="299"/>
      <c r="J61" s="154">
        <v>1</v>
      </c>
      <c r="L61" s="235">
        <f t="shared" si="0"/>
        <v>80</v>
      </c>
      <c r="N61" s="270">
        <f t="shared" si="3"/>
        <v>0</v>
      </c>
    </row>
    <row r="62" spans="1:14" s="154" customFormat="1" x14ac:dyDescent="0.25">
      <c r="A62" s="298">
        <v>61</v>
      </c>
      <c r="B62" s="220" t="s">
        <v>52</v>
      </c>
      <c r="C62" s="220" t="s">
        <v>407</v>
      </c>
      <c r="D62" s="220" t="s">
        <v>572</v>
      </c>
      <c r="E62" s="220">
        <v>80</v>
      </c>
      <c r="F62" s="220">
        <v>420</v>
      </c>
      <c r="I62" s="299"/>
      <c r="J62" s="154">
        <v>1</v>
      </c>
      <c r="L62" s="235">
        <f t="shared" si="0"/>
        <v>80</v>
      </c>
      <c r="N62" s="270">
        <f t="shared" si="3"/>
        <v>0</v>
      </c>
    </row>
    <row r="63" spans="1:14" s="154" customFormat="1" x14ac:dyDescent="0.25">
      <c r="A63" s="298">
        <v>62</v>
      </c>
      <c r="B63" s="220" t="s">
        <v>106</v>
      </c>
      <c r="C63" s="220" t="s">
        <v>549</v>
      </c>
      <c r="D63" s="220" t="s">
        <v>559</v>
      </c>
      <c r="E63" s="220">
        <v>63</v>
      </c>
      <c r="F63" s="220">
        <v>420</v>
      </c>
      <c r="I63" s="299">
        <v>1</v>
      </c>
      <c r="L63" s="235">
        <f t="shared" si="0"/>
        <v>63</v>
      </c>
      <c r="N63" s="270">
        <f t="shared" si="3"/>
        <v>0</v>
      </c>
    </row>
    <row r="64" spans="1:14" s="154" customFormat="1" x14ac:dyDescent="0.25">
      <c r="A64" s="298">
        <v>63</v>
      </c>
      <c r="B64" s="220" t="s">
        <v>69</v>
      </c>
      <c r="C64" s="220" t="s">
        <v>51</v>
      </c>
      <c r="D64" s="220" t="s">
        <v>560</v>
      </c>
      <c r="E64" s="220">
        <v>80</v>
      </c>
      <c r="F64" s="220">
        <v>420</v>
      </c>
      <c r="I64" s="299"/>
      <c r="J64" s="154">
        <v>1</v>
      </c>
      <c r="L64" s="235">
        <f t="shared" si="0"/>
        <v>80</v>
      </c>
      <c r="N64" s="270">
        <f t="shared" si="3"/>
        <v>0</v>
      </c>
    </row>
    <row r="65" spans="1:14" s="154" customFormat="1" x14ac:dyDescent="0.25">
      <c r="A65" s="298">
        <v>64</v>
      </c>
      <c r="B65" s="220" t="s">
        <v>100</v>
      </c>
      <c r="C65" s="220" t="s">
        <v>51</v>
      </c>
      <c r="D65" s="220" t="s">
        <v>509</v>
      </c>
      <c r="E65" s="220">
        <v>50</v>
      </c>
      <c r="F65" s="220">
        <v>420</v>
      </c>
      <c r="H65" s="154">
        <v>1</v>
      </c>
      <c r="I65" s="299"/>
      <c r="L65" s="235">
        <f t="shared" si="0"/>
        <v>50</v>
      </c>
      <c r="N65" s="270">
        <f t="shared" si="3"/>
        <v>0</v>
      </c>
    </row>
    <row r="66" spans="1:14" s="154" customFormat="1" x14ac:dyDescent="0.25">
      <c r="A66" s="298">
        <v>65</v>
      </c>
      <c r="B66" s="220" t="s">
        <v>76</v>
      </c>
      <c r="C66" s="220" t="s">
        <v>549</v>
      </c>
      <c r="D66" s="220" t="s">
        <v>558</v>
      </c>
      <c r="E66" s="220">
        <v>188</v>
      </c>
      <c r="F66" s="220">
        <v>420</v>
      </c>
      <c r="I66" s="299">
        <v>1</v>
      </c>
      <c r="K66" s="154">
        <v>1</v>
      </c>
      <c r="L66" s="235">
        <f t="shared" si="0"/>
        <v>188</v>
      </c>
      <c r="N66" s="270">
        <f t="shared" si="3"/>
        <v>0</v>
      </c>
    </row>
    <row r="67" spans="1:14" s="154" customFormat="1" x14ac:dyDescent="0.25">
      <c r="A67" s="298">
        <v>66</v>
      </c>
      <c r="B67" s="220" t="s">
        <v>104</v>
      </c>
      <c r="C67" s="220" t="s">
        <v>549</v>
      </c>
      <c r="D67" s="220" t="s">
        <v>507</v>
      </c>
      <c r="E67" s="220">
        <v>125</v>
      </c>
      <c r="F67" s="220">
        <v>420</v>
      </c>
      <c r="I67" s="299"/>
      <c r="K67" s="154">
        <v>1</v>
      </c>
      <c r="L67" s="235">
        <f t="shared" ref="L67:L95" si="4">H67*50+I67*63+J67*80+K67*125</f>
        <v>125</v>
      </c>
      <c r="N67" s="270">
        <f t="shared" si="3"/>
        <v>0</v>
      </c>
    </row>
    <row r="68" spans="1:14" s="154" customFormat="1" x14ac:dyDescent="0.25">
      <c r="A68" s="298">
        <v>67</v>
      </c>
      <c r="B68" s="220" t="s">
        <v>148</v>
      </c>
      <c r="C68" s="220" t="s">
        <v>23</v>
      </c>
      <c r="D68" s="220" t="s">
        <v>576</v>
      </c>
      <c r="E68" s="220">
        <v>50</v>
      </c>
      <c r="F68" s="220">
        <v>420</v>
      </c>
      <c r="H68" s="154">
        <v>1</v>
      </c>
      <c r="I68" s="299"/>
      <c r="L68" s="235">
        <f t="shared" si="4"/>
        <v>50</v>
      </c>
      <c r="N68" s="270">
        <f t="shared" si="3"/>
        <v>0</v>
      </c>
    </row>
    <row r="69" spans="1:14" s="154" customFormat="1" x14ac:dyDescent="0.25">
      <c r="A69" s="298">
        <v>68</v>
      </c>
      <c r="B69" s="220" t="s">
        <v>65</v>
      </c>
      <c r="C69" s="220" t="s">
        <v>549</v>
      </c>
      <c r="D69" s="220" t="s">
        <v>509</v>
      </c>
      <c r="E69" s="220">
        <v>50</v>
      </c>
      <c r="F69" s="220">
        <v>420</v>
      </c>
      <c r="H69" s="154">
        <v>1</v>
      </c>
      <c r="I69" s="299"/>
      <c r="L69" s="235">
        <f t="shared" si="4"/>
        <v>50</v>
      </c>
      <c r="N69" s="270">
        <f t="shared" si="3"/>
        <v>0</v>
      </c>
    </row>
    <row r="70" spans="1:14" s="154" customFormat="1" x14ac:dyDescent="0.25">
      <c r="A70" s="298">
        <v>69</v>
      </c>
      <c r="B70" s="220" t="s">
        <v>157</v>
      </c>
      <c r="C70" s="220" t="s">
        <v>549</v>
      </c>
      <c r="D70" s="220" t="s">
        <v>558</v>
      </c>
      <c r="E70" s="220">
        <v>188</v>
      </c>
      <c r="F70" s="220">
        <v>420</v>
      </c>
      <c r="I70" s="299">
        <v>1</v>
      </c>
      <c r="K70" s="154">
        <v>1</v>
      </c>
      <c r="L70" s="235">
        <f t="shared" si="4"/>
        <v>188</v>
      </c>
      <c r="N70" s="270">
        <f t="shared" si="3"/>
        <v>0</v>
      </c>
    </row>
    <row r="71" spans="1:14" s="154" customFormat="1" x14ac:dyDescent="0.25">
      <c r="A71" s="298">
        <v>70</v>
      </c>
      <c r="B71" s="220" t="s">
        <v>25</v>
      </c>
      <c r="C71" s="220" t="s">
        <v>549</v>
      </c>
      <c r="D71" s="220" t="s">
        <v>560</v>
      </c>
      <c r="E71" s="220">
        <v>80</v>
      </c>
      <c r="F71" s="220">
        <v>420</v>
      </c>
      <c r="I71" s="299"/>
      <c r="J71" s="154">
        <v>1</v>
      </c>
      <c r="L71" s="235">
        <f t="shared" si="4"/>
        <v>80</v>
      </c>
      <c r="N71" s="270">
        <f t="shared" si="3"/>
        <v>0</v>
      </c>
    </row>
    <row r="72" spans="1:14" s="154" customFormat="1" x14ac:dyDescent="0.25">
      <c r="A72" s="298">
        <v>71</v>
      </c>
      <c r="B72" s="220" t="s">
        <v>74</v>
      </c>
      <c r="C72" s="220" t="s">
        <v>549</v>
      </c>
      <c r="D72" s="220" t="s">
        <v>567</v>
      </c>
      <c r="E72" s="220">
        <v>205</v>
      </c>
      <c r="F72" s="220">
        <v>420</v>
      </c>
      <c r="I72" s="299"/>
      <c r="J72" s="154">
        <v>1</v>
      </c>
      <c r="K72" s="154">
        <v>1</v>
      </c>
      <c r="L72" s="235">
        <f t="shared" si="4"/>
        <v>205</v>
      </c>
      <c r="N72" s="270">
        <f t="shared" si="3"/>
        <v>0</v>
      </c>
    </row>
    <row r="73" spans="1:14" s="154" customFormat="1" x14ac:dyDescent="0.25">
      <c r="A73" s="298">
        <v>72</v>
      </c>
      <c r="B73" s="220" t="s">
        <v>132</v>
      </c>
      <c r="C73" s="220" t="s">
        <v>549</v>
      </c>
      <c r="D73" s="220" t="s">
        <v>507</v>
      </c>
      <c r="E73" s="220">
        <v>125</v>
      </c>
      <c r="F73" s="220">
        <v>420</v>
      </c>
      <c r="I73" s="299"/>
      <c r="K73" s="154">
        <v>1</v>
      </c>
      <c r="L73" s="235">
        <f t="shared" si="4"/>
        <v>125</v>
      </c>
      <c r="N73" s="270">
        <f t="shared" si="3"/>
        <v>0</v>
      </c>
    </row>
    <row r="74" spans="1:14" s="154" customFormat="1" x14ac:dyDescent="0.25">
      <c r="A74" s="298">
        <v>73</v>
      </c>
      <c r="B74" s="220" t="s">
        <v>71</v>
      </c>
      <c r="C74" s="220" t="s">
        <v>24</v>
      </c>
      <c r="D74" s="220" t="s">
        <v>556</v>
      </c>
      <c r="E74" s="220">
        <v>175</v>
      </c>
      <c r="F74" s="220">
        <v>420</v>
      </c>
      <c r="H74" s="154">
        <v>1</v>
      </c>
      <c r="I74" s="299"/>
      <c r="K74" s="154">
        <v>1</v>
      </c>
      <c r="L74" s="235">
        <f t="shared" si="4"/>
        <v>175</v>
      </c>
      <c r="N74" s="270">
        <f t="shared" si="3"/>
        <v>0</v>
      </c>
    </row>
    <row r="75" spans="1:14" s="154" customFormat="1" x14ac:dyDescent="0.25">
      <c r="A75" s="298">
        <v>74</v>
      </c>
      <c r="B75" s="220" t="s">
        <v>180</v>
      </c>
      <c r="C75" s="220" t="s">
        <v>180</v>
      </c>
      <c r="D75" s="220" t="s">
        <v>578</v>
      </c>
      <c r="E75" s="220">
        <v>100</v>
      </c>
      <c r="F75" s="220">
        <v>420</v>
      </c>
      <c r="H75" s="154">
        <v>2</v>
      </c>
      <c r="I75" s="299"/>
      <c r="L75" s="235">
        <f t="shared" si="4"/>
        <v>100</v>
      </c>
      <c r="N75" s="270">
        <f t="shared" si="3"/>
        <v>0</v>
      </c>
    </row>
    <row r="76" spans="1:14" s="154" customFormat="1" ht="15.75" x14ac:dyDescent="0.25">
      <c r="A76" s="298">
        <v>75</v>
      </c>
      <c r="B76" s="220" t="s">
        <v>57</v>
      </c>
      <c r="C76" s="220" t="s">
        <v>58</v>
      </c>
      <c r="D76" s="220" t="s">
        <v>509</v>
      </c>
      <c r="E76" s="220">
        <v>50</v>
      </c>
      <c r="F76" s="220">
        <v>420</v>
      </c>
      <c r="H76" s="154">
        <v>1</v>
      </c>
      <c r="I76" s="131"/>
      <c r="L76" s="235">
        <f t="shared" si="4"/>
        <v>50</v>
      </c>
      <c r="N76" s="270">
        <f t="shared" si="3"/>
        <v>0</v>
      </c>
    </row>
    <row r="77" spans="1:14" s="154" customFormat="1" x14ac:dyDescent="0.25">
      <c r="A77" s="298">
        <v>76</v>
      </c>
      <c r="B77" s="220" t="s">
        <v>29</v>
      </c>
      <c r="C77" s="220" t="s">
        <v>549</v>
      </c>
      <c r="D77" s="220" t="s">
        <v>564</v>
      </c>
      <c r="E77" s="220">
        <v>113</v>
      </c>
      <c r="F77" s="220">
        <v>420</v>
      </c>
      <c r="H77" s="154">
        <v>1</v>
      </c>
      <c r="I77" s="299">
        <v>1</v>
      </c>
      <c r="L77" s="235">
        <f t="shared" si="4"/>
        <v>113</v>
      </c>
      <c r="N77" s="270">
        <f t="shared" si="3"/>
        <v>0</v>
      </c>
    </row>
    <row r="78" spans="1:14" s="154" customFormat="1" x14ac:dyDescent="0.25">
      <c r="A78" s="298">
        <v>77</v>
      </c>
      <c r="B78" s="220" t="s">
        <v>135</v>
      </c>
      <c r="C78" s="220" t="s">
        <v>23</v>
      </c>
      <c r="D78" s="220" t="s">
        <v>511</v>
      </c>
      <c r="E78" s="220">
        <v>126</v>
      </c>
      <c r="F78" s="220">
        <v>420</v>
      </c>
      <c r="I78" s="299">
        <v>2</v>
      </c>
      <c r="L78" s="235">
        <f t="shared" si="4"/>
        <v>126</v>
      </c>
      <c r="N78" s="270">
        <f t="shared" si="3"/>
        <v>0</v>
      </c>
    </row>
    <row r="79" spans="1:14" s="154" customFormat="1" x14ac:dyDescent="0.25">
      <c r="A79" s="298">
        <v>78</v>
      </c>
      <c r="B79" s="220" t="s">
        <v>10</v>
      </c>
      <c r="C79" s="220" t="s">
        <v>549</v>
      </c>
      <c r="D79" s="220" t="s">
        <v>974</v>
      </c>
      <c r="E79" s="220">
        <v>250</v>
      </c>
      <c r="F79" s="220">
        <v>420</v>
      </c>
      <c r="I79" s="299"/>
      <c r="K79" s="154">
        <v>2</v>
      </c>
      <c r="L79" s="235">
        <f t="shared" si="4"/>
        <v>250</v>
      </c>
      <c r="N79" s="270">
        <f t="shared" si="3"/>
        <v>0</v>
      </c>
    </row>
    <row r="80" spans="1:14" s="154" customFormat="1" x14ac:dyDescent="0.25">
      <c r="A80" s="298">
        <v>79</v>
      </c>
      <c r="B80" s="220" t="s">
        <v>88</v>
      </c>
      <c r="C80" s="220" t="s">
        <v>549</v>
      </c>
      <c r="D80" s="220" t="s">
        <v>558</v>
      </c>
      <c r="E80" s="220">
        <v>188</v>
      </c>
      <c r="F80" s="220">
        <v>420</v>
      </c>
      <c r="I80" s="299">
        <v>1</v>
      </c>
      <c r="J80" s="132"/>
      <c r="K80" s="154">
        <v>1</v>
      </c>
      <c r="L80" s="235">
        <f t="shared" si="4"/>
        <v>188</v>
      </c>
      <c r="N80" s="270">
        <f t="shared" si="3"/>
        <v>0</v>
      </c>
    </row>
    <row r="81" spans="1:14" s="154" customFormat="1" x14ac:dyDescent="0.25">
      <c r="A81" s="298">
        <v>80</v>
      </c>
      <c r="B81" s="220" t="s">
        <v>579</v>
      </c>
      <c r="C81" s="220" t="s">
        <v>773</v>
      </c>
      <c r="D81" s="220" t="s">
        <v>576</v>
      </c>
      <c r="E81" s="220">
        <v>50</v>
      </c>
      <c r="F81" s="220">
        <v>420</v>
      </c>
      <c r="H81" s="154">
        <v>1</v>
      </c>
      <c r="I81" s="299"/>
      <c r="L81" s="235">
        <f t="shared" si="4"/>
        <v>50</v>
      </c>
      <c r="N81" s="270">
        <f t="shared" si="3"/>
        <v>0</v>
      </c>
    </row>
    <row r="82" spans="1:14" s="154" customFormat="1" x14ac:dyDescent="0.25">
      <c r="A82" s="298">
        <v>81</v>
      </c>
      <c r="B82" s="220" t="s">
        <v>169</v>
      </c>
      <c r="C82" s="220" t="s">
        <v>24</v>
      </c>
      <c r="D82" s="220" t="s">
        <v>568</v>
      </c>
      <c r="E82" s="220">
        <v>130</v>
      </c>
      <c r="F82" s="220">
        <v>420</v>
      </c>
      <c r="H82" s="154">
        <v>1</v>
      </c>
      <c r="I82" s="299"/>
      <c r="J82" s="154">
        <v>1</v>
      </c>
      <c r="L82" s="235">
        <f t="shared" si="4"/>
        <v>130</v>
      </c>
      <c r="N82" s="270">
        <f t="shared" ref="N82:N94" si="5">E82-L82</f>
        <v>0</v>
      </c>
    </row>
    <row r="83" spans="1:14" s="154" customFormat="1" x14ac:dyDescent="0.25">
      <c r="A83" s="298">
        <v>82</v>
      </c>
      <c r="B83" s="300" t="s">
        <v>308</v>
      </c>
      <c r="C83" s="220" t="s">
        <v>33</v>
      </c>
      <c r="D83" s="220" t="s">
        <v>560</v>
      </c>
      <c r="E83" s="220">
        <v>80</v>
      </c>
      <c r="F83" s="220">
        <v>420</v>
      </c>
      <c r="I83" s="299"/>
      <c r="J83" s="154">
        <v>1</v>
      </c>
      <c r="L83" s="235">
        <f t="shared" si="4"/>
        <v>80</v>
      </c>
      <c r="N83" s="270">
        <f t="shared" si="5"/>
        <v>0</v>
      </c>
    </row>
    <row r="84" spans="1:14" s="154" customFormat="1" x14ac:dyDescent="0.25">
      <c r="A84" s="298">
        <v>83</v>
      </c>
      <c r="B84" s="220" t="s">
        <v>40</v>
      </c>
      <c r="C84" s="220" t="s">
        <v>549</v>
      </c>
      <c r="D84" s="220" t="s">
        <v>559</v>
      </c>
      <c r="E84" s="220">
        <v>63</v>
      </c>
      <c r="F84" s="220">
        <v>420</v>
      </c>
      <c r="I84" s="299">
        <v>1</v>
      </c>
      <c r="L84" s="235">
        <f t="shared" si="4"/>
        <v>63</v>
      </c>
      <c r="N84" s="270">
        <f t="shared" si="5"/>
        <v>0</v>
      </c>
    </row>
    <row r="85" spans="1:14" s="154" customFormat="1" x14ac:dyDescent="0.25">
      <c r="A85" s="298">
        <v>84</v>
      </c>
      <c r="B85" s="220" t="s">
        <v>34</v>
      </c>
      <c r="C85" s="220" t="s">
        <v>44</v>
      </c>
      <c r="D85" s="220" t="s">
        <v>557</v>
      </c>
      <c r="E85" s="220">
        <v>160</v>
      </c>
      <c r="F85" s="220">
        <v>420</v>
      </c>
      <c r="I85" s="299"/>
      <c r="J85" s="154">
        <v>2</v>
      </c>
      <c r="L85" s="235">
        <f t="shared" si="4"/>
        <v>160</v>
      </c>
      <c r="N85" s="270">
        <f t="shared" si="5"/>
        <v>0</v>
      </c>
    </row>
    <row r="86" spans="1:14" s="154" customFormat="1" x14ac:dyDescent="0.25">
      <c r="A86" s="298">
        <v>85</v>
      </c>
      <c r="B86" s="220" t="s">
        <v>318</v>
      </c>
      <c r="C86" s="220" t="s">
        <v>317</v>
      </c>
      <c r="D86" s="220" t="s">
        <v>560</v>
      </c>
      <c r="E86" s="220">
        <v>80</v>
      </c>
      <c r="F86" s="220">
        <v>420</v>
      </c>
      <c r="I86" s="299"/>
      <c r="J86" s="154">
        <v>1</v>
      </c>
      <c r="L86" s="235">
        <f t="shared" si="4"/>
        <v>80</v>
      </c>
      <c r="N86" s="270">
        <f t="shared" si="5"/>
        <v>0</v>
      </c>
    </row>
    <row r="87" spans="1:14" s="154" customFormat="1" ht="15.75" x14ac:dyDescent="0.25">
      <c r="A87" s="298">
        <v>86</v>
      </c>
      <c r="B87" s="220" t="s">
        <v>182</v>
      </c>
      <c r="C87" s="220" t="s">
        <v>24</v>
      </c>
      <c r="D87" s="220" t="s">
        <v>556</v>
      </c>
      <c r="E87" s="220">
        <v>175</v>
      </c>
      <c r="F87" s="220">
        <v>420</v>
      </c>
      <c r="H87" s="154">
        <v>1</v>
      </c>
      <c r="I87" s="131"/>
      <c r="K87" s="154">
        <v>1</v>
      </c>
      <c r="L87" s="235">
        <f t="shared" si="4"/>
        <v>175</v>
      </c>
      <c r="N87" s="270">
        <f t="shared" si="5"/>
        <v>0</v>
      </c>
    </row>
    <row r="88" spans="1:14" s="154" customFormat="1" x14ac:dyDescent="0.25">
      <c r="A88" s="298">
        <v>87</v>
      </c>
      <c r="B88" s="220" t="s">
        <v>944</v>
      </c>
      <c r="C88" s="220" t="s">
        <v>24</v>
      </c>
      <c r="D88" s="220" t="s">
        <v>577</v>
      </c>
      <c r="E88" s="220">
        <v>125</v>
      </c>
      <c r="F88" s="220">
        <v>420</v>
      </c>
      <c r="I88" s="299"/>
      <c r="K88" s="154">
        <v>1</v>
      </c>
      <c r="L88" s="235">
        <f t="shared" si="4"/>
        <v>125</v>
      </c>
      <c r="N88" s="270">
        <f t="shared" si="5"/>
        <v>0</v>
      </c>
    </row>
    <row r="89" spans="1:14" s="154" customFormat="1" x14ac:dyDescent="0.25">
      <c r="A89" s="298">
        <v>88</v>
      </c>
      <c r="B89" s="220" t="s">
        <v>141</v>
      </c>
      <c r="C89" s="220" t="s">
        <v>33</v>
      </c>
      <c r="D89" s="220" t="s">
        <v>569</v>
      </c>
      <c r="E89" s="220">
        <v>113</v>
      </c>
      <c r="F89" s="220">
        <v>420</v>
      </c>
      <c r="H89" s="154">
        <v>1</v>
      </c>
      <c r="I89" s="299">
        <v>1</v>
      </c>
      <c r="L89" s="235">
        <f t="shared" si="4"/>
        <v>113</v>
      </c>
      <c r="N89" s="270">
        <f t="shared" si="5"/>
        <v>0</v>
      </c>
    </row>
    <row r="90" spans="1:14" s="154" customFormat="1" x14ac:dyDescent="0.25">
      <c r="A90" s="298">
        <v>89</v>
      </c>
      <c r="B90" s="220" t="s">
        <v>176</v>
      </c>
      <c r="C90" s="220" t="s">
        <v>33</v>
      </c>
      <c r="D90" s="220" t="s">
        <v>560</v>
      </c>
      <c r="E90" s="220">
        <v>80</v>
      </c>
      <c r="F90" s="220">
        <v>420</v>
      </c>
      <c r="I90" s="299"/>
      <c r="J90" s="132">
        <v>1</v>
      </c>
      <c r="L90" s="235">
        <f t="shared" si="4"/>
        <v>80</v>
      </c>
      <c r="N90" s="270">
        <f t="shared" si="5"/>
        <v>0</v>
      </c>
    </row>
    <row r="91" spans="1:14" s="154" customFormat="1" x14ac:dyDescent="0.25">
      <c r="A91" s="298">
        <v>90</v>
      </c>
      <c r="B91" s="220" t="s">
        <v>46</v>
      </c>
      <c r="C91" s="220" t="s">
        <v>549</v>
      </c>
      <c r="D91" s="220" t="s">
        <v>559</v>
      </c>
      <c r="E91" s="220">
        <v>63</v>
      </c>
      <c r="F91" s="220">
        <v>420</v>
      </c>
      <c r="I91" s="299">
        <v>1</v>
      </c>
      <c r="L91" s="235">
        <f t="shared" si="4"/>
        <v>63</v>
      </c>
      <c r="N91" s="270">
        <f t="shared" si="5"/>
        <v>0</v>
      </c>
    </row>
    <row r="92" spans="1:14" s="154" customFormat="1" x14ac:dyDescent="0.25">
      <c r="A92" s="298">
        <v>91</v>
      </c>
      <c r="B92" s="220" t="s">
        <v>441</v>
      </c>
      <c r="C92" s="220" t="s">
        <v>33</v>
      </c>
      <c r="D92" s="220" t="s">
        <v>577</v>
      </c>
      <c r="E92" s="220">
        <v>125</v>
      </c>
      <c r="F92" s="220">
        <v>420</v>
      </c>
      <c r="I92" s="299"/>
      <c r="K92" s="154">
        <v>1</v>
      </c>
      <c r="L92" s="235">
        <f t="shared" si="4"/>
        <v>125</v>
      </c>
      <c r="N92" s="270">
        <f t="shared" si="5"/>
        <v>0</v>
      </c>
    </row>
    <row r="93" spans="1:14" s="154" customFormat="1" x14ac:dyDescent="0.25">
      <c r="A93" s="298">
        <v>92</v>
      </c>
      <c r="B93" s="220" t="s">
        <v>30</v>
      </c>
      <c r="C93" s="220" t="s">
        <v>549</v>
      </c>
      <c r="D93" s="220" t="s">
        <v>509</v>
      </c>
      <c r="E93" s="220">
        <v>50</v>
      </c>
      <c r="F93" s="220">
        <v>420</v>
      </c>
      <c r="H93" s="154">
        <v>1</v>
      </c>
      <c r="I93" s="299"/>
      <c r="L93" s="235">
        <f t="shared" si="4"/>
        <v>50</v>
      </c>
      <c r="N93" s="270">
        <f t="shared" si="5"/>
        <v>0</v>
      </c>
    </row>
    <row r="94" spans="1:14" x14ac:dyDescent="0.25">
      <c r="A94" s="298">
        <v>93</v>
      </c>
      <c r="B94" s="220" t="s">
        <v>174</v>
      </c>
      <c r="C94" s="220" t="s">
        <v>429</v>
      </c>
      <c r="D94" s="220" t="s">
        <v>577</v>
      </c>
      <c r="E94" s="220">
        <v>125</v>
      </c>
      <c r="F94" s="220">
        <v>420</v>
      </c>
      <c r="G94" s="154"/>
      <c r="K94" s="154">
        <v>1</v>
      </c>
      <c r="L94" s="235">
        <f t="shared" si="4"/>
        <v>125</v>
      </c>
      <c r="N94" s="270">
        <f t="shared" si="5"/>
        <v>0</v>
      </c>
    </row>
    <row r="95" spans="1:14" ht="15.75" x14ac:dyDescent="0.25">
      <c r="A95" s="298">
        <v>94</v>
      </c>
      <c r="B95" s="220" t="s">
        <v>163</v>
      </c>
      <c r="C95" s="220" t="s">
        <v>24</v>
      </c>
      <c r="D95" s="220" t="s">
        <v>556</v>
      </c>
      <c r="E95" s="220">
        <v>175</v>
      </c>
      <c r="F95" s="220">
        <v>420</v>
      </c>
      <c r="G95" s="126" t="s">
        <v>637</v>
      </c>
      <c r="H95">
        <v>1</v>
      </c>
      <c r="K95" s="154">
        <v>1</v>
      </c>
      <c r="L95" s="235">
        <f t="shared" si="4"/>
        <v>175</v>
      </c>
      <c r="N95" s="270">
        <f t="shared" ref="N95" si="6">E95-L95</f>
        <v>0</v>
      </c>
    </row>
    <row r="96" spans="1:14" x14ac:dyDescent="0.25">
      <c r="A96" s="47"/>
      <c r="B96" s="47" t="s">
        <v>854</v>
      </c>
      <c r="C96" s="220" t="s">
        <v>499</v>
      </c>
      <c r="D96" s="220" t="s">
        <v>946</v>
      </c>
      <c r="E96" s="220">
        <f>SUM(E2:E95)</f>
        <v>11254</v>
      </c>
      <c r="F96" s="47"/>
      <c r="G96" s="270"/>
      <c r="H96">
        <f>SUM(H2:H95)</f>
        <v>36</v>
      </c>
      <c r="I96" s="270">
        <f t="shared" ref="I96:K96" si="7">SUM(I2:I95)</f>
        <v>18</v>
      </c>
      <c r="J96" s="270">
        <f t="shared" si="7"/>
        <v>29</v>
      </c>
      <c r="K96" s="270">
        <f t="shared" si="7"/>
        <v>48</v>
      </c>
      <c r="L96">
        <f>SUM(L2:L95)</f>
        <v>11254</v>
      </c>
    </row>
    <row r="97" spans="8:12" x14ac:dyDescent="0.25">
      <c r="H97">
        <f>H96*50</f>
        <v>1800</v>
      </c>
      <c r="I97">
        <f>I96*63</f>
        <v>1134</v>
      </c>
      <c r="J97">
        <f>J96*80</f>
        <v>2320</v>
      </c>
      <c r="K97">
        <f>K96*125</f>
        <v>6000</v>
      </c>
      <c r="L97">
        <f>H97+I97+J97+K97</f>
        <v>11254</v>
      </c>
    </row>
    <row r="100" spans="8:12" x14ac:dyDescent="0.25">
      <c r="L100" s="322">
        <f>E96-L97</f>
        <v>0</v>
      </c>
    </row>
  </sheetData>
  <sortState ref="B3:G95">
    <sortCondition ref="B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34"/>
  <sheetViews>
    <sheetView workbookViewId="0">
      <selection activeCell="A4" sqref="A4:L33"/>
    </sheetView>
  </sheetViews>
  <sheetFormatPr defaultRowHeight="15" x14ac:dyDescent="0.25"/>
  <cols>
    <col min="1" max="1" width="5.140625" customWidth="1"/>
    <col min="2" max="2" width="21.42578125" customWidth="1"/>
    <col min="3" max="3" width="5.140625" style="144" bestFit="1" customWidth="1"/>
    <col min="4" max="4" width="9.42578125" style="144" bestFit="1" customWidth="1"/>
    <col min="5" max="5" width="5.140625" style="144" bestFit="1" customWidth="1"/>
    <col min="6" max="6" width="9.42578125" style="144" bestFit="1" customWidth="1"/>
    <col min="7" max="8" width="10.7109375" style="151" bestFit="1" customWidth="1"/>
    <col min="9" max="9" width="8.5703125" style="144" customWidth="1"/>
    <col min="10" max="10" width="7.28515625" style="144" customWidth="1"/>
    <col min="11" max="11" width="11.140625" style="151" customWidth="1"/>
    <col min="12" max="12" width="11.28515625" style="144" customWidth="1"/>
  </cols>
  <sheetData>
    <row r="1" spans="1:15" ht="15.75" customHeight="1" x14ac:dyDescent="0.25">
      <c r="A1" s="369" t="s">
        <v>501</v>
      </c>
      <c r="B1" s="367" t="s">
        <v>692</v>
      </c>
      <c r="C1" s="367" t="s">
        <v>698</v>
      </c>
      <c r="D1" s="367"/>
      <c r="E1" s="367"/>
      <c r="F1" s="367"/>
      <c r="G1" s="371" t="s">
        <v>695</v>
      </c>
      <c r="H1" s="372"/>
      <c r="I1" s="368" t="s">
        <v>693</v>
      </c>
      <c r="J1" s="368" t="s">
        <v>694</v>
      </c>
      <c r="K1" s="368" t="s">
        <v>716</v>
      </c>
      <c r="L1" s="368" t="s">
        <v>703</v>
      </c>
    </row>
    <row r="2" spans="1:15" ht="15.75" customHeight="1" x14ac:dyDescent="0.25">
      <c r="A2" s="369"/>
      <c r="B2" s="367"/>
      <c r="C2" s="367" t="s">
        <v>696</v>
      </c>
      <c r="D2" s="367"/>
      <c r="E2" s="367" t="s">
        <v>697</v>
      </c>
      <c r="F2" s="367"/>
      <c r="G2" s="367" t="s">
        <v>696</v>
      </c>
      <c r="H2" s="367" t="s">
        <v>697</v>
      </c>
      <c r="I2" s="368"/>
      <c r="J2" s="368"/>
      <c r="K2" s="368"/>
      <c r="L2" s="368"/>
    </row>
    <row r="3" spans="1:15" ht="15.75" customHeight="1" x14ac:dyDescent="0.25">
      <c r="A3" s="370"/>
      <c r="B3" s="367"/>
      <c r="C3" s="108" t="s">
        <v>644</v>
      </c>
      <c r="D3" s="108" t="s">
        <v>699</v>
      </c>
      <c r="E3" s="108" t="s">
        <v>644</v>
      </c>
      <c r="F3" s="108" t="s">
        <v>699</v>
      </c>
      <c r="G3" s="367"/>
      <c r="H3" s="367"/>
      <c r="I3" s="368"/>
      <c r="J3" s="368"/>
      <c r="K3" s="368"/>
      <c r="L3" s="368"/>
    </row>
    <row r="4" spans="1:15" x14ac:dyDescent="0.25">
      <c r="A4" s="155">
        <v>1</v>
      </c>
      <c r="B4" s="150" t="s">
        <v>45</v>
      </c>
      <c r="C4" s="150">
        <v>4</v>
      </c>
      <c r="D4" s="150">
        <v>0</v>
      </c>
      <c r="E4" s="150">
        <v>0</v>
      </c>
      <c r="F4" s="150">
        <v>0</v>
      </c>
      <c r="G4" s="152">
        <v>1</v>
      </c>
      <c r="H4" s="152">
        <v>0</v>
      </c>
      <c r="I4" s="150">
        <f>C4*240+D4*240+E4*330+F4*330</f>
        <v>960</v>
      </c>
      <c r="J4" s="150">
        <f>G4*240+H4*330</f>
        <v>240</v>
      </c>
      <c r="K4" s="150">
        <f>C4*240+E4*330+G4*240+H4*330</f>
        <v>1200</v>
      </c>
      <c r="L4" s="150">
        <f t="shared" ref="L4" si="0">I4+J4</f>
        <v>1200</v>
      </c>
      <c r="N4">
        <v>240</v>
      </c>
      <c r="O4">
        <v>1</v>
      </c>
    </row>
    <row r="5" spans="1:15" x14ac:dyDescent="0.25">
      <c r="A5" s="155">
        <v>2</v>
      </c>
      <c r="B5" s="150" t="s">
        <v>35</v>
      </c>
      <c r="C5" s="150">
        <v>2</v>
      </c>
      <c r="D5" s="150">
        <v>4</v>
      </c>
      <c r="E5" s="150">
        <v>0</v>
      </c>
      <c r="F5" s="150">
        <v>0</v>
      </c>
      <c r="G5" s="152">
        <v>1</v>
      </c>
      <c r="H5" s="152">
        <v>0</v>
      </c>
      <c r="I5" s="334">
        <f t="shared" ref="I5:I32" si="1">C5*240+D5*240+E5*330+F5*330</f>
        <v>1440</v>
      </c>
      <c r="J5" s="334">
        <f t="shared" ref="J5:J32" si="2">G5*240+H5*330</f>
        <v>240</v>
      </c>
      <c r="K5" s="334">
        <f t="shared" ref="K5:K32" si="3">C5*240+E5*330+G5*240+H5*330</f>
        <v>720</v>
      </c>
      <c r="L5" s="334">
        <f t="shared" ref="L5:L32" si="4">I5+J5</f>
        <v>1680</v>
      </c>
      <c r="N5">
        <v>480</v>
      </c>
      <c r="O5">
        <v>2</v>
      </c>
    </row>
    <row r="6" spans="1:15" x14ac:dyDescent="0.25">
      <c r="A6" s="184">
        <v>3</v>
      </c>
      <c r="B6" s="150" t="s">
        <v>422</v>
      </c>
      <c r="C6" s="150">
        <v>2</v>
      </c>
      <c r="D6" s="150">
        <v>0</v>
      </c>
      <c r="E6" s="150">
        <v>0</v>
      </c>
      <c r="F6" s="150">
        <v>0</v>
      </c>
      <c r="G6" s="152">
        <v>1</v>
      </c>
      <c r="H6" s="152">
        <v>0</v>
      </c>
      <c r="I6" s="334">
        <f t="shared" si="1"/>
        <v>480</v>
      </c>
      <c r="J6" s="334">
        <f t="shared" si="2"/>
        <v>240</v>
      </c>
      <c r="K6" s="334">
        <f t="shared" si="3"/>
        <v>720</v>
      </c>
      <c r="L6" s="334">
        <f t="shared" si="4"/>
        <v>720</v>
      </c>
      <c r="M6" t="s">
        <v>759</v>
      </c>
      <c r="N6">
        <v>240</v>
      </c>
      <c r="O6">
        <v>1</v>
      </c>
    </row>
    <row r="7" spans="1:15" x14ac:dyDescent="0.25">
      <c r="A7" s="184">
        <v>4</v>
      </c>
      <c r="B7" s="150" t="s">
        <v>9</v>
      </c>
      <c r="C7" s="150">
        <v>3</v>
      </c>
      <c r="D7" s="150">
        <v>0</v>
      </c>
      <c r="E7" s="150">
        <v>0</v>
      </c>
      <c r="F7" s="150">
        <v>0</v>
      </c>
      <c r="G7" s="152">
        <v>1</v>
      </c>
      <c r="H7" s="152">
        <v>0</v>
      </c>
      <c r="I7" s="334">
        <f t="shared" si="1"/>
        <v>720</v>
      </c>
      <c r="J7" s="334">
        <f t="shared" si="2"/>
        <v>240</v>
      </c>
      <c r="K7" s="334">
        <f t="shared" si="3"/>
        <v>960</v>
      </c>
      <c r="L7" s="334">
        <f t="shared" si="4"/>
        <v>960</v>
      </c>
      <c r="N7">
        <v>240</v>
      </c>
      <c r="O7">
        <v>1</v>
      </c>
    </row>
    <row r="8" spans="1:15" x14ac:dyDescent="0.25">
      <c r="A8" s="184">
        <v>5</v>
      </c>
      <c r="B8" s="183" t="s">
        <v>815</v>
      </c>
      <c r="C8" s="183">
        <v>0</v>
      </c>
      <c r="D8" s="183">
        <v>0</v>
      </c>
      <c r="E8" s="183">
        <v>0</v>
      </c>
      <c r="F8" s="183">
        <v>0</v>
      </c>
      <c r="G8" s="187">
        <v>0</v>
      </c>
      <c r="H8" s="187">
        <v>0</v>
      </c>
      <c r="I8" s="334">
        <f t="shared" si="1"/>
        <v>0</v>
      </c>
      <c r="J8" s="334">
        <f t="shared" si="2"/>
        <v>0</v>
      </c>
      <c r="K8" s="334">
        <f t="shared" si="3"/>
        <v>0</v>
      </c>
      <c r="L8" s="334">
        <f t="shared" si="4"/>
        <v>0</v>
      </c>
    </row>
    <row r="9" spans="1:15" x14ac:dyDescent="0.25">
      <c r="A9" s="184">
        <v>6</v>
      </c>
      <c r="B9" s="150" t="s">
        <v>13</v>
      </c>
      <c r="C9" s="150">
        <v>2</v>
      </c>
      <c r="D9" s="150">
        <v>8</v>
      </c>
      <c r="E9" s="150">
        <v>0</v>
      </c>
      <c r="F9" s="150">
        <v>0</v>
      </c>
      <c r="G9" s="152">
        <v>2</v>
      </c>
      <c r="H9" s="152">
        <v>0</v>
      </c>
      <c r="I9" s="334">
        <f t="shared" si="1"/>
        <v>2400</v>
      </c>
      <c r="J9" s="334">
        <f t="shared" si="2"/>
        <v>480</v>
      </c>
      <c r="K9" s="334">
        <f t="shared" si="3"/>
        <v>960</v>
      </c>
      <c r="L9" s="334">
        <f t="shared" si="4"/>
        <v>2880</v>
      </c>
      <c r="M9" t="s">
        <v>759</v>
      </c>
      <c r="N9">
        <v>480</v>
      </c>
      <c r="O9">
        <v>2</v>
      </c>
    </row>
    <row r="10" spans="1:15" x14ac:dyDescent="0.25">
      <c r="A10" s="184">
        <v>7</v>
      </c>
      <c r="B10" s="150" t="s">
        <v>485</v>
      </c>
      <c r="C10" s="150">
        <v>0</v>
      </c>
      <c r="D10" s="150">
        <v>0</v>
      </c>
      <c r="E10" s="150">
        <v>0</v>
      </c>
      <c r="F10" s="150">
        <v>0</v>
      </c>
      <c r="G10" s="152">
        <v>1</v>
      </c>
      <c r="H10" s="152">
        <v>0</v>
      </c>
      <c r="I10" s="334">
        <f t="shared" si="1"/>
        <v>0</v>
      </c>
      <c r="J10" s="334">
        <f t="shared" si="2"/>
        <v>240</v>
      </c>
      <c r="K10" s="334">
        <f t="shared" si="3"/>
        <v>240</v>
      </c>
      <c r="L10" s="334">
        <f t="shared" si="4"/>
        <v>240</v>
      </c>
      <c r="N10">
        <v>240</v>
      </c>
      <c r="O10">
        <v>1</v>
      </c>
    </row>
    <row r="11" spans="1:15" x14ac:dyDescent="0.25">
      <c r="A11" s="184">
        <v>8</v>
      </c>
      <c r="B11" s="150" t="s">
        <v>12</v>
      </c>
      <c r="C11" s="150">
        <v>0</v>
      </c>
      <c r="D11" s="150">
        <v>0</v>
      </c>
      <c r="E11" s="150">
        <v>8</v>
      </c>
      <c r="F11" s="150">
        <v>2</v>
      </c>
      <c r="G11" s="150">
        <v>0</v>
      </c>
      <c r="H11" s="152">
        <v>2</v>
      </c>
      <c r="I11" s="334">
        <f t="shared" si="1"/>
        <v>3300</v>
      </c>
      <c r="J11" s="334">
        <f t="shared" si="2"/>
        <v>660</v>
      </c>
      <c r="K11" s="334">
        <f t="shared" si="3"/>
        <v>3300</v>
      </c>
      <c r="L11" s="334">
        <f t="shared" si="4"/>
        <v>3960</v>
      </c>
      <c r="N11">
        <v>660</v>
      </c>
    </row>
    <row r="12" spans="1:15" x14ac:dyDescent="0.25">
      <c r="A12" s="184">
        <v>9</v>
      </c>
      <c r="B12" s="150" t="s">
        <v>423</v>
      </c>
      <c r="C12" s="150">
        <v>2</v>
      </c>
      <c r="D12" s="150">
        <v>0</v>
      </c>
      <c r="E12" s="150">
        <v>0</v>
      </c>
      <c r="F12" s="150">
        <v>0</v>
      </c>
      <c r="G12" s="152">
        <v>1</v>
      </c>
      <c r="H12" s="152">
        <v>0</v>
      </c>
      <c r="I12" s="334">
        <f t="shared" si="1"/>
        <v>480</v>
      </c>
      <c r="J12" s="334">
        <f t="shared" si="2"/>
        <v>240</v>
      </c>
      <c r="K12" s="334">
        <f t="shared" si="3"/>
        <v>720</v>
      </c>
      <c r="L12" s="334">
        <f t="shared" si="4"/>
        <v>720</v>
      </c>
      <c r="M12" t="s">
        <v>759</v>
      </c>
      <c r="N12">
        <v>240</v>
      </c>
      <c r="O12">
        <v>1</v>
      </c>
    </row>
    <row r="13" spans="1:15" x14ac:dyDescent="0.25">
      <c r="A13" s="184">
        <v>10</v>
      </c>
      <c r="B13" s="150" t="s">
        <v>761</v>
      </c>
      <c r="C13" s="150">
        <v>0</v>
      </c>
      <c r="D13" s="150">
        <v>2</v>
      </c>
      <c r="E13" s="150">
        <v>0</v>
      </c>
      <c r="F13" s="150">
        <v>0</v>
      </c>
      <c r="G13" s="152">
        <v>1</v>
      </c>
      <c r="H13" s="152">
        <v>0</v>
      </c>
      <c r="I13" s="334">
        <f t="shared" si="1"/>
        <v>480</v>
      </c>
      <c r="J13" s="334">
        <f t="shared" si="2"/>
        <v>240</v>
      </c>
      <c r="K13" s="334">
        <f t="shared" si="3"/>
        <v>240</v>
      </c>
      <c r="L13" s="334">
        <f t="shared" si="4"/>
        <v>720</v>
      </c>
      <c r="N13" t="s">
        <v>451</v>
      </c>
    </row>
    <row r="14" spans="1:15" x14ac:dyDescent="0.25">
      <c r="A14" s="184">
        <v>11</v>
      </c>
      <c r="B14" s="150" t="s">
        <v>973</v>
      </c>
      <c r="C14" s="150">
        <v>0</v>
      </c>
      <c r="D14" s="150">
        <v>0</v>
      </c>
      <c r="E14" s="150">
        <v>0</v>
      </c>
      <c r="F14" s="150">
        <v>0</v>
      </c>
      <c r="G14" s="152">
        <v>0</v>
      </c>
      <c r="H14" s="152">
        <v>0</v>
      </c>
      <c r="I14" s="334">
        <f t="shared" si="1"/>
        <v>0</v>
      </c>
      <c r="J14" s="334">
        <f t="shared" si="2"/>
        <v>0</v>
      </c>
      <c r="K14" s="334">
        <f t="shared" si="3"/>
        <v>0</v>
      </c>
      <c r="L14" s="334">
        <f t="shared" si="4"/>
        <v>0</v>
      </c>
      <c r="M14" t="s">
        <v>759</v>
      </c>
      <c r="N14">
        <v>240</v>
      </c>
      <c r="O14">
        <v>1</v>
      </c>
    </row>
    <row r="15" spans="1:15" x14ac:dyDescent="0.25">
      <c r="A15" s="184">
        <v>12</v>
      </c>
      <c r="B15" s="150" t="s">
        <v>14</v>
      </c>
      <c r="C15" s="150">
        <v>5</v>
      </c>
      <c r="D15" s="150">
        <v>2</v>
      </c>
      <c r="E15" s="150">
        <v>0</v>
      </c>
      <c r="F15" s="150">
        <v>0</v>
      </c>
      <c r="G15" s="152">
        <v>1</v>
      </c>
      <c r="H15" s="152">
        <v>0</v>
      </c>
      <c r="I15" s="334">
        <f t="shared" si="1"/>
        <v>1680</v>
      </c>
      <c r="J15" s="334">
        <f t="shared" si="2"/>
        <v>240</v>
      </c>
      <c r="K15" s="334">
        <f t="shared" si="3"/>
        <v>1440</v>
      </c>
      <c r="L15" s="334">
        <f t="shared" si="4"/>
        <v>1920</v>
      </c>
      <c r="M15" t="s">
        <v>759</v>
      </c>
      <c r="N15">
        <v>480</v>
      </c>
      <c r="O15">
        <v>2</v>
      </c>
    </row>
    <row r="16" spans="1:15" x14ac:dyDescent="0.25">
      <c r="A16" s="184">
        <v>13</v>
      </c>
      <c r="B16" s="150" t="s">
        <v>39</v>
      </c>
      <c r="C16" s="150">
        <v>1</v>
      </c>
      <c r="D16" s="150">
        <v>2</v>
      </c>
      <c r="E16" s="150">
        <v>0</v>
      </c>
      <c r="F16" s="150">
        <v>0</v>
      </c>
      <c r="G16" s="152">
        <v>2</v>
      </c>
      <c r="H16" s="152">
        <v>0</v>
      </c>
      <c r="I16" s="334">
        <f t="shared" si="1"/>
        <v>720</v>
      </c>
      <c r="J16" s="334">
        <f t="shared" si="2"/>
        <v>480</v>
      </c>
      <c r="K16" s="334">
        <f t="shared" si="3"/>
        <v>720</v>
      </c>
      <c r="L16" s="334">
        <f t="shared" si="4"/>
        <v>1200</v>
      </c>
      <c r="M16" t="s">
        <v>759</v>
      </c>
      <c r="N16">
        <v>480</v>
      </c>
      <c r="O16">
        <v>2</v>
      </c>
    </row>
    <row r="17" spans="1:15" x14ac:dyDescent="0.25">
      <c r="A17" s="184">
        <v>14</v>
      </c>
      <c r="B17" s="150" t="s">
        <v>17</v>
      </c>
      <c r="C17" s="150">
        <v>4</v>
      </c>
      <c r="D17" s="150">
        <v>4</v>
      </c>
      <c r="E17" s="150">
        <v>0</v>
      </c>
      <c r="F17" s="150">
        <v>2</v>
      </c>
      <c r="G17" s="152">
        <v>2</v>
      </c>
      <c r="H17" s="152">
        <v>0</v>
      </c>
      <c r="I17" s="334">
        <f t="shared" si="1"/>
        <v>2580</v>
      </c>
      <c r="J17" s="334">
        <f t="shared" si="2"/>
        <v>480</v>
      </c>
      <c r="K17" s="334">
        <f t="shared" si="3"/>
        <v>1440</v>
      </c>
      <c r="L17" s="334">
        <f t="shared" si="4"/>
        <v>3060</v>
      </c>
      <c r="N17">
        <v>240</v>
      </c>
      <c r="O17">
        <v>1</v>
      </c>
    </row>
    <row r="18" spans="1:15" x14ac:dyDescent="0.25">
      <c r="A18" s="184">
        <v>15</v>
      </c>
      <c r="B18" s="150" t="s">
        <v>872</v>
      </c>
      <c r="C18" s="150">
        <v>0</v>
      </c>
      <c r="D18" s="150">
        <v>0</v>
      </c>
      <c r="E18" s="150">
        <v>0</v>
      </c>
      <c r="F18" s="150">
        <v>0</v>
      </c>
      <c r="G18" s="152">
        <v>0</v>
      </c>
      <c r="H18" s="152">
        <v>0</v>
      </c>
      <c r="I18" s="334">
        <f t="shared" si="1"/>
        <v>0</v>
      </c>
      <c r="J18" s="334">
        <f t="shared" si="2"/>
        <v>0</v>
      </c>
      <c r="K18" s="334">
        <f t="shared" si="3"/>
        <v>0</v>
      </c>
      <c r="L18" s="334">
        <f t="shared" si="4"/>
        <v>0</v>
      </c>
      <c r="N18">
        <v>240</v>
      </c>
      <c r="O18">
        <v>1</v>
      </c>
    </row>
    <row r="19" spans="1:15" x14ac:dyDescent="0.25">
      <c r="A19" s="184">
        <v>16</v>
      </c>
      <c r="B19" s="150" t="s">
        <v>43</v>
      </c>
      <c r="C19" s="150">
        <v>4</v>
      </c>
      <c r="D19" s="150">
        <v>0</v>
      </c>
      <c r="E19" s="150">
        <v>0</v>
      </c>
      <c r="F19" s="150">
        <v>0</v>
      </c>
      <c r="G19" s="152">
        <v>1</v>
      </c>
      <c r="H19" s="152">
        <v>0</v>
      </c>
      <c r="I19" s="334">
        <f t="shared" si="1"/>
        <v>960</v>
      </c>
      <c r="J19" s="334">
        <f t="shared" si="2"/>
        <v>240</v>
      </c>
      <c r="K19" s="334">
        <f t="shared" si="3"/>
        <v>1200</v>
      </c>
      <c r="L19" s="334">
        <f t="shared" si="4"/>
        <v>1200</v>
      </c>
      <c r="N19">
        <v>240</v>
      </c>
      <c r="O19">
        <v>1</v>
      </c>
    </row>
    <row r="20" spans="1:15" x14ac:dyDescent="0.25">
      <c r="A20" s="184">
        <v>17</v>
      </c>
      <c r="B20" s="150" t="s">
        <v>425</v>
      </c>
      <c r="C20" s="150">
        <v>1</v>
      </c>
      <c r="D20" s="150">
        <v>0</v>
      </c>
      <c r="E20" s="150">
        <v>0</v>
      </c>
      <c r="F20" s="150">
        <v>0</v>
      </c>
      <c r="G20" s="152">
        <v>1</v>
      </c>
      <c r="H20" s="152">
        <v>0</v>
      </c>
      <c r="I20" s="334">
        <f t="shared" si="1"/>
        <v>240</v>
      </c>
      <c r="J20" s="334">
        <f t="shared" si="2"/>
        <v>240</v>
      </c>
      <c r="K20" s="334">
        <f t="shared" si="3"/>
        <v>480</v>
      </c>
      <c r="L20" s="334">
        <f t="shared" si="4"/>
        <v>480</v>
      </c>
      <c r="N20">
        <v>240</v>
      </c>
      <c r="O20">
        <v>1</v>
      </c>
    </row>
    <row r="21" spans="1:15" x14ac:dyDescent="0.25">
      <c r="A21" s="184">
        <v>18</v>
      </c>
      <c r="B21" s="150" t="s">
        <v>25</v>
      </c>
      <c r="C21" s="150">
        <v>2</v>
      </c>
      <c r="D21" s="150">
        <v>0</v>
      </c>
      <c r="E21" s="150">
        <v>0</v>
      </c>
      <c r="F21" s="150">
        <v>0</v>
      </c>
      <c r="G21" s="152">
        <v>1</v>
      </c>
      <c r="H21" s="152">
        <v>0</v>
      </c>
      <c r="I21" s="334">
        <f t="shared" si="1"/>
        <v>480</v>
      </c>
      <c r="J21" s="334">
        <f t="shared" si="2"/>
        <v>240</v>
      </c>
      <c r="K21" s="334">
        <f t="shared" si="3"/>
        <v>720</v>
      </c>
      <c r="L21" s="334">
        <f t="shared" si="4"/>
        <v>720</v>
      </c>
      <c r="M21" t="s">
        <v>759</v>
      </c>
      <c r="N21">
        <v>240</v>
      </c>
      <c r="O21">
        <v>1</v>
      </c>
    </row>
    <row r="22" spans="1:15" x14ac:dyDescent="0.25">
      <c r="A22" s="184">
        <v>19</v>
      </c>
      <c r="B22" s="150" t="s">
        <v>26</v>
      </c>
      <c r="C22" s="150">
        <v>2</v>
      </c>
      <c r="D22" s="150">
        <v>6</v>
      </c>
      <c r="E22" s="150">
        <v>0</v>
      </c>
      <c r="F22" s="150">
        <v>0</v>
      </c>
      <c r="G22" s="152">
        <v>1</v>
      </c>
      <c r="H22" s="152">
        <v>0</v>
      </c>
      <c r="I22" s="334">
        <f t="shared" si="1"/>
        <v>1920</v>
      </c>
      <c r="J22" s="334">
        <f t="shared" si="2"/>
        <v>240</v>
      </c>
      <c r="K22" s="334">
        <f t="shared" si="3"/>
        <v>720</v>
      </c>
      <c r="L22" s="334">
        <f t="shared" si="4"/>
        <v>2160</v>
      </c>
      <c r="M22" t="s">
        <v>759</v>
      </c>
      <c r="N22">
        <v>480</v>
      </c>
      <c r="O22">
        <v>2</v>
      </c>
    </row>
    <row r="23" spans="1:15" x14ac:dyDescent="0.25">
      <c r="A23" s="184">
        <v>20</v>
      </c>
      <c r="B23" s="150" t="s">
        <v>28</v>
      </c>
      <c r="C23" s="150">
        <v>2</v>
      </c>
      <c r="D23" s="150">
        <v>0</v>
      </c>
      <c r="E23" s="150">
        <v>0</v>
      </c>
      <c r="F23" s="150">
        <v>0</v>
      </c>
      <c r="G23" s="152">
        <v>1</v>
      </c>
      <c r="H23" s="152">
        <v>0</v>
      </c>
      <c r="I23" s="334">
        <f t="shared" si="1"/>
        <v>480</v>
      </c>
      <c r="J23" s="334">
        <f t="shared" si="2"/>
        <v>240</v>
      </c>
      <c r="K23" s="334">
        <f t="shared" si="3"/>
        <v>720</v>
      </c>
      <c r="L23" s="334">
        <f t="shared" si="4"/>
        <v>720</v>
      </c>
      <c r="M23" t="s">
        <v>759</v>
      </c>
      <c r="N23">
        <v>240</v>
      </c>
      <c r="O23">
        <v>1</v>
      </c>
    </row>
    <row r="24" spans="1:15" x14ac:dyDescent="0.25">
      <c r="A24" s="184">
        <v>21</v>
      </c>
      <c r="B24" s="150" t="s">
        <v>29</v>
      </c>
      <c r="C24" s="150">
        <v>4</v>
      </c>
      <c r="D24" s="150">
        <v>4</v>
      </c>
      <c r="E24" s="150">
        <v>0</v>
      </c>
      <c r="F24" s="150">
        <v>0</v>
      </c>
      <c r="G24" s="152">
        <v>2</v>
      </c>
      <c r="H24" s="152">
        <v>0</v>
      </c>
      <c r="I24" s="334">
        <f t="shared" si="1"/>
        <v>1920</v>
      </c>
      <c r="J24" s="334">
        <f t="shared" si="2"/>
        <v>480</v>
      </c>
      <c r="K24" s="334">
        <f t="shared" si="3"/>
        <v>1440</v>
      </c>
      <c r="L24" s="334">
        <f t="shared" si="4"/>
        <v>2400</v>
      </c>
      <c r="N24">
        <v>240</v>
      </c>
      <c r="O24">
        <v>1</v>
      </c>
    </row>
    <row r="25" spans="1:15" x14ac:dyDescent="0.25">
      <c r="A25" s="184">
        <v>22</v>
      </c>
      <c r="B25" s="150" t="s">
        <v>10</v>
      </c>
      <c r="C25" s="150">
        <v>3</v>
      </c>
      <c r="D25" s="150">
        <v>2</v>
      </c>
      <c r="E25" s="150">
        <v>0</v>
      </c>
      <c r="F25" s="150">
        <v>0</v>
      </c>
      <c r="G25" s="152">
        <v>1</v>
      </c>
      <c r="H25" s="152">
        <v>0</v>
      </c>
      <c r="I25" s="334">
        <f t="shared" si="1"/>
        <v>1200</v>
      </c>
      <c r="J25" s="334">
        <f t="shared" si="2"/>
        <v>240</v>
      </c>
      <c r="K25" s="334">
        <f t="shared" si="3"/>
        <v>960</v>
      </c>
      <c r="L25" s="334">
        <f t="shared" si="4"/>
        <v>1440</v>
      </c>
      <c r="N25">
        <v>240</v>
      </c>
      <c r="O25">
        <v>1</v>
      </c>
    </row>
    <row r="26" spans="1:15" x14ac:dyDescent="0.25">
      <c r="A26" s="184">
        <v>23</v>
      </c>
      <c r="B26" s="150" t="s">
        <v>32</v>
      </c>
      <c r="C26" s="150">
        <v>2</v>
      </c>
      <c r="D26" s="150">
        <v>0</v>
      </c>
      <c r="E26" s="150">
        <v>0</v>
      </c>
      <c r="F26" s="150">
        <v>0</v>
      </c>
      <c r="G26" s="152">
        <v>1</v>
      </c>
      <c r="H26" s="152">
        <v>0</v>
      </c>
      <c r="I26" s="334">
        <f t="shared" si="1"/>
        <v>480</v>
      </c>
      <c r="J26" s="334">
        <f t="shared" si="2"/>
        <v>240</v>
      </c>
      <c r="K26" s="334">
        <f t="shared" si="3"/>
        <v>720</v>
      </c>
      <c r="L26" s="334">
        <f t="shared" si="4"/>
        <v>720</v>
      </c>
      <c r="N26">
        <v>240</v>
      </c>
      <c r="O26">
        <v>1</v>
      </c>
    </row>
    <row r="27" spans="1:15" x14ac:dyDescent="0.25">
      <c r="A27" s="184">
        <v>24</v>
      </c>
      <c r="B27" s="150" t="s">
        <v>41</v>
      </c>
      <c r="C27" s="150">
        <v>5</v>
      </c>
      <c r="D27" s="150">
        <v>0</v>
      </c>
      <c r="E27" s="150">
        <v>0</v>
      </c>
      <c r="F27" s="150">
        <v>0</v>
      </c>
      <c r="G27" s="152">
        <v>1</v>
      </c>
      <c r="H27" s="152">
        <v>0</v>
      </c>
      <c r="I27" s="334">
        <f t="shared" si="1"/>
        <v>1200</v>
      </c>
      <c r="J27" s="334">
        <f t="shared" si="2"/>
        <v>240</v>
      </c>
      <c r="K27" s="334">
        <f t="shared" si="3"/>
        <v>1440</v>
      </c>
      <c r="L27" s="334">
        <f t="shared" si="4"/>
        <v>1440</v>
      </c>
      <c r="N27">
        <v>240</v>
      </c>
      <c r="O27">
        <v>1</v>
      </c>
    </row>
    <row r="28" spans="1:15" x14ac:dyDescent="0.25">
      <c r="A28" s="184">
        <v>25</v>
      </c>
      <c r="B28" s="150" t="s">
        <v>27</v>
      </c>
      <c r="C28" s="150">
        <v>0</v>
      </c>
      <c r="D28" s="150">
        <v>0</v>
      </c>
      <c r="E28" s="150">
        <v>0</v>
      </c>
      <c r="F28" s="150">
        <v>0</v>
      </c>
      <c r="G28" s="152">
        <v>1</v>
      </c>
      <c r="H28" s="152">
        <v>0</v>
      </c>
      <c r="I28" s="334">
        <f t="shared" si="1"/>
        <v>0</v>
      </c>
      <c r="J28" s="334">
        <f t="shared" si="2"/>
        <v>240</v>
      </c>
      <c r="K28" s="334">
        <f t="shared" si="3"/>
        <v>240</v>
      </c>
      <c r="L28" s="334">
        <f t="shared" si="4"/>
        <v>240</v>
      </c>
      <c r="N28">
        <v>240</v>
      </c>
      <c r="O28">
        <v>1</v>
      </c>
    </row>
    <row r="29" spans="1:15" x14ac:dyDescent="0.25">
      <c r="A29" s="184">
        <v>26</v>
      </c>
      <c r="B29" s="150" t="s">
        <v>34</v>
      </c>
      <c r="C29" s="150">
        <v>2</v>
      </c>
      <c r="D29" s="150">
        <v>0</v>
      </c>
      <c r="E29" s="150">
        <v>0</v>
      </c>
      <c r="F29" s="150">
        <v>0</v>
      </c>
      <c r="G29" s="152">
        <v>1</v>
      </c>
      <c r="H29" s="152">
        <v>0</v>
      </c>
      <c r="I29" s="334">
        <f t="shared" si="1"/>
        <v>480</v>
      </c>
      <c r="J29" s="334">
        <f t="shared" si="2"/>
        <v>240</v>
      </c>
      <c r="K29" s="334">
        <f t="shared" si="3"/>
        <v>720</v>
      </c>
      <c r="L29" s="334">
        <f t="shared" si="4"/>
        <v>720</v>
      </c>
      <c r="M29" t="s">
        <v>759</v>
      </c>
      <c r="N29">
        <v>240</v>
      </c>
      <c r="O29">
        <v>1</v>
      </c>
    </row>
    <row r="30" spans="1:15" s="323" customFormat="1" x14ac:dyDescent="0.25">
      <c r="A30" s="184">
        <v>27</v>
      </c>
      <c r="B30" s="331" t="s">
        <v>491</v>
      </c>
      <c r="C30" s="331">
        <v>0</v>
      </c>
      <c r="D30" s="331">
        <v>2</v>
      </c>
      <c r="E30" s="331">
        <v>0</v>
      </c>
      <c r="F30" s="331">
        <v>0</v>
      </c>
      <c r="G30" s="187">
        <v>1</v>
      </c>
      <c r="H30" s="187">
        <v>0</v>
      </c>
      <c r="I30" s="334">
        <f t="shared" si="1"/>
        <v>480</v>
      </c>
      <c r="J30" s="334">
        <f t="shared" si="2"/>
        <v>240</v>
      </c>
      <c r="K30" s="334">
        <f t="shared" si="3"/>
        <v>240</v>
      </c>
      <c r="L30" s="334">
        <f t="shared" si="4"/>
        <v>720</v>
      </c>
    </row>
    <row r="31" spans="1:15" s="323" customFormat="1" x14ac:dyDescent="0.25">
      <c r="A31" s="184">
        <v>28</v>
      </c>
      <c r="B31" s="331" t="s">
        <v>46</v>
      </c>
      <c r="C31" s="331">
        <v>2</v>
      </c>
      <c r="D31" s="331">
        <v>0</v>
      </c>
      <c r="E31" s="331">
        <v>0</v>
      </c>
      <c r="F31" s="331">
        <v>0</v>
      </c>
      <c r="G31" s="187">
        <v>1</v>
      </c>
      <c r="H31" s="187">
        <v>0</v>
      </c>
      <c r="I31" s="334">
        <f t="shared" si="1"/>
        <v>480</v>
      </c>
      <c r="J31" s="334">
        <f t="shared" si="2"/>
        <v>240</v>
      </c>
      <c r="K31" s="334">
        <f t="shared" si="3"/>
        <v>720</v>
      </c>
      <c r="L31" s="334">
        <f t="shared" si="4"/>
        <v>720</v>
      </c>
    </row>
    <row r="32" spans="1:15" x14ac:dyDescent="0.25">
      <c r="A32" s="184">
        <v>29</v>
      </c>
      <c r="B32" s="150" t="s">
        <v>30</v>
      </c>
      <c r="C32" s="150">
        <v>0</v>
      </c>
      <c r="D32" s="150">
        <v>4</v>
      </c>
      <c r="E32" s="150">
        <v>4</v>
      </c>
      <c r="F32" s="150">
        <v>4</v>
      </c>
      <c r="G32" s="152">
        <v>1</v>
      </c>
      <c r="H32" s="152">
        <v>1</v>
      </c>
      <c r="I32" s="334">
        <f t="shared" si="1"/>
        <v>3600</v>
      </c>
      <c r="J32" s="334">
        <f t="shared" si="2"/>
        <v>570</v>
      </c>
      <c r="K32" s="334">
        <f t="shared" si="3"/>
        <v>1890</v>
      </c>
      <c r="L32" s="334">
        <f t="shared" si="4"/>
        <v>4170</v>
      </c>
      <c r="N32">
        <v>570</v>
      </c>
      <c r="O32">
        <v>1</v>
      </c>
    </row>
    <row r="33" spans="1:12" x14ac:dyDescent="0.25">
      <c r="A33" s="155"/>
      <c r="B33" s="152" t="s">
        <v>499</v>
      </c>
      <c r="C33" s="150">
        <f t="shared" ref="C33:J33" si="5">SUM(C4:C32)</f>
        <v>54</v>
      </c>
      <c r="D33" s="174">
        <f t="shared" si="5"/>
        <v>40</v>
      </c>
      <c r="E33" s="174">
        <f t="shared" si="5"/>
        <v>12</v>
      </c>
      <c r="F33" s="174">
        <f t="shared" si="5"/>
        <v>8</v>
      </c>
      <c r="G33" s="150">
        <f t="shared" si="5"/>
        <v>29</v>
      </c>
      <c r="H33" s="150">
        <f t="shared" si="5"/>
        <v>3</v>
      </c>
      <c r="I33" s="150">
        <f t="shared" si="5"/>
        <v>29160</v>
      </c>
      <c r="J33" s="150">
        <f t="shared" si="5"/>
        <v>7950</v>
      </c>
      <c r="K33" s="150">
        <f t="shared" ref="K33" si="6">C33*240+E33*330+G33*240+H33*330</f>
        <v>24870</v>
      </c>
      <c r="L33" s="150">
        <f>SUM(L4:L32)</f>
        <v>37110</v>
      </c>
    </row>
    <row r="34" spans="1:12" s="154" customFormat="1" x14ac:dyDescent="0.25">
      <c r="C34" s="153"/>
      <c r="D34" s="153"/>
      <c r="E34" s="153"/>
      <c r="F34" s="153"/>
      <c r="G34" s="153"/>
      <c r="H34" s="153"/>
      <c r="I34" s="153"/>
      <c r="J34" s="153"/>
      <c r="K34" s="153"/>
      <c r="L34" s="153"/>
    </row>
  </sheetData>
  <mergeCells count="12">
    <mergeCell ref="I1:I3"/>
    <mergeCell ref="J1:J3"/>
    <mergeCell ref="L1:L3"/>
    <mergeCell ref="K1:K3"/>
    <mergeCell ref="A1:A3"/>
    <mergeCell ref="G1:H1"/>
    <mergeCell ref="C2:D2"/>
    <mergeCell ref="E2:F2"/>
    <mergeCell ref="C1:F1"/>
    <mergeCell ref="G2:G3"/>
    <mergeCell ref="H2:H3"/>
    <mergeCell ref="B1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A1:AO88"/>
  <sheetViews>
    <sheetView zoomScaleNormal="100" workbookViewId="0">
      <pane ySplit="1" topLeftCell="A2" activePane="bottomLeft" state="frozen"/>
      <selection pane="bottomLeft" activeCell="H82" sqref="H82"/>
    </sheetView>
  </sheetViews>
  <sheetFormatPr defaultRowHeight="15" x14ac:dyDescent="0.25"/>
  <cols>
    <col min="1" max="1" width="6.140625" style="41" customWidth="1"/>
    <col min="2" max="3" width="14.42578125" style="41" customWidth="1"/>
    <col min="4" max="4" width="3.28515625" style="41" bestFit="1" customWidth="1"/>
    <col min="5" max="5" width="13.42578125" style="41" hidden="1" customWidth="1"/>
    <col min="6" max="7" width="12.5703125" style="41" hidden="1" customWidth="1"/>
    <col min="8" max="8" width="6" style="141" customWidth="1"/>
    <col min="9" max="9" width="14.140625" style="41" customWidth="1"/>
    <col min="10" max="10" width="6.42578125" style="41" bestFit="1" customWidth="1"/>
    <col min="11" max="11" width="7.7109375" style="41" hidden="1" customWidth="1"/>
    <col min="12" max="12" width="5.7109375" style="142" customWidth="1"/>
    <col min="13" max="13" width="6" style="142" bestFit="1" customWidth="1"/>
    <col min="14" max="14" width="6" style="142" customWidth="1"/>
    <col min="15" max="15" width="2.7109375" style="142" bestFit="1" customWidth="1"/>
    <col min="16" max="16" width="16.5703125" style="142" bestFit="1" customWidth="1"/>
    <col min="17" max="17" width="18.5703125" style="142" bestFit="1" customWidth="1"/>
    <col min="18" max="18" width="15.7109375" bestFit="1" customWidth="1"/>
    <col min="19" max="19" width="17.7109375" bestFit="1" customWidth="1"/>
    <col min="20" max="20" width="6.28515625" bestFit="1" customWidth="1"/>
    <col min="21" max="21" width="1.42578125" customWidth="1"/>
    <col min="22" max="22" width="13.85546875" bestFit="1" customWidth="1"/>
    <col min="23" max="23" width="9.5703125" bestFit="1" customWidth="1"/>
    <col min="24" max="24" width="7" bestFit="1" customWidth="1"/>
    <col min="25" max="26" width="12" bestFit="1" customWidth="1"/>
    <col min="27" max="27" width="2.7109375" customWidth="1"/>
    <col min="28" max="28" width="13.42578125" bestFit="1" customWidth="1"/>
    <col min="29" max="29" width="14.85546875" bestFit="1" customWidth="1"/>
    <col min="30" max="30" width="13.42578125" bestFit="1" customWidth="1"/>
    <col min="31" max="31" width="14.85546875" bestFit="1" customWidth="1"/>
    <col min="32" max="32" width="13.42578125" bestFit="1" customWidth="1"/>
    <col min="33" max="33" width="14.85546875" bestFit="1" customWidth="1"/>
    <col min="34" max="34" width="13.42578125" bestFit="1" customWidth="1"/>
    <col min="35" max="35" width="14.85546875" bestFit="1" customWidth="1"/>
    <col min="40" max="41" width="9.140625" style="210"/>
  </cols>
  <sheetData>
    <row r="1" spans="1:41" ht="64.5" thickBot="1" x14ac:dyDescent="0.3">
      <c r="A1" s="375" t="s">
        <v>0</v>
      </c>
      <c r="B1" s="375" t="s">
        <v>1</v>
      </c>
      <c r="C1" s="375" t="s">
        <v>2</v>
      </c>
      <c r="D1" s="375" t="s">
        <v>3</v>
      </c>
      <c r="E1" s="375" t="s">
        <v>47</v>
      </c>
      <c r="F1" s="375" t="s">
        <v>5</v>
      </c>
      <c r="G1" s="375" t="s">
        <v>6</v>
      </c>
      <c r="H1" s="375" t="s">
        <v>645</v>
      </c>
      <c r="I1" s="375" t="s">
        <v>309</v>
      </c>
      <c r="J1" s="375" t="s">
        <v>889</v>
      </c>
      <c r="K1" s="194" t="s">
        <v>541</v>
      </c>
      <c r="L1" s="380" t="s">
        <v>587</v>
      </c>
      <c r="M1" s="381"/>
      <c r="N1" s="380" t="s">
        <v>586</v>
      </c>
      <c r="O1" s="381"/>
      <c r="P1" s="382" t="s">
        <v>755</v>
      </c>
      <c r="Q1" s="382" t="s">
        <v>756</v>
      </c>
      <c r="R1" s="382" t="s">
        <v>758</v>
      </c>
      <c r="S1" s="382" t="s">
        <v>757</v>
      </c>
      <c r="T1" s="201" t="s">
        <v>853</v>
      </c>
      <c r="U1" s="201"/>
      <c r="AB1" s="377" t="s">
        <v>1</v>
      </c>
      <c r="AC1" s="378"/>
      <c r="AD1" s="378"/>
      <c r="AE1" s="379"/>
      <c r="AF1" s="377" t="s">
        <v>2</v>
      </c>
      <c r="AG1" s="378"/>
      <c r="AH1" s="378"/>
      <c r="AI1" s="379"/>
    </row>
    <row r="2" spans="1:41" ht="16.5" x14ac:dyDescent="0.25">
      <c r="A2" s="376"/>
      <c r="B2" s="376"/>
      <c r="C2" s="376"/>
      <c r="D2" s="376"/>
      <c r="E2" s="376"/>
      <c r="F2" s="376"/>
      <c r="G2" s="376"/>
      <c r="H2" s="376"/>
      <c r="I2" s="376"/>
      <c r="J2" s="376"/>
      <c r="K2" s="194"/>
      <c r="L2" s="265" t="s">
        <v>580</v>
      </c>
      <c r="M2" s="265" t="s">
        <v>644</v>
      </c>
      <c r="N2" s="265" t="s">
        <v>580</v>
      </c>
      <c r="O2" s="265" t="s">
        <v>644</v>
      </c>
      <c r="P2" s="383"/>
      <c r="Q2" s="383"/>
      <c r="R2" s="383"/>
      <c r="S2" s="383"/>
      <c r="T2" s="201"/>
      <c r="U2" s="201"/>
      <c r="AB2" t="s">
        <v>652</v>
      </c>
      <c r="AC2" t="s">
        <v>654</v>
      </c>
      <c r="AD2" t="s">
        <v>653</v>
      </c>
      <c r="AE2" t="s">
        <v>655</v>
      </c>
      <c r="AF2" t="s">
        <v>652</v>
      </c>
      <c r="AG2" t="s">
        <v>654</v>
      </c>
      <c r="AH2" t="s">
        <v>653</v>
      </c>
      <c r="AI2" t="s">
        <v>655</v>
      </c>
    </row>
    <row r="3" spans="1:41" ht="25.5" x14ac:dyDescent="0.25">
      <c r="A3" s="219">
        <v>1</v>
      </c>
      <c r="B3" s="219" t="s">
        <v>878</v>
      </c>
      <c r="C3" s="264" t="s">
        <v>761</v>
      </c>
      <c r="D3" s="219">
        <v>2</v>
      </c>
      <c r="E3" s="219" t="s">
        <v>8</v>
      </c>
      <c r="F3" s="219" t="s">
        <v>8</v>
      </c>
      <c r="G3" s="219" t="s">
        <v>51</v>
      </c>
      <c r="H3" s="219">
        <v>219</v>
      </c>
      <c r="I3" s="224" t="s">
        <v>310</v>
      </c>
      <c r="J3" s="259">
        <f t="shared" ref="J3:J38" si="0">IF(I3="Quad Bersimis", (765*765)/($Z$4), IF(I3="Hexa Zebra", (765*765)/($Z$7)))</f>
        <v>2194.4415623323857</v>
      </c>
      <c r="K3" s="259">
        <f t="shared" ref="K3:K34" si="1">IF(I3="Quad Bersimis",$X$4*100*H3,IF(I3="Hexa Zebra",$X$7*100*H3))</f>
        <v>514.65</v>
      </c>
      <c r="L3" s="260">
        <v>240</v>
      </c>
      <c r="M3" s="219" t="s">
        <v>543</v>
      </c>
      <c r="N3" s="260">
        <v>240</v>
      </c>
      <c r="O3" s="219" t="s">
        <v>451</v>
      </c>
      <c r="P3" s="91"/>
      <c r="Q3" s="91"/>
      <c r="R3" s="91"/>
      <c r="S3" s="91"/>
      <c r="T3" s="202"/>
      <c r="U3" s="202"/>
      <c r="W3" t="s">
        <v>537</v>
      </c>
      <c r="X3" t="s">
        <v>538</v>
      </c>
      <c r="Y3" t="s">
        <v>539</v>
      </c>
      <c r="Z3" t="s">
        <v>540</v>
      </c>
      <c r="AB3">
        <f t="shared" ref="AB3" si="2">IF(AND(L3=240,M3="Y"),1,0)</f>
        <v>0</v>
      </c>
      <c r="AC3">
        <f>IF(AND(L3=240,M3="-"),1,0)</f>
        <v>0</v>
      </c>
      <c r="AD3">
        <f t="shared" ref="AD3" si="3">IF(AND(L3=330,M3="Y"),1,0)</f>
        <v>0</v>
      </c>
      <c r="AE3">
        <f>IF(AND(L3=330,M3="-"),1,0)</f>
        <v>0</v>
      </c>
      <c r="AF3">
        <f t="shared" ref="AF3:AF34" si="4">IF(AND(N3=240,O3="Y"),1,0)</f>
        <v>0</v>
      </c>
      <c r="AG3">
        <f>IF(AND(N3=240,O3="-"),1,0)</f>
        <v>1</v>
      </c>
      <c r="AH3">
        <f t="shared" ref="AH3:AH34" si="5">IF(AND(N3=330,O3="Y"),1,0)</f>
        <v>0</v>
      </c>
      <c r="AI3">
        <f>IF(AND(N3=330,O3="-"),1,0)</f>
        <v>0</v>
      </c>
      <c r="AN3" s="210" t="str">
        <f>LEFT(L3,3)</f>
        <v>240</v>
      </c>
      <c r="AO3" s="210" t="str">
        <f>LEFT(N3,3)</f>
        <v>240</v>
      </c>
    </row>
    <row r="4" spans="1:41" ht="25.5" x14ac:dyDescent="0.25">
      <c r="A4" s="219">
        <v>2</v>
      </c>
      <c r="B4" s="219" t="s">
        <v>878</v>
      </c>
      <c r="C4" s="264" t="s">
        <v>761</v>
      </c>
      <c r="D4" s="219">
        <v>1</v>
      </c>
      <c r="E4" s="219" t="s">
        <v>8</v>
      </c>
      <c r="F4" s="219" t="s">
        <v>8</v>
      </c>
      <c r="G4" s="219" t="s">
        <v>51</v>
      </c>
      <c r="H4" s="219">
        <v>219</v>
      </c>
      <c r="I4" s="224" t="s">
        <v>310</v>
      </c>
      <c r="J4" s="259">
        <f t="shared" si="0"/>
        <v>2194.4415623323857</v>
      </c>
      <c r="K4" s="259">
        <f t="shared" si="1"/>
        <v>514.65</v>
      </c>
      <c r="L4" s="260">
        <v>240</v>
      </c>
      <c r="M4" s="219" t="s">
        <v>543</v>
      </c>
      <c r="N4" s="260">
        <v>240</v>
      </c>
      <c r="O4" s="219" t="s">
        <v>451</v>
      </c>
      <c r="P4" s="91"/>
      <c r="Q4" s="91"/>
      <c r="R4" s="91"/>
      <c r="S4" s="91"/>
      <c r="T4" s="202"/>
      <c r="U4" s="202"/>
      <c r="V4" t="s">
        <v>310</v>
      </c>
      <c r="W4" s="80">
        <v>4.88E-5</v>
      </c>
      <c r="X4">
        <v>2.35E-2</v>
      </c>
      <c r="Y4">
        <f>SQRT(W4/X4)</f>
        <v>4.5569680102902313E-2</v>
      </c>
      <c r="Z4">
        <f>Y4*5852.25</f>
        <v>266.68516038221009</v>
      </c>
      <c r="AB4" s="323">
        <f t="shared" ref="AB4:AB67" si="6">IF(AND(L4=240,M4="Y"),1,0)</f>
        <v>0</v>
      </c>
      <c r="AC4" s="323">
        <f t="shared" ref="AC4:AC67" si="7">IF(AND(L4=240,M4="-"),1,0)</f>
        <v>0</v>
      </c>
      <c r="AD4" s="323">
        <f t="shared" ref="AD4:AD67" si="8">IF(AND(L4=330,M4="Y"),1,0)</f>
        <v>0</v>
      </c>
      <c r="AE4" s="323">
        <f t="shared" ref="AE4:AE67" si="9">IF(AND(L4=330,M4="-"),1,0)</f>
        <v>0</v>
      </c>
      <c r="AF4">
        <f t="shared" si="4"/>
        <v>0</v>
      </c>
      <c r="AG4">
        <f t="shared" ref="AG4:AG67" si="10">IF(AND(N4=240,O4="-"),1,0)</f>
        <v>1</v>
      </c>
      <c r="AH4">
        <f t="shared" si="5"/>
        <v>0</v>
      </c>
      <c r="AI4">
        <f t="shared" ref="AI4:AI67" si="11">IF(AND(N4=330,O4="-"),1,0)</f>
        <v>0</v>
      </c>
      <c r="AN4" s="210" t="str">
        <f t="shared" ref="AN4:AN67" si="12">LEFT(L4,3)</f>
        <v>240</v>
      </c>
      <c r="AO4" s="210" t="str">
        <f t="shared" ref="AO4:AO67" si="13">LEFT(N4,3)</f>
        <v>240</v>
      </c>
    </row>
    <row r="5" spans="1:41" x14ac:dyDescent="0.25">
      <c r="A5" s="312">
        <v>3</v>
      </c>
      <c r="B5" s="219" t="s">
        <v>35</v>
      </c>
      <c r="C5" s="219" t="s">
        <v>860</v>
      </c>
      <c r="D5" s="219">
        <v>1</v>
      </c>
      <c r="E5" s="219" t="s">
        <v>11</v>
      </c>
      <c r="F5" s="219" t="s">
        <v>11</v>
      </c>
      <c r="G5" s="219" t="s">
        <v>11</v>
      </c>
      <c r="H5" s="219">
        <v>348</v>
      </c>
      <c r="I5" s="224" t="s">
        <v>311</v>
      </c>
      <c r="J5" s="259">
        <f t="shared" si="0"/>
        <v>2470.0035285789895</v>
      </c>
      <c r="K5" s="259">
        <f t="shared" si="1"/>
        <v>925.68</v>
      </c>
      <c r="L5" s="260">
        <v>240</v>
      </c>
      <c r="M5" s="219" t="s">
        <v>451</v>
      </c>
      <c r="N5" s="260">
        <v>330</v>
      </c>
      <c r="O5" s="219" t="s">
        <v>543</v>
      </c>
      <c r="P5" s="91"/>
      <c r="Q5" s="91"/>
      <c r="R5" s="91"/>
      <c r="S5" s="91"/>
      <c r="T5" s="202"/>
      <c r="U5" s="202"/>
      <c r="W5" s="80"/>
      <c r="AB5" s="323">
        <f t="shared" si="6"/>
        <v>0</v>
      </c>
      <c r="AC5" s="323">
        <f t="shared" si="7"/>
        <v>1</v>
      </c>
      <c r="AD5" s="323">
        <f t="shared" si="8"/>
        <v>0</v>
      </c>
      <c r="AE5" s="323">
        <f t="shared" si="9"/>
        <v>0</v>
      </c>
      <c r="AF5">
        <f t="shared" si="4"/>
        <v>0</v>
      </c>
      <c r="AG5">
        <f t="shared" si="10"/>
        <v>0</v>
      </c>
      <c r="AH5">
        <f t="shared" si="5"/>
        <v>0</v>
      </c>
      <c r="AI5">
        <f t="shared" si="11"/>
        <v>0</v>
      </c>
      <c r="AN5" s="210" t="str">
        <f t="shared" si="12"/>
        <v>240</v>
      </c>
      <c r="AO5" s="210" t="str">
        <f t="shared" si="13"/>
        <v>330</v>
      </c>
    </row>
    <row r="6" spans="1:41" x14ac:dyDescent="0.25">
      <c r="A6" s="312">
        <v>4</v>
      </c>
      <c r="B6" s="219" t="s">
        <v>35</v>
      </c>
      <c r="C6" s="219" t="s">
        <v>860</v>
      </c>
      <c r="D6" s="219">
        <v>2</v>
      </c>
      <c r="E6" s="219" t="s">
        <v>11</v>
      </c>
      <c r="F6" s="219" t="s">
        <v>11</v>
      </c>
      <c r="G6" s="219" t="s">
        <v>11</v>
      </c>
      <c r="H6" s="219">
        <v>348</v>
      </c>
      <c r="I6" s="224" t="s">
        <v>311</v>
      </c>
      <c r="J6" s="259">
        <f t="shared" si="0"/>
        <v>2470.0035285789895</v>
      </c>
      <c r="K6" s="259">
        <f t="shared" si="1"/>
        <v>925.68</v>
      </c>
      <c r="L6" s="260">
        <v>240</v>
      </c>
      <c r="M6" s="219" t="s">
        <v>451</v>
      </c>
      <c r="N6" s="260">
        <v>330</v>
      </c>
      <c r="O6" s="219" t="s">
        <v>543</v>
      </c>
      <c r="P6" s="91"/>
      <c r="Q6" s="91"/>
      <c r="R6" s="91"/>
      <c r="S6" s="91"/>
      <c r="T6" s="202"/>
      <c r="U6" s="202"/>
      <c r="W6" s="80"/>
      <c r="AB6" s="323">
        <f t="shared" si="6"/>
        <v>0</v>
      </c>
      <c r="AC6" s="323">
        <f t="shared" si="7"/>
        <v>1</v>
      </c>
      <c r="AD6" s="323">
        <f t="shared" si="8"/>
        <v>0</v>
      </c>
      <c r="AE6" s="323">
        <f t="shared" si="9"/>
        <v>0</v>
      </c>
      <c r="AF6">
        <f t="shared" si="4"/>
        <v>0</v>
      </c>
      <c r="AG6">
        <f t="shared" si="10"/>
        <v>0</v>
      </c>
      <c r="AH6">
        <f t="shared" si="5"/>
        <v>0</v>
      </c>
      <c r="AI6">
        <f t="shared" si="11"/>
        <v>0</v>
      </c>
      <c r="AN6" s="210" t="str">
        <f t="shared" si="12"/>
        <v>240</v>
      </c>
      <c r="AO6" s="210" t="str">
        <f t="shared" si="13"/>
        <v>330</v>
      </c>
    </row>
    <row r="7" spans="1:41" x14ac:dyDescent="0.25">
      <c r="A7" s="312">
        <v>5</v>
      </c>
      <c r="B7" s="219" t="s">
        <v>35</v>
      </c>
      <c r="C7" s="219" t="s">
        <v>860</v>
      </c>
      <c r="D7" s="219">
        <v>3</v>
      </c>
      <c r="E7" s="219" t="s">
        <v>11</v>
      </c>
      <c r="F7" s="219" t="s">
        <v>11</v>
      </c>
      <c r="G7" s="219" t="s">
        <v>11</v>
      </c>
      <c r="H7" s="219">
        <v>370</v>
      </c>
      <c r="I7" s="224" t="s">
        <v>311</v>
      </c>
      <c r="J7" s="259">
        <f t="shared" si="0"/>
        <v>2470.0035285789895</v>
      </c>
      <c r="K7" s="259">
        <f t="shared" si="1"/>
        <v>984.19999999999993</v>
      </c>
      <c r="L7" s="260">
        <v>240</v>
      </c>
      <c r="M7" s="219" t="s">
        <v>451</v>
      </c>
      <c r="N7" s="260">
        <v>330</v>
      </c>
      <c r="O7" s="219" t="s">
        <v>543</v>
      </c>
      <c r="P7" s="91"/>
      <c r="Q7" s="91"/>
      <c r="R7" s="91"/>
      <c r="S7" s="91"/>
      <c r="T7" s="91"/>
      <c r="U7" s="91"/>
      <c r="V7" s="21" t="s">
        <v>311</v>
      </c>
      <c r="W7" s="80">
        <v>4.3600000000000003E-5</v>
      </c>
      <c r="X7">
        <v>2.6599999999999999E-2</v>
      </c>
      <c r="Y7">
        <f>SQRT(W7/X7)</f>
        <v>4.048577212257292E-2</v>
      </c>
      <c r="Z7">
        <f>Y7*5852.25</f>
        <v>236.93285990432739</v>
      </c>
      <c r="AB7" s="323">
        <f t="shared" si="6"/>
        <v>0</v>
      </c>
      <c r="AC7" s="323">
        <f t="shared" si="7"/>
        <v>1</v>
      </c>
      <c r="AD7" s="323">
        <f t="shared" si="8"/>
        <v>0</v>
      </c>
      <c r="AE7" s="323">
        <f t="shared" si="9"/>
        <v>0</v>
      </c>
      <c r="AF7">
        <f t="shared" si="4"/>
        <v>0</v>
      </c>
      <c r="AG7">
        <f t="shared" si="10"/>
        <v>0</v>
      </c>
      <c r="AH7">
        <f t="shared" si="5"/>
        <v>0</v>
      </c>
      <c r="AI7">
        <f t="shared" si="11"/>
        <v>0</v>
      </c>
      <c r="AN7" s="210" t="str">
        <f t="shared" si="12"/>
        <v>240</v>
      </c>
      <c r="AO7" s="210" t="str">
        <f t="shared" si="13"/>
        <v>330</v>
      </c>
    </row>
    <row r="8" spans="1:41" x14ac:dyDescent="0.25">
      <c r="A8" s="312">
        <v>6</v>
      </c>
      <c r="B8" s="219" t="s">
        <v>35</v>
      </c>
      <c r="C8" s="219" t="s">
        <v>860</v>
      </c>
      <c r="D8" s="219">
        <v>4</v>
      </c>
      <c r="E8" s="219" t="s">
        <v>11</v>
      </c>
      <c r="F8" s="219" t="s">
        <v>11</v>
      </c>
      <c r="G8" s="219" t="s">
        <v>11</v>
      </c>
      <c r="H8" s="219">
        <v>370</v>
      </c>
      <c r="I8" s="224" t="s">
        <v>311</v>
      </c>
      <c r="J8" s="259">
        <f t="shared" si="0"/>
        <v>2470.0035285789895</v>
      </c>
      <c r="K8" s="259">
        <f t="shared" si="1"/>
        <v>984.19999999999993</v>
      </c>
      <c r="L8" s="260">
        <v>240</v>
      </c>
      <c r="M8" s="219" t="s">
        <v>451</v>
      </c>
      <c r="N8" s="260">
        <v>330</v>
      </c>
      <c r="O8" s="219" t="s">
        <v>543</v>
      </c>
      <c r="P8" s="91"/>
      <c r="Q8" s="91"/>
      <c r="R8" s="91"/>
      <c r="S8" s="91"/>
      <c r="T8" s="202"/>
      <c r="U8" s="202"/>
      <c r="AB8" s="323">
        <f t="shared" si="6"/>
        <v>0</v>
      </c>
      <c r="AC8" s="323">
        <f t="shared" si="7"/>
        <v>1</v>
      </c>
      <c r="AD8" s="323">
        <f t="shared" si="8"/>
        <v>0</v>
      </c>
      <c r="AE8" s="323">
        <f t="shared" si="9"/>
        <v>0</v>
      </c>
      <c r="AF8">
        <f t="shared" si="4"/>
        <v>0</v>
      </c>
      <c r="AG8">
        <f t="shared" si="10"/>
        <v>0</v>
      </c>
      <c r="AH8">
        <f t="shared" si="5"/>
        <v>0</v>
      </c>
      <c r="AI8">
        <f t="shared" si="11"/>
        <v>0</v>
      </c>
      <c r="AN8" s="210" t="str">
        <f t="shared" si="12"/>
        <v>240</v>
      </c>
      <c r="AO8" s="210" t="str">
        <f t="shared" si="13"/>
        <v>330</v>
      </c>
    </row>
    <row r="9" spans="1:41" x14ac:dyDescent="0.25">
      <c r="A9" s="312">
        <v>7</v>
      </c>
      <c r="B9" s="219" t="s">
        <v>855</v>
      </c>
      <c r="C9" s="219" t="s">
        <v>861</v>
      </c>
      <c r="D9" s="219">
        <v>1</v>
      </c>
      <c r="E9" s="219" t="s">
        <v>11</v>
      </c>
      <c r="F9" s="219" t="s">
        <v>11</v>
      </c>
      <c r="G9" s="219" t="s">
        <v>11</v>
      </c>
      <c r="H9" s="219">
        <v>279</v>
      </c>
      <c r="I9" s="224" t="s">
        <v>311</v>
      </c>
      <c r="J9" s="259">
        <f t="shared" si="0"/>
        <v>2470.0035285789895</v>
      </c>
      <c r="K9" s="259">
        <f t="shared" si="1"/>
        <v>742.13999999999987</v>
      </c>
      <c r="L9" s="260">
        <v>240</v>
      </c>
      <c r="M9" s="219" t="s">
        <v>543</v>
      </c>
      <c r="N9" s="260">
        <v>240</v>
      </c>
      <c r="O9" s="219" t="s">
        <v>543</v>
      </c>
      <c r="P9" s="91"/>
      <c r="Q9" s="91"/>
      <c r="R9" s="91"/>
      <c r="S9" s="91"/>
      <c r="T9" s="202"/>
      <c r="U9" s="202"/>
      <c r="AB9" s="323">
        <f t="shared" si="6"/>
        <v>0</v>
      </c>
      <c r="AC9" s="323">
        <f t="shared" si="7"/>
        <v>0</v>
      </c>
      <c r="AD9" s="323">
        <f t="shared" si="8"/>
        <v>0</v>
      </c>
      <c r="AE9" s="323">
        <f t="shared" si="9"/>
        <v>0</v>
      </c>
      <c r="AF9">
        <f t="shared" si="4"/>
        <v>0</v>
      </c>
      <c r="AG9">
        <f t="shared" si="10"/>
        <v>0</v>
      </c>
      <c r="AH9">
        <f t="shared" si="5"/>
        <v>0</v>
      </c>
      <c r="AI9">
        <f t="shared" si="11"/>
        <v>0</v>
      </c>
      <c r="AN9" s="210" t="str">
        <f t="shared" si="12"/>
        <v>240</v>
      </c>
      <c r="AO9" s="210" t="str">
        <f t="shared" si="13"/>
        <v>240</v>
      </c>
    </row>
    <row r="10" spans="1:41" x14ac:dyDescent="0.25">
      <c r="A10" s="312">
        <v>8</v>
      </c>
      <c r="B10" s="219" t="s">
        <v>855</v>
      </c>
      <c r="C10" s="219" t="s">
        <v>861</v>
      </c>
      <c r="D10" s="219">
        <v>2</v>
      </c>
      <c r="E10" s="219" t="s">
        <v>11</v>
      </c>
      <c r="F10" s="219" t="s">
        <v>11</v>
      </c>
      <c r="G10" s="219" t="s">
        <v>11</v>
      </c>
      <c r="H10" s="219">
        <v>279</v>
      </c>
      <c r="I10" s="224" t="s">
        <v>311</v>
      </c>
      <c r="J10" s="259">
        <f t="shared" si="0"/>
        <v>2470.0035285789895</v>
      </c>
      <c r="K10" s="259">
        <f t="shared" si="1"/>
        <v>742.13999999999987</v>
      </c>
      <c r="L10" s="260">
        <v>240</v>
      </c>
      <c r="M10" s="219" t="s">
        <v>543</v>
      </c>
      <c r="N10" s="260">
        <v>240</v>
      </c>
      <c r="O10" s="219" t="s">
        <v>543</v>
      </c>
      <c r="P10" s="91"/>
      <c r="Q10" s="91"/>
      <c r="R10" s="91"/>
      <c r="S10" s="91"/>
      <c r="T10" s="202"/>
      <c r="U10" s="202"/>
      <c r="AB10" s="323">
        <f t="shared" si="6"/>
        <v>0</v>
      </c>
      <c r="AC10" s="323">
        <f t="shared" si="7"/>
        <v>0</v>
      </c>
      <c r="AD10" s="323">
        <f t="shared" si="8"/>
        <v>0</v>
      </c>
      <c r="AE10" s="323">
        <f t="shared" si="9"/>
        <v>0</v>
      </c>
      <c r="AF10">
        <f t="shared" si="4"/>
        <v>0</v>
      </c>
      <c r="AG10">
        <f t="shared" si="10"/>
        <v>0</v>
      </c>
      <c r="AH10">
        <f t="shared" si="5"/>
        <v>0</v>
      </c>
      <c r="AI10">
        <f t="shared" si="11"/>
        <v>0</v>
      </c>
      <c r="AN10" s="210" t="str">
        <f t="shared" si="12"/>
        <v>240</v>
      </c>
      <c r="AO10" s="210" t="str">
        <f t="shared" si="13"/>
        <v>240</v>
      </c>
    </row>
    <row r="11" spans="1:41" x14ac:dyDescent="0.25">
      <c r="A11" s="312">
        <v>9</v>
      </c>
      <c r="B11" s="219" t="s">
        <v>881</v>
      </c>
      <c r="C11" s="219" t="s">
        <v>862</v>
      </c>
      <c r="D11" s="219">
        <v>1</v>
      </c>
      <c r="E11" s="219" t="s">
        <v>36</v>
      </c>
      <c r="F11" s="219" t="s">
        <v>37</v>
      </c>
      <c r="G11" s="219" t="s">
        <v>15</v>
      </c>
      <c r="H11" s="219">
        <v>176</v>
      </c>
      <c r="I11" s="224" t="s">
        <v>310</v>
      </c>
      <c r="J11" s="259">
        <f t="shared" si="0"/>
        <v>2194.4415623323857</v>
      </c>
      <c r="K11" s="259">
        <f t="shared" si="1"/>
        <v>413.6</v>
      </c>
      <c r="L11" s="260">
        <v>240</v>
      </c>
      <c r="M11" s="219" t="s">
        <v>543</v>
      </c>
      <c r="N11" s="260">
        <v>240</v>
      </c>
      <c r="O11" s="219" t="s">
        <v>451</v>
      </c>
      <c r="P11" s="91"/>
      <c r="Q11" s="91"/>
      <c r="R11" s="91"/>
      <c r="S11" s="91"/>
      <c r="T11" s="202"/>
      <c r="U11" s="202"/>
      <c r="AB11" s="323">
        <f t="shared" si="6"/>
        <v>0</v>
      </c>
      <c r="AC11" s="323">
        <f t="shared" si="7"/>
        <v>0</v>
      </c>
      <c r="AD11" s="323">
        <f t="shared" si="8"/>
        <v>0</v>
      </c>
      <c r="AE11" s="323">
        <f t="shared" si="9"/>
        <v>0</v>
      </c>
      <c r="AF11">
        <f t="shared" si="4"/>
        <v>0</v>
      </c>
      <c r="AG11">
        <f t="shared" si="10"/>
        <v>1</v>
      </c>
      <c r="AH11">
        <f t="shared" si="5"/>
        <v>0</v>
      </c>
      <c r="AI11">
        <f t="shared" si="11"/>
        <v>0</v>
      </c>
      <c r="AN11" s="210" t="str">
        <f t="shared" si="12"/>
        <v>240</v>
      </c>
      <c r="AO11" s="210" t="str">
        <f t="shared" si="13"/>
        <v>240</v>
      </c>
    </row>
    <row r="12" spans="1:41" x14ac:dyDescent="0.25">
      <c r="A12" s="312">
        <v>10</v>
      </c>
      <c r="B12" s="219" t="s">
        <v>870</v>
      </c>
      <c r="C12" s="219" t="s">
        <v>10</v>
      </c>
      <c r="D12" s="219">
        <v>1</v>
      </c>
      <c r="E12" s="219" t="s">
        <v>11</v>
      </c>
      <c r="F12" s="219" t="s">
        <v>11</v>
      </c>
      <c r="G12" s="219" t="s">
        <v>11</v>
      </c>
      <c r="H12" s="219">
        <v>333</v>
      </c>
      <c r="I12" s="224" t="s">
        <v>310</v>
      </c>
      <c r="J12" s="259">
        <f t="shared" si="0"/>
        <v>2194.4415623323857</v>
      </c>
      <c r="K12" s="259">
        <f t="shared" si="1"/>
        <v>782.55000000000007</v>
      </c>
      <c r="L12" s="260">
        <v>240</v>
      </c>
      <c r="M12" s="219" t="s">
        <v>543</v>
      </c>
      <c r="N12" s="260">
        <v>240</v>
      </c>
      <c r="O12" s="219" t="s">
        <v>451</v>
      </c>
      <c r="P12" s="91"/>
      <c r="Q12" s="91"/>
      <c r="R12" s="91"/>
      <c r="S12" s="91"/>
      <c r="T12" s="202"/>
      <c r="U12" s="202"/>
      <c r="AB12" s="323">
        <f t="shared" si="6"/>
        <v>0</v>
      </c>
      <c r="AC12" s="323">
        <f t="shared" si="7"/>
        <v>0</v>
      </c>
      <c r="AD12" s="323">
        <f t="shared" si="8"/>
        <v>0</v>
      </c>
      <c r="AE12" s="323">
        <f t="shared" si="9"/>
        <v>0</v>
      </c>
      <c r="AF12">
        <f t="shared" si="4"/>
        <v>0</v>
      </c>
      <c r="AG12">
        <f t="shared" si="10"/>
        <v>1</v>
      </c>
      <c r="AH12">
        <f t="shared" si="5"/>
        <v>0</v>
      </c>
      <c r="AI12">
        <f t="shared" si="11"/>
        <v>0</v>
      </c>
      <c r="AN12" s="210" t="str">
        <f t="shared" si="12"/>
        <v>240</v>
      </c>
      <c r="AO12" s="210" t="str">
        <f t="shared" si="13"/>
        <v>240</v>
      </c>
    </row>
    <row r="13" spans="1:41" x14ac:dyDescent="0.25">
      <c r="A13" s="312">
        <v>11</v>
      </c>
      <c r="B13" s="219" t="s">
        <v>870</v>
      </c>
      <c r="C13" s="219" t="s">
        <v>10</v>
      </c>
      <c r="D13" s="219">
        <v>2</v>
      </c>
      <c r="E13" s="219" t="s">
        <v>11</v>
      </c>
      <c r="F13" s="219" t="s">
        <v>11</v>
      </c>
      <c r="G13" s="219" t="s">
        <v>11</v>
      </c>
      <c r="H13" s="219">
        <v>335</v>
      </c>
      <c r="I13" s="224" t="s">
        <v>310</v>
      </c>
      <c r="J13" s="259">
        <f t="shared" si="0"/>
        <v>2194.4415623323857</v>
      </c>
      <c r="K13" s="259">
        <f t="shared" si="1"/>
        <v>787.25</v>
      </c>
      <c r="L13" s="260">
        <v>240</v>
      </c>
      <c r="M13" s="219" t="s">
        <v>543</v>
      </c>
      <c r="N13" s="260">
        <v>240</v>
      </c>
      <c r="O13" s="219" t="s">
        <v>451</v>
      </c>
      <c r="P13" s="91"/>
      <c r="Q13" s="91"/>
      <c r="R13" s="91"/>
      <c r="S13" s="91"/>
      <c r="T13" s="202"/>
      <c r="U13" s="202"/>
      <c r="AB13" s="323">
        <f t="shared" si="6"/>
        <v>0</v>
      </c>
      <c r="AC13" s="323">
        <f t="shared" si="7"/>
        <v>0</v>
      </c>
      <c r="AD13" s="323">
        <f t="shared" si="8"/>
        <v>0</v>
      </c>
      <c r="AE13" s="323">
        <f t="shared" si="9"/>
        <v>0</v>
      </c>
      <c r="AF13">
        <f t="shared" si="4"/>
        <v>0</v>
      </c>
      <c r="AG13">
        <f t="shared" si="10"/>
        <v>1</v>
      </c>
      <c r="AH13">
        <f t="shared" si="5"/>
        <v>0</v>
      </c>
      <c r="AI13">
        <f t="shared" si="11"/>
        <v>0</v>
      </c>
      <c r="AN13" s="210" t="str">
        <f t="shared" si="12"/>
        <v>240</v>
      </c>
      <c r="AO13" s="210" t="str">
        <f t="shared" si="13"/>
        <v>240</v>
      </c>
    </row>
    <row r="14" spans="1:41" x14ac:dyDescent="0.25">
      <c r="A14" s="312">
        <v>12</v>
      </c>
      <c r="B14" s="219" t="s">
        <v>870</v>
      </c>
      <c r="C14" s="219" t="s">
        <v>12</v>
      </c>
      <c r="D14" s="219">
        <v>1</v>
      </c>
      <c r="E14" s="219" t="s">
        <v>11</v>
      </c>
      <c r="F14" s="219" t="s">
        <v>11</v>
      </c>
      <c r="G14" s="219" t="s">
        <v>11</v>
      </c>
      <c r="H14" s="219">
        <v>89</v>
      </c>
      <c r="I14" s="224" t="s">
        <v>310</v>
      </c>
      <c r="J14" s="259">
        <f t="shared" si="0"/>
        <v>2194.4415623323857</v>
      </c>
      <c r="K14" s="259">
        <f t="shared" si="1"/>
        <v>209.15</v>
      </c>
      <c r="L14" s="260">
        <v>240</v>
      </c>
      <c r="M14" s="219" t="s">
        <v>543</v>
      </c>
      <c r="N14" s="219" t="s">
        <v>451</v>
      </c>
      <c r="O14" s="219" t="s">
        <v>451</v>
      </c>
      <c r="P14" s="91"/>
      <c r="Q14" s="91"/>
      <c r="R14" s="91"/>
      <c r="S14" s="91"/>
      <c r="T14" s="202"/>
      <c r="U14" s="202"/>
      <c r="AB14" s="323">
        <f t="shared" si="6"/>
        <v>0</v>
      </c>
      <c r="AC14" s="323">
        <f t="shared" si="7"/>
        <v>0</v>
      </c>
      <c r="AD14" s="323">
        <f t="shared" si="8"/>
        <v>0</v>
      </c>
      <c r="AE14" s="323">
        <f t="shared" si="9"/>
        <v>0</v>
      </c>
      <c r="AF14">
        <f t="shared" si="4"/>
        <v>0</v>
      </c>
      <c r="AG14">
        <f t="shared" si="10"/>
        <v>0</v>
      </c>
      <c r="AH14">
        <f t="shared" si="5"/>
        <v>0</v>
      </c>
      <c r="AI14">
        <f t="shared" si="11"/>
        <v>0</v>
      </c>
      <c r="AN14" s="210" t="str">
        <f t="shared" si="12"/>
        <v>240</v>
      </c>
      <c r="AO14" s="210" t="str">
        <f t="shared" si="13"/>
        <v>-</v>
      </c>
    </row>
    <row r="15" spans="1:41" x14ac:dyDescent="0.25">
      <c r="A15" s="312">
        <v>13</v>
      </c>
      <c r="B15" s="219" t="s">
        <v>13</v>
      </c>
      <c r="C15" s="219" t="s">
        <v>815</v>
      </c>
      <c r="D15" s="219">
        <v>1</v>
      </c>
      <c r="E15" s="219" t="s">
        <v>15</v>
      </c>
      <c r="F15" s="219" t="s">
        <v>15</v>
      </c>
      <c r="G15" s="219" t="s">
        <v>782</v>
      </c>
      <c r="H15" s="219">
        <v>0.2</v>
      </c>
      <c r="I15" s="224" t="s">
        <v>310</v>
      </c>
      <c r="J15" s="259">
        <f t="shared" si="0"/>
        <v>2194.4415623323857</v>
      </c>
      <c r="K15" s="259">
        <f t="shared" si="1"/>
        <v>0.47000000000000003</v>
      </c>
      <c r="L15" s="301" t="s">
        <v>451</v>
      </c>
      <c r="M15" s="219" t="s">
        <v>451</v>
      </c>
      <c r="N15" s="301" t="s">
        <v>451</v>
      </c>
      <c r="O15" s="219" t="s">
        <v>451</v>
      </c>
      <c r="P15" s="91"/>
      <c r="Q15" s="91"/>
      <c r="R15" s="91"/>
      <c r="S15" s="91"/>
      <c r="T15" s="202"/>
      <c r="U15" s="202"/>
      <c r="AB15" s="323">
        <f t="shared" si="6"/>
        <v>0</v>
      </c>
      <c r="AC15" s="323">
        <f t="shared" si="7"/>
        <v>0</v>
      </c>
      <c r="AD15" s="323">
        <f t="shared" si="8"/>
        <v>0</v>
      </c>
      <c r="AE15" s="323">
        <f t="shared" si="9"/>
        <v>0</v>
      </c>
      <c r="AF15">
        <f t="shared" si="4"/>
        <v>0</v>
      </c>
      <c r="AG15">
        <f t="shared" si="10"/>
        <v>0</v>
      </c>
      <c r="AH15">
        <f t="shared" si="5"/>
        <v>0</v>
      </c>
      <c r="AI15">
        <f t="shared" si="11"/>
        <v>0</v>
      </c>
      <c r="AN15" s="210" t="str">
        <f t="shared" si="12"/>
        <v>-</v>
      </c>
      <c r="AO15" s="210" t="str">
        <f t="shared" si="13"/>
        <v>-</v>
      </c>
    </row>
    <row r="16" spans="1:41" x14ac:dyDescent="0.25">
      <c r="A16" s="312">
        <v>14</v>
      </c>
      <c r="B16" s="219" t="s">
        <v>866</v>
      </c>
      <c r="C16" s="219" t="s">
        <v>863</v>
      </c>
      <c r="D16" s="219">
        <v>1</v>
      </c>
      <c r="E16" s="219" t="s">
        <v>15</v>
      </c>
      <c r="F16" s="219" t="s">
        <v>15</v>
      </c>
      <c r="G16" s="219" t="s">
        <v>15</v>
      </c>
      <c r="H16" s="219">
        <v>235</v>
      </c>
      <c r="I16" s="224" t="s">
        <v>310</v>
      </c>
      <c r="J16" s="259">
        <f t="shared" si="0"/>
        <v>2194.4415623323857</v>
      </c>
      <c r="K16" s="259">
        <f t="shared" si="1"/>
        <v>552.25</v>
      </c>
      <c r="L16" s="260">
        <v>240</v>
      </c>
      <c r="M16" s="219" t="s">
        <v>451</v>
      </c>
      <c r="N16" s="260">
        <v>240</v>
      </c>
      <c r="O16" s="219" t="s">
        <v>543</v>
      </c>
      <c r="P16" s="91"/>
      <c r="Q16" s="91"/>
      <c r="R16" s="91"/>
      <c r="S16" s="91"/>
      <c r="T16" s="202"/>
      <c r="U16" s="202"/>
      <c r="AB16" s="323">
        <f t="shared" si="6"/>
        <v>0</v>
      </c>
      <c r="AC16" s="323">
        <f t="shared" si="7"/>
        <v>1</v>
      </c>
      <c r="AD16" s="323">
        <f t="shared" si="8"/>
        <v>0</v>
      </c>
      <c r="AE16" s="323">
        <f t="shared" si="9"/>
        <v>0</v>
      </c>
      <c r="AF16">
        <f t="shared" si="4"/>
        <v>0</v>
      </c>
      <c r="AG16">
        <f t="shared" si="10"/>
        <v>0</v>
      </c>
      <c r="AH16">
        <f t="shared" si="5"/>
        <v>0</v>
      </c>
      <c r="AI16">
        <f t="shared" si="11"/>
        <v>0</v>
      </c>
      <c r="AN16" s="210" t="str">
        <f t="shared" si="12"/>
        <v>240</v>
      </c>
      <c r="AO16" s="210" t="str">
        <f t="shared" si="13"/>
        <v>240</v>
      </c>
    </row>
    <row r="17" spans="1:41" x14ac:dyDescent="0.25">
      <c r="A17" s="312">
        <v>15</v>
      </c>
      <c r="B17" s="219" t="s">
        <v>866</v>
      </c>
      <c r="C17" s="219" t="s">
        <v>863</v>
      </c>
      <c r="D17" s="219">
        <v>2</v>
      </c>
      <c r="E17" s="219" t="s">
        <v>15</v>
      </c>
      <c r="F17" s="219" t="s">
        <v>15</v>
      </c>
      <c r="G17" s="219" t="s">
        <v>15</v>
      </c>
      <c r="H17" s="219">
        <v>235</v>
      </c>
      <c r="I17" s="224" t="s">
        <v>310</v>
      </c>
      <c r="J17" s="259">
        <f t="shared" si="0"/>
        <v>2194.4415623323857</v>
      </c>
      <c r="K17" s="259">
        <f t="shared" si="1"/>
        <v>552.25</v>
      </c>
      <c r="L17" s="260">
        <v>240</v>
      </c>
      <c r="M17" s="219" t="s">
        <v>451</v>
      </c>
      <c r="N17" s="260">
        <v>240</v>
      </c>
      <c r="O17" s="219" t="s">
        <v>543</v>
      </c>
      <c r="P17" s="91"/>
      <c r="Q17" s="91"/>
      <c r="R17" s="91"/>
      <c r="S17" s="91"/>
      <c r="T17" s="202"/>
      <c r="U17" s="202"/>
      <c r="AB17" s="323">
        <f t="shared" si="6"/>
        <v>0</v>
      </c>
      <c r="AC17" s="323">
        <f t="shared" si="7"/>
        <v>1</v>
      </c>
      <c r="AD17" s="323">
        <f t="shared" si="8"/>
        <v>0</v>
      </c>
      <c r="AE17" s="323">
        <f t="shared" si="9"/>
        <v>0</v>
      </c>
      <c r="AF17">
        <f t="shared" si="4"/>
        <v>0</v>
      </c>
      <c r="AG17">
        <f t="shared" si="10"/>
        <v>0</v>
      </c>
      <c r="AH17">
        <f t="shared" si="5"/>
        <v>0</v>
      </c>
      <c r="AI17">
        <f t="shared" si="11"/>
        <v>0</v>
      </c>
      <c r="AN17" s="210" t="str">
        <f t="shared" si="12"/>
        <v>240</v>
      </c>
      <c r="AO17" s="210" t="str">
        <f t="shared" si="13"/>
        <v>240</v>
      </c>
    </row>
    <row r="18" spans="1:41" x14ac:dyDescent="0.25">
      <c r="A18" s="312">
        <v>16</v>
      </c>
      <c r="B18" s="219" t="s">
        <v>866</v>
      </c>
      <c r="C18" s="219" t="s">
        <v>863</v>
      </c>
      <c r="D18" s="219">
        <v>3</v>
      </c>
      <c r="E18" s="219" t="s">
        <v>15</v>
      </c>
      <c r="F18" s="219" t="s">
        <v>15</v>
      </c>
      <c r="G18" s="219" t="s">
        <v>15</v>
      </c>
      <c r="H18" s="219">
        <v>231</v>
      </c>
      <c r="I18" s="224" t="s">
        <v>310</v>
      </c>
      <c r="J18" s="259">
        <f t="shared" si="0"/>
        <v>2194.4415623323857</v>
      </c>
      <c r="K18" s="259">
        <f t="shared" si="1"/>
        <v>542.85</v>
      </c>
      <c r="L18" s="260">
        <v>240</v>
      </c>
      <c r="M18" s="219" t="s">
        <v>543</v>
      </c>
      <c r="N18" s="260">
        <v>240</v>
      </c>
      <c r="O18" s="219" t="s">
        <v>543</v>
      </c>
      <c r="P18" s="91"/>
      <c r="Q18" s="91"/>
      <c r="R18" s="91"/>
      <c r="S18" s="91"/>
      <c r="T18" s="202"/>
      <c r="U18" s="202"/>
      <c r="AB18" s="323">
        <f t="shared" si="6"/>
        <v>0</v>
      </c>
      <c r="AC18" s="323">
        <f t="shared" si="7"/>
        <v>0</v>
      </c>
      <c r="AD18" s="323">
        <f t="shared" si="8"/>
        <v>0</v>
      </c>
      <c r="AE18" s="323">
        <f t="shared" si="9"/>
        <v>0</v>
      </c>
      <c r="AF18">
        <f t="shared" si="4"/>
        <v>0</v>
      </c>
      <c r="AG18">
        <f t="shared" si="10"/>
        <v>0</v>
      </c>
      <c r="AH18">
        <f t="shared" si="5"/>
        <v>0</v>
      </c>
      <c r="AI18">
        <f t="shared" si="11"/>
        <v>0</v>
      </c>
      <c r="AN18" s="210" t="str">
        <f t="shared" si="12"/>
        <v>240</v>
      </c>
      <c r="AO18" s="210" t="str">
        <f t="shared" si="13"/>
        <v>240</v>
      </c>
    </row>
    <row r="19" spans="1:41" x14ac:dyDescent="0.25">
      <c r="A19" s="312">
        <v>17</v>
      </c>
      <c r="B19" s="219" t="s">
        <v>866</v>
      </c>
      <c r="C19" s="219" t="s">
        <v>862</v>
      </c>
      <c r="D19" s="219">
        <v>1</v>
      </c>
      <c r="E19" s="219" t="s">
        <v>15</v>
      </c>
      <c r="F19" s="219" t="s">
        <v>15</v>
      </c>
      <c r="G19" s="219" t="s">
        <v>15</v>
      </c>
      <c r="H19" s="219">
        <v>310</v>
      </c>
      <c r="I19" s="224" t="s">
        <v>310</v>
      </c>
      <c r="J19" s="259">
        <f t="shared" si="0"/>
        <v>2194.4415623323857</v>
      </c>
      <c r="K19" s="259">
        <f t="shared" si="1"/>
        <v>728.5</v>
      </c>
      <c r="L19" s="260">
        <v>240</v>
      </c>
      <c r="M19" s="219" t="s">
        <v>543</v>
      </c>
      <c r="N19" s="260">
        <v>240</v>
      </c>
      <c r="O19" s="219" t="s">
        <v>451</v>
      </c>
      <c r="P19" s="91"/>
      <c r="Q19" s="91"/>
      <c r="R19" s="91"/>
      <c r="S19" s="91"/>
      <c r="T19" s="202"/>
      <c r="U19" s="202"/>
      <c r="AB19" s="323">
        <f t="shared" si="6"/>
        <v>0</v>
      </c>
      <c r="AC19" s="323">
        <f t="shared" si="7"/>
        <v>0</v>
      </c>
      <c r="AD19" s="323">
        <f t="shared" si="8"/>
        <v>0</v>
      </c>
      <c r="AE19" s="323">
        <f t="shared" si="9"/>
        <v>0</v>
      </c>
      <c r="AF19">
        <f t="shared" si="4"/>
        <v>0</v>
      </c>
      <c r="AG19">
        <f t="shared" si="10"/>
        <v>1</v>
      </c>
      <c r="AH19">
        <f t="shared" si="5"/>
        <v>0</v>
      </c>
      <c r="AI19">
        <f t="shared" si="11"/>
        <v>0</v>
      </c>
      <c r="AN19" s="210" t="str">
        <f t="shared" si="12"/>
        <v>240</v>
      </c>
      <c r="AO19" s="210" t="str">
        <f t="shared" si="13"/>
        <v>240</v>
      </c>
    </row>
    <row r="20" spans="1:41" x14ac:dyDescent="0.25">
      <c r="A20" s="312">
        <v>18</v>
      </c>
      <c r="B20" s="219" t="s">
        <v>866</v>
      </c>
      <c r="C20" s="219" t="s">
        <v>864</v>
      </c>
      <c r="D20" s="219">
        <v>1</v>
      </c>
      <c r="E20" s="219" t="s">
        <v>15</v>
      </c>
      <c r="F20" s="219" t="s">
        <v>15</v>
      </c>
      <c r="G20" s="219" t="s">
        <v>15</v>
      </c>
      <c r="H20" s="219">
        <v>230</v>
      </c>
      <c r="I20" s="224" t="s">
        <v>310</v>
      </c>
      <c r="J20" s="259">
        <f t="shared" si="0"/>
        <v>2194.4415623323857</v>
      </c>
      <c r="K20" s="259">
        <f t="shared" si="1"/>
        <v>540.5</v>
      </c>
      <c r="L20" s="260">
        <v>240</v>
      </c>
      <c r="M20" s="219" t="s">
        <v>451</v>
      </c>
      <c r="N20" s="260">
        <v>240</v>
      </c>
      <c r="O20" s="219" t="s">
        <v>543</v>
      </c>
      <c r="P20" s="91"/>
      <c r="Q20" s="91"/>
      <c r="R20" s="91"/>
      <c r="S20" s="91"/>
      <c r="T20" s="202"/>
      <c r="U20" s="202"/>
      <c r="AB20" s="323">
        <f t="shared" si="6"/>
        <v>0</v>
      </c>
      <c r="AC20" s="323">
        <f t="shared" si="7"/>
        <v>1</v>
      </c>
      <c r="AD20" s="323">
        <f t="shared" si="8"/>
        <v>0</v>
      </c>
      <c r="AE20" s="323">
        <f t="shared" si="9"/>
        <v>0</v>
      </c>
      <c r="AF20">
        <f t="shared" si="4"/>
        <v>0</v>
      </c>
      <c r="AG20">
        <f t="shared" si="10"/>
        <v>0</v>
      </c>
      <c r="AH20">
        <f t="shared" si="5"/>
        <v>0</v>
      </c>
      <c r="AI20">
        <f t="shared" si="11"/>
        <v>0</v>
      </c>
      <c r="AN20" s="210" t="str">
        <f t="shared" si="12"/>
        <v>240</v>
      </c>
      <c r="AO20" s="210" t="str">
        <f t="shared" si="13"/>
        <v>240</v>
      </c>
    </row>
    <row r="21" spans="1:41" x14ac:dyDescent="0.25">
      <c r="A21" s="312">
        <v>19</v>
      </c>
      <c r="B21" s="219" t="s">
        <v>866</v>
      </c>
      <c r="C21" s="219" t="s">
        <v>864</v>
      </c>
      <c r="D21" s="219">
        <v>2</v>
      </c>
      <c r="E21" s="219" t="s">
        <v>15</v>
      </c>
      <c r="F21" s="219" t="s">
        <v>15</v>
      </c>
      <c r="G21" s="219" t="s">
        <v>15</v>
      </c>
      <c r="H21" s="219">
        <v>230</v>
      </c>
      <c r="I21" s="224" t="s">
        <v>310</v>
      </c>
      <c r="J21" s="259">
        <f t="shared" si="0"/>
        <v>2194.4415623323857</v>
      </c>
      <c r="K21" s="259">
        <f t="shared" si="1"/>
        <v>540.5</v>
      </c>
      <c r="L21" s="260">
        <v>240</v>
      </c>
      <c r="M21" s="219" t="s">
        <v>451</v>
      </c>
      <c r="N21" s="260">
        <v>240</v>
      </c>
      <c r="O21" s="219" t="s">
        <v>543</v>
      </c>
      <c r="P21" s="91"/>
      <c r="Q21" s="91"/>
      <c r="R21" s="91"/>
      <c r="S21" s="91"/>
      <c r="T21" s="202"/>
      <c r="U21" s="202"/>
      <c r="AB21" s="323">
        <f t="shared" si="6"/>
        <v>0</v>
      </c>
      <c r="AC21" s="323">
        <f t="shared" si="7"/>
        <v>1</v>
      </c>
      <c r="AD21" s="323">
        <f t="shared" si="8"/>
        <v>0</v>
      </c>
      <c r="AE21" s="323">
        <f t="shared" si="9"/>
        <v>0</v>
      </c>
      <c r="AF21">
        <f t="shared" si="4"/>
        <v>0</v>
      </c>
      <c r="AG21">
        <f t="shared" si="10"/>
        <v>0</v>
      </c>
      <c r="AH21">
        <f t="shared" si="5"/>
        <v>0</v>
      </c>
      <c r="AI21">
        <f t="shared" si="11"/>
        <v>0</v>
      </c>
      <c r="AN21" s="210" t="str">
        <f t="shared" si="12"/>
        <v>240</v>
      </c>
      <c r="AO21" s="210" t="str">
        <f t="shared" si="13"/>
        <v>240</v>
      </c>
    </row>
    <row r="22" spans="1:41" x14ac:dyDescent="0.25">
      <c r="A22" s="312">
        <v>20</v>
      </c>
      <c r="B22" s="219" t="s">
        <v>866</v>
      </c>
      <c r="C22" s="219" t="s">
        <v>864</v>
      </c>
      <c r="D22" s="219">
        <v>3</v>
      </c>
      <c r="E22" s="219" t="s">
        <v>546</v>
      </c>
      <c r="F22" s="219" t="s">
        <v>15</v>
      </c>
      <c r="G22" s="219" t="s">
        <v>15</v>
      </c>
      <c r="H22" s="219">
        <v>236</v>
      </c>
      <c r="I22" s="224" t="s">
        <v>310</v>
      </c>
      <c r="J22" s="259">
        <f t="shared" si="0"/>
        <v>2194.4415623323857</v>
      </c>
      <c r="K22" s="259">
        <f t="shared" si="1"/>
        <v>554.6</v>
      </c>
      <c r="L22" s="260">
        <v>240</v>
      </c>
      <c r="M22" s="219" t="s">
        <v>451</v>
      </c>
      <c r="N22" s="260">
        <v>240</v>
      </c>
      <c r="O22" s="219" t="s">
        <v>543</v>
      </c>
      <c r="P22" s="91"/>
      <c r="Q22" s="91"/>
      <c r="R22" s="91"/>
      <c r="S22" s="91"/>
      <c r="T22" s="202"/>
      <c r="U22" s="202"/>
      <c r="AB22" s="323">
        <f t="shared" si="6"/>
        <v>0</v>
      </c>
      <c r="AC22" s="323">
        <f t="shared" si="7"/>
        <v>1</v>
      </c>
      <c r="AD22" s="323">
        <f t="shared" si="8"/>
        <v>0</v>
      </c>
      <c r="AE22" s="323">
        <f t="shared" si="9"/>
        <v>0</v>
      </c>
      <c r="AF22">
        <f t="shared" si="4"/>
        <v>0</v>
      </c>
      <c r="AG22">
        <f t="shared" si="10"/>
        <v>0</v>
      </c>
      <c r="AH22">
        <f t="shared" si="5"/>
        <v>0</v>
      </c>
      <c r="AI22">
        <f t="shared" si="11"/>
        <v>0</v>
      </c>
      <c r="AN22" s="210" t="str">
        <f t="shared" si="12"/>
        <v>240</v>
      </c>
      <c r="AO22" s="210" t="str">
        <f t="shared" si="13"/>
        <v>240</v>
      </c>
    </row>
    <row r="23" spans="1:41" x14ac:dyDescent="0.25">
      <c r="A23" s="312">
        <v>21</v>
      </c>
      <c r="B23" s="224" t="s">
        <v>485</v>
      </c>
      <c r="C23" s="219" t="s">
        <v>12</v>
      </c>
      <c r="D23" s="219">
        <v>1</v>
      </c>
      <c r="E23" s="219" t="s">
        <v>11</v>
      </c>
      <c r="F23" s="219" t="s">
        <v>11</v>
      </c>
      <c r="G23" s="219" t="s">
        <v>11</v>
      </c>
      <c r="H23" s="219">
        <v>56</v>
      </c>
      <c r="I23" s="224" t="s">
        <v>310</v>
      </c>
      <c r="J23" s="259">
        <f t="shared" si="0"/>
        <v>2194.4415623323857</v>
      </c>
      <c r="K23" s="259">
        <f t="shared" si="1"/>
        <v>131.6</v>
      </c>
      <c r="L23" s="219" t="s">
        <v>451</v>
      </c>
      <c r="M23" s="219" t="s">
        <v>451</v>
      </c>
      <c r="N23" s="219" t="s">
        <v>451</v>
      </c>
      <c r="O23" s="219" t="s">
        <v>451</v>
      </c>
      <c r="P23" s="91"/>
      <c r="Q23" s="91"/>
      <c r="R23" s="91"/>
      <c r="S23" s="91"/>
      <c r="T23" s="202"/>
      <c r="U23" s="202"/>
      <c r="AB23" s="323">
        <f t="shared" si="6"/>
        <v>0</v>
      </c>
      <c r="AC23" s="323">
        <f t="shared" si="7"/>
        <v>0</v>
      </c>
      <c r="AD23" s="323">
        <f t="shared" si="8"/>
        <v>0</v>
      </c>
      <c r="AE23" s="323">
        <f t="shared" si="9"/>
        <v>0</v>
      </c>
      <c r="AF23">
        <f t="shared" si="4"/>
        <v>0</v>
      </c>
      <c r="AG23">
        <f t="shared" si="10"/>
        <v>0</v>
      </c>
      <c r="AH23">
        <f t="shared" si="5"/>
        <v>0</v>
      </c>
      <c r="AI23">
        <f t="shared" si="11"/>
        <v>0</v>
      </c>
      <c r="AN23" s="210" t="str">
        <f t="shared" si="12"/>
        <v>-</v>
      </c>
      <c r="AO23" s="210" t="str">
        <f t="shared" si="13"/>
        <v>-</v>
      </c>
    </row>
    <row r="24" spans="1:41" x14ac:dyDescent="0.25">
      <c r="A24" s="312">
        <v>22</v>
      </c>
      <c r="B24" s="219" t="s">
        <v>12</v>
      </c>
      <c r="C24" s="219" t="s">
        <v>19</v>
      </c>
      <c r="D24" s="219">
        <v>1</v>
      </c>
      <c r="E24" s="219" t="s">
        <v>547</v>
      </c>
      <c r="F24" s="219" t="s">
        <v>11</v>
      </c>
      <c r="G24" s="219" t="s">
        <v>20</v>
      </c>
      <c r="H24" s="219">
        <v>303</v>
      </c>
      <c r="I24" s="224" t="s">
        <v>310</v>
      </c>
      <c r="J24" s="259">
        <f t="shared" si="0"/>
        <v>2194.4415623323857</v>
      </c>
      <c r="K24" s="259">
        <f t="shared" si="1"/>
        <v>712.05000000000007</v>
      </c>
      <c r="L24" s="260">
        <v>330</v>
      </c>
      <c r="M24" s="219" t="s">
        <v>451</v>
      </c>
      <c r="N24" s="260">
        <v>240</v>
      </c>
      <c r="O24" s="219" t="s">
        <v>543</v>
      </c>
      <c r="P24" s="91"/>
      <c r="Q24" s="91"/>
      <c r="R24" s="91"/>
      <c r="S24" s="91"/>
      <c r="T24" s="202"/>
      <c r="U24" s="202"/>
      <c r="AB24" s="323">
        <f t="shared" si="6"/>
        <v>0</v>
      </c>
      <c r="AC24" s="323">
        <f t="shared" si="7"/>
        <v>0</v>
      </c>
      <c r="AD24" s="323">
        <f t="shared" si="8"/>
        <v>0</v>
      </c>
      <c r="AE24" s="323">
        <f t="shared" si="9"/>
        <v>1</v>
      </c>
      <c r="AF24">
        <f t="shared" si="4"/>
        <v>0</v>
      </c>
      <c r="AG24">
        <f t="shared" si="10"/>
        <v>0</v>
      </c>
      <c r="AH24">
        <f t="shared" si="5"/>
        <v>0</v>
      </c>
      <c r="AI24">
        <f t="shared" si="11"/>
        <v>0</v>
      </c>
      <c r="AN24" s="210" t="str">
        <f t="shared" si="12"/>
        <v>330</v>
      </c>
      <c r="AO24" s="210" t="str">
        <f t="shared" si="13"/>
        <v>240</v>
      </c>
    </row>
    <row r="25" spans="1:41" x14ac:dyDescent="0.25">
      <c r="A25" s="312">
        <v>23</v>
      </c>
      <c r="B25" s="219" t="s">
        <v>12</v>
      </c>
      <c r="C25" s="219" t="s">
        <v>19</v>
      </c>
      <c r="D25" s="219">
        <v>2</v>
      </c>
      <c r="E25" s="219" t="s">
        <v>547</v>
      </c>
      <c r="F25" s="219" t="s">
        <v>11</v>
      </c>
      <c r="G25" s="219" t="s">
        <v>20</v>
      </c>
      <c r="H25" s="219">
        <v>354</v>
      </c>
      <c r="I25" s="224" t="s">
        <v>310</v>
      </c>
      <c r="J25" s="259">
        <f t="shared" si="0"/>
        <v>2194.4415623323857</v>
      </c>
      <c r="K25" s="259">
        <f t="shared" si="1"/>
        <v>831.9</v>
      </c>
      <c r="L25" s="260">
        <v>330</v>
      </c>
      <c r="M25" s="219" t="s">
        <v>451</v>
      </c>
      <c r="N25" s="260">
        <v>240</v>
      </c>
      <c r="O25" s="219" t="s">
        <v>543</v>
      </c>
      <c r="P25" s="91"/>
      <c r="Q25" s="91"/>
      <c r="R25" s="91"/>
      <c r="S25" s="91"/>
      <c r="T25" s="202"/>
      <c r="U25" s="202"/>
      <c r="AB25" s="323">
        <f t="shared" si="6"/>
        <v>0</v>
      </c>
      <c r="AC25" s="323">
        <f t="shared" si="7"/>
        <v>0</v>
      </c>
      <c r="AD25" s="323">
        <f t="shared" si="8"/>
        <v>0</v>
      </c>
      <c r="AE25" s="323">
        <f t="shared" si="9"/>
        <v>1</v>
      </c>
      <c r="AF25">
        <f t="shared" si="4"/>
        <v>0</v>
      </c>
      <c r="AG25">
        <f t="shared" si="10"/>
        <v>0</v>
      </c>
      <c r="AH25">
        <f t="shared" si="5"/>
        <v>0</v>
      </c>
      <c r="AI25">
        <f t="shared" si="11"/>
        <v>0</v>
      </c>
      <c r="AN25" s="210" t="str">
        <f t="shared" si="12"/>
        <v>330</v>
      </c>
      <c r="AO25" s="210" t="str">
        <f t="shared" si="13"/>
        <v>240</v>
      </c>
    </row>
    <row r="26" spans="1:41" x14ac:dyDescent="0.25">
      <c r="A26" s="312">
        <v>24</v>
      </c>
      <c r="B26" s="219" t="s">
        <v>871</v>
      </c>
      <c r="C26" s="219" t="s">
        <v>158</v>
      </c>
      <c r="D26" s="219">
        <v>1</v>
      </c>
      <c r="E26" s="219" t="s">
        <v>11</v>
      </c>
      <c r="F26" s="219" t="s">
        <v>11</v>
      </c>
      <c r="G26" s="219" t="s">
        <v>160</v>
      </c>
      <c r="H26" s="219">
        <v>151</v>
      </c>
      <c r="I26" s="224" t="s">
        <v>311</v>
      </c>
      <c r="J26" s="259">
        <f t="shared" si="0"/>
        <v>2470.0035285789895</v>
      </c>
      <c r="K26" s="259">
        <f t="shared" si="1"/>
        <v>401.65999999999997</v>
      </c>
      <c r="L26" s="260">
        <v>330</v>
      </c>
      <c r="M26" s="219" t="s">
        <v>543</v>
      </c>
      <c r="N26" s="219" t="s">
        <v>451</v>
      </c>
      <c r="O26" s="219" t="s">
        <v>451</v>
      </c>
      <c r="P26" s="91"/>
      <c r="Q26" s="91"/>
      <c r="R26" s="91"/>
      <c r="S26" s="91"/>
      <c r="T26" s="202"/>
      <c r="U26" s="202"/>
      <c r="AB26" s="323">
        <f t="shared" si="6"/>
        <v>0</v>
      </c>
      <c r="AC26" s="323">
        <f t="shared" si="7"/>
        <v>0</v>
      </c>
      <c r="AD26" s="323">
        <f t="shared" si="8"/>
        <v>0</v>
      </c>
      <c r="AE26" s="323">
        <f t="shared" si="9"/>
        <v>0</v>
      </c>
      <c r="AF26">
        <f t="shared" si="4"/>
        <v>0</v>
      </c>
      <c r="AG26">
        <f t="shared" si="10"/>
        <v>0</v>
      </c>
      <c r="AH26">
        <f t="shared" si="5"/>
        <v>0</v>
      </c>
      <c r="AI26">
        <f t="shared" si="11"/>
        <v>0</v>
      </c>
      <c r="AN26" s="210" t="str">
        <f t="shared" si="12"/>
        <v>330</v>
      </c>
      <c r="AO26" s="210" t="str">
        <f t="shared" si="13"/>
        <v>-</v>
      </c>
    </row>
    <row r="27" spans="1:41" x14ac:dyDescent="0.25">
      <c r="A27" s="312">
        <v>25</v>
      </c>
      <c r="B27" s="219" t="s">
        <v>871</v>
      </c>
      <c r="C27" s="219" t="s">
        <v>158</v>
      </c>
      <c r="D27" s="219">
        <v>2</v>
      </c>
      <c r="E27" s="219" t="s">
        <v>11</v>
      </c>
      <c r="F27" s="219" t="s">
        <v>11</v>
      </c>
      <c r="G27" s="219" t="s">
        <v>160</v>
      </c>
      <c r="H27" s="219">
        <v>151</v>
      </c>
      <c r="I27" s="224" t="s">
        <v>311</v>
      </c>
      <c r="J27" s="259">
        <f t="shared" si="0"/>
        <v>2470.0035285789895</v>
      </c>
      <c r="K27" s="259">
        <f t="shared" si="1"/>
        <v>401.65999999999997</v>
      </c>
      <c r="L27" s="260">
        <v>330</v>
      </c>
      <c r="M27" s="219" t="s">
        <v>543</v>
      </c>
      <c r="N27" s="219" t="s">
        <v>451</v>
      </c>
      <c r="O27" s="219" t="s">
        <v>451</v>
      </c>
      <c r="P27" s="91"/>
      <c r="Q27" s="91"/>
      <c r="R27" s="91"/>
      <c r="S27" s="91"/>
      <c r="T27" s="202"/>
      <c r="U27" s="202"/>
      <c r="AB27" s="323">
        <f t="shared" si="6"/>
        <v>0</v>
      </c>
      <c r="AC27" s="323">
        <f t="shared" si="7"/>
        <v>0</v>
      </c>
      <c r="AD27" s="323">
        <f t="shared" si="8"/>
        <v>0</v>
      </c>
      <c r="AE27" s="323">
        <f t="shared" si="9"/>
        <v>0</v>
      </c>
      <c r="AF27">
        <f t="shared" si="4"/>
        <v>0</v>
      </c>
      <c r="AG27">
        <f t="shared" si="10"/>
        <v>0</v>
      </c>
      <c r="AH27">
        <f t="shared" si="5"/>
        <v>0</v>
      </c>
      <c r="AI27">
        <f t="shared" si="11"/>
        <v>0</v>
      </c>
      <c r="AN27" s="210" t="str">
        <f t="shared" si="12"/>
        <v>330</v>
      </c>
      <c r="AO27" s="210" t="str">
        <f t="shared" si="13"/>
        <v>-</v>
      </c>
    </row>
    <row r="28" spans="1:41" x14ac:dyDescent="0.25">
      <c r="A28" s="312">
        <v>26</v>
      </c>
      <c r="B28" s="219" t="s">
        <v>871</v>
      </c>
      <c r="C28" s="219" t="s">
        <v>864</v>
      </c>
      <c r="D28" s="219">
        <v>1</v>
      </c>
      <c r="E28" s="219" t="s">
        <v>11</v>
      </c>
      <c r="F28" s="219" t="s">
        <v>11</v>
      </c>
      <c r="G28" s="219" t="s">
        <v>15</v>
      </c>
      <c r="H28" s="219">
        <v>424</v>
      </c>
      <c r="I28" s="224" t="s">
        <v>311</v>
      </c>
      <c r="J28" s="259">
        <f t="shared" si="0"/>
        <v>2470.0035285789895</v>
      </c>
      <c r="K28" s="259">
        <f t="shared" si="1"/>
        <v>1127.8399999999999</v>
      </c>
      <c r="L28" s="260">
        <v>330</v>
      </c>
      <c r="M28" s="219" t="s">
        <v>543</v>
      </c>
      <c r="N28" s="260">
        <v>240</v>
      </c>
      <c r="O28" s="219" t="s">
        <v>451</v>
      </c>
      <c r="P28" s="91"/>
      <c r="Q28" s="91"/>
      <c r="R28" s="91"/>
      <c r="S28" s="91"/>
      <c r="T28" s="202"/>
      <c r="U28" s="202"/>
      <c r="AB28" s="323">
        <f t="shared" si="6"/>
        <v>0</v>
      </c>
      <c r="AC28" s="323">
        <f t="shared" si="7"/>
        <v>0</v>
      </c>
      <c r="AD28" s="323">
        <f t="shared" si="8"/>
        <v>0</v>
      </c>
      <c r="AE28" s="323">
        <f t="shared" si="9"/>
        <v>0</v>
      </c>
      <c r="AF28">
        <f t="shared" si="4"/>
        <v>0</v>
      </c>
      <c r="AG28">
        <f t="shared" si="10"/>
        <v>1</v>
      </c>
      <c r="AH28">
        <f t="shared" si="5"/>
        <v>0</v>
      </c>
      <c r="AI28">
        <f t="shared" si="11"/>
        <v>0</v>
      </c>
      <c r="AN28" s="210" t="str">
        <f t="shared" si="12"/>
        <v>330</v>
      </c>
      <c r="AO28" s="210" t="str">
        <f t="shared" si="13"/>
        <v>240</v>
      </c>
    </row>
    <row r="29" spans="1:41" x14ac:dyDescent="0.25">
      <c r="A29" s="312">
        <v>27</v>
      </c>
      <c r="B29" s="219" t="s">
        <v>871</v>
      </c>
      <c r="C29" s="219" t="s">
        <v>864</v>
      </c>
      <c r="D29" s="219">
        <v>2</v>
      </c>
      <c r="E29" s="219" t="s">
        <v>11</v>
      </c>
      <c r="F29" s="219" t="s">
        <v>11</v>
      </c>
      <c r="G29" s="219" t="s">
        <v>15</v>
      </c>
      <c r="H29" s="219">
        <v>424</v>
      </c>
      <c r="I29" s="224" t="s">
        <v>311</v>
      </c>
      <c r="J29" s="259">
        <f t="shared" si="0"/>
        <v>2470.0035285789895</v>
      </c>
      <c r="K29" s="259">
        <f t="shared" si="1"/>
        <v>1127.8399999999999</v>
      </c>
      <c r="L29" s="260">
        <v>330</v>
      </c>
      <c r="M29" s="219" t="s">
        <v>543</v>
      </c>
      <c r="N29" s="260">
        <v>240</v>
      </c>
      <c r="O29" s="219" t="s">
        <v>451</v>
      </c>
      <c r="P29" s="91"/>
      <c r="Q29" s="91"/>
      <c r="R29" s="91"/>
      <c r="S29" s="91"/>
      <c r="T29" s="202"/>
      <c r="U29" s="202"/>
      <c r="AB29" s="323">
        <f t="shared" si="6"/>
        <v>0</v>
      </c>
      <c r="AC29" s="323">
        <f t="shared" si="7"/>
        <v>0</v>
      </c>
      <c r="AD29" s="323">
        <f t="shared" si="8"/>
        <v>0</v>
      </c>
      <c r="AE29" s="323">
        <f t="shared" si="9"/>
        <v>0</v>
      </c>
      <c r="AF29">
        <f t="shared" si="4"/>
        <v>0</v>
      </c>
      <c r="AG29">
        <f t="shared" si="10"/>
        <v>1</v>
      </c>
      <c r="AH29">
        <f t="shared" si="5"/>
        <v>0</v>
      </c>
      <c r="AI29">
        <f t="shared" si="11"/>
        <v>0</v>
      </c>
      <c r="AN29" s="210" t="str">
        <f t="shared" si="12"/>
        <v>330</v>
      </c>
      <c r="AO29" s="210" t="str">
        <f t="shared" si="13"/>
        <v>240</v>
      </c>
    </row>
    <row r="30" spans="1:41" x14ac:dyDescent="0.25">
      <c r="A30" s="312">
        <v>28</v>
      </c>
      <c r="B30" s="219" t="s">
        <v>871</v>
      </c>
      <c r="C30" s="219" t="s">
        <v>864</v>
      </c>
      <c r="D30" s="219">
        <v>3</v>
      </c>
      <c r="E30" s="219" t="s">
        <v>546</v>
      </c>
      <c r="F30" s="219" t="s">
        <v>11</v>
      </c>
      <c r="G30" s="219" t="s">
        <v>15</v>
      </c>
      <c r="H30" s="219">
        <v>379</v>
      </c>
      <c r="I30" s="224" t="s">
        <v>311</v>
      </c>
      <c r="J30" s="259">
        <f t="shared" si="0"/>
        <v>2470.0035285789895</v>
      </c>
      <c r="K30" s="259">
        <f t="shared" si="1"/>
        <v>1008.1399999999999</v>
      </c>
      <c r="L30" s="260">
        <v>330</v>
      </c>
      <c r="M30" s="219" t="s">
        <v>543</v>
      </c>
      <c r="N30" s="260">
        <v>240</v>
      </c>
      <c r="O30" s="219" t="s">
        <v>451</v>
      </c>
      <c r="P30" s="91"/>
      <c r="Q30" s="91"/>
      <c r="R30" s="91"/>
      <c r="S30" s="91"/>
      <c r="T30" s="202"/>
      <c r="U30" s="202"/>
      <c r="AB30" s="323">
        <f t="shared" si="6"/>
        <v>0</v>
      </c>
      <c r="AC30" s="323">
        <f t="shared" si="7"/>
        <v>0</v>
      </c>
      <c r="AD30" s="323">
        <f t="shared" si="8"/>
        <v>0</v>
      </c>
      <c r="AE30" s="323">
        <f t="shared" si="9"/>
        <v>0</v>
      </c>
      <c r="AF30">
        <f t="shared" si="4"/>
        <v>0</v>
      </c>
      <c r="AG30">
        <f t="shared" si="10"/>
        <v>1</v>
      </c>
      <c r="AH30">
        <f t="shared" si="5"/>
        <v>0</v>
      </c>
      <c r="AI30">
        <f t="shared" si="11"/>
        <v>0</v>
      </c>
      <c r="AN30" s="210" t="str">
        <f t="shared" si="12"/>
        <v>330</v>
      </c>
      <c r="AO30" s="210" t="str">
        <f t="shared" si="13"/>
        <v>240</v>
      </c>
    </row>
    <row r="31" spans="1:41" x14ac:dyDescent="0.25">
      <c r="A31" s="312">
        <v>29</v>
      </c>
      <c r="B31" s="219" t="s">
        <v>871</v>
      </c>
      <c r="C31" s="219" t="s">
        <v>864</v>
      </c>
      <c r="D31" s="219">
        <v>4</v>
      </c>
      <c r="E31" s="219" t="s">
        <v>546</v>
      </c>
      <c r="F31" s="219" t="s">
        <v>11</v>
      </c>
      <c r="G31" s="219" t="s">
        <v>15</v>
      </c>
      <c r="H31" s="219">
        <v>379</v>
      </c>
      <c r="I31" s="224" t="s">
        <v>311</v>
      </c>
      <c r="J31" s="259">
        <f t="shared" si="0"/>
        <v>2470.0035285789895</v>
      </c>
      <c r="K31" s="259">
        <f t="shared" si="1"/>
        <v>1008.1399999999999</v>
      </c>
      <c r="L31" s="260">
        <v>330</v>
      </c>
      <c r="M31" s="219" t="s">
        <v>543</v>
      </c>
      <c r="N31" s="260">
        <v>240</v>
      </c>
      <c r="O31" s="219" t="s">
        <v>451</v>
      </c>
      <c r="P31" s="91"/>
      <c r="Q31" s="91"/>
      <c r="R31" s="91"/>
      <c r="S31" s="91"/>
      <c r="T31" s="202"/>
      <c r="U31" s="202"/>
      <c r="AB31" s="323">
        <f t="shared" si="6"/>
        <v>0</v>
      </c>
      <c r="AC31" s="323">
        <f t="shared" si="7"/>
        <v>0</v>
      </c>
      <c r="AD31" s="323">
        <f t="shared" si="8"/>
        <v>0</v>
      </c>
      <c r="AE31" s="323">
        <f t="shared" si="9"/>
        <v>0</v>
      </c>
      <c r="AF31">
        <f t="shared" si="4"/>
        <v>0</v>
      </c>
      <c r="AG31">
        <f t="shared" si="10"/>
        <v>1</v>
      </c>
      <c r="AH31">
        <f t="shared" si="5"/>
        <v>0</v>
      </c>
      <c r="AI31">
        <f t="shared" si="11"/>
        <v>0</v>
      </c>
      <c r="AN31" s="210" t="str">
        <f t="shared" si="12"/>
        <v>330</v>
      </c>
      <c r="AO31" s="210" t="str">
        <f t="shared" si="13"/>
        <v>240</v>
      </c>
    </row>
    <row r="32" spans="1:41" x14ac:dyDescent="0.25">
      <c r="A32" s="312">
        <v>30</v>
      </c>
      <c r="B32" s="219" t="s">
        <v>967</v>
      </c>
      <c r="C32" s="219" t="s">
        <v>968</v>
      </c>
      <c r="D32" s="219">
        <v>3</v>
      </c>
      <c r="E32" s="219" t="s">
        <v>11</v>
      </c>
      <c r="F32" s="219" t="s">
        <v>11</v>
      </c>
      <c r="G32" s="219" t="s">
        <v>160</v>
      </c>
      <c r="H32" s="219">
        <v>303</v>
      </c>
      <c r="I32" s="224" t="s">
        <v>311</v>
      </c>
      <c r="J32" s="259">
        <f t="shared" si="0"/>
        <v>2470.0035285789895</v>
      </c>
      <c r="K32" s="259">
        <f t="shared" si="1"/>
        <v>805.9799999999999</v>
      </c>
      <c r="L32" s="260">
        <v>330</v>
      </c>
      <c r="M32" s="219" t="s">
        <v>543</v>
      </c>
      <c r="N32" s="260" t="s">
        <v>451</v>
      </c>
      <c r="O32" s="219" t="s">
        <v>451</v>
      </c>
      <c r="P32" s="91"/>
      <c r="Q32" s="91"/>
      <c r="R32" s="91"/>
      <c r="S32" s="91"/>
      <c r="T32" s="202"/>
      <c r="U32" s="202"/>
      <c r="AB32" s="323">
        <f t="shared" si="6"/>
        <v>0</v>
      </c>
      <c r="AC32" s="323">
        <f t="shared" si="7"/>
        <v>0</v>
      </c>
      <c r="AD32" s="323">
        <f t="shared" si="8"/>
        <v>0</v>
      </c>
      <c r="AE32" s="323">
        <f t="shared" si="9"/>
        <v>0</v>
      </c>
      <c r="AF32">
        <f t="shared" si="4"/>
        <v>0</v>
      </c>
      <c r="AG32">
        <f t="shared" si="10"/>
        <v>0</v>
      </c>
      <c r="AH32">
        <f t="shared" si="5"/>
        <v>0</v>
      </c>
      <c r="AI32">
        <f t="shared" si="11"/>
        <v>0</v>
      </c>
      <c r="AN32" s="210" t="str">
        <f t="shared" si="12"/>
        <v>330</v>
      </c>
      <c r="AO32" s="210" t="str">
        <f t="shared" si="13"/>
        <v>-</v>
      </c>
    </row>
    <row r="33" spans="1:41" x14ac:dyDescent="0.25">
      <c r="A33" s="312">
        <v>31</v>
      </c>
      <c r="B33" s="219" t="s">
        <v>967</v>
      </c>
      <c r="C33" s="219" t="s">
        <v>968</v>
      </c>
      <c r="D33" s="219">
        <v>4</v>
      </c>
      <c r="E33" s="219" t="s">
        <v>11</v>
      </c>
      <c r="F33" s="219" t="s">
        <v>11</v>
      </c>
      <c r="G33" s="219" t="s">
        <v>160</v>
      </c>
      <c r="H33" s="219">
        <v>303</v>
      </c>
      <c r="I33" s="224" t="s">
        <v>311</v>
      </c>
      <c r="J33" s="259">
        <f t="shared" si="0"/>
        <v>2470.0035285789895</v>
      </c>
      <c r="K33" s="259">
        <f t="shared" si="1"/>
        <v>805.9799999999999</v>
      </c>
      <c r="L33" s="260">
        <v>330</v>
      </c>
      <c r="M33" s="219" t="s">
        <v>543</v>
      </c>
      <c r="N33" s="260" t="s">
        <v>451</v>
      </c>
      <c r="O33" s="219" t="s">
        <v>451</v>
      </c>
      <c r="P33" s="91"/>
      <c r="Q33" s="91"/>
      <c r="R33" s="91"/>
      <c r="S33" s="91"/>
      <c r="T33" s="202"/>
      <c r="U33" s="202"/>
      <c r="AB33" s="323">
        <f t="shared" si="6"/>
        <v>0</v>
      </c>
      <c r="AC33" s="323">
        <f t="shared" si="7"/>
        <v>0</v>
      </c>
      <c r="AD33" s="323">
        <f t="shared" si="8"/>
        <v>0</v>
      </c>
      <c r="AE33" s="323">
        <f t="shared" si="9"/>
        <v>0</v>
      </c>
      <c r="AF33">
        <f t="shared" si="4"/>
        <v>0</v>
      </c>
      <c r="AG33">
        <f t="shared" si="10"/>
        <v>0</v>
      </c>
      <c r="AH33">
        <f t="shared" si="5"/>
        <v>0</v>
      </c>
      <c r="AI33">
        <f t="shared" si="11"/>
        <v>0</v>
      </c>
      <c r="AN33" s="210" t="str">
        <f t="shared" si="12"/>
        <v>330</v>
      </c>
      <c r="AO33" s="210" t="str">
        <f t="shared" si="13"/>
        <v>-</v>
      </c>
    </row>
    <row r="34" spans="1:41" x14ac:dyDescent="0.25">
      <c r="A34" s="312">
        <v>32</v>
      </c>
      <c r="B34" s="219" t="s">
        <v>880</v>
      </c>
      <c r="C34" s="219" t="s">
        <v>35</v>
      </c>
      <c r="D34" s="219">
        <v>1</v>
      </c>
      <c r="E34" s="219" t="s">
        <v>36</v>
      </c>
      <c r="F34" s="219" t="s">
        <v>37</v>
      </c>
      <c r="G34" s="219" t="s">
        <v>38</v>
      </c>
      <c r="H34" s="219">
        <v>192</v>
      </c>
      <c r="I34" s="224" t="s">
        <v>310</v>
      </c>
      <c r="J34" s="259">
        <f t="shared" si="0"/>
        <v>2194.4415623323857</v>
      </c>
      <c r="K34" s="259">
        <f t="shared" si="1"/>
        <v>451.20000000000005</v>
      </c>
      <c r="L34" s="260">
        <v>240</v>
      </c>
      <c r="M34" s="219" t="s">
        <v>543</v>
      </c>
      <c r="N34" s="219" t="s">
        <v>451</v>
      </c>
      <c r="O34" s="219" t="s">
        <v>451</v>
      </c>
      <c r="P34" s="91"/>
      <c r="Q34" s="91"/>
      <c r="R34" s="91"/>
      <c r="S34" s="91"/>
      <c r="T34" s="202"/>
      <c r="U34" s="202"/>
      <c r="AB34" s="323">
        <f t="shared" si="6"/>
        <v>0</v>
      </c>
      <c r="AC34" s="323">
        <f t="shared" si="7"/>
        <v>0</v>
      </c>
      <c r="AD34" s="323">
        <f t="shared" si="8"/>
        <v>0</v>
      </c>
      <c r="AE34" s="323">
        <f t="shared" si="9"/>
        <v>0</v>
      </c>
      <c r="AF34">
        <f t="shared" si="4"/>
        <v>0</v>
      </c>
      <c r="AG34">
        <f t="shared" si="10"/>
        <v>0</v>
      </c>
      <c r="AH34">
        <f t="shared" si="5"/>
        <v>0</v>
      </c>
      <c r="AI34">
        <f t="shared" si="11"/>
        <v>0</v>
      </c>
      <c r="AN34" s="210" t="str">
        <f t="shared" si="12"/>
        <v>240</v>
      </c>
      <c r="AO34" s="210" t="str">
        <f t="shared" si="13"/>
        <v>-</v>
      </c>
    </row>
    <row r="35" spans="1:41" x14ac:dyDescent="0.25">
      <c r="A35" s="312">
        <v>33</v>
      </c>
      <c r="B35" s="219" t="s">
        <v>14</v>
      </c>
      <c r="C35" s="219" t="s">
        <v>21</v>
      </c>
      <c r="D35" s="219">
        <v>1</v>
      </c>
      <c r="E35" s="219" t="s">
        <v>545</v>
      </c>
      <c r="F35" s="219" t="s">
        <v>15</v>
      </c>
      <c r="G35" s="219" t="s">
        <v>22</v>
      </c>
      <c r="H35" s="219">
        <v>129</v>
      </c>
      <c r="I35" s="224" t="s">
        <v>310</v>
      </c>
      <c r="J35" s="259">
        <f t="shared" si="0"/>
        <v>2194.4415623323857</v>
      </c>
      <c r="K35" s="259">
        <f t="shared" ref="K35:K66" si="14">IF(I35="Quad Bersimis",$X$4*100*H35,IF(I35="Hexa Zebra",$X$7*100*H35))</f>
        <v>303.15000000000003</v>
      </c>
      <c r="L35" s="301" t="s">
        <v>451</v>
      </c>
      <c r="M35" s="219" t="s">
        <v>451</v>
      </c>
      <c r="N35" s="301" t="s">
        <v>451</v>
      </c>
      <c r="O35" s="219" t="s">
        <v>451</v>
      </c>
      <c r="P35" s="91"/>
      <c r="Q35" s="91"/>
      <c r="R35" s="91"/>
      <c r="S35" s="91"/>
      <c r="T35" s="202"/>
      <c r="U35" s="202"/>
      <c r="AB35" s="323">
        <f t="shared" si="6"/>
        <v>0</v>
      </c>
      <c r="AC35" s="323">
        <f t="shared" si="7"/>
        <v>0</v>
      </c>
      <c r="AD35" s="323">
        <f t="shared" si="8"/>
        <v>0</v>
      </c>
      <c r="AE35" s="323">
        <f t="shared" si="9"/>
        <v>0</v>
      </c>
      <c r="AF35">
        <f t="shared" ref="AF35:AF66" si="15">IF(AND(N35=240,O35="Y"),1,0)</f>
        <v>0</v>
      </c>
      <c r="AG35">
        <f t="shared" si="10"/>
        <v>0</v>
      </c>
      <c r="AH35">
        <f t="shared" ref="AH35:AH66" si="16">IF(AND(N35=330,O35="Y"),1,0)</f>
        <v>0</v>
      </c>
      <c r="AI35">
        <f t="shared" si="11"/>
        <v>0</v>
      </c>
      <c r="AN35" s="210" t="str">
        <f t="shared" si="12"/>
        <v>-</v>
      </c>
      <c r="AO35" s="210" t="str">
        <f t="shared" si="13"/>
        <v>-</v>
      </c>
    </row>
    <row r="36" spans="1:41" x14ac:dyDescent="0.25">
      <c r="A36" s="312">
        <v>34</v>
      </c>
      <c r="B36" s="219" t="s">
        <v>14</v>
      </c>
      <c r="C36" s="219" t="s">
        <v>21</v>
      </c>
      <c r="D36" s="219">
        <v>2</v>
      </c>
      <c r="E36" s="219" t="s">
        <v>545</v>
      </c>
      <c r="F36" s="219" t="s">
        <v>15</v>
      </c>
      <c r="G36" s="219" t="s">
        <v>22</v>
      </c>
      <c r="H36" s="219">
        <v>128</v>
      </c>
      <c r="I36" s="224" t="s">
        <v>310</v>
      </c>
      <c r="J36" s="259">
        <f t="shared" si="0"/>
        <v>2194.4415623323857</v>
      </c>
      <c r="K36" s="259">
        <f t="shared" si="14"/>
        <v>300.8</v>
      </c>
      <c r="L36" s="301" t="s">
        <v>451</v>
      </c>
      <c r="M36" s="219" t="s">
        <v>451</v>
      </c>
      <c r="N36" s="301" t="s">
        <v>451</v>
      </c>
      <c r="O36" s="219" t="s">
        <v>451</v>
      </c>
      <c r="P36" s="91"/>
      <c r="Q36" s="91"/>
      <c r="R36" s="91"/>
      <c r="S36" s="91"/>
      <c r="T36" s="202"/>
      <c r="U36" s="202"/>
      <c r="AB36" s="323">
        <f t="shared" si="6"/>
        <v>0</v>
      </c>
      <c r="AC36" s="323">
        <f t="shared" si="7"/>
        <v>0</v>
      </c>
      <c r="AD36" s="323">
        <f t="shared" si="8"/>
        <v>0</v>
      </c>
      <c r="AE36" s="323">
        <f t="shared" si="9"/>
        <v>0</v>
      </c>
      <c r="AF36">
        <f t="shared" si="15"/>
        <v>0</v>
      </c>
      <c r="AG36">
        <f t="shared" si="10"/>
        <v>0</v>
      </c>
      <c r="AH36">
        <f t="shared" si="16"/>
        <v>0</v>
      </c>
      <c r="AI36">
        <f t="shared" si="11"/>
        <v>0</v>
      </c>
      <c r="AN36" s="210" t="str">
        <f t="shared" si="12"/>
        <v>-</v>
      </c>
      <c r="AO36" s="210" t="str">
        <f t="shared" si="13"/>
        <v>-</v>
      </c>
    </row>
    <row r="37" spans="1:41" x14ac:dyDescent="0.25">
      <c r="A37" s="312">
        <v>35</v>
      </c>
      <c r="B37" s="219" t="s">
        <v>863</v>
      </c>
      <c r="C37" s="219" t="s">
        <v>544</v>
      </c>
      <c r="D37" s="219">
        <v>1</v>
      </c>
      <c r="E37" s="219" t="s">
        <v>545</v>
      </c>
      <c r="F37" s="219" t="s">
        <v>15</v>
      </c>
      <c r="G37" s="219" t="s">
        <v>895</v>
      </c>
      <c r="H37" s="219">
        <v>304</v>
      </c>
      <c r="I37" s="224" t="s">
        <v>310</v>
      </c>
      <c r="J37" s="259">
        <f t="shared" si="0"/>
        <v>2194.4415623323857</v>
      </c>
      <c r="K37" s="259">
        <f t="shared" si="14"/>
        <v>714.4</v>
      </c>
      <c r="L37" s="260">
        <v>240</v>
      </c>
      <c r="M37" s="219" t="s">
        <v>543</v>
      </c>
      <c r="N37" s="260">
        <v>240</v>
      </c>
      <c r="O37" s="219" t="s">
        <v>451</v>
      </c>
      <c r="P37" s="91"/>
      <c r="Q37" s="91"/>
      <c r="R37" s="91"/>
      <c r="S37" s="91"/>
      <c r="T37" s="202"/>
      <c r="U37" s="202"/>
      <c r="AB37" s="323">
        <f t="shared" si="6"/>
        <v>0</v>
      </c>
      <c r="AC37" s="323">
        <f t="shared" si="7"/>
        <v>0</v>
      </c>
      <c r="AD37" s="323">
        <f t="shared" si="8"/>
        <v>0</v>
      </c>
      <c r="AE37" s="323">
        <f t="shared" si="9"/>
        <v>0</v>
      </c>
      <c r="AF37">
        <f t="shared" si="15"/>
        <v>0</v>
      </c>
      <c r="AG37">
        <f t="shared" si="10"/>
        <v>1</v>
      </c>
      <c r="AH37">
        <f t="shared" si="16"/>
        <v>0</v>
      </c>
      <c r="AI37">
        <f t="shared" si="11"/>
        <v>0</v>
      </c>
      <c r="AN37" s="210" t="str">
        <f t="shared" si="12"/>
        <v>240</v>
      </c>
      <c r="AO37" s="210" t="str">
        <f t="shared" si="13"/>
        <v>240</v>
      </c>
    </row>
    <row r="38" spans="1:41" x14ac:dyDescent="0.25">
      <c r="A38" s="312">
        <v>36</v>
      </c>
      <c r="B38" s="219" t="s">
        <v>863</v>
      </c>
      <c r="C38" s="219" t="s">
        <v>544</v>
      </c>
      <c r="D38" s="219">
        <v>2</v>
      </c>
      <c r="E38" s="219" t="s">
        <v>545</v>
      </c>
      <c r="F38" s="219" t="s">
        <v>15</v>
      </c>
      <c r="G38" s="219" t="s">
        <v>895</v>
      </c>
      <c r="H38" s="219">
        <v>311</v>
      </c>
      <c r="I38" s="224" t="s">
        <v>310</v>
      </c>
      <c r="J38" s="259">
        <f t="shared" si="0"/>
        <v>2194.4415623323857</v>
      </c>
      <c r="K38" s="259">
        <f t="shared" si="14"/>
        <v>730.85</v>
      </c>
      <c r="L38" s="260">
        <v>240</v>
      </c>
      <c r="M38" s="219" t="s">
        <v>543</v>
      </c>
      <c r="N38" s="260">
        <v>240</v>
      </c>
      <c r="O38" s="219" t="s">
        <v>451</v>
      </c>
      <c r="P38" s="91"/>
      <c r="Q38" s="91"/>
      <c r="R38" s="91"/>
      <c r="S38" s="91"/>
      <c r="T38" s="202"/>
      <c r="U38" s="202"/>
      <c r="AB38" s="323">
        <f t="shared" si="6"/>
        <v>0</v>
      </c>
      <c r="AC38" s="323">
        <f t="shared" si="7"/>
        <v>0</v>
      </c>
      <c r="AD38" s="323">
        <f t="shared" si="8"/>
        <v>0</v>
      </c>
      <c r="AE38" s="323">
        <f t="shared" si="9"/>
        <v>0</v>
      </c>
      <c r="AF38">
        <f t="shared" si="15"/>
        <v>0</v>
      </c>
      <c r="AG38">
        <f t="shared" si="10"/>
        <v>1</v>
      </c>
      <c r="AH38">
        <f t="shared" si="16"/>
        <v>0</v>
      </c>
      <c r="AI38">
        <f t="shared" si="11"/>
        <v>0</v>
      </c>
      <c r="AN38" s="210" t="str">
        <f t="shared" si="12"/>
        <v>240</v>
      </c>
      <c r="AO38" s="210" t="str">
        <f t="shared" si="13"/>
        <v>240</v>
      </c>
    </row>
    <row r="39" spans="1:41" x14ac:dyDescent="0.25">
      <c r="A39" s="312">
        <v>37</v>
      </c>
      <c r="B39" s="219" t="s">
        <v>188</v>
      </c>
      <c r="C39" s="219" t="s">
        <v>973</v>
      </c>
      <c r="D39" s="219">
        <v>1</v>
      </c>
      <c r="E39" s="219" t="s">
        <v>15</v>
      </c>
      <c r="F39" s="219" t="s">
        <v>15</v>
      </c>
      <c r="G39" s="219" t="s">
        <v>33</v>
      </c>
      <c r="H39" s="219">
        <v>102</v>
      </c>
      <c r="I39" s="224" t="s">
        <v>311</v>
      </c>
      <c r="J39" s="259">
        <v>2470.0035285789895</v>
      </c>
      <c r="K39" s="259">
        <f t="shared" si="14"/>
        <v>271.32</v>
      </c>
      <c r="L39" s="260" t="s">
        <v>451</v>
      </c>
      <c r="M39" s="219" t="s">
        <v>451</v>
      </c>
      <c r="N39" s="260" t="s">
        <v>451</v>
      </c>
      <c r="O39" s="219" t="s">
        <v>451</v>
      </c>
      <c r="P39" s="91"/>
      <c r="Q39" s="91"/>
      <c r="R39" s="91"/>
      <c r="S39" s="91"/>
      <c r="T39" s="202"/>
      <c r="U39" s="202"/>
      <c r="AB39" s="323">
        <f t="shared" si="6"/>
        <v>0</v>
      </c>
      <c r="AC39" s="323">
        <f t="shared" si="7"/>
        <v>0</v>
      </c>
      <c r="AD39" s="323">
        <f t="shared" si="8"/>
        <v>0</v>
      </c>
      <c r="AE39" s="323">
        <f t="shared" si="9"/>
        <v>0</v>
      </c>
      <c r="AF39">
        <f t="shared" si="15"/>
        <v>0</v>
      </c>
      <c r="AG39">
        <f t="shared" si="10"/>
        <v>0</v>
      </c>
      <c r="AH39">
        <f t="shared" si="16"/>
        <v>0</v>
      </c>
      <c r="AI39">
        <f t="shared" si="11"/>
        <v>0</v>
      </c>
      <c r="AN39" s="210" t="str">
        <f t="shared" si="12"/>
        <v>-</v>
      </c>
      <c r="AO39" s="210" t="str">
        <f t="shared" si="13"/>
        <v>-</v>
      </c>
    </row>
    <row r="40" spans="1:41" x14ac:dyDescent="0.25">
      <c r="A40" s="312">
        <v>38</v>
      </c>
      <c r="B40" s="219" t="s">
        <v>188</v>
      </c>
      <c r="C40" s="219" t="s">
        <v>973</v>
      </c>
      <c r="D40" s="219">
        <v>2</v>
      </c>
      <c r="E40" s="219" t="s">
        <v>15</v>
      </c>
      <c r="F40" s="301" t="s">
        <v>15</v>
      </c>
      <c r="G40" s="301" t="s">
        <v>33</v>
      </c>
      <c r="H40" s="219">
        <v>102</v>
      </c>
      <c r="I40" s="224" t="s">
        <v>311</v>
      </c>
      <c r="J40" s="259">
        <v>2470.0035285789895</v>
      </c>
      <c r="K40" s="259">
        <f t="shared" si="14"/>
        <v>271.32</v>
      </c>
      <c r="L40" s="260" t="s">
        <v>451</v>
      </c>
      <c r="M40" s="219" t="s">
        <v>451</v>
      </c>
      <c r="N40" s="260" t="s">
        <v>451</v>
      </c>
      <c r="O40" s="301" t="s">
        <v>451</v>
      </c>
      <c r="P40" s="91"/>
      <c r="Q40" s="91"/>
      <c r="R40" s="91"/>
      <c r="S40" s="91"/>
      <c r="T40" s="202"/>
      <c r="U40" s="202"/>
      <c r="AB40" s="323">
        <f t="shared" si="6"/>
        <v>0</v>
      </c>
      <c r="AC40" s="323">
        <f t="shared" si="7"/>
        <v>0</v>
      </c>
      <c r="AD40" s="323">
        <f t="shared" si="8"/>
        <v>0</v>
      </c>
      <c r="AE40" s="323">
        <f t="shared" si="9"/>
        <v>0</v>
      </c>
      <c r="AF40">
        <f t="shared" si="15"/>
        <v>0</v>
      </c>
      <c r="AG40">
        <f t="shared" si="10"/>
        <v>0</v>
      </c>
      <c r="AH40">
        <f t="shared" si="16"/>
        <v>0</v>
      </c>
      <c r="AI40">
        <f t="shared" si="11"/>
        <v>0</v>
      </c>
      <c r="AN40" s="210" t="str">
        <f t="shared" si="12"/>
        <v>-</v>
      </c>
      <c r="AO40" s="210" t="str">
        <f t="shared" si="13"/>
        <v>-</v>
      </c>
    </row>
    <row r="41" spans="1:41" x14ac:dyDescent="0.25">
      <c r="A41" s="312">
        <v>39</v>
      </c>
      <c r="B41" s="219" t="s">
        <v>864</v>
      </c>
      <c r="C41" s="219" t="s">
        <v>881</v>
      </c>
      <c r="D41" s="219">
        <v>1</v>
      </c>
      <c r="E41" s="219" t="s">
        <v>36</v>
      </c>
      <c r="F41" s="301" t="s">
        <v>15</v>
      </c>
      <c r="G41" s="301" t="s">
        <v>36</v>
      </c>
      <c r="H41" s="219">
        <v>260</v>
      </c>
      <c r="I41" s="224" t="s">
        <v>310</v>
      </c>
      <c r="J41" s="259">
        <f t="shared" ref="J41:J81" si="17">IF(I41="Quad Bersimis", (765*765)/($Z$4), IF(I41="Hexa Zebra", (765*765)/($Z$7)))</f>
        <v>2194.4415623323857</v>
      </c>
      <c r="K41" s="259">
        <f t="shared" si="14"/>
        <v>611</v>
      </c>
      <c r="L41" s="260">
        <v>240</v>
      </c>
      <c r="M41" s="219" t="s">
        <v>543</v>
      </c>
      <c r="N41" s="260">
        <v>240</v>
      </c>
      <c r="O41" s="301" t="s">
        <v>543</v>
      </c>
      <c r="P41" s="91"/>
      <c r="Q41" s="91"/>
      <c r="R41" s="91"/>
      <c r="S41" s="91"/>
      <c r="T41" s="202"/>
      <c r="U41" s="202"/>
      <c r="AB41" s="323">
        <f t="shared" si="6"/>
        <v>0</v>
      </c>
      <c r="AC41" s="323">
        <f t="shared" si="7"/>
        <v>0</v>
      </c>
      <c r="AD41" s="323">
        <f t="shared" si="8"/>
        <v>0</v>
      </c>
      <c r="AE41" s="323">
        <f t="shared" si="9"/>
        <v>0</v>
      </c>
      <c r="AF41">
        <f t="shared" si="15"/>
        <v>0</v>
      </c>
      <c r="AG41">
        <f t="shared" si="10"/>
        <v>0</v>
      </c>
      <c r="AH41">
        <f t="shared" si="16"/>
        <v>0</v>
      </c>
      <c r="AI41">
        <f t="shared" si="11"/>
        <v>0</v>
      </c>
      <c r="AN41" s="210" t="str">
        <f t="shared" si="12"/>
        <v>240</v>
      </c>
      <c r="AO41" s="210" t="str">
        <f t="shared" si="13"/>
        <v>240</v>
      </c>
    </row>
    <row r="42" spans="1:41" x14ac:dyDescent="0.25">
      <c r="A42" s="312">
        <v>40</v>
      </c>
      <c r="B42" s="301" t="s">
        <v>963</v>
      </c>
      <c r="C42" s="219" t="s">
        <v>964</v>
      </c>
      <c r="D42" s="219">
        <v>1</v>
      </c>
      <c r="E42" s="219" t="s">
        <v>962</v>
      </c>
      <c r="F42" s="219" t="s">
        <v>15</v>
      </c>
      <c r="G42" s="219" t="s">
        <v>970</v>
      </c>
      <c r="H42" s="219">
        <v>360</v>
      </c>
      <c r="I42" s="224" t="s">
        <v>311</v>
      </c>
      <c r="J42" s="259">
        <f t="shared" si="17"/>
        <v>2470.0035285789895</v>
      </c>
      <c r="K42" s="259">
        <f t="shared" si="14"/>
        <v>957.59999999999991</v>
      </c>
      <c r="L42" s="260">
        <v>330</v>
      </c>
      <c r="M42" s="219" t="s">
        <v>451</v>
      </c>
      <c r="N42" s="260" t="s">
        <v>451</v>
      </c>
      <c r="O42" s="219" t="s">
        <v>451</v>
      </c>
      <c r="P42" s="91"/>
      <c r="Q42" s="91"/>
      <c r="R42" s="91"/>
      <c r="S42" s="91"/>
      <c r="T42" s="202"/>
      <c r="U42" s="202"/>
      <c r="AB42" s="323">
        <f t="shared" si="6"/>
        <v>0</v>
      </c>
      <c r="AC42" s="323">
        <f t="shared" si="7"/>
        <v>0</v>
      </c>
      <c r="AD42" s="323">
        <f t="shared" si="8"/>
        <v>0</v>
      </c>
      <c r="AE42" s="323">
        <f t="shared" si="9"/>
        <v>1</v>
      </c>
      <c r="AF42">
        <f t="shared" si="15"/>
        <v>0</v>
      </c>
      <c r="AG42">
        <f t="shared" si="10"/>
        <v>0</v>
      </c>
      <c r="AH42">
        <f t="shared" si="16"/>
        <v>0</v>
      </c>
      <c r="AI42">
        <f t="shared" si="11"/>
        <v>0</v>
      </c>
      <c r="AN42" s="210" t="str">
        <f t="shared" si="12"/>
        <v>330</v>
      </c>
      <c r="AO42" s="210" t="str">
        <f t="shared" si="13"/>
        <v>-</v>
      </c>
    </row>
    <row r="43" spans="1:41" x14ac:dyDescent="0.25">
      <c r="A43" s="312">
        <v>41</v>
      </c>
      <c r="B43" s="301" t="s">
        <v>963</v>
      </c>
      <c r="C43" s="219" t="s">
        <v>964</v>
      </c>
      <c r="D43" s="219">
        <v>2</v>
      </c>
      <c r="E43" s="219" t="s">
        <v>962</v>
      </c>
      <c r="F43" s="219" t="s">
        <v>15</v>
      </c>
      <c r="G43" s="219" t="s">
        <v>970</v>
      </c>
      <c r="H43" s="219">
        <v>360</v>
      </c>
      <c r="I43" s="224" t="s">
        <v>311</v>
      </c>
      <c r="J43" s="259">
        <f t="shared" si="17"/>
        <v>2470.0035285789895</v>
      </c>
      <c r="K43" s="259">
        <f t="shared" si="14"/>
        <v>957.59999999999991</v>
      </c>
      <c r="L43" s="260">
        <v>330</v>
      </c>
      <c r="M43" s="219" t="s">
        <v>451</v>
      </c>
      <c r="N43" s="260" t="s">
        <v>451</v>
      </c>
      <c r="O43" s="219" t="s">
        <v>451</v>
      </c>
      <c r="P43" s="91"/>
      <c r="Q43" s="91"/>
      <c r="R43" s="91"/>
      <c r="S43" s="91"/>
      <c r="T43" s="202"/>
      <c r="U43" s="202"/>
      <c r="AB43" s="323">
        <f t="shared" si="6"/>
        <v>0</v>
      </c>
      <c r="AC43" s="323">
        <f t="shared" si="7"/>
        <v>0</v>
      </c>
      <c r="AD43" s="323">
        <f t="shared" si="8"/>
        <v>0</v>
      </c>
      <c r="AE43" s="323">
        <f t="shared" si="9"/>
        <v>1</v>
      </c>
      <c r="AF43">
        <f t="shared" si="15"/>
        <v>0</v>
      </c>
      <c r="AG43">
        <f t="shared" si="10"/>
        <v>0</v>
      </c>
      <c r="AH43">
        <f t="shared" si="16"/>
        <v>0</v>
      </c>
      <c r="AI43">
        <f t="shared" si="11"/>
        <v>0</v>
      </c>
      <c r="AN43" s="210" t="str">
        <f t="shared" si="12"/>
        <v>330</v>
      </c>
      <c r="AO43" s="210" t="str">
        <f t="shared" si="13"/>
        <v>-</v>
      </c>
    </row>
    <row r="44" spans="1:41" x14ac:dyDescent="0.25">
      <c r="A44" s="312">
        <v>42</v>
      </c>
      <c r="B44" s="301" t="s">
        <v>872</v>
      </c>
      <c r="C44" s="219" t="s">
        <v>873</v>
      </c>
      <c r="D44" s="219">
        <v>1</v>
      </c>
      <c r="E44" s="219" t="s">
        <v>11</v>
      </c>
      <c r="F44" s="219" t="s">
        <v>11</v>
      </c>
      <c r="G44" s="219" t="s">
        <v>312</v>
      </c>
      <c r="H44" s="219">
        <v>191</v>
      </c>
      <c r="I44" s="224" t="s">
        <v>311</v>
      </c>
      <c r="J44" s="259">
        <f t="shared" si="17"/>
        <v>2470.0035285789895</v>
      </c>
      <c r="K44" s="259">
        <f t="shared" si="14"/>
        <v>508.05999999999995</v>
      </c>
      <c r="L44" s="312" t="s">
        <v>451</v>
      </c>
      <c r="M44" s="219" t="s">
        <v>451</v>
      </c>
      <c r="N44" s="312" t="s">
        <v>451</v>
      </c>
      <c r="O44" s="219" t="s">
        <v>451</v>
      </c>
      <c r="P44" s="91"/>
      <c r="Q44" s="91"/>
      <c r="R44" s="91"/>
      <c r="S44" s="91"/>
      <c r="T44" s="202"/>
      <c r="U44" s="202"/>
      <c r="AB44" s="323">
        <f t="shared" si="6"/>
        <v>0</v>
      </c>
      <c r="AC44" s="323">
        <f t="shared" si="7"/>
        <v>0</v>
      </c>
      <c r="AD44" s="323">
        <f t="shared" si="8"/>
        <v>0</v>
      </c>
      <c r="AE44" s="323">
        <f t="shared" si="9"/>
        <v>0</v>
      </c>
      <c r="AF44">
        <f t="shared" si="15"/>
        <v>0</v>
      </c>
      <c r="AG44">
        <f t="shared" si="10"/>
        <v>0</v>
      </c>
      <c r="AH44">
        <f t="shared" si="16"/>
        <v>0</v>
      </c>
      <c r="AI44">
        <f t="shared" si="11"/>
        <v>0</v>
      </c>
      <c r="AN44" s="210" t="str">
        <f t="shared" si="12"/>
        <v>-</v>
      </c>
      <c r="AO44" s="210" t="str">
        <f t="shared" si="13"/>
        <v>-</v>
      </c>
    </row>
    <row r="45" spans="1:41" x14ac:dyDescent="0.25">
      <c r="A45" s="312">
        <v>43</v>
      </c>
      <c r="B45" s="301" t="s">
        <v>872</v>
      </c>
      <c r="C45" s="219" t="s">
        <v>873</v>
      </c>
      <c r="D45" s="219">
        <v>2</v>
      </c>
      <c r="E45" s="219" t="s">
        <v>11</v>
      </c>
      <c r="F45" s="219" t="s">
        <v>11</v>
      </c>
      <c r="G45" s="219" t="s">
        <v>312</v>
      </c>
      <c r="H45" s="219">
        <v>191</v>
      </c>
      <c r="I45" s="224" t="s">
        <v>311</v>
      </c>
      <c r="J45" s="259">
        <f t="shared" si="17"/>
        <v>2470.0035285789895</v>
      </c>
      <c r="K45" s="259">
        <f t="shared" si="14"/>
        <v>508.05999999999995</v>
      </c>
      <c r="L45" s="312" t="s">
        <v>451</v>
      </c>
      <c r="M45" s="219" t="s">
        <v>451</v>
      </c>
      <c r="N45" s="312" t="s">
        <v>451</v>
      </c>
      <c r="O45" s="219" t="s">
        <v>451</v>
      </c>
      <c r="P45" s="91"/>
      <c r="Q45" s="91"/>
      <c r="R45" s="91"/>
      <c r="S45" s="91"/>
      <c r="T45" s="202"/>
      <c r="U45" s="202"/>
      <c r="AB45" s="323">
        <f t="shared" si="6"/>
        <v>0</v>
      </c>
      <c r="AC45" s="323">
        <f t="shared" si="7"/>
        <v>0</v>
      </c>
      <c r="AD45" s="323">
        <f t="shared" si="8"/>
        <v>0</v>
      </c>
      <c r="AE45" s="323">
        <f t="shared" si="9"/>
        <v>0</v>
      </c>
      <c r="AF45">
        <f t="shared" si="15"/>
        <v>0</v>
      </c>
      <c r="AG45">
        <f t="shared" si="10"/>
        <v>0</v>
      </c>
      <c r="AH45">
        <f t="shared" si="16"/>
        <v>0</v>
      </c>
      <c r="AI45">
        <f t="shared" si="11"/>
        <v>0</v>
      </c>
      <c r="AN45" s="210" t="str">
        <f t="shared" si="12"/>
        <v>-</v>
      </c>
      <c r="AO45" s="210" t="str">
        <f t="shared" si="13"/>
        <v>-</v>
      </c>
    </row>
    <row r="46" spans="1:41" x14ac:dyDescent="0.25">
      <c r="A46" s="312">
        <v>44</v>
      </c>
      <c r="B46" s="312" t="s">
        <v>43</v>
      </c>
      <c r="C46" s="219" t="s">
        <v>878</v>
      </c>
      <c r="D46" s="219">
        <v>1</v>
      </c>
      <c r="E46" s="219" t="s">
        <v>8</v>
      </c>
      <c r="F46" s="219" t="s">
        <v>8</v>
      </c>
      <c r="G46" s="219" t="s">
        <v>8</v>
      </c>
      <c r="H46" s="219">
        <v>222</v>
      </c>
      <c r="I46" s="224" t="s">
        <v>310</v>
      </c>
      <c r="J46" s="259">
        <f t="shared" si="17"/>
        <v>2194.4415623323857</v>
      </c>
      <c r="K46" s="259">
        <f t="shared" si="14"/>
        <v>521.70000000000005</v>
      </c>
      <c r="L46" s="260">
        <v>240</v>
      </c>
      <c r="M46" s="219" t="s">
        <v>543</v>
      </c>
      <c r="N46" s="260">
        <v>240</v>
      </c>
      <c r="O46" s="219" t="s">
        <v>543</v>
      </c>
      <c r="P46" s="91"/>
      <c r="Q46" s="91"/>
      <c r="R46" s="91"/>
      <c r="S46" s="91"/>
      <c r="T46" s="202"/>
      <c r="U46" s="202"/>
      <c r="AB46" s="323">
        <f t="shared" si="6"/>
        <v>0</v>
      </c>
      <c r="AC46" s="323">
        <f t="shared" si="7"/>
        <v>0</v>
      </c>
      <c r="AD46" s="323">
        <f t="shared" si="8"/>
        <v>0</v>
      </c>
      <c r="AE46" s="323">
        <f t="shared" si="9"/>
        <v>0</v>
      </c>
      <c r="AF46">
        <f t="shared" si="15"/>
        <v>0</v>
      </c>
      <c r="AG46">
        <f t="shared" si="10"/>
        <v>0</v>
      </c>
      <c r="AH46">
        <f t="shared" si="16"/>
        <v>0</v>
      </c>
      <c r="AI46">
        <f t="shared" si="11"/>
        <v>0</v>
      </c>
      <c r="AN46" s="210" t="str">
        <f t="shared" si="12"/>
        <v>240</v>
      </c>
      <c r="AO46" s="210" t="str">
        <f t="shared" si="13"/>
        <v>240</v>
      </c>
    </row>
    <row r="47" spans="1:41" x14ac:dyDescent="0.25">
      <c r="A47" s="312">
        <v>45</v>
      </c>
      <c r="B47" s="312" t="s">
        <v>43</v>
      </c>
      <c r="C47" s="301" t="s">
        <v>878</v>
      </c>
      <c r="D47" s="219">
        <v>2</v>
      </c>
      <c r="E47" s="219" t="s">
        <v>8</v>
      </c>
      <c r="F47" s="219" t="s">
        <v>8</v>
      </c>
      <c r="G47" s="219" t="s">
        <v>8</v>
      </c>
      <c r="H47" s="219">
        <v>222</v>
      </c>
      <c r="I47" s="224" t="s">
        <v>310</v>
      </c>
      <c r="J47" s="259">
        <f t="shared" si="17"/>
        <v>2194.4415623323857</v>
      </c>
      <c r="K47" s="259">
        <f t="shared" si="14"/>
        <v>521.70000000000005</v>
      </c>
      <c r="L47" s="260">
        <v>240</v>
      </c>
      <c r="M47" s="219" t="s">
        <v>543</v>
      </c>
      <c r="N47" s="260">
        <v>240</v>
      </c>
      <c r="O47" s="219" t="s">
        <v>543</v>
      </c>
      <c r="P47" s="91"/>
      <c r="Q47" s="91"/>
      <c r="R47" s="91"/>
      <c r="S47" s="91"/>
      <c r="T47" s="202"/>
      <c r="U47" s="202"/>
      <c r="AB47" s="323">
        <f t="shared" si="6"/>
        <v>0</v>
      </c>
      <c r="AC47" s="323">
        <f t="shared" si="7"/>
        <v>0</v>
      </c>
      <c r="AD47" s="323">
        <f t="shared" si="8"/>
        <v>0</v>
      </c>
      <c r="AE47" s="323">
        <f t="shared" si="9"/>
        <v>0</v>
      </c>
      <c r="AF47">
        <f t="shared" si="15"/>
        <v>0</v>
      </c>
      <c r="AG47">
        <f t="shared" si="10"/>
        <v>0</v>
      </c>
      <c r="AH47">
        <f t="shared" si="16"/>
        <v>0</v>
      </c>
      <c r="AI47">
        <f t="shared" si="11"/>
        <v>0</v>
      </c>
      <c r="AN47" s="210" t="str">
        <f t="shared" si="12"/>
        <v>240</v>
      </c>
      <c r="AO47" s="210" t="str">
        <f t="shared" si="13"/>
        <v>240</v>
      </c>
    </row>
    <row r="48" spans="1:41" ht="25.5" x14ac:dyDescent="0.25">
      <c r="A48" s="312">
        <v>46</v>
      </c>
      <c r="B48" s="302" t="s">
        <v>907</v>
      </c>
      <c r="C48" s="301" t="s">
        <v>861</v>
      </c>
      <c r="D48" s="219">
        <v>1</v>
      </c>
      <c r="E48" s="219" t="s">
        <v>11</v>
      </c>
      <c r="F48" s="219" t="s">
        <v>11</v>
      </c>
      <c r="G48" s="219" t="s">
        <v>11</v>
      </c>
      <c r="H48" s="219">
        <v>270</v>
      </c>
      <c r="I48" s="224" t="s">
        <v>310</v>
      </c>
      <c r="J48" s="259">
        <f t="shared" si="17"/>
        <v>2194.4415623323857</v>
      </c>
      <c r="K48" s="259">
        <f t="shared" si="14"/>
        <v>634.5</v>
      </c>
      <c r="L48" s="260">
        <v>240</v>
      </c>
      <c r="M48" s="219" t="s">
        <v>543</v>
      </c>
      <c r="N48" s="260">
        <v>240</v>
      </c>
      <c r="O48" s="219" t="s">
        <v>543</v>
      </c>
      <c r="P48" s="91"/>
      <c r="Q48" s="91"/>
      <c r="R48" s="91"/>
      <c r="S48" s="91"/>
      <c r="T48" s="202"/>
      <c r="U48" s="202"/>
      <c r="AB48" s="323">
        <f t="shared" si="6"/>
        <v>0</v>
      </c>
      <c r="AC48" s="323">
        <f t="shared" si="7"/>
        <v>0</v>
      </c>
      <c r="AD48" s="323">
        <f t="shared" si="8"/>
        <v>0</v>
      </c>
      <c r="AE48" s="323">
        <f t="shared" si="9"/>
        <v>0</v>
      </c>
      <c r="AF48">
        <f t="shared" si="15"/>
        <v>0</v>
      </c>
      <c r="AG48">
        <f t="shared" si="10"/>
        <v>0</v>
      </c>
      <c r="AH48">
        <f t="shared" si="16"/>
        <v>0</v>
      </c>
      <c r="AI48">
        <f t="shared" si="11"/>
        <v>0</v>
      </c>
      <c r="AN48" s="210" t="str">
        <f t="shared" si="12"/>
        <v>240</v>
      </c>
      <c r="AO48" s="210" t="str">
        <f t="shared" si="13"/>
        <v>240</v>
      </c>
    </row>
    <row r="49" spans="1:41" ht="25.5" x14ac:dyDescent="0.25">
      <c r="A49" s="312">
        <v>47</v>
      </c>
      <c r="B49" s="313" t="s">
        <v>25</v>
      </c>
      <c r="C49" s="301" t="s">
        <v>26</v>
      </c>
      <c r="D49" s="219">
        <v>1</v>
      </c>
      <c r="E49" s="219" t="s">
        <v>11</v>
      </c>
      <c r="F49" s="219" t="s">
        <v>11</v>
      </c>
      <c r="G49" s="219" t="s">
        <v>11</v>
      </c>
      <c r="H49" s="219">
        <v>235</v>
      </c>
      <c r="I49" s="224" t="s">
        <v>311</v>
      </c>
      <c r="J49" s="259">
        <f t="shared" si="17"/>
        <v>2470.0035285789895</v>
      </c>
      <c r="K49" s="259">
        <f t="shared" si="14"/>
        <v>625.09999999999991</v>
      </c>
      <c r="L49" s="260">
        <v>240</v>
      </c>
      <c r="M49" s="219" t="s">
        <v>543</v>
      </c>
      <c r="N49" s="260">
        <v>240</v>
      </c>
      <c r="O49" s="219" t="s">
        <v>451</v>
      </c>
      <c r="P49" s="91"/>
      <c r="Q49" s="91"/>
      <c r="R49" s="91"/>
      <c r="S49" s="91"/>
      <c r="T49" s="202"/>
      <c r="U49" s="202"/>
      <c r="AB49" s="323">
        <f t="shared" si="6"/>
        <v>0</v>
      </c>
      <c r="AC49" s="323">
        <f t="shared" si="7"/>
        <v>0</v>
      </c>
      <c r="AD49" s="323">
        <f t="shared" si="8"/>
        <v>0</v>
      </c>
      <c r="AE49" s="323">
        <f t="shared" si="9"/>
        <v>0</v>
      </c>
      <c r="AF49">
        <f t="shared" si="15"/>
        <v>0</v>
      </c>
      <c r="AG49">
        <f t="shared" si="10"/>
        <v>1</v>
      </c>
      <c r="AH49">
        <f t="shared" si="16"/>
        <v>0</v>
      </c>
      <c r="AI49">
        <f t="shared" si="11"/>
        <v>0</v>
      </c>
      <c r="AN49" s="210" t="str">
        <f t="shared" si="12"/>
        <v>240</v>
      </c>
      <c r="AO49" s="210" t="str">
        <f t="shared" si="13"/>
        <v>240</v>
      </c>
    </row>
    <row r="50" spans="1:41" ht="25.5" x14ac:dyDescent="0.25">
      <c r="A50" s="312">
        <v>48</v>
      </c>
      <c r="B50" s="313" t="s">
        <v>25</v>
      </c>
      <c r="C50" s="312" t="s">
        <v>27</v>
      </c>
      <c r="D50" s="219">
        <v>1</v>
      </c>
      <c r="E50" s="219" t="s">
        <v>11</v>
      </c>
      <c r="F50" s="219" t="s">
        <v>11</v>
      </c>
      <c r="G50" s="219" t="s">
        <v>11</v>
      </c>
      <c r="H50" s="219">
        <v>48</v>
      </c>
      <c r="I50" s="224" t="s">
        <v>311</v>
      </c>
      <c r="J50" s="259">
        <f t="shared" si="17"/>
        <v>2470.0035285789895</v>
      </c>
      <c r="K50" s="259">
        <f t="shared" si="14"/>
        <v>127.67999999999998</v>
      </c>
      <c r="L50" s="301" t="s">
        <v>451</v>
      </c>
      <c r="M50" s="219" t="s">
        <v>451</v>
      </c>
      <c r="N50" s="301" t="s">
        <v>451</v>
      </c>
      <c r="O50" s="219" t="s">
        <v>451</v>
      </c>
      <c r="P50" s="91"/>
      <c r="Q50" s="91"/>
      <c r="R50" s="91"/>
      <c r="S50" s="91"/>
      <c r="T50" s="202"/>
      <c r="U50" s="202"/>
      <c r="AB50" s="323">
        <f t="shared" si="6"/>
        <v>0</v>
      </c>
      <c r="AC50" s="323">
        <f t="shared" si="7"/>
        <v>0</v>
      </c>
      <c r="AD50" s="323">
        <f t="shared" si="8"/>
        <v>0</v>
      </c>
      <c r="AE50" s="323">
        <f t="shared" si="9"/>
        <v>0</v>
      </c>
      <c r="AF50">
        <f t="shared" si="15"/>
        <v>0</v>
      </c>
      <c r="AG50">
        <f t="shared" si="10"/>
        <v>0</v>
      </c>
      <c r="AH50">
        <f t="shared" si="16"/>
        <v>0</v>
      </c>
      <c r="AI50">
        <f t="shared" si="11"/>
        <v>0</v>
      </c>
      <c r="AN50" s="210" t="str">
        <f t="shared" si="12"/>
        <v>-</v>
      </c>
      <c r="AO50" s="210" t="str">
        <f t="shared" si="13"/>
        <v>-</v>
      </c>
    </row>
    <row r="51" spans="1:41" x14ac:dyDescent="0.25">
      <c r="A51" s="312">
        <v>49</v>
      </c>
      <c r="B51" s="312" t="s">
        <v>25</v>
      </c>
      <c r="C51" s="219" t="s">
        <v>27</v>
      </c>
      <c r="D51" s="219">
        <v>2</v>
      </c>
      <c r="E51" s="219" t="s">
        <v>11</v>
      </c>
      <c r="F51" s="219" t="s">
        <v>11</v>
      </c>
      <c r="G51" s="219" t="s">
        <v>11</v>
      </c>
      <c r="H51" s="219">
        <v>48</v>
      </c>
      <c r="I51" s="224" t="s">
        <v>311</v>
      </c>
      <c r="J51" s="259">
        <f t="shared" si="17"/>
        <v>2470.0035285789895</v>
      </c>
      <c r="K51" s="259">
        <f t="shared" si="14"/>
        <v>127.67999999999998</v>
      </c>
      <c r="L51" s="312" t="s">
        <v>451</v>
      </c>
      <c r="M51" s="219" t="s">
        <v>451</v>
      </c>
      <c r="N51" s="312" t="s">
        <v>451</v>
      </c>
      <c r="O51" s="219" t="s">
        <v>451</v>
      </c>
      <c r="P51" s="91"/>
      <c r="Q51" s="91"/>
      <c r="R51" s="91"/>
      <c r="S51" s="91"/>
      <c r="T51" s="202"/>
      <c r="U51" s="202"/>
      <c r="AB51" s="323">
        <f t="shared" si="6"/>
        <v>0</v>
      </c>
      <c r="AC51" s="323">
        <f t="shared" si="7"/>
        <v>0</v>
      </c>
      <c r="AD51" s="323">
        <f t="shared" si="8"/>
        <v>0</v>
      </c>
      <c r="AE51" s="323">
        <f t="shared" si="9"/>
        <v>0</v>
      </c>
      <c r="AF51">
        <f t="shared" si="15"/>
        <v>0</v>
      </c>
      <c r="AG51">
        <f t="shared" si="10"/>
        <v>0</v>
      </c>
      <c r="AH51">
        <f t="shared" si="16"/>
        <v>0</v>
      </c>
      <c r="AI51">
        <f t="shared" si="11"/>
        <v>0</v>
      </c>
      <c r="AN51" s="210" t="str">
        <f t="shared" si="12"/>
        <v>-</v>
      </c>
      <c r="AO51" s="210" t="str">
        <f t="shared" si="13"/>
        <v>-</v>
      </c>
    </row>
    <row r="52" spans="1:41" x14ac:dyDescent="0.25">
      <c r="A52" s="312">
        <v>50</v>
      </c>
      <c r="B52" s="219" t="s">
        <v>25</v>
      </c>
      <c r="C52" s="302" t="s">
        <v>485</v>
      </c>
      <c r="D52" s="219">
        <v>1</v>
      </c>
      <c r="E52" s="219" t="s">
        <v>11</v>
      </c>
      <c r="F52" s="219" t="s">
        <v>11</v>
      </c>
      <c r="G52" s="219" t="s">
        <v>11</v>
      </c>
      <c r="H52" s="219">
        <v>96</v>
      </c>
      <c r="I52" s="224" t="s">
        <v>310</v>
      </c>
      <c r="J52" s="259">
        <f t="shared" si="17"/>
        <v>2194.4415623323857</v>
      </c>
      <c r="K52" s="259">
        <f t="shared" si="14"/>
        <v>225.60000000000002</v>
      </c>
      <c r="L52" s="312" t="s">
        <v>451</v>
      </c>
      <c r="M52" s="219" t="s">
        <v>451</v>
      </c>
      <c r="N52" s="219" t="s">
        <v>451</v>
      </c>
      <c r="O52" s="219" t="s">
        <v>451</v>
      </c>
      <c r="P52" s="91"/>
      <c r="Q52" s="91"/>
      <c r="R52" s="91"/>
      <c r="S52" s="91"/>
      <c r="T52" s="202"/>
      <c r="U52" s="202"/>
      <c r="AB52" s="323">
        <f t="shared" si="6"/>
        <v>0</v>
      </c>
      <c r="AC52" s="323">
        <f t="shared" si="7"/>
        <v>0</v>
      </c>
      <c r="AD52" s="323">
        <f t="shared" si="8"/>
        <v>0</v>
      </c>
      <c r="AE52" s="323">
        <f t="shared" si="9"/>
        <v>0</v>
      </c>
      <c r="AF52">
        <f t="shared" si="15"/>
        <v>0</v>
      </c>
      <c r="AG52">
        <f t="shared" si="10"/>
        <v>0</v>
      </c>
      <c r="AH52">
        <f t="shared" si="16"/>
        <v>0</v>
      </c>
      <c r="AI52">
        <f t="shared" si="11"/>
        <v>0</v>
      </c>
      <c r="AN52" s="210" t="str">
        <f t="shared" si="12"/>
        <v>-</v>
      </c>
      <c r="AO52" s="210" t="str">
        <f t="shared" si="13"/>
        <v>-</v>
      </c>
    </row>
    <row r="53" spans="1:41" ht="25.5" x14ac:dyDescent="0.25">
      <c r="A53" s="312">
        <v>51</v>
      </c>
      <c r="B53" s="313" t="s">
        <v>875</v>
      </c>
      <c r="C53" s="312" t="s">
        <v>26</v>
      </c>
      <c r="D53" s="219">
        <v>2</v>
      </c>
      <c r="E53" s="219" t="s">
        <v>11</v>
      </c>
      <c r="F53" s="219" t="s">
        <v>11</v>
      </c>
      <c r="G53" s="219" t="s">
        <v>11</v>
      </c>
      <c r="H53" s="219">
        <v>235</v>
      </c>
      <c r="I53" s="224" t="s">
        <v>311</v>
      </c>
      <c r="J53" s="259">
        <f t="shared" si="17"/>
        <v>2470.0035285789895</v>
      </c>
      <c r="K53" s="259">
        <f t="shared" si="14"/>
        <v>625.09999999999991</v>
      </c>
      <c r="L53" s="260">
        <v>240</v>
      </c>
      <c r="M53" s="219" t="s">
        <v>543</v>
      </c>
      <c r="N53" s="260">
        <v>240</v>
      </c>
      <c r="O53" s="219" t="s">
        <v>451</v>
      </c>
      <c r="P53" s="91"/>
      <c r="Q53" s="91"/>
      <c r="R53" s="91"/>
      <c r="S53" s="91"/>
      <c r="T53" s="202"/>
      <c r="U53" s="202"/>
      <c r="AB53" s="323">
        <f t="shared" si="6"/>
        <v>0</v>
      </c>
      <c r="AC53" s="323">
        <f t="shared" si="7"/>
        <v>0</v>
      </c>
      <c r="AD53" s="323">
        <f t="shared" si="8"/>
        <v>0</v>
      </c>
      <c r="AE53" s="323">
        <f t="shared" si="9"/>
        <v>0</v>
      </c>
      <c r="AF53">
        <f t="shared" si="15"/>
        <v>0</v>
      </c>
      <c r="AG53">
        <f t="shared" si="10"/>
        <v>1</v>
      </c>
      <c r="AH53">
        <f t="shared" si="16"/>
        <v>0</v>
      </c>
      <c r="AI53">
        <f t="shared" si="11"/>
        <v>0</v>
      </c>
      <c r="AN53" s="210" t="str">
        <f t="shared" si="12"/>
        <v>240</v>
      </c>
      <c r="AO53" s="210" t="str">
        <f t="shared" si="13"/>
        <v>240</v>
      </c>
    </row>
    <row r="54" spans="1:41" x14ac:dyDescent="0.25">
      <c r="A54" s="312">
        <v>52</v>
      </c>
      <c r="B54" s="219" t="s">
        <v>26</v>
      </c>
      <c r="C54" s="313" t="s">
        <v>485</v>
      </c>
      <c r="D54" s="219">
        <v>1</v>
      </c>
      <c r="E54" s="219" t="s">
        <v>11</v>
      </c>
      <c r="F54" s="219" t="s">
        <v>11</v>
      </c>
      <c r="G54" s="219" t="s">
        <v>11</v>
      </c>
      <c r="H54" s="219">
        <v>153</v>
      </c>
      <c r="I54" s="224" t="s">
        <v>311</v>
      </c>
      <c r="J54" s="259">
        <f t="shared" si="17"/>
        <v>2470.0035285789895</v>
      </c>
      <c r="K54" s="259">
        <f t="shared" si="14"/>
        <v>406.97999999999996</v>
      </c>
      <c r="L54" s="260">
        <v>240</v>
      </c>
      <c r="M54" s="219" t="s">
        <v>451</v>
      </c>
      <c r="N54" s="312" t="s">
        <v>451</v>
      </c>
      <c r="O54" s="219" t="s">
        <v>451</v>
      </c>
      <c r="P54" s="91"/>
      <c r="Q54" s="91"/>
      <c r="R54" s="91"/>
      <c r="S54" s="91"/>
      <c r="T54" s="202"/>
      <c r="U54" s="202"/>
      <c r="AB54" s="323">
        <f t="shared" si="6"/>
        <v>0</v>
      </c>
      <c r="AC54" s="323">
        <f t="shared" si="7"/>
        <v>1</v>
      </c>
      <c r="AD54" s="323">
        <f t="shared" si="8"/>
        <v>0</v>
      </c>
      <c r="AE54" s="323">
        <f t="shared" si="9"/>
        <v>0</v>
      </c>
      <c r="AF54">
        <f t="shared" si="15"/>
        <v>0</v>
      </c>
      <c r="AG54">
        <f t="shared" si="10"/>
        <v>0</v>
      </c>
      <c r="AH54">
        <f t="shared" si="16"/>
        <v>0</v>
      </c>
      <c r="AI54">
        <f t="shared" si="11"/>
        <v>0</v>
      </c>
      <c r="AN54" s="210" t="str">
        <f t="shared" si="12"/>
        <v>240</v>
      </c>
      <c r="AO54" s="210" t="str">
        <f t="shared" si="13"/>
        <v>-</v>
      </c>
    </row>
    <row r="55" spans="1:41" x14ac:dyDescent="0.25">
      <c r="A55" s="312">
        <v>53</v>
      </c>
      <c r="B55" s="219" t="s">
        <v>26</v>
      </c>
      <c r="C55" s="313" t="s">
        <v>485</v>
      </c>
      <c r="D55" s="219">
        <v>2</v>
      </c>
      <c r="E55" s="219" t="s">
        <v>11</v>
      </c>
      <c r="F55" s="219" t="s">
        <v>11</v>
      </c>
      <c r="G55" s="219" t="s">
        <v>11</v>
      </c>
      <c r="H55" s="219">
        <v>150</v>
      </c>
      <c r="I55" s="224" t="s">
        <v>311</v>
      </c>
      <c r="J55" s="259">
        <f t="shared" si="17"/>
        <v>2470.0035285789895</v>
      </c>
      <c r="K55" s="259">
        <f t="shared" si="14"/>
        <v>398.99999999999994</v>
      </c>
      <c r="L55" s="260">
        <v>240</v>
      </c>
      <c r="M55" s="219" t="s">
        <v>451</v>
      </c>
      <c r="N55" s="312" t="s">
        <v>451</v>
      </c>
      <c r="O55" s="219" t="s">
        <v>451</v>
      </c>
      <c r="P55" s="91"/>
      <c r="Q55" s="91"/>
      <c r="R55" s="91"/>
      <c r="S55" s="91"/>
      <c r="T55" s="202"/>
      <c r="U55" s="202"/>
      <c r="AB55" s="323">
        <f t="shared" si="6"/>
        <v>0</v>
      </c>
      <c r="AC55" s="323">
        <f t="shared" si="7"/>
        <v>1</v>
      </c>
      <c r="AD55" s="323">
        <f t="shared" si="8"/>
        <v>0</v>
      </c>
      <c r="AE55" s="323">
        <f t="shared" si="9"/>
        <v>0</v>
      </c>
      <c r="AF55">
        <f t="shared" si="15"/>
        <v>0</v>
      </c>
      <c r="AG55">
        <f t="shared" si="10"/>
        <v>0</v>
      </c>
      <c r="AH55">
        <f t="shared" si="16"/>
        <v>0</v>
      </c>
      <c r="AI55">
        <f t="shared" si="11"/>
        <v>0</v>
      </c>
      <c r="AN55" s="210" t="str">
        <f t="shared" si="12"/>
        <v>240</v>
      </c>
      <c r="AO55" s="210" t="str">
        <f t="shared" si="13"/>
        <v>-</v>
      </c>
    </row>
    <row r="56" spans="1:41" x14ac:dyDescent="0.25">
      <c r="A56" s="312">
        <v>54</v>
      </c>
      <c r="B56" s="219" t="s">
        <v>28</v>
      </c>
      <c r="C56" s="219" t="s">
        <v>865</v>
      </c>
      <c r="D56" s="219">
        <v>1</v>
      </c>
      <c r="E56" s="219" t="s">
        <v>15</v>
      </c>
      <c r="F56" s="219" t="s">
        <v>229</v>
      </c>
      <c r="G56" s="219" t="s">
        <v>15</v>
      </c>
      <c r="H56" s="219">
        <v>246</v>
      </c>
      <c r="I56" s="224" t="s">
        <v>310</v>
      </c>
      <c r="J56" s="259">
        <f t="shared" si="17"/>
        <v>2194.4415623323857</v>
      </c>
      <c r="K56" s="259">
        <f t="shared" si="14"/>
        <v>578.1</v>
      </c>
      <c r="L56" s="260">
        <v>240</v>
      </c>
      <c r="M56" s="219" t="s">
        <v>543</v>
      </c>
      <c r="N56" s="260">
        <v>240</v>
      </c>
      <c r="O56" s="219" t="s">
        <v>451</v>
      </c>
      <c r="P56" s="91"/>
      <c r="Q56" s="91"/>
      <c r="R56" s="91"/>
      <c r="S56" s="91"/>
      <c r="T56" s="202"/>
      <c r="U56" s="202"/>
      <c r="AB56" s="323">
        <f t="shared" si="6"/>
        <v>0</v>
      </c>
      <c r="AC56" s="323">
        <f t="shared" si="7"/>
        <v>0</v>
      </c>
      <c r="AD56" s="323">
        <f t="shared" si="8"/>
        <v>0</v>
      </c>
      <c r="AE56" s="323">
        <f t="shared" si="9"/>
        <v>0</v>
      </c>
      <c r="AF56">
        <f t="shared" si="15"/>
        <v>0</v>
      </c>
      <c r="AG56">
        <f t="shared" si="10"/>
        <v>1</v>
      </c>
      <c r="AH56">
        <f t="shared" si="16"/>
        <v>0</v>
      </c>
      <c r="AI56">
        <f t="shared" si="11"/>
        <v>0</v>
      </c>
      <c r="AN56" s="210" t="str">
        <f t="shared" si="12"/>
        <v>240</v>
      </c>
      <c r="AO56" s="210" t="str">
        <f t="shared" si="13"/>
        <v>240</v>
      </c>
    </row>
    <row r="57" spans="1:41" x14ac:dyDescent="0.25">
      <c r="A57" s="312">
        <v>55</v>
      </c>
      <c r="B57" s="219" t="s">
        <v>28</v>
      </c>
      <c r="C57" s="219" t="s">
        <v>865</v>
      </c>
      <c r="D57" s="219">
        <v>2</v>
      </c>
      <c r="E57" s="219" t="s">
        <v>15</v>
      </c>
      <c r="F57" s="219" t="s">
        <v>229</v>
      </c>
      <c r="G57" s="219" t="s">
        <v>15</v>
      </c>
      <c r="H57" s="219">
        <v>243</v>
      </c>
      <c r="I57" s="224" t="s">
        <v>310</v>
      </c>
      <c r="J57" s="259">
        <f t="shared" si="17"/>
        <v>2194.4415623323857</v>
      </c>
      <c r="K57" s="259">
        <f t="shared" si="14"/>
        <v>571.05000000000007</v>
      </c>
      <c r="L57" s="260">
        <v>240</v>
      </c>
      <c r="M57" s="219" t="s">
        <v>543</v>
      </c>
      <c r="N57" s="260">
        <v>240</v>
      </c>
      <c r="O57" s="219" t="s">
        <v>451</v>
      </c>
      <c r="P57" s="91"/>
      <c r="Q57" s="91"/>
      <c r="R57" s="91"/>
      <c r="S57" s="91"/>
      <c r="T57" s="202"/>
      <c r="U57" s="202"/>
      <c r="AB57" s="323">
        <f t="shared" si="6"/>
        <v>0</v>
      </c>
      <c r="AC57" s="323">
        <f t="shared" si="7"/>
        <v>0</v>
      </c>
      <c r="AD57" s="323">
        <f t="shared" si="8"/>
        <v>0</v>
      </c>
      <c r="AE57" s="323">
        <f t="shared" si="9"/>
        <v>0</v>
      </c>
      <c r="AF57">
        <f t="shared" si="15"/>
        <v>0</v>
      </c>
      <c r="AG57">
        <f t="shared" si="10"/>
        <v>1</v>
      </c>
      <c r="AH57">
        <f t="shared" si="16"/>
        <v>0</v>
      </c>
      <c r="AI57">
        <f t="shared" si="11"/>
        <v>0</v>
      </c>
      <c r="AN57" s="210" t="str">
        <f t="shared" si="12"/>
        <v>240</v>
      </c>
      <c r="AO57" s="210" t="str">
        <f t="shared" si="13"/>
        <v>240</v>
      </c>
    </row>
    <row r="58" spans="1:41" x14ac:dyDescent="0.25">
      <c r="A58" s="312">
        <v>56</v>
      </c>
      <c r="B58" s="219" t="s">
        <v>28</v>
      </c>
      <c r="C58" s="219" t="s">
        <v>46</v>
      </c>
      <c r="D58" s="219">
        <v>1</v>
      </c>
      <c r="E58" s="219" t="s">
        <v>15</v>
      </c>
      <c r="F58" s="219" t="s">
        <v>229</v>
      </c>
      <c r="G58" s="219" t="s">
        <v>15</v>
      </c>
      <c r="H58" s="219">
        <v>6</v>
      </c>
      <c r="I58" s="224" t="s">
        <v>310</v>
      </c>
      <c r="J58" s="259">
        <f t="shared" si="17"/>
        <v>2194.4415623323857</v>
      </c>
      <c r="K58" s="259">
        <f t="shared" si="14"/>
        <v>14.100000000000001</v>
      </c>
      <c r="L58" s="312" t="s">
        <v>451</v>
      </c>
      <c r="M58" s="219" t="s">
        <v>451</v>
      </c>
      <c r="N58" s="312" t="s">
        <v>451</v>
      </c>
      <c r="O58" s="219" t="s">
        <v>451</v>
      </c>
      <c r="P58" s="91"/>
      <c r="Q58" s="91"/>
      <c r="R58" s="91"/>
      <c r="S58" s="91"/>
      <c r="T58" s="202"/>
      <c r="U58" s="202"/>
      <c r="AB58" s="323">
        <f t="shared" si="6"/>
        <v>0</v>
      </c>
      <c r="AC58" s="323">
        <f t="shared" si="7"/>
        <v>0</v>
      </c>
      <c r="AD58" s="323">
        <f t="shared" si="8"/>
        <v>0</v>
      </c>
      <c r="AE58" s="323">
        <f t="shared" si="9"/>
        <v>0</v>
      </c>
      <c r="AF58">
        <f t="shared" si="15"/>
        <v>0</v>
      </c>
      <c r="AG58">
        <f t="shared" si="10"/>
        <v>0</v>
      </c>
      <c r="AH58">
        <f t="shared" si="16"/>
        <v>0</v>
      </c>
      <c r="AI58">
        <f t="shared" si="11"/>
        <v>0</v>
      </c>
      <c r="AN58" s="210" t="str">
        <f t="shared" si="12"/>
        <v>-</v>
      </c>
      <c r="AO58" s="210" t="str">
        <f t="shared" si="13"/>
        <v>-</v>
      </c>
    </row>
    <row r="59" spans="1:41" x14ac:dyDescent="0.25">
      <c r="A59" s="312">
        <v>57</v>
      </c>
      <c r="B59" s="219" t="s">
        <v>865</v>
      </c>
      <c r="C59" s="219" t="s">
        <v>863</v>
      </c>
      <c r="D59" s="219">
        <v>1</v>
      </c>
      <c r="E59" s="219" t="s">
        <v>15</v>
      </c>
      <c r="F59" s="219" t="s">
        <v>15</v>
      </c>
      <c r="G59" s="219" t="s">
        <v>15</v>
      </c>
      <c r="H59" s="219">
        <v>337</v>
      </c>
      <c r="I59" s="224" t="s">
        <v>310</v>
      </c>
      <c r="J59" s="259">
        <f t="shared" si="17"/>
        <v>2194.4415623323857</v>
      </c>
      <c r="K59" s="259">
        <f t="shared" si="14"/>
        <v>791.95</v>
      </c>
      <c r="L59" s="260">
        <v>240</v>
      </c>
      <c r="M59" s="219" t="s">
        <v>543</v>
      </c>
      <c r="N59" s="260">
        <v>240</v>
      </c>
      <c r="O59" s="219" t="s">
        <v>451</v>
      </c>
      <c r="P59" s="91"/>
      <c r="Q59" s="91"/>
      <c r="R59" s="91"/>
      <c r="S59" s="91"/>
      <c r="T59" s="202"/>
      <c r="U59" s="202"/>
      <c r="AB59" s="323">
        <f t="shared" si="6"/>
        <v>0</v>
      </c>
      <c r="AC59" s="323">
        <f t="shared" si="7"/>
        <v>0</v>
      </c>
      <c r="AD59" s="323">
        <f t="shared" si="8"/>
        <v>0</v>
      </c>
      <c r="AE59" s="323">
        <f t="shared" si="9"/>
        <v>0</v>
      </c>
      <c r="AF59">
        <f t="shared" si="15"/>
        <v>0</v>
      </c>
      <c r="AG59">
        <f t="shared" si="10"/>
        <v>1</v>
      </c>
      <c r="AH59">
        <f t="shared" si="16"/>
        <v>0</v>
      </c>
      <c r="AI59">
        <f t="shared" si="11"/>
        <v>0</v>
      </c>
      <c r="AN59" s="210" t="str">
        <f t="shared" si="12"/>
        <v>240</v>
      </c>
      <c r="AO59" s="210" t="str">
        <f t="shared" si="13"/>
        <v>240</v>
      </c>
    </row>
    <row r="60" spans="1:41" x14ac:dyDescent="0.25">
      <c r="A60" s="312">
        <v>58</v>
      </c>
      <c r="B60" s="219" t="s">
        <v>865</v>
      </c>
      <c r="C60" s="219" t="s">
        <v>863</v>
      </c>
      <c r="D60" s="219">
        <v>2</v>
      </c>
      <c r="E60" s="219" t="s">
        <v>15</v>
      </c>
      <c r="F60" s="219" t="s">
        <v>15</v>
      </c>
      <c r="G60" s="219" t="s">
        <v>15</v>
      </c>
      <c r="H60" s="219">
        <v>337</v>
      </c>
      <c r="I60" s="224" t="s">
        <v>310</v>
      </c>
      <c r="J60" s="259">
        <f t="shared" si="17"/>
        <v>2194.4415623323857</v>
      </c>
      <c r="K60" s="259">
        <f t="shared" si="14"/>
        <v>791.95</v>
      </c>
      <c r="L60" s="260">
        <v>240</v>
      </c>
      <c r="M60" s="219" t="s">
        <v>543</v>
      </c>
      <c r="N60" s="260">
        <v>240</v>
      </c>
      <c r="O60" s="219" t="s">
        <v>451</v>
      </c>
      <c r="P60" s="91"/>
      <c r="Q60" s="91"/>
      <c r="R60" s="91"/>
      <c r="S60" s="91"/>
      <c r="T60" s="202"/>
      <c r="U60" s="202"/>
      <c r="AB60" s="323">
        <f t="shared" si="6"/>
        <v>0</v>
      </c>
      <c r="AC60" s="323">
        <f t="shared" si="7"/>
        <v>0</v>
      </c>
      <c r="AD60" s="323">
        <f t="shared" si="8"/>
        <v>0</v>
      </c>
      <c r="AE60" s="323">
        <f t="shared" si="9"/>
        <v>0</v>
      </c>
      <c r="AF60">
        <f t="shared" si="15"/>
        <v>0</v>
      </c>
      <c r="AG60">
        <f t="shared" si="10"/>
        <v>1</v>
      </c>
      <c r="AH60">
        <f t="shared" si="16"/>
        <v>0</v>
      </c>
      <c r="AI60">
        <f t="shared" si="11"/>
        <v>0</v>
      </c>
      <c r="AN60" s="210" t="str">
        <f t="shared" si="12"/>
        <v>240</v>
      </c>
      <c r="AO60" s="210" t="str">
        <f t="shared" si="13"/>
        <v>240</v>
      </c>
    </row>
    <row r="61" spans="1:41" x14ac:dyDescent="0.25">
      <c r="A61" s="312">
        <v>59</v>
      </c>
      <c r="B61" s="219" t="s">
        <v>865</v>
      </c>
      <c r="C61" s="219" t="s">
        <v>866</v>
      </c>
      <c r="D61" s="219">
        <v>1</v>
      </c>
      <c r="E61" s="219" t="s">
        <v>15</v>
      </c>
      <c r="F61" s="219" t="s">
        <v>15</v>
      </c>
      <c r="G61" s="219" t="s">
        <v>15</v>
      </c>
      <c r="H61" s="219">
        <v>274</v>
      </c>
      <c r="I61" s="224" t="s">
        <v>310</v>
      </c>
      <c r="J61" s="259">
        <f t="shared" si="17"/>
        <v>2194.4415623323857</v>
      </c>
      <c r="K61" s="259">
        <f t="shared" si="14"/>
        <v>643.9</v>
      </c>
      <c r="L61" s="260">
        <v>240</v>
      </c>
      <c r="M61" s="219" t="s">
        <v>543</v>
      </c>
      <c r="N61" s="260">
        <v>240</v>
      </c>
      <c r="O61" s="219" t="s">
        <v>451</v>
      </c>
      <c r="P61" s="91"/>
      <c r="Q61" s="91"/>
      <c r="R61" s="91"/>
      <c r="S61" s="91"/>
      <c r="T61" s="202"/>
      <c r="U61" s="202"/>
      <c r="AB61" s="323">
        <f t="shared" si="6"/>
        <v>0</v>
      </c>
      <c r="AC61" s="323">
        <f t="shared" si="7"/>
        <v>0</v>
      </c>
      <c r="AD61" s="323">
        <f t="shared" si="8"/>
        <v>0</v>
      </c>
      <c r="AE61" s="323">
        <f t="shared" si="9"/>
        <v>0</v>
      </c>
      <c r="AF61">
        <f t="shared" si="15"/>
        <v>0</v>
      </c>
      <c r="AG61">
        <f t="shared" si="10"/>
        <v>1</v>
      </c>
      <c r="AH61">
        <f t="shared" si="16"/>
        <v>0</v>
      </c>
      <c r="AI61">
        <f t="shared" si="11"/>
        <v>0</v>
      </c>
      <c r="AN61" s="210" t="str">
        <f t="shared" si="12"/>
        <v>240</v>
      </c>
      <c r="AO61" s="210" t="str">
        <f t="shared" si="13"/>
        <v>240</v>
      </c>
    </row>
    <row r="62" spans="1:41" x14ac:dyDescent="0.25">
      <c r="A62" s="312">
        <v>60</v>
      </c>
      <c r="B62" s="219" t="s">
        <v>865</v>
      </c>
      <c r="C62" s="219" t="s">
        <v>866</v>
      </c>
      <c r="D62" s="219">
        <v>2</v>
      </c>
      <c r="E62" s="219" t="s">
        <v>15</v>
      </c>
      <c r="F62" s="219" t="s">
        <v>15</v>
      </c>
      <c r="G62" s="219" t="s">
        <v>15</v>
      </c>
      <c r="H62" s="219">
        <v>276</v>
      </c>
      <c r="I62" s="224" t="s">
        <v>310</v>
      </c>
      <c r="J62" s="259">
        <f t="shared" si="17"/>
        <v>2194.4415623323857</v>
      </c>
      <c r="K62" s="259">
        <f t="shared" si="14"/>
        <v>648.6</v>
      </c>
      <c r="L62" s="260">
        <v>240</v>
      </c>
      <c r="M62" s="219" t="s">
        <v>543</v>
      </c>
      <c r="N62" s="260">
        <v>240</v>
      </c>
      <c r="O62" s="219" t="s">
        <v>451</v>
      </c>
      <c r="P62" s="91"/>
      <c r="Q62" s="91"/>
      <c r="R62" s="91"/>
      <c r="S62" s="91"/>
      <c r="T62" s="202"/>
      <c r="U62" s="202"/>
      <c r="AB62" s="323">
        <f t="shared" si="6"/>
        <v>0</v>
      </c>
      <c r="AC62" s="323">
        <f t="shared" si="7"/>
        <v>0</v>
      </c>
      <c r="AD62" s="323">
        <f t="shared" si="8"/>
        <v>0</v>
      </c>
      <c r="AE62" s="323">
        <f t="shared" si="9"/>
        <v>0</v>
      </c>
      <c r="AF62">
        <f t="shared" si="15"/>
        <v>0</v>
      </c>
      <c r="AG62">
        <f t="shared" si="10"/>
        <v>1</v>
      </c>
      <c r="AH62">
        <f t="shared" si="16"/>
        <v>0</v>
      </c>
      <c r="AI62">
        <f t="shared" si="11"/>
        <v>0</v>
      </c>
      <c r="AN62" s="210" t="str">
        <f t="shared" si="12"/>
        <v>240</v>
      </c>
      <c r="AO62" s="210" t="str">
        <f t="shared" si="13"/>
        <v>240</v>
      </c>
    </row>
    <row r="63" spans="1:41" x14ac:dyDescent="0.25">
      <c r="A63" s="312">
        <v>61</v>
      </c>
      <c r="B63" s="219" t="s">
        <v>865</v>
      </c>
      <c r="C63" s="219" t="s">
        <v>867</v>
      </c>
      <c r="D63" s="219">
        <v>1</v>
      </c>
      <c r="E63" s="219" t="s">
        <v>15</v>
      </c>
      <c r="F63" s="219" t="s">
        <v>15</v>
      </c>
      <c r="G63" s="219" t="s">
        <v>15</v>
      </c>
      <c r="H63" s="219">
        <v>237</v>
      </c>
      <c r="I63" s="224" t="s">
        <v>310</v>
      </c>
      <c r="J63" s="259">
        <f t="shared" si="17"/>
        <v>2194.4415623323857</v>
      </c>
      <c r="K63" s="259">
        <f t="shared" si="14"/>
        <v>556.95000000000005</v>
      </c>
      <c r="L63" s="260">
        <v>240</v>
      </c>
      <c r="M63" s="219" t="s">
        <v>451</v>
      </c>
      <c r="N63" s="260">
        <v>240</v>
      </c>
      <c r="O63" s="219" t="s">
        <v>543</v>
      </c>
      <c r="P63" s="91"/>
      <c r="Q63" s="91"/>
      <c r="R63" s="91"/>
      <c r="S63" s="91"/>
      <c r="T63" s="202"/>
      <c r="U63" s="202"/>
      <c r="AB63" s="323">
        <f t="shared" si="6"/>
        <v>0</v>
      </c>
      <c r="AC63" s="323">
        <f t="shared" si="7"/>
        <v>1</v>
      </c>
      <c r="AD63" s="323">
        <f t="shared" si="8"/>
        <v>0</v>
      </c>
      <c r="AE63" s="323">
        <f t="shared" si="9"/>
        <v>0</v>
      </c>
      <c r="AF63">
        <f t="shared" si="15"/>
        <v>0</v>
      </c>
      <c r="AG63">
        <f t="shared" si="10"/>
        <v>0</v>
      </c>
      <c r="AH63">
        <f t="shared" si="16"/>
        <v>0</v>
      </c>
      <c r="AI63">
        <f t="shared" si="11"/>
        <v>0</v>
      </c>
      <c r="AN63" s="210" t="str">
        <f t="shared" si="12"/>
        <v>240</v>
      </c>
      <c r="AO63" s="210" t="str">
        <f t="shared" si="13"/>
        <v>240</v>
      </c>
    </row>
    <row r="64" spans="1:41" x14ac:dyDescent="0.25">
      <c r="A64" s="312">
        <v>62</v>
      </c>
      <c r="B64" s="219" t="s">
        <v>865</v>
      </c>
      <c r="C64" s="219" t="s">
        <v>867</v>
      </c>
      <c r="D64" s="219">
        <v>2</v>
      </c>
      <c r="E64" s="279" t="s">
        <v>15</v>
      </c>
      <c r="F64" s="219" t="s">
        <v>15</v>
      </c>
      <c r="G64" s="219" t="s">
        <v>15</v>
      </c>
      <c r="H64" s="219">
        <v>237</v>
      </c>
      <c r="I64" s="224" t="s">
        <v>310</v>
      </c>
      <c r="J64" s="259">
        <f t="shared" si="17"/>
        <v>2194.4415623323857</v>
      </c>
      <c r="K64" s="259">
        <f t="shared" si="14"/>
        <v>556.95000000000005</v>
      </c>
      <c r="L64" s="260">
        <v>240</v>
      </c>
      <c r="M64" s="219" t="s">
        <v>451</v>
      </c>
      <c r="N64" s="260">
        <v>240</v>
      </c>
      <c r="O64" s="219" t="s">
        <v>543</v>
      </c>
      <c r="P64" s="91"/>
      <c r="Q64" s="91"/>
      <c r="R64" s="91"/>
      <c r="S64" s="91"/>
      <c r="T64" s="202"/>
      <c r="U64" s="202"/>
      <c r="AB64" s="323">
        <f t="shared" si="6"/>
        <v>0</v>
      </c>
      <c r="AC64" s="323">
        <f t="shared" si="7"/>
        <v>1</v>
      </c>
      <c r="AD64" s="323">
        <f t="shared" si="8"/>
        <v>0</v>
      </c>
      <c r="AE64" s="323">
        <f t="shared" si="9"/>
        <v>0</v>
      </c>
      <c r="AF64">
        <f t="shared" si="15"/>
        <v>0</v>
      </c>
      <c r="AG64">
        <f t="shared" si="10"/>
        <v>0</v>
      </c>
      <c r="AH64">
        <f t="shared" si="16"/>
        <v>0</v>
      </c>
      <c r="AI64">
        <f t="shared" si="11"/>
        <v>0</v>
      </c>
      <c r="AN64" s="210" t="str">
        <f t="shared" si="12"/>
        <v>240</v>
      </c>
      <c r="AO64" s="210" t="str">
        <f t="shared" si="13"/>
        <v>240</v>
      </c>
    </row>
    <row r="65" spans="1:41" x14ac:dyDescent="0.25">
      <c r="A65" s="312">
        <v>63</v>
      </c>
      <c r="B65" s="219" t="s">
        <v>876</v>
      </c>
      <c r="C65" s="219" t="s">
        <v>866</v>
      </c>
      <c r="D65" s="219">
        <v>1</v>
      </c>
      <c r="E65" s="219" t="s">
        <v>11</v>
      </c>
      <c r="F65" s="219" t="s">
        <v>11</v>
      </c>
      <c r="G65" s="219" t="s">
        <v>15</v>
      </c>
      <c r="H65" s="219">
        <v>292</v>
      </c>
      <c r="I65" s="224" t="s">
        <v>310</v>
      </c>
      <c r="J65" s="259">
        <f t="shared" si="17"/>
        <v>2194.4415623323857</v>
      </c>
      <c r="K65" s="259">
        <f t="shared" si="14"/>
        <v>686.2</v>
      </c>
      <c r="L65" s="260">
        <v>240</v>
      </c>
      <c r="M65" s="219" t="s">
        <v>543</v>
      </c>
      <c r="N65" s="260">
        <v>240</v>
      </c>
      <c r="O65" s="219" t="s">
        <v>451</v>
      </c>
      <c r="P65" s="91"/>
      <c r="Q65" s="91"/>
      <c r="R65" s="91"/>
      <c r="S65" s="91"/>
      <c r="T65" s="202"/>
      <c r="U65" s="202"/>
      <c r="AB65" s="323">
        <f t="shared" si="6"/>
        <v>0</v>
      </c>
      <c r="AC65" s="323">
        <f t="shared" si="7"/>
        <v>0</v>
      </c>
      <c r="AD65" s="323">
        <f t="shared" si="8"/>
        <v>0</v>
      </c>
      <c r="AE65" s="323">
        <f t="shared" si="9"/>
        <v>0</v>
      </c>
      <c r="AF65">
        <f t="shared" si="15"/>
        <v>0</v>
      </c>
      <c r="AG65">
        <f t="shared" si="10"/>
        <v>1</v>
      </c>
      <c r="AH65">
        <f t="shared" si="16"/>
        <v>0</v>
      </c>
      <c r="AI65">
        <f t="shared" si="11"/>
        <v>0</v>
      </c>
      <c r="AN65" s="210" t="str">
        <f t="shared" si="12"/>
        <v>240</v>
      </c>
      <c r="AO65" s="210" t="str">
        <f t="shared" si="13"/>
        <v>240</v>
      </c>
    </row>
    <row r="66" spans="1:41" x14ac:dyDescent="0.25">
      <c r="A66" s="312">
        <v>64</v>
      </c>
      <c r="B66" s="219" t="s">
        <v>876</v>
      </c>
      <c r="C66" s="219" t="s">
        <v>30</v>
      </c>
      <c r="D66" s="219">
        <v>1</v>
      </c>
      <c r="E66" s="219" t="s">
        <v>11</v>
      </c>
      <c r="F66" s="219" t="s">
        <v>11</v>
      </c>
      <c r="G66" s="219" t="s">
        <v>11</v>
      </c>
      <c r="H66" s="219">
        <v>261</v>
      </c>
      <c r="I66" s="224" t="s">
        <v>310</v>
      </c>
      <c r="J66" s="259">
        <f t="shared" si="17"/>
        <v>2194.4415623323857</v>
      </c>
      <c r="K66" s="259">
        <f t="shared" si="14"/>
        <v>613.35</v>
      </c>
      <c r="L66" s="260">
        <v>240</v>
      </c>
      <c r="M66" s="219" t="s">
        <v>543</v>
      </c>
      <c r="N66" s="301">
        <v>240</v>
      </c>
      <c r="O66" s="219" t="s">
        <v>451</v>
      </c>
      <c r="P66" s="91"/>
      <c r="Q66" s="91"/>
      <c r="R66" s="91"/>
      <c r="S66" s="91"/>
      <c r="T66" s="202"/>
      <c r="U66" s="202"/>
      <c r="AB66" s="323">
        <f t="shared" si="6"/>
        <v>0</v>
      </c>
      <c r="AC66" s="323">
        <f t="shared" si="7"/>
        <v>0</v>
      </c>
      <c r="AD66" s="323">
        <f t="shared" si="8"/>
        <v>0</v>
      </c>
      <c r="AE66" s="323">
        <f t="shared" si="9"/>
        <v>0</v>
      </c>
      <c r="AF66">
        <f t="shared" si="15"/>
        <v>0</v>
      </c>
      <c r="AG66">
        <f t="shared" si="10"/>
        <v>1</v>
      </c>
      <c r="AH66">
        <f t="shared" si="16"/>
        <v>0</v>
      </c>
      <c r="AI66">
        <f t="shared" si="11"/>
        <v>0</v>
      </c>
      <c r="AN66" s="210" t="str">
        <f t="shared" si="12"/>
        <v>240</v>
      </c>
      <c r="AO66" s="210" t="str">
        <f t="shared" si="13"/>
        <v>240</v>
      </c>
    </row>
    <row r="67" spans="1:41" x14ac:dyDescent="0.25">
      <c r="A67" s="312">
        <v>65</v>
      </c>
      <c r="B67" s="219" t="s">
        <v>876</v>
      </c>
      <c r="C67" s="219" t="s">
        <v>30</v>
      </c>
      <c r="D67" s="219">
        <v>2</v>
      </c>
      <c r="E67" s="219" t="s">
        <v>11</v>
      </c>
      <c r="F67" s="219" t="s">
        <v>11</v>
      </c>
      <c r="G67" s="219" t="s">
        <v>11</v>
      </c>
      <c r="H67" s="219">
        <v>261</v>
      </c>
      <c r="I67" s="224" t="s">
        <v>310</v>
      </c>
      <c r="J67" s="259">
        <f t="shared" si="17"/>
        <v>2194.4415623323857</v>
      </c>
      <c r="K67" s="259">
        <f t="shared" ref="K67:K81" si="18">IF(I67="Quad Bersimis",$X$4*100*H67,IF(I67="Hexa Zebra",$X$7*100*H67))</f>
        <v>613.35</v>
      </c>
      <c r="L67" s="260">
        <v>240</v>
      </c>
      <c r="M67" s="219" t="s">
        <v>543</v>
      </c>
      <c r="N67" s="301">
        <v>240</v>
      </c>
      <c r="O67" s="219" t="s">
        <v>451</v>
      </c>
      <c r="P67" s="91"/>
      <c r="Q67" s="91"/>
      <c r="R67" s="91"/>
      <c r="S67" s="91"/>
      <c r="T67" s="202"/>
      <c r="U67" s="202"/>
      <c r="AB67" s="323">
        <f t="shared" si="6"/>
        <v>0</v>
      </c>
      <c r="AC67" s="323">
        <f t="shared" si="7"/>
        <v>0</v>
      </c>
      <c r="AD67" s="323">
        <f t="shared" si="8"/>
        <v>0</v>
      </c>
      <c r="AE67" s="323">
        <f t="shared" si="9"/>
        <v>0</v>
      </c>
      <c r="AF67">
        <f t="shared" ref="AF67:AF73" si="19">IF(AND(N67=240,O67="Y"),1,0)</f>
        <v>0</v>
      </c>
      <c r="AG67">
        <f t="shared" si="10"/>
        <v>1</v>
      </c>
      <c r="AH67">
        <f t="shared" ref="AH67:AH73" si="20">IF(AND(N67=330,O67="Y"),1,0)</f>
        <v>0</v>
      </c>
      <c r="AI67">
        <f t="shared" si="11"/>
        <v>0</v>
      </c>
      <c r="AN67" s="210" t="str">
        <f t="shared" si="12"/>
        <v>240</v>
      </c>
      <c r="AO67" s="210" t="str">
        <f t="shared" si="13"/>
        <v>240</v>
      </c>
    </row>
    <row r="68" spans="1:41" x14ac:dyDescent="0.25">
      <c r="A68" s="312">
        <v>66</v>
      </c>
      <c r="B68" s="219" t="s">
        <v>32</v>
      </c>
      <c r="C68" s="219" t="s">
        <v>9</v>
      </c>
      <c r="D68" s="219">
        <v>1</v>
      </c>
      <c r="E68" s="219" t="s">
        <v>11</v>
      </c>
      <c r="F68" s="219" t="s">
        <v>33</v>
      </c>
      <c r="G68" s="219" t="s">
        <v>11</v>
      </c>
      <c r="H68" s="219">
        <v>22</v>
      </c>
      <c r="I68" s="224" t="s">
        <v>310</v>
      </c>
      <c r="J68" s="259">
        <f t="shared" si="17"/>
        <v>2194.4415623323857</v>
      </c>
      <c r="K68" s="259">
        <f t="shared" si="18"/>
        <v>51.7</v>
      </c>
      <c r="L68" s="260">
        <v>240</v>
      </c>
      <c r="M68" s="219" t="s">
        <v>543</v>
      </c>
      <c r="N68" s="312" t="s">
        <v>451</v>
      </c>
      <c r="O68" s="219" t="s">
        <v>451</v>
      </c>
      <c r="P68" s="91"/>
      <c r="Q68" s="91"/>
      <c r="R68" s="91"/>
      <c r="S68" s="91"/>
      <c r="T68" s="202"/>
      <c r="U68" s="202"/>
      <c r="AB68" s="323">
        <f t="shared" ref="AB68:AB81" si="21">IF(AND(L68=240,M68="Y"),1,0)</f>
        <v>0</v>
      </c>
      <c r="AC68" s="323">
        <f t="shared" ref="AC68:AC81" si="22">IF(AND(L68=240,M68="-"),1,0)</f>
        <v>0</v>
      </c>
      <c r="AD68" s="323">
        <f t="shared" ref="AD68:AD81" si="23">IF(AND(L68=330,M68="Y"),1,0)</f>
        <v>0</v>
      </c>
      <c r="AE68" s="323">
        <f t="shared" ref="AE68:AE81" si="24">IF(AND(L68=330,M68="-"),1,0)</f>
        <v>0</v>
      </c>
      <c r="AF68">
        <f t="shared" si="19"/>
        <v>0</v>
      </c>
      <c r="AG68">
        <f t="shared" ref="AG68:AG73" si="25">IF(AND(N68=240,O68="-"),1,0)</f>
        <v>0</v>
      </c>
      <c r="AH68">
        <f t="shared" si="20"/>
        <v>0</v>
      </c>
      <c r="AI68">
        <f t="shared" ref="AI68:AI73" si="26">IF(AND(N68=330,O68="-"),1,0)</f>
        <v>0</v>
      </c>
      <c r="AN68" s="210" t="str">
        <f>LEFT(L68,3)</f>
        <v>240</v>
      </c>
      <c r="AO68" s="210" t="str">
        <f t="shared" ref="AO68:AO83" si="27">LEFT(N68,3)</f>
        <v>-</v>
      </c>
    </row>
    <row r="69" spans="1:41" x14ac:dyDescent="0.25">
      <c r="A69" s="312">
        <v>67</v>
      </c>
      <c r="B69" s="219" t="s">
        <v>32</v>
      </c>
      <c r="C69" s="219" t="s">
        <v>9</v>
      </c>
      <c r="D69" s="219">
        <v>2</v>
      </c>
      <c r="E69" s="219" t="s">
        <v>11</v>
      </c>
      <c r="F69" s="219" t="s">
        <v>33</v>
      </c>
      <c r="G69" s="219" t="s">
        <v>11</v>
      </c>
      <c r="H69" s="219">
        <v>22</v>
      </c>
      <c r="I69" s="224" t="s">
        <v>310</v>
      </c>
      <c r="J69" s="259">
        <f t="shared" si="17"/>
        <v>2194.4415623323857</v>
      </c>
      <c r="K69" s="259">
        <f t="shared" si="18"/>
        <v>51.7</v>
      </c>
      <c r="L69" s="260">
        <v>240</v>
      </c>
      <c r="M69" s="219" t="s">
        <v>543</v>
      </c>
      <c r="N69" s="312" t="s">
        <v>451</v>
      </c>
      <c r="O69" s="219" t="s">
        <v>451</v>
      </c>
      <c r="P69" s="91"/>
      <c r="Q69" s="91"/>
      <c r="R69" s="91"/>
      <c r="S69" s="91"/>
      <c r="T69" s="202"/>
      <c r="U69" s="202"/>
      <c r="AB69" s="323">
        <f t="shared" si="21"/>
        <v>0</v>
      </c>
      <c r="AC69" s="323">
        <f t="shared" si="22"/>
        <v>0</v>
      </c>
      <c r="AD69" s="323">
        <f t="shared" si="23"/>
        <v>0</v>
      </c>
      <c r="AE69" s="323">
        <f t="shared" si="24"/>
        <v>0</v>
      </c>
      <c r="AF69">
        <f t="shared" si="19"/>
        <v>0</v>
      </c>
      <c r="AG69">
        <f t="shared" si="25"/>
        <v>0</v>
      </c>
      <c r="AH69">
        <f t="shared" si="20"/>
        <v>0</v>
      </c>
      <c r="AI69">
        <f t="shared" si="26"/>
        <v>0</v>
      </c>
      <c r="AN69" s="210" t="str">
        <f>LEFT(L69,3)</f>
        <v>240</v>
      </c>
      <c r="AO69" s="210" t="str">
        <f t="shared" si="27"/>
        <v>-</v>
      </c>
    </row>
    <row r="70" spans="1:41" x14ac:dyDescent="0.25">
      <c r="A70" s="312">
        <v>68</v>
      </c>
      <c r="B70" s="219" t="s">
        <v>877</v>
      </c>
      <c r="C70" s="219" t="s">
        <v>31</v>
      </c>
      <c r="D70" s="219">
        <v>1</v>
      </c>
      <c r="E70" s="219" t="s">
        <v>948</v>
      </c>
      <c r="F70" s="219" t="s">
        <v>11</v>
      </c>
      <c r="G70" s="219" t="s">
        <v>312</v>
      </c>
      <c r="H70" s="219">
        <v>208</v>
      </c>
      <c r="I70" s="224" t="s">
        <v>310</v>
      </c>
      <c r="J70" s="259">
        <f t="shared" si="17"/>
        <v>2194.4415623323857</v>
      </c>
      <c r="K70" s="259">
        <f t="shared" si="18"/>
        <v>488.8</v>
      </c>
      <c r="L70" s="260">
        <v>240</v>
      </c>
      <c r="M70" s="219" t="s">
        <v>543</v>
      </c>
      <c r="N70" s="260">
        <v>240</v>
      </c>
      <c r="O70" s="219" t="s">
        <v>543</v>
      </c>
      <c r="P70" s="91"/>
      <c r="Q70" s="91"/>
      <c r="R70" s="91"/>
      <c r="S70" s="91"/>
      <c r="T70" s="202"/>
      <c r="U70" s="202"/>
      <c r="AB70" s="323">
        <f t="shared" si="21"/>
        <v>0</v>
      </c>
      <c r="AC70" s="323">
        <f t="shared" si="22"/>
        <v>0</v>
      </c>
      <c r="AD70" s="323">
        <f t="shared" si="23"/>
        <v>0</v>
      </c>
      <c r="AE70" s="323">
        <f t="shared" si="24"/>
        <v>0</v>
      </c>
      <c r="AF70">
        <f t="shared" si="19"/>
        <v>0</v>
      </c>
      <c r="AG70">
        <f t="shared" si="25"/>
        <v>0</v>
      </c>
      <c r="AH70">
        <f t="shared" si="20"/>
        <v>0</v>
      </c>
      <c r="AI70">
        <f t="shared" si="26"/>
        <v>0</v>
      </c>
      <c r="AN70" s="210" t="str">
        <f>LEFT(L70,3)</f>
        <v>240</v>
      </c>
      <c r="AO70" s="210" t="str">
        <f t="shared" si="27"/>
        <v>240</v>
      </c>
    </row>
    <row r="71" spans="1:41" x14ac:dyDescent="0.25">
      <c r="A71" s="312">
        <v>69</v>
      </c>
      <c r="B71" s="219" t="s">
        <v>877</v>
      </c>
      <c r="C71" s="219" t="s">
        <v>31</v>
      </c>
      <c r="D71" s="219">
        <v>2</v>
      </c>
      <c r="E71" s="219" t="s">
        <v>948</v>
      </c>
      <c r="F71" s="219" t="s">
        <v>11</v>
      </c>
      <c r="G71" s="219" t="s">
        <v>312</v>
      </c>
      <c r="H71" s="219">
        <v>208</v>
      </c>
      <c r="I71" s="224" t="s">
        <v>310</v>
      </c>
      <c r="J71" s="259">
        <f t="shared" si="17"/>
        <v>2194.4415623323857</v>
      </c>
      <c r="K71" s="259">
        <f t="shared" si="18"/>
        <v>488.8</v>
      </c>
      <c r="L71" s="260">
        <v>240</v>
      </c>
      <c r="M71" s="219" t="s">
        <v>543</v>
      </c>
      <c r="N71" s="260">
        <v>240</v>
      </c>
      <c r="O71" s="219" t="s">
        <v>543</v>
      </c>
      <c r="P71" s="203"/>
      <c r="Q71" s="203"/>
      <c r="R71" s="203"/>
      <c r="S71" s="203"/>
      <c r="T71" s="202"/>
      <c r="U71" s="202"/>
      <c r="AB71" s="323">
        <f t="shared" si="21"/>
        <v>0</v>
      </c>
      <c r="AC71" s="323">
        <f t="shared" si="22"/>
        <v>0</v>
      </c>
      <c r="AD71" s="323">
        <f t="shared" si="23"/>
        <v>0</v>
      </c>
      <c r="AE71" s="323">
        <f t="shared" si="24"/>
        <v>0</v>
      </c>
      <c r="AF71">
        <f t="shared" si="19"/>
        <v>0</v>
      </c>
      <c r="AG71">
        <f t="shared" si="25"/>
        <v>0</v>
      </c>
      <c r="AH71">
        <f t="shared" si="20"/>
        <v>0</v>
      </c>
      <c r="AI71">
        <f t="shared" si="26"/>
        <v>0</v>
      </c>
      <c r="AN71" s="210" t="str">
        <f>LEFT(L71,3)</f>
        <v>240</v>
      </c>
      <c r="AO71" s="210" t="str">
        <f t="shared" si="27"/>
        <v>240</v>
      </c>
    </row>
    <row r="72" spans="1:41" x14ac:dyDescent="0.25">
      <c r="A72" s="312">
        <v>70</v>
      </c>
      <c r="B72" s="219" t="s">
        <v>879</v>
      </c>
      <c r="C72" s="219" t="s">
        <v>43</v>
      </c>
      <c r="D72" s="219">
        <v>1</v>
      </c>
      <c r="E72" s="219" t="s">
        <v>8</v>
      </c>
      <c r="F72" s="219" t="s">
        <v>44</v>
      </c>
      <c r="G72" s="219" t="s">
        <v>8</v>
      </c>
      <c r="H72" s="219">
        <v>136</v>
      </c>
      <c r="I72" s="224" t="s">
        <v>310</v>
      </c>
      <c r="J72" s="259">
        <f t="shared" si="17"/>
        <v>2194.4415623323857</v>
      </c>
      <c r="K72" s="259">
        <f t="shared" si="18"/>
        <v>319.60000000000002</v>
      </c>
      <c r="L72" s="260">
        <v>240</v>
      </c>
      <c r="M72" s="219" t="s">
        <v>543</v>
      </c>
      <c r="N72" s="260">
        <v>240</v>
      </c>
      <c r="O72" s="301" t="s">
        <v>543</v>
      </c>
      <c r="P72" s="91"/>
      <c r="Q72" s="91"/>
      <c r="R72" s="91"/>
      <c r="S72" s="91"/>
      <c r="T72" s="202"/>
      <c r="U72" s="202"/>
      <c r="AB72" s="323">
        <f t="shared" si="21"/>
        <v>0</v>
      </c>
      <c r="AC72" s="323">
        <f t="shared" si="22"/>
        <v>0</v>
      </c>
      <c r="AD72" s="323">
        <f t="shared" si="23"/>
        <v>0</v>
      </c>
      <c r="AE72" s="323">
        <f t="shared" si="24"/>
        <v>0</v>
      </c>
      <c r="AF72">
        <f t="shared" si="19"/>
        <v>0</v>
      </c>
      <c r="AG72">
        <f t="shared" si="25"/>
        <v>0</v>
      </c>
      <c r="AH72">
        <f t="shared" si="20"/>
        <v>0</v>
      </c>
      <c r="AI72">
        <f t="shared" si="26"/>
        <v>0</v>
      </c>
      <c r="AN72" s="210" t="str">
        <f>LEFT(L72,3)</f>
        <v>240</v>
      </c>
      <c r="AO72" s="210" t="str">
        <f t="shared" si="27"/>
        <v>240</v>
      </c>
    </row>
    <row r="73" spans="1:41" x14ac:dyDescent="0.25">
      <c r="A73" s="312">
        <v>71</v>
      </c>
      <c r="B73" s="219" t="s">
        <v>879</v>
      </c>
      <c r="C73" s="219" t="s">
        <v>43</v>
      </c>
      <c r="D73" s="219">
        <v>2</v>
      </c>
      <c r="E73" s="219" t="s">
        <v>8</v>
      </c>
      <c r="F73" s="219" t="s">
        <v>44</v>
      </c>
      <c r="G73" s="219" t="s">
        <v>8</v>
      </c>
      <c r="H73" s="219">
        <v>138</v>
      </c>
      <c r="I73" s="224" t="s">
        <v>310</v>
      </c>
      <c r="J73" s="259">
        <f t="shared" si="17"/>
        <v>2194.4415623323857</v>
      </c>
      <c r="K73" s="259">
        <f t="shared" si="18"/>
        <v>324.3</v>
      </c>
      <c r="L73" s="260">
        <v>240</v>
      </c>
      <c r="M73" s="219" t="s">
        <v>543</v>
      </c>
      <c r="N73" s="260">
        <v>240</v>
      </c>
      <c r="O73" s="301" t="s">
        <v>543</v>
      </c>
      <c r="P73" s="91"/>
      <c r="Q73" s="91"/>
      <c r="R73" s="91"/>
      <c r="S73" s="91"/>
      <c r="T73" s="202"/>
      <c r="U73" s="202"/>
      <c r="AB73" s="323">
        <f t="shared" si="21"/>
        <v>0</v>
      </c>
      <c r="AC73" s="323">
        <f t="shared" si="22"/>
        <v>0</v>
      </c>
      <c r="AD73" s="323">
        <f t="shared" si="23"/>
        <v>0</v>
      </c>
      <c r="AE73" s="323">
        <f t="shared" si="24"/>
        <v>0</v>
      </c>
      <c r="AF73">
        <f t="shared" si="19"/>
        <v>0</v>
      </c>
      <c r="AG73">
        <f t="shared" si="25"/>
        <v>0</v>
      </c>
      <c r="AH73">
        <f t="shared" si="20"/>
        <v>0</v>
      </c>
      <c r="AI73">
        <f t="shared" si="26"/>
        <v>0</v>
      </c>
      <c r="AO73" s="210" t="str">
        <f t="shared" si="27"/>
        <v>240</v>
      </c>
    </row>
    <row r="74" spans="1:41" x14ac:dyDescent="0.25">
      <c r="A74" s="312">
        <v>72</v>
      </c>
      <c r="B74" s="219" t="s">
        <v>491</v>
      </c>
      <c r="C74" s="219" t="s">
        <v>862</v>
      </c>
      <c r="D74" s="219">
        <v>1</v>
      </c>
      <c r="E74" s="219" t="s">
        <v>15</v>
      </c>
      <c r="F74" s="219" t="s">
        <v>15</v>
      </c>
      <c r="G74" s="219" t="s">
        <v>15</v>
      </c>
      <c r="H74" s="219">
        <v>293</v>
      </c>
      <c r="I74" s="224" t="s">
        <v>310</v>
      </c>
      <c r="J74" s="259">
        <f t="shared" si="17"/>
        <v>2194.4415623323857</v>
      </c>
      <c r="K74" s="259">
        <f t="shared" si="18"/>
        <v>688.55000000000007</v>
      </c>
      <c r="L74" s="260">
        <v>240</v>
      </c>
      <c r="M74" s="219" t="s">
        <v>451</v>
      </c>
      <c r="N74" s="260">
        <v>240</v>
      </c>
      <c r="O74" s="301" t="s">
        <v>543</v>
      </c>
      <c r="P74" s="91"/>
      <c r="Q74" s="91"/>
      <c r="R74" s="91"/>
      <c r="S74" s="91"/>
      <c r="T74" s="202"/>
      <c r="U74" s="202"/>
      <c r="AB74" s="323">
        <f t="shared" si="21"/>
        <v>0</v>
      </c>
      <c r="AC74" s="323">
        <f t="shared" si="22"/>
        <v>1</v>
      </c>
      <c r="AD74" s="323">
        <f t="shared" si="23"/>
        <v>0</v>
      </c>
      <c r="AE74" s="323">
        <f t="shared" si="24"/>
        <v>0</v>
      </c>
      <c r="AF74" s="270">
        <f t="shared" ref="AF74:AF79" si="28">IF(AND(N74=240,O74="Y"),1,0)</f>
        <v>0</v>
      </c>
      <c r="AG74" s="270">
        <f t="shared" ref="AG74:AG79" si="29">IF(AND(N74=240,O74="-"),1,0)</f>
        <v>0</v>
      </c>
      <c r="AH74" s="270">
        <f t="shared" ref="AH74:AH79" si="30">IF(AND(N74=330,O74="Y"),1,0)</f>
        <v>0</v>
      </c>
      <c r="AI74" s="270">
        <f t="shared" ref="AI74:AI79" si="31">IF(AND(N74=330,O74="-"),1,0)</f>
        <v>0</v>
      </c>
    </row>
    <row r="75" spans="1:41" x14ac:dyDescent="0.25">
      <c r="A75" s="312">
        <v>73</v>
      </c>
      <c r="B75" s="219" t="s">
        <v>491</v>
      </c>
      <c r="C75" s="219" t="s">
        <v>880</v>
      </c>
      <c r="D75" s="219">
        <v>1</v>
      </c>
      <c r="E75" s="219" t="s">
        <v>36</v>
      </c>
      <c r="F75" s="219" t="s">
        <v>15</v>
      </c>
      <c r="G75" s="219" t="s">
        <v>36</v>
      </c>
      <c r="H75" s="219">
        <v>268</v>
      </c>
      <c r="I75" s="224" t="s">
        <v>310</v>
      </c>
      <c r="J75" s="259">
        <f t="shared" si="17"/>
        <v>2194.4415623323857</v>
      </c>
      <c r="K75" s="259">
        <f t="shared" si="18"/>
        <v>629.80000000000007</v>
      </c>
      <c r="L75" s="260">
        <v>240</v>
      </c>
      <c r="M75" s="219" t="s">
        <v>451</v>
      </c>
      <c r="N75" s="260">
        <v>240</v>
      </c>
      <c r="O75" s="301" t="s">
        <v>543</v>
      </c>
      <c r="P75" s="91"/>
      <c r="Q75" s="91"/>
      <c r="R75" s="91"/>
      <c r="S75" s="91"/>
      <c r="T75" s="202"/>
      <c r="U75" s="202"/>
      <c r="AB75" s="323">
        <f t="shared" si="21"/>
        <v>0</v>
      </c>
      <c r="AC75" s="323">
        <f t="shared" si="22"/>
        <v>1</v>
      </c>
      <c r="AD75" s="323">
        <f t="shared" si="23"/>
        <v>0</v>
      </c>
      <c r="AE75" s="323">
        <f t="shared" si="24"/>
        <v>0</v>
      </c>
      <c r="AF75" s="270">
        <f t="shared" si="28"/>
        <v>0</v>
      </c>
      <c r="AG75" s="270">
        <f t="shared" si="29"/>
        <v>0</v>
      </c>
      <c r="AH75" s="270">
        <f t="shared" si="30"/>
        <v>0</v>
      </c>
      <c r="AI75" s="270">
        <f t="shared" si="31"/>
        <v>0</v>
      </c>
    </row>
    <row r="76" spans="1:41" s="270" customFormat="1" x14ac:dyDescent="0.25">
      <c r="A76" s="312">
        <v>74</v>
      </c>
      <c r="B76" s="280" t="s">
        <v>30</v>
      </c>
      <c r="C76" s="280" t="s">
        <v>869</v>
      </c>
      <c r="D76" s="280">
        <v>1</v>
      </c>
      <c r="E76" s="280" t="s">
        <v>11</v>
      </c>
      <c r="F76" s="280" t="s">
        <v>11</v>
      </c>
      <c r="G76" s="280" t="s">
        <v>11</v>
      </c>
      <c r="H76" s="280">
        <v>377</v>
      </c>
      <c r="I76" s="281" t="s">
        <v>311</v>
      </c>
      <c r="J76" s="259">
        <f t="shared" si="17"/>
        <v>2470.0035285789895</v>
      </c>
      <c r="K76" s="259">
        <f t="shared" si="18"/>
        <v>1002.8199999999999</v>
      </c>
      <c r="L76" s="260">
        <v>330</v>
      </c>
      <c r="M76" s="280" t="s">
        <v>451</v>
      </c>
      <c r="N76" s="260">
        <v>240</v>
      </c>
      <c r="O76" s="301" t="s">
        <v>543</v>
      </c>
      <c r="P76" s="91"/>
      <c r="Q76" s="91"/>
      <c r="R76" s="91"/>
      <c r="S76" s="91"/>
      <c r="T76" s="202"/>
      <c r="U76" s="202"/>
      <c r="AB76" s="323">
        <f t="shared" si="21"/>
        <v>0</v>
      </c>
      <c r="AC76" s="323">
        <f t="shared" si="22"/>
        <v>0</v>
      </c>
      <c r="AD76" s="323">
        <f t="shared" si="23"/>
        <v>0</v>
      </c>
      <c r="AE76" s="323">
        <f t="shared" si="24"/>
        <v>1</v>
      </c>
      <c r="AF76" s="270">
        <f t="shared" si="28"/>
        <v>0</v>
      </c>
      <c r="AG76" s="270">
        <f t="shared" si="29"/>
        <v>0</v>
      </c>
      <c r="AH76" s="270">
        <f t="shared" si="30"/>
        <v>0</v>
      </c>
      <c r="AI76" s="270">
        <f t="shared" si="31"/>
        <v>0</v>
      </c>
      <c r="AN76" s="210"/>
      <c r="AO76" s="210"/>
    </row>
    <row r="77" spans="1:41" s="270" customFormat="1" x14ac:dyDescent="0.25">
      <c r="A77" s="312">
        <v>75</v>
      </c>
      <c r="B77" s="280" t="s">
        <v>30</v>
      </c>
      <c r="C77" s="280" t="s">
        <v>26</v>
      </c>
      <c r="D77" s="280">
        <v>2</v>
      </c>
      <c r="E77" s="280" t="s">
        <v>11</v>
      </c>
      <c r="F77" s="280" t="s">
        <v>11</v>
      </c>
      <c r="G77" s="280" t="s">
        <v>11</v>
      </c>
      <c r="H77" s="280">
        <v>377</v>
      </c>
      <c r="I77" s="281" t="s">
        <v>311</v>
      </c>
      <c r="J77" s="259">
        <f t="shared" si="17"/>
        <v>2470.0035285789895</v>
      </c>
      <c r="K77" s="259">
        <f t="shared" si="18"/>
        <v>1002.8199999999999</v>
      </c>
      <c r="L77" s="260">
        <v>330</v>
      </c>
      <c r="M77" s="280" t="s">
        <v>451</v>
      </c>
      <c r="N77" s="260">
        <v>240</v>
      </c>
      <c r="O77" s="301" t="s">
        <v>543</v>
      </c>
      <c r="P77" s="91"/>
      <c r="Q77" s="91"/>
      <c r="R77" s="91"/>
      <c r="S77" s="91"/>
      <c r="T77" s="202"/>
      <c r="U77" s="202"/>
      <c r="AB77" s="323">
        <f t="shared" si="21"/>
        <v>0</v>
      </c>
      <c r="AC77" s="323">
        <f t="shared" si="22"/>
        <v>0</v>
      </c>
      <c r="AD77" s="323">
        <f t="shared" si="23"/>
        <v>0</v>
      </c>
      <c r="AE77" s="323">
        <f t="shared" si="24"/>
        <v>1</v>
      </c>
      <c r="AF77" s="270">
        <f t="shared" si="28"/>
        <v>0</v>
      </c>
      <c r="AG77" s="270">
        <f t="shared" si="29"/>
        <v>0</v>
      </c>
      <c r="AH77" s="270">
        <f t="shared" si="30"/>
        <v>0</v>
      </c>
      <c r="AI77" s="270">
        <f t="shared" si="31"/>
        <v>0</v>
      </c>
      <c r="AN77" s="210"/>
      <c r="AO77" s="210"/>
    </row>
    <row r="78" spans="1:41" s="270" customFormat="1" x14ac:dyDescent="0.25">
      <c r="A78" s="312">
        <v>76</v>
      </c>
      <c r="B78" s="280" t="s">
        <v>30</v>
      </c>
      <c r="C78" s="280" t="s">
        <v>869</v>
      </c>
      <c r="D78" s="280">
        <v>3</v>
      </c>
      <c r="E78" s="280" t="s">
        <v>11</v>
      </c>
      <c r="F78" s="280" t="s">
        <v>11</v>
      </c>
      <c r="G78" s="280" t="s">
        <v>11</v>
      </c>
      <c r="H78" s="280">
        <v>361</v>
      </c>
      <c r="I78" s="281" t="s">
        <v>311</v>
      </c>
      <c r="J78" s="259">
        <f t="shared" si="17"/>
        <v>2470.0035285789895</v>
      </c>
      <c r="K78" s="259">
        <f t="shared" si="18"/>
        <v>960.25999999999988</v>
      </c>
      <c r="L78" s="260">
        <v>330</v>
      </c>
      <c r="M78" s="280" t="s">
        <v>451</v>
      </c>
      <c r="N78" s="260">
        <v>240</v>
      </c>
      <c r="O78" s="301" t="s">
        <v>543</v>
      </c>
      <c r="P78" s="91"/>
      <c r="Q78" s="91"/>
      <c r="R78" s="91"/>
      <c r="S78" s="91"/>
      <c r="T78" s="202"/>
      <c r="U78" s="202"/>
      <c r="AB78" s="323">
        <f t="shared" si="21"/>
        <v>0</v>
      </c>
      <c r="AC78" s="323">
        <f t="shared" si="22"/>
        <v>0</v>
      </c>
      <c r="AD78" s="323">
        <f t="shared" si="23"/>
        <v>0</v>
      </c>
      <c r="AE78" s="323">
        <f t="shared" si="24"/>
        <v>1</v>
      </c>
      <c r="AF78" s="270">
        <f t="shared" si="28"/>
        <v>0</v>
      </c>
      <c r="AG78" s="270">
        <f t="shared" si="29"/>
        <v>0</v>
      </c>
      <c r="AH78" s="270">
        <f t="shared" si="30"/>
        <v>0</v>
      </c>
      <c r="AI78" s="270">
        <f t="shared" si="31"/>
        <v>0</v>
      </c>
      <c r="AN78" s="210"/>
      <c r="AO78" s="210"/>
    </row>
    <row r="79" spans="1:41" s="270" customFormat="1" x14ac:dyDescent="0.25">
      <c r="A79" s="312">
        <v>77</v>
      </c>
      <c r="B79" s="280" t="s">
        <v>30</v>
      </c>
      <c r="C79" s="280" t="s">
        <v>869</v>
      </c>
      <c r="D79" s="280">
        <v>4</v>
      </c>
      <c r="E79" s="280" t="s">
        <v>11</v>
      </c>
      <c r="F79" s="280" t="s">
        <v>11</v>
      </c>
      <c r="G79" s="280" t="s">
        <v>11</v>
      </c>
      <c r="H79" s="280">
        <v>361</v>
      </c>
      <c r="I79" s="281" t="s">
        <v>311</v>
      </c>
      <c r="J79" s="259">
        <f t="shared" si="17"/>
        <v>2470.0035285789895</v>
      </c>
      <c r="K79" s="259">
        <f t="shared" si="18"/>
        <v>960.25999999999988</v>
      </c>
      <c r="L79" s="260">
        <v>330</v>
      </c>
      <c r="M79" s="280" t="s">
        <v>451</v>
      </c>
      <c r="N79" s="260">
        <v>240</v>
      </c>
      <c r="O79" s="301" t="s">
        <v>543</v>
      </c>
      <c r="P79" s="91"/>
      <c r="Q79" s="91"/>
      <c r="R79" s="91"/>
      <c r="S79" s="91"/>
      <c r="T79" s="202"/>
      <c r="U79" s="202"/>
      <c r="AB79" s="323">
        <f t="shared" si="21"/>
        <v>0</v>
      </c>
      <c r="AC79" s="323">
        <f t="shared" si="22"/>
        <v>0</v>
      </c>
      <c r="AD79" s="323">
        <f t="shared" si="23"/>
        <v>0</v>
      </c>
      <c r="AE79" s="323">
        <f t="shared" si="24"/>
        <v>1</v>
      </c>
      <c r="AF79" s="270">
        <f t="shared" si="28"/>
        <v>0</v>
      </c>
      <c r="AG79" s="270">
        <f t="shared" si="29"/>
        <v>0</v>
      </c>
      <c r="AH79" s="270">
        <f t="shared" si="30"/>
        <v>0</v>
      </c>
      <c r="AI79" s="270">
        <f t="shared" si="31"/>
        <v>0</v>
      </c>
      <c r="AN79" s="210"/>
      <c r="AO79" s="210"/>
    </row>
    <row r="80" spans="1:41" s="270" customFormat="1" x14ac:dyDescent="0.25">
      <c r="A80" s="312">
        <v>78</v>
      </c>
      <c r="B80" s="312" t="s">
        <v>860</v>
      </c>
      <c r="C80" s="312" t="s">
        <v>893</v>
      </c>
      <c r="D80" s="312">
        <v>1</v>
      </c>
      <c r="E80" s="312" t="s">
        <v>896</v>
      </c>
      <c r="F80" s="312" t="s">
        <v>11</v>
      </c>
      <c r="G80" s="312" t="s">
        <v>312</v>
      </c>
      <c r="H80" s="312">
        <v>291</v>
      </c>
      <c r="I80" s="313" t="s">
        <v>311</v>
      </c>
      <c r="J80" s="259">
        <f t="shared" si="17"/>
        <v>2470.0035285789895</v>
      </c>
      <c r="K80" s="259">
        <f t="shared" si="18"/>
        <v>774.06</v>
      </c>
      <c r="L80" s="260">
        <v>240</v>
      </c>
      <c r="M80" s="312" t="s">
        <v>543</v>
      </c>
      <c r="N80" s="260">
        <v>240</v>
      </c>
      <c r="O80" s="312" t="s">
        <v>543</v>
      </c>
      <c r="P80" s="91"/>
      <c r="Q80" s="91"/>
      <c r="R80" s="91"/>
      <c r="S80" s="91"/>
      <c r="T80" s="202"/>
      <c r="U80" s="202"/>
      <c r="AB80" s="323">
        <f t="shared" si="21"/>
        <v>0</v>
      </c>
      <c r="AC80" s="323">
        <f t="shared" si="22"/>
        <v>0</v>
      </c>
      <c r="AD80" s="323">
        <f t="shared" si="23"/>
        <v>0</v>
      </c>
      <c r="AE80" s="323">
        <f t="shared" si="24"/>
        <v>0</v>
      </c>
      <c r="AF80" s="323">
        <f t="shared" ref="AF80:AF81" si="32">IF(AND(N80=240,O80="Y"),1,0)</f>
        <v>0</v>
      </c>
      <c r="AG80" s="323">
        <f t="shared" ref="AG80:AG81" si="33">IF(AND(N80=240,O80="-"),1,0)</f>
        <v>0</v>
      </c>
      <c r="AH80" s="323">
        <f t="shared" ref="AH80:AH81" si="34">IF(AND(N80=330,O80="Y"),1,0)</f>
        <v>0</v>
      </c>
      <c r="AI80" s="323">
        <f t="shared" ref="AI80:AI81" si="35">IF(AND(N80=330,O80="-"),1,0)</f>
        <v>0</v>
      </c>
      <c r="AN80" s="210"/>
      <c r="AO80" s="210"/>
    </row>
    <row r="81" spans="1:41" s="270" customFormat="1" x14ac:dyDescent="0.25">
      <c r="A81" s="312">
        <v>79</v>
      </c>
      <c r="B81" s="312" t="s">
        <v>860</v>
      </c>
      <c r="C81" s="312" t="s">
        <v>893</v>
      </c>
      <c r="D81" s="312">
        <v>2</v>
      </c>
      <c r="E81" s="312" t="s">
        <v>896</v>
      </c>
      <c r="F81" s="312" t="s">
        <v>11</v>
      </c>
      <c r="G81" s="312" t="s">
        <v>312</v>
      </c>
      <c r="H81" s="312">
        <v>291</v>
      </c>
      <c r="I81" s="313" t="s">
        <v>311</v>
      </c>
      <c r="J81" s="259">
        <f t="shared" si="17"/>
        <v>2470.0035285789895</v>
      </c>
      <c r="K81" s="259">
        <f t="shared" si="18"/>
        <v>774.06</v>
      </c>
      <c r="L81" s="260">
        <v>240</v>
      </c>
      <c r="M81" s="312" t="s">
        <v>543</v>
      </c>
      <c r="N81" s="260">
        <v>240</v>
      </c>
      <c r="O81" s="312" t="s">
        <v>543</v>
      </c>
      <c r="P81" s="91"/>
      <c r="Q81" s="91"/>
      <c r="R81" s="91"/>
      <c r="S81" s="91"/>
      <c r="T81" s="202"/>
      <c r="U81" s="202"/>
      <c r="AB81" s="323">
        <f t="shared" si="21"/>
        <v>0</v>
      </c>
      <c r="AC81" s="323">
        <f t="shared" si="22"/>
        <v>0</v>
      </c>
      <c r="AD81" s="323">
        <f t="shared" si="23"/>
        <v>0</v>
      </c>
      <c r="AE81" s="323">
        <f t="shared" si="24"/>
        <v>0</v>
      </c>
      <c r="AF81" s="323">
        <f t="shared" si="32"/>
        <v>0</v>
      </c>
      <c r="AG81" s="323">
        <f t="shared" si="33"/>
        <v>0</v>
      </c>
      <c r="AH81" s="323">
        <f t="shared" si="34"/>
        <v>0</v>
      </c>
      <c r="AI81" s="323">
        <f t="shared" si="35"/>
        <v>0</v>
      </c>
      <c r="AN81" s="210"/>
      <c r="AO81" s="210"/>
    </row>
    <row r="82" spans="1:41" ht="38.25" customHeight="1" x14ac:dyDescent="0.25">
      <c r="A82" s="374" t="s">
        <v>965</v>
      </c>
      <c r="B82" s="374"/>
      <c r="C82" s="374"/>
      <c r="D82" s="374"/>
      <c r="E82" s="373" t="s">
        <v>499</v>
      </c>
      <c r="F82" s="373"/>
      <c r="G82" s="373"/>
      <c r="H82" s="219">
        <f>SUM(H3:H81)</f>
        <v>18968.2</v>
      </c>
      <c r="I82" s="261"/>
      <c r="J82" s="259"/>
      <c r="K82" s="261"/>
      <c r="L82" s="263">
        <f>SUM(L3:L81)</f>
        <v>17520</v>
      </c>
      <c r="M82" s="301"/>
      <c r="N82" s="301">
        <f>SUM(N3:N81)</f>
        <v>13560</v>
      </c>
      <c r="O82" s="244"/>
      <c r="P82" s="91"/>
      <c r="Q82" s="91"/>
      <c r="R82" s="91"/>
      <c r="S82" s="91"/>
      <c r="T82" s="202"/>
      <c r="U82" s="202"/>
      <c r="AB82">
        <f>SUM(AB3:AB81)</f>
        <v>0</v>
      </c>
      <c r="AC82" s="323">
        <f t="shared" ref="AC82:AE82" si="36">SUM(AC3:AC81)</f>
        <v>15</v>
      </c>
      <c r="AD82" s="323">
        <f t="shared" si="36"/>
        <v>0</v>
      </c>
      <c r="AE82" s="323">
        <f t="shared" si="36"/>
        <v>8</v>
      </c>
      <c r="AF82" s="323">
        <f t="shared" ref="AF82" si="37">SUM(AF3:AF81)</f>
        <v>0</v>
      </c>
      <c r="AG82" s="323">
        <f t="shared" ref="AG82" si="38">SUM(AG3:AG81)</f>
        <v>23</v>
      </c>
      <c r="AH82" s="323">
        <f t="shared" ref="AH82" si="39">SUM(AH3:AH81)</f>
        <v>0</v>
      </c>
      <c r="AI82" s="323">
        <f t="shared" ref="AI82" si="40">SUM(AI3:AI81)</f>
        <v>0</v>
      </c>
    </row>
    <row r="83" spans="1:41" x14ac:dyDescent="0.25">
      <c r="P83" s="202"/>
      <c r="Q83" s="202"/>
      <c r="R83" s="202"/>
      <c r="S83" s="202"/>
      <c r="T83" s="202"/>
      <c r="U83" s="202"/>
      <c r="AB83">
        <f>AB82*240</f>
        <v>0</v>
      </c>
      <c r="AC83">
        <f>AC82*240</f>
        <v>3600</v>
      </c>
      <c r="AD83">
        <f>AD82*330</f>
        <v>0</v>
      </c>
      <c r="AE83">
        <f>AE82*330</f>
        <v>2640</v>
      </c>
      <c r="AF83">
        <f>AF82*240</f>
        <v>0</v>
      </c>
      <c r="AG83">
        <f>AG82*240</f>
        <v>5520</v>
      </c>
      <c r="AH83">
        <f>AH82*330</f>
        <v>0</v>
      </c>
      <c r="AI83">
        <f>AI82*330</f>
        <v>0</v>
      </c>
      <c r="AN83" s="210" t="str">
        <f>LEFT(L83,3)</f>
        <v/>
      </c>
      <c r="AO83" s="210" t="str">
        <f t="shared" si="27"/>
        <v/>
      </c>
    </row>
    <row r="84" spans="1:41" x14ac:dyDescent="0.25">
      <c r="P84" s="202"/>
      <c r="Q84" s="202"/>
      <c r="R84" s="202"/>
      <c r="S84" s="202"/>
      <c r="T84" s="202"/>
      <c r="U84" s="202"/>
      <c r="AD84">
        <f>SUM(AB83:AE83)</f>
        <v>6240</v>
      </c>
      <c r="AH84">
        <f>SUM(AF83:AI83)</f>
        <v>5520</v>
      </c>
    </row>
    <row r="85" spans="1:41" x14ac:dyDescent="0.25">
      <c r="M85" s="142">
        <f>L82+N82</f>
        <v>31080</v>
      </c>
    </row>
    <row r="86" spans="1:41" x14ac:dyDescent="0.25">
      <c r="AJ86">
        <f>SUM(AB83:AI83)</f>
        <v>11760</v>
      </c>
    </row>
    <row r="87" spans="1:41" x14ac:dyDescent="0.25">
      <c r="AJ87">
        <v>7950</v>
      </c>
    </row>
    <row r="88" spans="1:41" x14ac:dyDescent="0.25">
      <c r="AJ88">
        <f>AJ87+AJ86</f>
        <v>19710</v>
      </c>
    </row>
  </sheetData>
  <sortState ref="A3:S81">
    <sortCondition ref="B3"/>
  </sortState>
  <mergeCells count="20">
    <mergeCell ref="AF1:AI1"/>
    <mergeCell ref="AB1:AE1"/>
    <mergeCell ref="L1:M1"/>
    <mergeCell ref="N1:O1"/>
    <mergeCell ref="D1:D2"/>
    <mergeCell ref="H1:H2"/>
    <mergeCell ref="I1:I2"/>
    <mergeCell ref="J1:J2"/>
    <mergeCell ref="P1:P2"/>
    <mergeCell ref="Q1:Q2"/>
    <mergeCell ref="R1:R2"/>
    <mergeCell ref="S1:S2"/>
    <mergeCell ref="E82:G82"/>
    <mergeCell ref="A82:D82"/>
    <mergeCell ref="A1:A2"/>
    <mergeCell ref="B1:B2"/>
    <mergeCell ref="C1:C2"/>
    <mergeCell ref="E1:E2"/>
    <mergeCell ref="F1:F2"/>
    <mergeCell ref="G1:G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171"/>
  <sheetViews>
    <sheetView zoomScaleNormal="100" workbookViewId="0">
      <pane xSplit="3" ySplit="1" topLeftCell="D158" activePane="bottomRight" state="frozen"/>
      <selection pane="topRight" activeCell="D1" sqref="D1"/>
      <selection pane="bottomLeft" activeCell="A2" sqref="A2"/>
      <selection pane="bottomRight" activeCell="E90" sqref="E90"/>
    </sheetView>
  </sheetViews>
  <sheetFormatPr defaultRowHeight="15" x14ac:dyDescent="0.25"/>
  <cols>
    <col min="1" max="1" width="7.42578125" style="323" bestFit="1" customWidth="1"/>
    <col min="2" max="2" width="20.140625" style="323" bestFit="1" customWidth="1"/>
    <col min="3" max="3" width="11.85546875" style="323" bestFit="1" customWidth="1"/>
    <col min="4" max="4" width="21" style="135" bestFit="1" customWidth="1"/>
    <col min="5" max="5" width="3" style="323" bestFit="1" customWidth="1"/>
    <col min="6" max="6" width="4.42578125" style="323" bestFit="1" customWidth="1"/>
    <col min="7" max="7" width="16" style="109" bestFit="1" customWidth="1"/>
    <col min="8" max="8" width="5.5703125" style="323" bestFit="1" customWidth="1"/>
    <col min="9" max="9" width="9.5703125" style="323" bestFit="1" customWidth="1"/>
    <col min="10" max="10" width="8.140625" style="323" customWidth="1"/>
    <col min="11" max="11" width="12" hidden="1" customWidth="1"/>
    <col min="12" max="12" width="14.28515625" hidden="1" customWidth="1"/>
    <col min="14" max="14" width="14.28515625" bestFit="1" customWidth="1"/>
    <col min="15" max="15" width="15.7109375" bestFit="1" customWidth="1"/>
    <col min="16" max="16" width="14.28515625" bestFit="1" customWidth="1"/>
    <col min="17" max="17" width="15.7109375" bestFit="1" customWidth="1"/>
  </cols>
  <sheetData>
    <row r="1" spans="1:20" ht="15.75" x14ac:dyDescent="0.25">
      <c r="A1" s="329" t="s">
        <v>513</v>
      </c>
      <c r="B1" s="329" t="s">
        <v>503</v>
      </c>
      <c r="C1" s="329" t="s">
        <v>570</v>
      </c>
      <c r="D1" s="330" t="s">
        <v>603</v>
      </c>
      <c r="E1" s="329" t="s">
        <v>601</v>
      </c>
      <c r="F1" s="329" t="s">
        <v>646</v>
      </c>
      <c r="G1" s="329" t="s">
        <v>309</v>
      </c>
      <c r="H1" s="329" t="s">
        <v>647</v>
      </c>
      <c r="I1" s="329" t="s">
        <v>648</v>
      </c>
      <c r="J1" s="329" t="s">
        <v>649</v>
      </c>
      <c r="K1" s="87" t="s">
        <v>505</v>
      </c>
      <c r="L1" s="87" t="s">
        <v>506</v>
      </c>
      <c r="N1" s="149" t="s">
        <v>688</v>
      </c>
      <c r="O1" s="149" t="s">
        <v>689</v>
      </c>
      <c r="P1" s="149" t="s">
        <v>690</v>
      </c>
      <c r="Q1" s="149" t="s">
        <v>691</v>
      </c>
    </row>
    <row r="2" spans="1:20" ht="28.5" x14ac:dyDescent="0.25">
      <c r="A2" s="354">
        <v>1</v>
      </c>
      <c r="B2" s="352" t="s">
        <v>45</v>
      </c>
      <c r="C2" s="354" t="s">
        <v>8</v>
      </c>
      <c r="D2" s="247" t="s">
        <v>888</v>
      </c>
      <c r="E2" s="240">
        <v>2</v>
      </c>
      <c r="F2" s="240">
        <v>219</v>
      </c>
      <c r="G2" s="327" t="s">
        <v>310</v>
      </c>
      <c r="H2" s="240">
        <v>240</v>
      </c>
      <c r="I2" s="240" t="s">
        <v>543</v>
      </c>
      <c r="J2" s="354" t="s">
        <v>604</v>
      </c>
      <c r="K2" s="107" t="s">
        <v>8</v>
      </c>
      <c r="L2" s="107" t="s">
        <v>51</v>
      </c>
      <c r="N2">
        <f>IF(AND(H2=240,I2="Yes"),1,0)</f>
        <v>1</v>
      </c>
      <c r="O2">
        <f>IF(AND(H2=240,I2="-"),1,0)</f>
        <v>0</v>
      </c>
      <c r="P2">
        <f>IF(AND(H2=330,I2="Yes"),1,0)</f>
        <v>0</v>
      </c>
      <c r="Q2">
        <f>IF(AND(H2=330,I2="-"),1,0)</f>
        <v>0</v>
      </c>
    </row>
    <row r="3" spans="1:20" ht="28.5" x14ac:dyDescent="0.25">
      <c r="A3" s="355"/>
      <c r="B3" s="352"/>
      <c r="C3" s="355"/>
      <c r="D3" s="247" t="s">
        <v>888</v>
      </c>
      <c r="E3" s="240">
        <v>1</v>
      </c>
      <c r="F3" s="240">
        <v>219</v>
      </c>
      <c r="G3" s="327" t="s">
        <v>310</v>
      </c>
      <c r="H3" s="240">
        <v>240</v>
      </c>
      <c r="I3" s="240" t="s">
        <v>543</v>
      </c>
      <c r="J3" s="355"/>
      <c r="K3" s="107" t="s">
        <v>8</v>
      </c>
      <c r="L3" s="107" t="s">
        <v>11</v>
      </c>
      <c r="N3" s="270">
        <f t="shared" ref="N3:N66" si="0">IF(AND(H3=240,I3="Yes"),1,0)</f>
        <v>1</v>
      </c>
      <c r="O3" s="270">
        <f t="shared" ref="O3:O66" si="1">IF(AND(H3=240,I3="-"),1,0)</f>
        <v>0</v>
      </c>
      <c r="P3" s="270">
        <f t="shared" ref="P3:P66" si="2">IF(AND(H3=330,I3="Yes"),1,0)</f>
        <v>0</v>
      </c>
      <c r="Q3" s="270">
        <f t="shared" ref="Q3:Q66" si="3">IF(AND(H3=330,I3="-"),1,0)</f>
        <v>0</v>
      </c>
    </row>
    <row r="4" spans="1:20" ht="15.75" x14ac:dyDescent="0.25">
      <c r="A4" s="355"/>
      <c r="B4" s="352"/>
      <c r="C4" s="355"/>
      <c r="D4" s="247" t="s">
        <v>887</v>
      </c>
      <c r="E4" s="240">
        <v>1</v>
      </c>
      <c r="F4" s="240">
        <v>222</v>
      </c>
      <c r="G4" s="327" t="s">
        <v>310</v>
      </c>
      <c r="H4" s="240">
        <v>240</v>
      </c>
      <c r="I4" s="240" t="s">
        <v>543</v>
      </c>
      <c r="J4" s="355"/>
      <c r="K4" s="107" t="s">
        <v>8</v>
      </c>
      <c r="L4" s="107" t="s">
        <v>8</v>
      </c>
      <c r="N4" s="270">
        <f t="shared" si="0"/>
        <v>1</v>
      </c>
      <c r="O4" s="270">
        <f t="shared" si="1"/>
        <v>0</v>
      </c>
      <c r="P4" s="270">
        <f t="shared" si="2"/>
        <v>0</v>
      </c>
      <c r="Q4" s="270">
        <f t="shared" si="3"/>
        <v>0</v>
      </c>
    </row>
    <row r="5" spans="1:20" ht="15.75" x14ac:dyDescent="0.25">
      <c r="A5" s="355"/>
      <c r="B5" s="352"/>
      <c r="C5" s="356"/>
      <c r="D5" s="247" t="s">
        <v>887</v>
      </c>
      <c r="E5" s="240">
        <v>2</v>
      </c>
      <c r="F5" s="240">
        <v>222</v>
      </c>
      <c r="G5" s="327" t="s">
        <v>310</v>
      </c>
      <c r="H5" s="240">
        <v>240</v>
      </c>
      <c r="I5" s="240" t="s">
        <v>543</v>
      </c>
      <c r="J5" s="356"/>
      <c r="K5" s="107" t="s">
        <v>8</v>
      </c>
      <c r="L5" s="107" t="s">
        <v>8</v>
      </c>
      <c r="N5" s="270">
        <f t="shared" si="0"/>
        <v>1</v>
      </c>
      <c r="O5" s="270">
        <f t="shared" si="1"/>
        <v>0</v>
      </c>
      <c r="P5" s="270">
        <f t="shared" si="2"/>
        <v>0</v>
      </c>
      <c r="Q5" s="270">
        <f t="shared" si="3"/>
        <v>0</v>
      </c>
    </row>
    <row r="6" spans="1:20" s="8" customFormat="1" ht="15.75" x14ac:dyDescent="0.25">
      <c r="A6" s="356"/>
      <c r="B6" s="352"/>
      <c r="C6" s="327" t="s">
        <v>505</v>
      </c>
      <c r="D6" s="247"/>
      <c r="E6" s="240"/>
      <c r="F6" s="240"/>
      <c r="G6" s="327"/>
      <c r="H6" s="240">
        <f>SUM(H2:H5)</f>
        <v>960</v>
      </c>
      <c r="I6" s="240"/>
      <c r="J6" s="327">
        <v>240</v>
      </c>
      <c r="K6" s="107"/>
      <c r="L6" s="107"/>
      <c r="N6" s="270">
        <f>SUM(N2:N5)</f>
        <v>4</v>
      </c>
      <c r="O6" s="323">
        <f t="shared" ref="O6:Q6" si="4">SUM(O2:O5)</f>
        <v>0</v>
      </c>
      <c r="P6" s="323">
        <f t="shared" si="4"/>
        <v>0</v>
      </c>
      <c r="Q6" s="323">
        <f t="shared" si="4"/>
        <v>0</v>
      </c>
      <c r="R6" s="8">
        <f>N6*240+O6*240+P6*330+Q6*330</f>
        <v>960</v>
      </c>
      <c r="T6" s="8">
        <f>H6-R6</f>
        <v>0</v>
      </c>
    </row>
    <row r="7" spans="1:20" ht="15.75" x14ac:dyDescent="0.25">
      <c r="A7" s="354">
        <v>2</v>
      </c>
      <c r="B7" s="353" t="s">
        <v>35</v>
      </c>
      <c r="C7" s="354" t="s">
        <v>549</v>
      </c>
      <c r="D7" s="328" t="s">
        <v>30</v>
      </c>
      <c r="E7" s="327">
        <v>1</v>
      </c>
      <c r="F7" s="327">
        <v>348</v>
      </c>
      <c r="G7" s="327" t="s">
        <v>311</v>
      </c>
      <c r="H7" s="327">
        <v>240</v>
      </c>
      <c r="I7" s="327" t="s">
        <v>451</v>
      </c>
      <c r="J7" s="354" t="s">
        <v>604</v>
      </c>
      <c r="K7" s="107" t="s">
        <v>11</v>
      </c>
      <c r="L7" s="107" t="s">
        <v>11</v>
      </c>
      <c r="N7" s="270">
        <f t="shared" si="0"/>
        <v>0</v>
      </c>
      <c r="O7" s="270">
        <f t="shared" si="1"/>
        <v>1</v>
      </c>
      <c r="P7" s="270">
        <f t="shared" si="2"/>
        <v>0</v>
      </c>
      <c r="Q7" s="270">
        <f t="shared" si="3"/>
        <v>0</v>
      </c>
    </row>
    <row r="8" spans="1:20" ht="15.75" x14ac:dyDescent="0.25">
      <c r="A8" s="355"/>
      <c r="B8" s="353"/>
      <c r="C8" s="355"/>
      <c r="D8" s="328" t="s">
        <v>30</v>
      </c>
      <c r="E8" s="327">
        <v>2</v>
      </c>
      <c r="F8" s="327">
        <v>348</v>
      </c>
      <c r="G8" s="327" t="s">
        <v>311</v>
      </c>
      <c r="H8" s="327">
        <v>240</v>
      </c>
      <c r="I8" s="327" t="s">
        <v>451</v>
      </c>
      <c r="J8" s="355"/>
      <c r="K8" s="107" t="s">
        <v>11</v>
      </c>
      <c r="L8" s="107" t="s">
        <v>11</v>
      </c>
      <c r="N8" s="270">
        <f t="shared" si="0"/>
        <v>0</v>
      </c>
      <c r="O8" s="270">
        <f t="shared" si="1"/>
        <v>1</v>
      </c>
      <c r="P8" s="270">
        <f t="shared" si="2"/>
        <v>0</v>
      </c>
      <c r="Q8" s="270">
        <f t="shared" si="3"/>
        <v>0</v>
      </c>
    </row>
    <row r="9" spans="1:20" ht="15.75" x14ac:dyDescent="0.25">
      <c r="A9" s="355"/>
      <c r="B9" s="353"/>
      <c r="C9" s="355"/>
      <c r="D9" s="328" t="s">
        <v>30</v>
      </c>
      <c r="E9" s="327">
        <v>3</v>
      </c>
      <c r="F9" s="327">
        <v>370</v>
      </c>
      <c r="G9" s="327" t="s">
        <v>311</v>
      </c>
      <c r="H9" s="327">
        <v>240</v>
      </c>
      <c r="I9" s="327" t="s">
        <v>451</v>
      </c>
      <c r="J9" s="355"/>
      <c r="K9" s="107" t="s">
        <v>11</v>
      </c>
      <c r="L9" s="107" t="s">
        <v>11</v>
      </c>
      <c r="N9" s="270">
        <f t="shared" si="0"/>
        <v>0</v>
      </c>
      <c r="O9" s="270">
        <f t="shared" si="1"/>
        <v>1</v>
      </c>
      <c r="P9" s="270">
        <f t="shared" si="2"/>
        <v>0</v>
      </c>
      <c r="Q9" s="270">
        <f t="shared" si="3"/>
        <v>0</v>
      </c>
    </row>
    <row r="10" spans="1:20" ht="15.75" x14ac:dyDescent="0.25">
      <c r="A10" s="355"/>
      <c r="B10" s="353"/>
      <c r="C10" s="355"/>
      <c r="D10" s="328" t="s">
        <v>30</v>
      </c>
      <c r="E10" s="327">
        <v>4</v>
      </c>
      <c r="F10" s="327">
        <v>370</v>
      </c>
      <c r="G10" s="327" t="s">
        <v>311</v>
      </c>
      <c r="H10" s="327">
        <v>240</v>
      </c>
      <c r="I10" s="327" t="s">
        <v>451</v>
      </c>
      <c r="J10" s="355"/>
      <c r="K10" s="107" t="s">
        <v>11</v>
      </c>
      <c r="L10" s="107" t="s">
        <v>11</v>
      </c>
      <c r="N10" s="270">
        <f t="shared" si="0"/>
        <v>0</v>
      </c>
      <c r="O10" s="270">
        <f t="shared" si="1"/>
        <v>1</v>
      </c>
      <c r="P10" s="270">
        <f t="shared" si="2"/>
        <v>0</v>
      </c>
      <c r="Q10" s="270">
        <f t="shared" si="3"/>
        <v>0</v>
      </c>
    </row>
    <row r="11" spans="1:20" ht="15.75" x14ac:dyDescent="0.25">
      <c r="A11" s="355"/>
      <c r="B11" s="353"/>
      <c r="C11" s="355"/>
      <c r="D11" s="328" t="s">
        <v>861</v>
      </c>
      <c r="E11" s="327">
        <v>1</v>
      </c>
      <c r="F11" s="327">
        <v>279</v>
      </c>
      <c r="G11" s="327" t="s">
        <v>311</v>
      </c>
      <c r="H11" s="327">
        <v>240</v>
      </c>
      <c r="I11" s="327" t="s">
        <v>543</v>
      </c>
      <c r="J11" s="355"/>
      <c r="K11" s="107" t="s">
        <v>11</v>
      </c>
      <c r="L11" s="107" t="s">
        <v>11</v>
      </c>
      <c r="N11" s="270">
        <f t="shared" si="0"/>
        <v>1</v>
      </c>
      <c r="O11" s="270">
        <f t="shared" si="1"/>
        <v>0</v>
      </c>
      <c r="P11" s="270">
        <f t="shared" si="2"/>
        <v>0</v>
      </c>
      <c r="Q11" s="270">
        <f t="shared" si="3"/>
        <v>0</v>
      </c>
    </row>
    <row r="12" spans="1:20" ht="15.75" x14ac:dyDescent="0.25">
      <c r="A12" s="355"/>
      <c r="B12" s="353"/>
      <c r="C12" s="355"/>
      <c r="D12" s="328" t="s">
        <v>861</v>
      </c>
      <c r="E12" s="327">
        <v>2</v>
      </c>
      <c r="F12" s="327">
        <v>279</v>
      </c>
      <c r="G12" s="327" t="s">
        <v>311</v>
      </c>
      <c r="H12" s="327">
        <v>240</v>
      </c>
      <c r="I12" s="327" t="s">
        <v>543</v>
      </c>
      <c r="J12" s="355"/>
      <c r="K12" s="107" t="s">
        <v>11</v>
      </c>
      <c r="L12" s="107" t="s">
        <v>11</v>
      </c>
      <c r="N12" s="270">
        <f t="shared" si="0"/>
        <v>1</v>
      </c>
      <c r="O12" s="270">
        <f t="shared" si="1"/>
        <v>0</v>
      </c>
      <c r="P12" s="270">
        <f t="shared" si="2"/>
        <v>0</v>
      </c>
      <c r="Q12" s="270">
        <f t="shared" si="3"/>
        <v>0</v>
      </c>
    </row>
    <row r="13" spans="1:20" ht="15.75" x14ac:dyDescent="0.25">
      <c r="A13" s="355"/>
      <c r="B13" s="353"/>
      <c r="C13" s="356"/>
      <c r="D13" s="328" t="s">
        <v>423</v>
      </c>
      <c r="E13" s="327">
        <v>1</v>
      </c>
      <c r="F13" s="327">
        <v>192</v>
      </c>
      <c r="G13" s="327" t="s">
        <v>310</v>
      </c>
      <c r="H13" s="327" t="s">
        <v>451</v>
      </c>
      <c r="I13" s="327" t="s">
        <v>451</v>
      </c>
      <c r="J13" s="356"/>
      <c r="K13" s="107" t="s">
        <v>36</v>
      </c>
      <c r="L13" s="107" t="s">
        <v>37</v>
      </c>
      <c r="N13" s="270">
        <f t="shared" si="0"/>
        <v>0</v>
      </c>
      <c r="O13" s="270">
        <f t="shared" si="1"/>
        <v>0</v>
      </c>
      <c r="P13" s="270">
        <f t="shared" si="2"/>
        <v>0</v>
      </c>
      <c r="Q13" s="270">
        <f t="shared" si="3"/>
        <v>0</v>
      </c>
    </row>
    <row r="14" spans="1:20" ht="15.75" x14ac:dyDescent="0.25">
      <c r="A14" s="356"/>
      <c r="B14" s="353"/>
      <c r="C14" s="327" t="s">
        <v>505</v>
      </c>
      <c r="D14" s="249"/>
      <c r="E14" s="327"/>
      <c r="F14" s="327"/>
      <c r="G14" s="327"/>
      <c r="H14" s="327">
        <f>SUM(H7:H13)</f>
        <v>1440</v>
      </c>
      <c r="I14" s="327"/>
      <c r="J14" s="327">
        <v>240</v>
      </c>
      <c r="K14" s="107"/>
      <c r="L14" s="107"/>
      <c r="N14" s="270">
        <f t="shared" ref="N14:Q14" si="5">SUM(N7:N13)</f>
        <v>2</v>
      </c>
      <c r="O14" s="270">
        <f t="shared" si="5"/>
        <v>4</v>
      </c>
      <c r="P14" s="270">
        <f t="shared" si="5"/>
        <v>0</v>
      </c>
      <c r="Q14" s="270">
        <f t="shared" si="5"/>
        <v>0</v>
      </c>
      <c r="R14" s="8">
        <f>N14*240+O14*240+P14*330+Q14*330</f>
        <v>1440</v>
      </c>
      <c r="T14" s="324">
        <f>H14-R14</f>
        <v>0</v>
      </c>
    </row>
    <row r="15" spans="1:20" ht="15.75" x14ac:dyDescent="0.25">
      <c r="A15" s="354">
        <v>3</v>
      </c>
      <c r="B15" s="353" t="s">
        <v>422</v>
      </c>
      <c r="C15" s="354" t="s">
        <v>36</v>
      </c>
      <c r="D15" s="328" t="s">
        <v>862</v>
      </c>
      <c r="E15" s="327">
        <v>1</v>
      </c>
      <c r="F15" s="327">
        <v>176</v>
      </c>
      <c r="G15" s="327" t="s">
        <v>310</v>
      </c>
      <c r="H15" s="327">
        <v>240</v>
      </c>
      <c r="I15" s="327" t="s">
        <v>543</v>
      </c>
      <c r="J15" s="354" t="s">
        <v>604</v>
      </c>
      <c r="K15" s="8" t="s">
        <v>36</v>
      </c>
      <c r="L15" s="107" t="s">
        <v>15</v>
      </c>
      <c r="N15" s="270">
        <f t="shared" si="0"/>
        <v>1</v>
      </c>
      <c r="O15" s="270">
        <f t="shared" si="1"/>
        <v>0</v>
      </c>
      <c r="P15" s="270">
        <f t="shared" si="2"/>
        <v>0</v>
      </c>
      <c r="Q15" s="270">
        <f t="shared" si="3"/>
        <v>0</v>
      </c>
    </row>
    <row r="16" spans="1:20" ht="15.75" x14ac:dyDescent="0.25">
      <c r="A16" s="355"/>
      <c r="B16" s="353"/>
      <c r="C16" s="356"/>
      <c r="D16" s="328" t="s">
        <v>864</v>
      </c>
      <c r="E16" s="327">
        <v>1</v>
      </c>
      <c r="F16" s="327">
        <v>260</v>
      </c>
      <c r="G16" s="327" t="s">
        <v>310</v>
      </c>
      <c r="H16" s="327">
        <v>240</v>
      </c>
      <c r="I16" s="327" t="s">
        <v>543</v>
      </c>
      <c r="J16" s="356"/>
      <c r="K16" s="107" t="s">
        <v>36</v>
      </c>
      <c r="L16" s="107" t="s">
        <v>15</v>
      </c>
      <c r="N16" s="270">
        <f t="shared" si="0"/>
        <v>1</v>
      </c>
      <c r="O16" s="270">
        <f t="shared" si="1"/>
        <v>0</v>
      </c>
      <c r="P16" s="270">
        <f t="shared" si="2"/>
        <v>0</v>
      </c>
      <c r="Q16" s="270">
        <f t="shared" si="3"/>
        <v>0</v>
      </c>
    </row>
    <row r="17" spans="1:20" ht="15.75" x14ac:dyDescent="0.25">
      <c r="A17" s="356"/>
      <c r="B17" s="353"/>
      <c r="C17" s="327" t="s">
        <v>505</v>
      </c>
      <c r="D17" s="328"/>
      <c r="E17" s="327"/>
      <c r="F17" s="327"/>
      <c r="G17" s="327"/>
      <c r="H17" s="327">
        <f>H15+H16</f>
        <v>480</v>
      </c>
      <c r="I17" s="327"/>
      <c r="J17" s="327">
        <v>240</v>
      </c>
      <c r="K17" s="107"/>
      <c r="L17" s="107"/>
      <c r="N17" s="270">
        <f t="shared" ref="N17:Q17" si="6">N15+N16</f>
        <v>2</v>
      </c>
      <c r="O17" s="270">
        <f t="shared" si="6"/>
        <v>0</v>
      </c>
      <c r="P17" s="270">
        <f t="shared" si="6"/>
        <v>0</v>
      </c>
      <c r="Q17" s="270">
        <f t="shared" si="6"/>
        <v>0</v>
      </c>
      <c r="R17" s="8">
        <f>N17*240+O17*240+P17*330+Q17*330</f>
        <v>480</v>
      </c>
      <c r="T17" s="324">
        <f>H17-R17</f>
        <v>0</v>
      </c>
    </row>
    <row r="18" spans="1:20" ht="15.75" x14ac:dyDescent="0.25">
      <c r="A18" s="354">
        <v>4</v>
      </c>
      <c r="B18" s="353" t="s">
        <v>9</v>
      </c>
      <c r="C18" s="354" t="s">
        <v>549</v>
      </c>
      <c r="D18" s="328" t="s">
        <v>876</v>
      </c>
      <c r="E18" s="327">
        <v>1</v>
      </c>
      <c r="F18" s="327">
        <v>333</v>
      </c>
      <c r="G18" s="327" t="s">
        <v>310</v>
      </c>
      <c r="H18" s="327">
        <v>240</v>
      </c>
      <c r="I18" s="327" t="s">
        <v>543</v>
      </c>
      <c r="J18" s="354" t="s">
        <v>604</v>
      </c>
      <c r="K18" s="107" t="s">
        <v>11</v>
      </c>
      <c r="L18" s="107" t="s">
        <v>11</v>
      </c>
      <c r="N18" s="270">
        <f t="shared" si="0"/>
        <v>1</v>
      </c>
      <c r="O18" s="270">
        <f t="shared" si="1"/>
        <v>0</v>
      </c>
      <c r="P18" s="270">
        <f t="shared" si="2"/>
        <v>0</v>
      </c>
      <c r="Q18" s="270">
        <f t="shared" si="3"/>
        <v>0</v>
      </c>
    </row>
    <row r="19" spans="1:20" ht="15.75" x14ac:dyDescent="0.25">
      <c r="A19" s="355"/>
      <c r="B19" s="353"/>
      <c r="C19" s="355"/>
      <c r="D19" s="328" t="s">
        <v>876</v>
      </c>
      <c r="E19" s="327">
        <v>2</v>
      </c>
      <c r="F19" s="327">
        <v>335</v>
      </c>
      <c r="G19" s="327" t="s">
        <v>310</v>
      </c>
      <c r="H19" s="327">
        <v>240</v>
      </c>
      <c r="I19" s="327" t="s">
        <v>543</v>
      </c>
      <c r="J19" s="355"/>
      <c r="K19" s="107" t="s">
        <v>11</v>
      </c>
      <c r="L19" s="107" t="s">
        <v>11</v>
      </c>
      <c r="N19" s="270">
        <f t="shared" si="0"/>
        <v>1</v>
      </c>
      <c r="O19" s="270">
        <f t="shared" si="1"/>
        <v>0</v>
      </c>
      <c r="P19" s="270">
        <f t="shared" si="2"/>
        <v>0</v>
      </c>
      <c r="Q19" s="270">
        <f t="shared" si="3"/>
        <v>0</v>
      </c>
    </row>
    <row r="20" spans="1:20" ht="15.75" x14ac:dyDescent="0.25">
      <c r="A20" s="355"/>
      <c r="B20" s="353"/>
      <c r="C20" s="355"/>
      <c r="D20" s="328" t="s">
        <v>871</v>
      </c>
      <c r="E20" s="327">
        <v>1</v>
      </c>
      <c r="F20" s="327">
        <v>89</v>
      </c>
      <c r="G20" s="327" t="s">
        <v>310</v>
      </c>
      <c r="H20" s="327">
        <v>240</v>
      </c>
      <c r="I20" s="327" t="s">
        <v>543</v>
      </c>
      <c r="J20" s="355"/>
      <c r="K20" s="107" t="s">
        <v>11</v>
      </c>
      <c r="L20" s="107" t="s">
        <v>11</v>
      </c>
      <c r="N20" s="270">
        <f t="shared" si="0"/>
        <v>1</v>
      </c>
      <c r="O20" s="270">
        <f t="shared" si="1"/>
        <v>0</v>
      </c>
      <c r="P20" s="270">
        <f t="shared" si="2"/>
        <v>0</v>
      </c>
      <c r="Q20" s="270">
        <f t="shared" si="3"/>
        <v>0</v>
      </c>
    </row>
    <row r="21" spans="1:20" ht="15.75" x14ac:dyDescent="0.25">
      <c r="A21" s="355"/>
      <c r="B21" s="353"/>
      <c r="C21" s="355"/>
      <c r="D21" s="328" t="s">
        <v>32</v>
      </c>
      <c r="E21" s="327">
        <v>1</v>
      </c>
      <c r="F21" s="327">
        <v>22</v>
      </c>
      <c r="G21" s="327" t="s">
        <v>310</v>
      </c>
      <c r="H21" s="327" t="s">
        <v>451</v>
      </c>
      <c r="I21" s="327" t="s">
        <v>451</v>
      </c>
      <c r="J21" s="355"/>
      <c r="K21" s="107" t="s">
        <v>11</v>
      </c>
      <c r="L21" s="107" t="s">
        <v>33</v>
      </c>
      <c r="N21" s="270">
        <f t="shared" si="0"/>
        <v>0</v>
      </c>
      <c r="O21" s="270">
        <f t="shared" si="1"/>
        <v>0</v>
      </c>
      <c r="P21" s="270">
        <f t="shared" si="2"/>
        <v>0</v>
      </c>
      <c r="Q21" s="270">
        <f t="shared" si="3"/>
        <v>0</v>
      </c>
    </row>
    <row r="22" spans="1:20" ht="15.75" x14ac:dyDescent="0.25">
      <c r="A22" s="355"/>
      <c r="B22" s="353"/>
      <c r="C22" s="356"/>
      <c r="D22" s="328" t="s">
        <v>32</v>
      </c>
      <c r="E22" s="327">
        <v>2</v>
      </c>
      <c r="F22" s="327">
        <v>22</v>
      </c>
      <c r="G22" s="327" t="s">
        <v>310</v>
      </c>
      <c r="H22" s="327" t="s">
        <v>451</v>
      </c>
      <c r="I22" s="327" t="s">
        <v>451</v>
      </c>
      <c r="J22" s="356"/>
      <c r="K22" s="107" t="s">
        <v>11</v>
      </c>
      <c r="L22" s="107" t="s">
        <v>33</v>
      </c>
      <c r="N22" s="270">
        <f t="shared" si="0"/>
        <v>0</v>
      </c>
      <c r="O22" s="270">
        <f t="shared" si="1"/>
        <v>0</v>
      </c>
      <c r="P22" s="270">
        <f t="shared" si="2"/>
        <v>0</v>
      </c>
      <c r="Q22" s="270">
        <f t="shared" si="3"/>
        <v>0</v>
      </c>
    </row>
    <row r="23" spans="1:20" ht="15.75" x14ac:dyDescent="0.25">
      <c r="A23" s="356"/>
      <c r="B23" s="353"/>
      <c r="C23" s="327" t="s">
        <v>505</v>
      </c>
      <c r="D23" s="328"/>
      <c r="E23" s="327"/>
      <c r="F23" s="327"/>
      <c r="G23" s="327"/>
      <c r="H23" s="327">
        <f>SUM(H18:H22)</f>
        <v>720</v>
      </c>
      <c r="I23" s="327"/>
      <c r="J23" s="327">
        <v>240</v>
      </c>
      <c r="K23" s="107"/>
      <c r="L23" s="107"/>
      <c r="N23" s="270">
        <f t="shared" ref="N23:Q23" si="7">SUM(N18:N22)</f>
        <v>3</v>
      </c>
      <c r="O23" s="270">
        <f t="shared" si="7"/>
        <v>0</v>
      </c>
      <c r="P23" s="270">
        <f t="shared" si="7"/>
        <v>0</v>
      </c>
      <c r="Q23" s="270">
        <f t="shared" si="7"/>
        <v>0</v>
      </c>
      <c r="R23" s="8">
        <f>N23*240+O23*240+P23*330+Q23*330</f>
        <v>720</v>
      </c>
      <c r="T23" s="324">
        <f>H23-R23</f>
        <v>0</v>
      </c>
    </row>
    <row r="24" spans="1:20" ht="15.75" x14ac:dyDescent="0.25">
      <c r="A24" s="354">
        <v>5</v>
      </c>
      <c r="B24" s="354" t="s">
        <v>815</v>
      </c>
      <c r="C24" s="327" t="s">
        <v>782</v>
      </c>
      <c r="D24" s="328" t="s">
        <v>18</v>
      </c>
      <c r="E24" s="327">
        <v>1</v>
      </c>
      <c r="F24" s="327">
        <v>0.2</v>
      </c>
      <c r="G24" s="327" t="s">
        <v>310</v>
      </c>
      <c r="H24" s="327" t="s">
        <v>451</v>
      </c>
      <c r="I24" s="327" t="s">
        <v>451</v>
      </c>
      <c r="J24" s="325"/>
      <c r="K24" s="107"/>
      <c r="L24" s="107"/>
      <c r="N24" s="270">
        <f t="shared" si="0"/>
        <v>0</v>
      </c>
      <c r="O24" s="270">
        <f t="shared" si="1"/>
        <v>0</v>
      </c>
      <c r="P24" s="270">
        <f t="shared" si="2"/>
        <v>0</v>
      </c>
      <c r="Q24" s="270">
        <f t="shared" si="3"/>
        <v>0</v>
      </c>
      <c r="R24" s="185"/>
    </row>
    <row r="25" spans="1:20" ht="15.75" x14ac:dyDescent="0.25">
      <c r="A25" s="356"/>
      <c r="B25" s="356"/>
      <c r="C25" s="327" t="s">
        <v>505</v>
      </c>
      <c r="D25" s="328"/>
      <c r="E25" s="327"/>
      <c r="F25" s="327"/>
      <c r="G25" s="327"/>
      <c r="H25" s="327" t="s">
        <v>451</v>
      </c>
      <c r="I25" s="327" t="s">
        <v>451</v>
      </c>
      <c r="J25" s="325" t="s">
        <v>451</v>
      </c>
      <c r="K25" s="107"/>
      <c r="L25" s="107"/>
      <c r="N25" s="270">
        <f t="shared" si="0"/>
        <v>0</v>
      </c>
      <c r="O25" s="270">
        <f t="shared" si="1"/>
        <v>0</v>
      </c>
      <c r="P25" s="270">
        <f t="shared" si="2"/>
        <v>0</v>
      </c>
      <c r="Q25" s="270">
        <f t="shared" si="3"/>
        <v>0</v>
      </c>
      <c r="R25" s="185"/>
      <c r="T25" s="324"/>
    </row>
    <row r="26" spans="1:20" ht="15.75" x14ac:dyDescent="0.25">
      <c r="A26" s="354">
        <v>6</v>
      </c>
      <c r="B26" s="353" t="s">
        <v>13</v>
      </c>
      <c r="C26" s="354" t="s">
        <v>549</v>
      </c>
      <c r="D26" s="328" t="s">
        <v>863</v>
      </c>
      <c r="E26" s="327">
        <v>1</v>
      </c>
      <c r="F26" s="327">
        <v>235</v>
      </c>
      <c r="G26" s="327" t="s">
        <v>310</v>
      </c>
      <c r="H26" s="327">
        <v>240</v>
      </c>
      <c r="I26" s="327" t="s">
        <v>451</v>
      </c>
      <c r="J26" s="354" t="s">
        <v>605</v>
      </c>
      <c r="K26" s="83" t="s">
        <v>15</v>
      </c>
      <c r="L26" s="83" t="s">
        <v>15</v>
      </c>
      <c r="N26" s="270">
        <f t="shared" si="0"/>
        <v>0</v>
      </c>
      <c r="O26" s="270">
        <f t="shared" si="1"/>
        <v>1</v>
      </c>
      <c r="P26" s="270">
        <f t="shared" si="2"/>
        <v>0</v>
      </c>
      <c r="Q26" s="270">
        <f t="shared" si="3"/>
        <v>0</v>
      </c>
    </row>
    <row r="27" spans="1:20" ht="15.75" x14ac:dyDescent="0.25">
      <c r="A27" s="355"/>
      <c r="B27" s="353"/>
      <c r="C27" s="355"/>
      <c r="D27" s="328" t="s">
        <v>863</v>
      </c>
      <c r="E27" s="327">
        <v>2</v>
      </c>
      <c r="F27" s="327">
        <v>235</v>
      </c>
      <c r="G27" s="327" t="s">
        <v>310</v>
      </c>
      <c r="H27" s="327">
        <v>240</v>
      </c>
      <c r="I27" s="327" t="s">
        <v>451</v>
      </c>
      <c r="J27" s="355"/>
      <c r="K27" s="83" t="s">
        <v>15</v>
      </c>
      <c r="L27" s="83" t="s">
        <v>15</v>
      </c>
      <c r="N27" s="270">
        <f t="shared" si="0"/>
        <v>0</v>
      </c>
      <c r="O27" s="270">
        <f t="shared" si="1"/>
        <v>1</v>
      </c>
      <c r="P27" s="270">
        <f t="shared" si="2"/>
        <v>0</v>
      </c>
      <c r="Q27" s="270">
        <f t="shared" si="3"/>
        <v>0</v>
      </c>
    </row>
    <row r="28" spans="1:20" ht="15.75" x14ac:dyDescent="0.25">
      <c r="A28" s="355"/>
      <c r="B28" s="353"/>
      <c r="C28" s="355"/>
      <c r="D28" s="328" t="s">
        <v>863</v>
      </c>
      <c r="E28" s="327">
        <v>3</v>
      </c>
      <c r="F28" s="327">
        <v>231</v>
      </c>
      <c r="G28" s="327" t="s">
        <v>310</v>
      </c>
      <c r="H28" s="327">
        <v>240</v>
      </c>
      <c r="I28" s="327" t="s">
        <v>543</v>
      </c>
      <c r="J28" s="355"/>
      <c r="K28" s="83" t="s">
        <v>15</v>
      </c>
      <c r="L28" s="83" t="s">
        <v>15</v>
      </c>
      <c r="N28" s="270">
        <f t="shared" si="0"/>
        <v>1</v>
      </c>
      <c r="O28" s="270">
        <f t="shared" si="1"/>
        <v>0</v>
      </c>
      <c r="P28" s="270">
        <f t="shared" si="2"/>
        <v>0</v>
      </c>
      <c r="Q28" s="270">
        <f t="shared" si="3"/>
        <v>0</v>
      </c>
    </row>
    <row r="29" spans="1:20" ht="15.75" x14ac:dyDescent="0.25">
      <c r="A29" s="355"/>
      <c r="B29" s="353"/>
      <c r="C29" s="355"/>
      <c r="D29" s="328" t="s">
        <v>862</v>
      </c>
      <c r="E29" s="327">
        <v>1</v>
      </c>
      <c r="F29" s="327">
        <v>310</v>
      </c>
      <c r="G29" s="327" t="s">
        <v>310</v>
      </c>
      <c r="H29" s="327">
        <v>240</v>
      </c>
      <c r="I29" s="327" t="s">
        <v>543</v>
      </c>
      <c r="J29" s="355"/>
      <c r="K29" s="83" t="s">
        <v>15</v>
      </c>
      <c r="L29" s="83" t="s">
        <v>15</v>
      </c>
      <c r="N29" s="270">
        <f t="shared" si="0"/>
        <v>1</v>
      </c>
      <c r="O29" s="270">
        <f t="shared" si="1"/>
        <v>0</v>
      </c>
      <c r="P29" s="270">
        <f t="shared" si="2"/>
        <v>0</v>
      </c>
      <c r="Q29" s="270">
        <f t="shared" si="3"/>
        <v>0</v>
      </c>
    </row>
    <row r="30" spans="1:20" ht="15.75" x14ac:dyDescent="0.25">
      <c r="A30" s="355"/>
      <c r="B30" s="353"/>
      <c r="C30" s="355"/>
      <c r="D30" s="328" t="s">
        <v>864</v>
      </c>
      <c r="E30" s="327">
        <v>1</v>
      </c>
      <c r="F30" s="327">
        <v>230</v>
      </c>
      <c r="G30" s="327" t="s">
        <v>310</v>
      </c>
      <c r="H30" s="327">
        <v>240</v>
      </c>
      <c r="I30" s="327" t="s">
        <v>451</v>
      </c>
      <c r="J30" s="355"/>
      <c r="K30" s="83" t="s">
        <v>15</v>
      </c>
      <c r="L30" s="83" t="s">
        <v>15</v>
      </c>
      <c r="N30" s="270">
        <f t="shared" si="0"/>
        <v>0</v>
      </c>
      <c r="O30" s="270">
        <f t="shared" si="1"/>
        <v>1</v>
      </c>
      <c r="P30" s="270">
        <f t="shared" si="2"/>
        <v>0</v>
      </c>
      <c r="Q30" s="270">
        <f t="shared" si="3"/>
        <v>0</v>
      </c>
    </row>
    <row r="31" spans="1:20" ht="15.75" x14ac:dyDescent="0.25">
      <c r="A31" s="355"/>
      <c r="B31" s="353"/>
      <c r="C31" s="355"/>
      <c r="D31" s="328" t="s">
        <v>864</v>
      </c>
      <c r="E31" s="327">
        <v>2</v>
      </c>
      <c r="F31" s="327">
        <v>230</v>
      </c>
      <c r="G31" s="327" t="s">
        <v>310</v>
      </c>
      <c r="H31" s="327">
        <v>240</v>
      </c>
      <c r="I31" s="327" t="s">
        <v>451</v>
      </c>
      <c r="J31" s="355"/>
      <c r="K31" s="83" t="s">
        <v>15</v>
      </c>
      <c r="L31" s="83" t="s">
        <v>15</v>
      </c>
      <c r="N31" s="270">
        <f t="shared" si="0"/>
        <v>0</v>
      </c>
      <c r="O31" s="270">
        <f t="shared" si="1"/>
        <v>1</v>
      </c>
      <c r="P31" s="270">
        <f t="shared" si="2"/>
        <v>0</v>
      </c>
      <c r="Q31" s="270">
        <f t="shared" si="3"/>
        <v>0</v>
      </c>
    </row>
    <row r="32" spans="1:20" ht="15.75" x14ac:dyDescent="0.25">
      <c r="A32" s="355"/>
      <c r="B32" s="353"/>
      <c r="C32" s="355"/>
      <c r="D32" s="328" t="s">
        <v>864</v>
      </c>
      <c r="E32" s="327">
        <v>3</v>
      </c>
      <c r="F32" s="327">
        <v>236</v>
      </c>
      <c r="G32" s="327" t="s">
        <v>310</v>
      </c>
      <c r="H32" s="327">
        <v>240</v>
      </c>
      <c r="I32" s="327" t="s">
        <v>451</v>
      </c>
      <c r="J32" s="355"/>
      <c r="K32" s="83" t="s">
        <v>546</v>
      </c>
      <c r="L32" s="83" t="s">
        <v>15</v>
      </c>
      <c r="N32" s="270">
        <f t="shared" si="0"/>
        <v>0</v>
      </c>
      <c r="O32" s="270">
        <f t="shared" si="1"/>
        <v>1</v>
      </c>
      <c r="P32" s="270">
        <f t="shared" si="2"/>
        <v>0</v>
      </c>
      <c r="Q32" s="270">
        <f t="shared" si="3"/>
        <v>0</v>
      </c>
    </row>
    <row r="33" spans="1:20" ht="15.75" x14ac:dyDescent="0.25">
      <c r="A33" s="355"/>
      <c r="B33" s="353"/>
      <c r="C33" s="355"/>
      <c r="D33" s="328" t="s">
        <v>815</v>
      </c>
      <c r="E33" s="327">
        <v>1</v>
      </c>
      <c r="F33" s="327">
        <v>0.2</v>
      </c>
      <c r="G33" s="327" t="s">
        <v>310</v>
      </c>
      <c r="H33" s="327" t="s">
        <v>451</v>
      </c>
      <c r="I33" s="327" t="s">
        <v>451</v>
      </c>
      <c r="J33" s="355"/>
      <c r="K33" s="83" t="s">
        <v>15</v>
      </c>
      <c r="L33" s="83" t="s">
        <v>15</v>
      </c>
      <c r="N33" s="270">
        <f t="shared" si="0"/>
        <v>0</v>
      </c>
      <c r="O33" s="270">
        <f t="shared" si="1"/>
        <v>0</v>
      </c>
      <c r="P33" s="270">
        <f t="shared" si="2"/>
        <v>0</v>
      </c>
      <c r="Q33" s="270">
        <f t="shared" si="3"/>
        <v>0</v>
      </c>
    </row>
    <row r="34" spans="1:20" ht="15.75" x14ac:dyDescent="0.25">
      <c r="A34" s="355"/>
      <c r="B34" s="353"/>
      <c r="C34" s="355"/>
      <c r="D34" s="328" t="s">
        <v>865</v>
      </c>
      <c r="E34" s="327">
        <v>1</v>
      </c>
      <c r="F34" s="327">
        <v>274</v>
      </c>
      <c r="G34" s="327" t="s">
        <v>310</v>
      </c>
      <c r="H34" s="327">
        <v>240</v>
      </c>
      <c r="I34" s="327" t="s">
        <v>451</v>
      </c>
      <c r="J34" s="355"/>
      <c r="K34" s="83" t="s">
        <v>15</v>
      </c>
      <c r="L34" s="83" t="s">
        <v>15</v>
      </c>
      <c r="N34" s="270">
        <f t="shared" si="0"/>
        <v>0</v>
      </c>
      <c r="O34" s="270">
        <f t="shared" si="1"/>
        <v>1</v>
      </c>
      <c r="P34" s="270">
        <f t="shared" si="2"/>
        <v>0</v>
      </c>
      <c r="Q34" s="270">
        <f t="shared" si="3"/>
        <v>0</v>
      </c>
    </row>
    <row r="35" spans="1:20" ht="15.75" x14ac:dyDescent="0.25">
      <c r="A35" s="355"/>
      <c r="B35" s="353"/>
      <c r="C35" s="355"/>
      <c r="D35" s="328" t="s">
        <v>865</v>
      </c>
      <c r="E35" s="327">
        <v>2</v>
      </c>
      <c r="F35" s="327">
        <v>276</v>
      </c>
      <c r="G35" s="327" t="s">
        <v>310</v>
      </c>
      <c r="H35" s="327">
        <v>240</v>
      </c>
      <c r="I35" s="327" t="s">
        <v>451</v>
      </c>
      <c r="J35" s="355"/>
      <c r="K35" s="83"/>
      <c r="L35" s="83"/>
      <c r="N35" s="270">
        <f t="shared" si="0"/>
        <v>0</v>
      </c>
      <c r="O35" s="270">
        <f t="shared" si="1"/>
        <v>1</v>
      </c>
      <c r="P35" s="270">
        <f t="shared" si="2"/>
        <v>0</v>
      </c>
      <c r="Q35" s="270">
        <f t="shared" si="3"/>
        <v>0</v>
      </c>
    </row>
    <row r="36" spans="1:20" ht="15.75" x14ac:dyDescent="0.25">
      <c r="A36" s="355"/>
      <c r="B36" s="353"/>
      <c r="C36" s="356"/>
      <c r="D36" s="328" t="s">
        <v>876</v>
      </c>
      <c r="E36" s="327">
        <v>1</v>
      </c>
      <c r="F36" s="327">
        <v>292</v>
      </c>
      <c r="G36" s="327" t="s">
        <v>310</v>
      </c>
      <c r="H36" s="327">
        <v>240</v>
      </c>
      <c r="I36" s="327" t="s">
        <v>451</v>
      </c>
      <c r="J36" s="356"/>
      <c r="K36" s="83" t="s">
        <v>11</v>
      </c>
      <c r="L36" s="83" t="s">
        <v>11</v>
      </c>
      <c r="N36" s="270">
        <f t="shared" si="0"/>
        <v>0</v>
      </c>
      <c r="O36" s="270">
        <f t="shared" si="1"/>
        <v>1</v>
      </c>
      <c r="P36" s="270">
        <f t="shared" si="2"/>
        <v>0</v>
      </c>
      <c r="Q36" s="270">
        <f t="shared" si="3"/>
        <v>0</v>
      </c>
    </row>
    <row r="37" spans="1:20" ht="15.75" x14ac:dyDescent="0.25">
      <c r="A37" s="356"/>
      <c r="B37" s="353"/>
      <c r="C37" s="327" t="s">
        <v>505</v>
      </c>
      <c r="D37" s="328"/>
      <c r="E37" s="327"/>
      <c r="F37" s="327"/>
      <c r="G37" s="327"/>
      <c r="H37" s="327">
        <f>SUM(H26:H36)</f>
        <v>2400</v>
      </c>
      <c r="I37" s="327"/>
      <c r="J37" s="327">
        <v>480</v>
      </c>
      <c r="K37" s="83"/>
      <c r="L37" s="83"/>
      <c r="N37" s="270">
        <f t="shared" ref="N37:Q37" si="8">SUM(N26:N36)</f>
        <v>2</v>
      </c>
      <c r="O37" s="270">
        <f t="shared" si="8"/>
        <v>8</v>
      </c>
      <c r="P37" s="270">
        <f t="shared" si="8"/>
        <v>0</v>
      </c>
      <c r="Q37" s="270">
        <f t="shared" si="8"/>
        <v>0</v>
      </c>
      <c r="R37" s="8">
        <f>N37*240+O37*240+P37*330+Q37*330</f>
        <v>2400</v>
      </c>
      <c r="T37" s="324">
        <f>H37-R37</f>
        <v>0</v>
      </c>
    </row>
    <row r="38" spans="1:20" ht="15.75" x14ac:dyDescent="0.25">
      <c r="A38" s="354">
        <v>7</v>
      </c>
      <c r="B38" s="353" t="s">
        <v>485</v>
      </c>
      <c r="C38" s="354" t="s">
        <v>549</v>
      </c>
      <c r="D38" s="328" t="s">
        <v>12</v>
      </c>
      <c r="E38" s="327">
        <v>1</v>
      </c>
      <c r="F38" s="327">
        <v>56</v>
      </c>
      <c r="G38" s="327" t="s">
        <v>310</v>
      </c>
      <c r="H38" s="327" t="s">
        <v>451</v>
      </c>
      <c r="I38" s="327" t="s">
        <v>451</v>
      </c>
      <c r="J38" s="354" t="s">
        <v>604</v>
      </c>
      <c r="K38" s="83"/>
      <c r="L38" s="83"/>
      <c r="N38" s="270">
        <f t="shared" si="0"/>
        <v>0</v>
      </c>
      <c r="O38" s="270">
        <f t="shared" si="1"/>
        <v>0</v>
      </c>
      <c r="P38" s="270">
        <f t="shared" si="2"/>
        <v>0</v>
      </c>
      <c r="Q38" s="270">
        <f t="shared" si="3"/>
        <v>0</v>
      </c>
    </row>
    <row r="39" spans="1:20" ht="15.75" x14ac:dyDescent="0.25">
      <c r="A39" s="355"/>
      <c r="B39" s="353"/>
      <c r="C39" s="355"/>
      <c r="D39" s="328" t="s">
        <v>25</v>
      </c>
      <c r="E39" s="327">
        <v>1</v>
      </c>
      <c r="F39" s="327">
        <v>96</v>
      </c>
      <c r="G39" s="327" t="s">
        <v>310</v>
      </c>
      <c r="H39" s="327" t="s">
        <v>451</v>
      </c>
      <c r="I39" s="327" t="s">
        <v>451</v>
      </c>
      <c r="J39" s="355"/>
      <c r="K39" s="83"/>
      <c r="L39" s="83"/>
      <c r="N39" s="270">
        <f t="shared" si="0"/>
        <v>0</v>
      </c>
      <c r="O39" s="270">
        <f t="shared" si="1"/>
        <v>0</v>
      </c>
      <c r="P39" s="270">
        <f t="shared" si="2"/>
        <v>0</v>
      </c>
      <c r="Q39" s="270">
        <f t="shared" si="3"/>
        <v>0</v>
      </c>
    </row>
    <row r="40" spans="1:20" ht="15.75" x14ac:dyDescent="0.25">
      <c r="A40" s="355"/>
      <c r="B40" s="353"/>
      <c r="C40" s="355"/>
      <c r="D40" s="328" t="s">
        <v>26</v>
      </c>
      <c r="E40" s="327">
        <v>1</v>
      </c>
      <c r="F40" s="327">
        <v>153</v>
      </c>
      <c r="G40" s="327" t="s">
        <v>311</v>
      </c>
      <c r="H40" s="327" t="s">
        <v>451</v>
      </c>
      <c r="I40" s="327" t="s">
        <v>451</v>
      </c>
      <c r="J40" s="355"/>
      <c r="K40" s="83"/>
      <c r="L40" s="83"/>
      <c r="N40" s="270">
        <f t="shared" si="0"/>
        <v>0</v>
      </c>
      <c r="O40" s="270">
        <f t="shared" si="1"/>
        <v>0</v>
      </c>
      <c r="P40" s="270">
        <f t="shared" si="2"/>
        <v>0</v>
      </c>
      <c r="Q40" s="270">
        <f t="shared" si="3"/>
        <v>0</v>
      </c>
    </row>
    <row r="41" spans="1:20" ht="15.75" x14ac:dyDescent="0.25">
      <c r="A41" s="355"/>
      <c r="B41" s="353"/>
      <c r="C41" s="356"/>
      <c r="D41" s="328" t="s">
        <v>26</v>
      </c>
      <c r="E41" s="327">
        <v>2</v>
      </c>
      <c r="F41" s="327">
        <v>150</v>
      </c>
      <c r="G41" s="327" t="s">
        <v>311</v>
      </c>
      <c r="H41" s="327" t="s">
        <v>451</v>
      </c>
      <c r="I41" s="327" t="s">
        <v>451</v>
      </c>
      <c r="J41" s="356"/>
      <c r="K41" s="83"/>
      <c r="L41" s="83"/>
      <c r="N41" s="270">
        <f t="shared" si="0"/>
        <v>0</v>
      </c>
      <c r="O41" s="270">
        <f t="shared" si="1"/>
        <v>0</v>
      </c>
      <c r="P41" s="270">
        <f t="shared" si="2"/>
        <v>0</v>
      </c>
      <c r="Q41" s="270">
        <f t="shared" si="3"/>
        <v>0</v>
      </c>
    </row>
    <row r="42" spans="1:20" ht="15.75" x14ac:dyDescent="0.25">
      <c r="A42" s="356"/>
      <c r="B42" s="353"/>
      <c r="C42" s="327" t="s">
        <v>505</v>
      </c>
      <c r="D42" s="328"/>
      <c r="E42" s="327"/>
      <c r="F42" s="327"/>
      <c r="G42" s="327"/>
      <c r="H42" s="327"/>
      <c r="I42" s="327"/>
      <c r="J42" s="327">
        <v>240</v>
      </c>
      <c r="K42" s="83"/>
      <c r="L42" s="83"/>
      <c r="N42" s="270">
        <f t="shared" si="0"/>
        <v>0</v>
      </c>
      <c r="O42" s="270">
        <f t="shared" si="1"/>
        <v>0</v>
      </c>
      <c r="P42" s="270">
        <f t="shared" si="2"/>
        <v>0</v>
      </c>
      <c r="Q42" s="270">
        <f t="shared" si="3"/>
        <v>0</v>
      </c>
      <c r="R42" s="8">
        <f>N42*240+O42*240+P42*330+Q42*330</f>
        <v>0</v>
      </c>
      <c r="T42" s="324">
        <f>H42-R42</f>
        <v>0</v>
      </c>
    </row>
    <row r="43" spans="1:20" ht="15.75" x14ac:dyDescent="0.25">
      <c r="A43" s="354">
        <v>8</v>
      </c>
      <c r="B43" s="353" t="s">
        <v>12</v>
      </c>
      <c r="C43" s="354" t="s">
        <v>549</v>
      </c>
      <c r="D43" s="328" t="s">
        <v>19</v>
      </c>
      <c r="E43" s="327">
        <v>1</v>
      </c>
      <c r="F43" s="327">
        <v>301</v>
      </c>
      <c r="G43" s="327" t="s">
        <v>310</v>
      </c>
      <c r="H43" s="327">
        <v>330</v>
      </c>
      <c r="I43" s="327" t="s">
        <v>451</v>
      </c>
      <c r="J43" s="354" t="s">
        <v>606</v>
      </c>
      <c r="K43" s="83"/>
      <c r="L43" s="83"/>
      <c r="N43" s="270">
        <f t="shared" si="0"/>
        <v>0</v>
      </c>
      <c r="O43" s="270">
        <f t="shared" si="1"/>
        <v>0</v>
      </c>
      <c r="P43" s="270">
        <f t="shared" si="2"/>
        <v>0</v>
      </c>
      <c r="Q43" s="270">
        <f t="shared" si="3"/>
        <v>1</v>
      </c>
    </row>
    <row r="44" spans="1:20" ht="15.75" x14ac:dyDescent="0.25">
      <c r="A44" s="355"/>
      <c r="B44" s="353"/>
      <c r="C44" s="355"/>
      <c r="D44" s="328" t="s">
        <v>19</v>
      </c>
      <c r="E44" s="327">
        <v>2</v>
      </c>
      <c r="F44" s="327">
        <v>303</v>
      </c>
      <c r="G44" s="327" t="s">
        <v>310</v>
      </c>
      <c r="H44" s="327">
        <v>330</v>
      </c>
      <c r="I44" s="327" t="s">
        <v>451</v>
      </c>
      <c r="J44" s="355"/>
      <c r="K44" s="83"/>
      <c r="L44" s="83"/>
      <c r="N44" s="270">
        <f t="shared" si="0"/>
        <v>0</v>
      </c>
      <c r="O44" s="270">
        <f t="shared" si="1"/>
        <v>0</v>
      </c>
      <c r="P44" s="270">
        <f t="shared" si="2"/>
        <v>0</v>
      </c>
      <c r="Q44" s="270">
        <f t="shared" si="3"/>
        <v>1</v>
      </c>
    </row>
    <row r="45" spans="1:20" ht="15.75" x14ac:dyDescent="0.25">
      <c r="A45" s="355"/>
      <c r="B45" s="353"/>
      <c r="C45" s="355"/>
      <c r="D45" s="328" t="s">
        <v>883</v>
      </c>
      <c r="E45" s="327">
        <v>1</v>
      </c>
      <c r="F45" s="327">
        <v>303</v>
      </c>
      <c r="G45" s="327" t="s">
        <v>311</v>
      </c>
      <c r="H45" s="327">
        <v>330</v>
      </c>
      <c r="I45" s="327" t="s">
        <v>543</v>
      </c>
      <c r="J45" s="355"/>
      <c r="K45" s="83"/>
      <c r="L45" s="83"/>
      <c r="N45" s="270">
        <f t="shared" si="0"/>
        <v>0</v>
      </c>
      <c r="O45" s="270">
        <f t="shared" si="1"/>
        <v>0</v>
      </c>
      <c r="P45" s="270">
        <f t="shared" si="2"/>
        <v>1</v>
      </c>
      <c r="Q45" s="270">
        <f t="shared" si="3"/>
        <v>0</v>
      </c>
    </row>
    <row r="46" spans="1:20" ht="15.75" x14ac:dyDescent="0.25">
      <c r="A46" s="355"/>
      <c r="B46" s="353"/>
      <c r="C46" s="355"/>
      <c r="D46" s="328" t="s">
        <v>883</v>
      </c>
      <c r="E46" s="327">
        <v>2</v>
      </c>
      <c r="F46" s="327">
        <v>303</v>
      </c>
      <c r="G46" s="327" t="s">
        <v>311</v>
      </c>
      <c r="H46" s="327">
        <v>330</v>
      </c>
      <c r="I46" s="327" t="s">
        <v>543</v>
      </c>
      <c r="J46" s="355"/>
      <c r="K46" s="83"/>
      <c r="L46" s="83"/>
      <c r="N46" s="270">
        <f t="shared" si="0"/>
        <v>0</v>
      </c>
      <c r="O46" s="270">
        <f t="shared" si="1"/>
        <v>0</v>
      </c>
      <c r="P46" s="270">
        <f t="shared" si="2"/>
        <v>1</v>
      </c>
      <c r="Q46" s="270">
        <f t="shared" si="3"/>
        <v>0</v>
      </c>
    </row>
    <row r="47" spans="1:20" s="270" customFormat="1" ht="15.75" x14ac:dyDescent="0.25">
      <c r="A47" s="355"/>
      <c r="B47" s="353"/>
      <c r="C47" s="355"/>
      <c r="D47" s="328" t="s">
        <v>968</v>
      </c>
      <c r="E47" s="327">
        <v>3</v>
      </c>
      <c r="F47" s="327">
        <v>303</v>
      </c>
      <c r="G47" s="327" t="s">
        <v>311</v>
      </c>
      <c r="H47" s="327">
        <v>330</v>
      </c>
      <c r="I47" s="327" t="s">
        <v>543</v>
      </c>
      <c r="J47" s="355"/>
      <c r="K47" s="83"/>
      <c r="L47" s="83"/>
      <c r="N47" s="270">
        <f t="shared" si="0"/>
        <v>0</v>
      </c>
      <c r="O47" s="270">
        <f t="shared" si="1"/>
        <v>0</v>
      </c>
      <c r="P47" s="270">
        <f t="shared" si="2"/>
        <v>1</v>
      </c>
      <c r="Q47" s="270">
        <f t="shared" si="3"/>
        <v>0</v>
      </c>
    </row>
    <row r="48" spans="1:20" s="270" customFormat="1" ht="15.75" x14ac:dyDescent="0.25">
      <c r="A48" s="355"/>
      <c r="B48" s="353"/>
      <c r="C48" s="355"/>
      <c r="D48" s="328" t="s">
        <v>968</v>
      </c>
      <c r="E48" s="327">
        <v>4</v>
      </c>
      <c r="F48" s="327">
        <v>303</v>
      </c>
      <c r="G48" s="327" t="s">
        <v>311</v>
      </c>
      <c r="H48" s="327">
        <v>330</v>
      </c>
      <c r="I48" s="327" t="s">
        <v>543</v>
      </c>
      <c r="J48" s="355"/>
      <c r="K48" s="83"/>
      <c r="L48" s="83"/>
      <c r="N48" s="270">
        <f t="shared" si="0"/>
        <v>0</v>
      </c>
      <c r="O48" s="270">
        <f t="shared" si="1"/>
        <v>0</v>
      </c>
      <c r="P48" s="270">
        <f t="shared" si="2"/>
        <v>1</v>
      </c>
      <c r="Q48" s="270">
        <f t="shared" si="3"/>
        <v>0</v>
      </c>
    </row>
    <row r="49" spans="1:20" ht="15.75" x14ac:dyDescent="0.25">
      <c r="A49" s="355"/>
      <c r="B49" s="353"/>
      <c r="C49" s="355"/>
      <c r="D49" s="328" t="s">
        <v>864</v>
      </c>
      <c r="E49" s="327">
        <v>1</v>
      </c>
      <c r="F49" s="327">
        <v>424</v>
      </c>
      <c r="G49" s="327" t="s">
        <v>311</v>
      </c>
      <c r="H49" s="327">
        <v>330</v>
      </c>
      <c r="I49" s="327" t="s">
        <v>543</v>
      </c>
      <c r="J49" s="355"/>
      <c r="K49" s="83"/>
      <c r="L49" s="83"/>
      <c r="N49" s="270">
        <f t="shared" si="0"/>
        <v>0</v>
      </c>
      <c r="O49" s="270">
        <f t="shared" si="1"/>
        <v>0</v>
      </c>
      <c r="P49" s="270">
        <f t="shared" si="2"/>
        <v>1</v>
      </c>
      <c r="Q49" s="270">
        <f t="shared" si="3"/>
        <v>0</v>
      </c>
    </row>
    <row r="50" spans="1:20" ht="15.75" x14ac:dyDescent="0.25">
      <c r="A50" s="355"/>
      <c r="B50" s="353"/>
      <c r="C50" s="355"/>
      <c r="D50" s="328" t="s">
        <v>864</v>
      </c>
      <c r="E50" s="327">
        <v>2</v>
      </c>
      <c r="F50" s="327">
        <v>424</v>
      </c>
      <c r="G50" s="327" t="s">
        <v>311</v>
      </c>
      <c r="H50" s="327">
        <v>330</v>
      </c>
      <c r="I50" s="327" t="s">
        <v>543</v>
      </c>
      <c r="J50" s="355"/>
      <c r="K50" s="83"/>
      <c r="L50" s="83"/>
      <c r="N50" s="270">
        <f t="shared" si="0"/>
        <v>0</v>
      </c>
      <c r="O50" s="270">
        <f t="shared" si="1"/>
        <v>0</v>
      </c>
      <c r="P50" s="270">
        <f t="shared" si="2"/>
        <v>1</v>
      </c>
      <c r="Q50" s="270">
        <f t="shared" si="3"/>
        <v>0</v>
      </c>
    </row>
    <row r="51" spans="1:20" ht="15.75" x14ac:dyDescent="0.25">
      <c r="A51" s="355"/>
      <c r="B51" s="353"/>
      <c r="C51" s="355"/>
      <c r="D51" s="328" t="s">
        <v>864</v>
      </c>
      <c r="E51" s="327">
        <v>3</v>
      </c>
      <c r="F51" s="327">
        <v>379</v>
      </c>
      <c r="G51" s="327" t="s">
        <v>311</v>
      </c>
      <c r="H51" s="327">
        <v>330</v>
      </c>
      <c r="I51" s="327" t="s">
        <v>543</v>
      </c>
      <c r="J51" s="355"/>
      <c r="K51" s="83"/>
      <c r="L51" s="83"/>
      <c r="N51" s="270">
        <f t="shared" si="0"/>
        <v>0</v>
      </c>
      <c r="O51" s="270">
        <f t="shared" si="1"/>
        <v>0</v>
      </c>
      <c r="P51" s="270">
        <f t="shared" si="2"/>
        <v>1</v>
      </c>
      <c r="Q51" s="270">
        <f t="shared" si="3"/>
        <v>0</v>
      </c>
    </row>
    <row r="52" spans="1:20" ht="15.75" x14ac:dyDescent="0.25">
      <c r="A52" s="355"/>
      <c r="B52" s="353"/>
      <c r="C52" s="355"/>
      <c r="D52" s="328" t="s">
        <v>864</v>
      </c>
      <c r="E52" s="327">
        <v>4</v>
      </c>
      <c r="F52" s="327">
        <v>379</v>
      </c>
      <c r="G52" s="327" t="s">
        <v>311</v>
      </c>
      <c r="H52" s="327">
        <v>330</v>
      </c>
      <c r="I52" s="327" t="s">
        <v>543</v>
      </c>
      <c r="J52" s="355"/>
      <c r="K52" s="83"/>
      <c r="L52" s="83"/>
      <c r="N52" s="270">
        <f t="shared" si="0"/>
        <v>0</v>
      </c>
      <c r="O52" s="270">
        <f t="shared" si="1"/>
        <v>0</v>
      </c>
      <c r="P52" s="270">
        <f t="shared" si="2"/>
        <v>1</v>
      </c>
      <c r="Q52" s="270">
        <f t="shared" si="3"/>
        <v>0</v>
      </c>
    </row>
    <row r="53" spans="1:20" ht="15.75" x14ac:dyDescent="0.25">
      <c r="A53" s="355"/>
      <c r="B53" s="353"/>
      <c r="C53" s="355"/>
      <c r="D53" s="328" t="s">
        <v>9</v>
      </c>
      <c r="E53" s="327">
        <v>1</v>
      </c>
      <c r="F53" s="327">
        <v>89</v>
      </c>
      <c r="G53" s="327" t="s">
        <v>310</v>
      </c>
      <c r="H53" s="327" t="s">
        <v>451</v>
      </c>
      <c r="I53" s="327" t="s">
        <v>451</v>
      </c>
      <c r="J53" s="355"/>
      <c r="K53" s="83"/>
      <c r="L53" s="83"/>
      <c r="N53" s="270">
        <f t="shared" si="0"/>
        <v>0</v>
      </c>
      <c r="O53" s="270">
        <f t="shared" si="1"/>
        <v>0</v>
      </c>
      <c r="P53" s="270">
        <f t="shared" si="2"/>
        <v>0</v>
      </c>
      <c r="Q53" s="270">
        <f t="shared" si="3"/>
        <v>0</v>
      </c>
    </row>
    <row r="54" spans="1:20" ht="15.75" x14ac:dyDescent="0.25">
      <c r="A54" s="355"/>
      <c r="B54" s="353"/>
      <c r="C54" s="356"/>
      <c r="D54" s="328" t="s">
        <v>485</v>
      </c>
      <c r="E54" s="327">
        <v>1</v>
      </c>
      <c r="F54" s="327">
        <v>56</v>
      </c>
      <c r="G54" s="327" t="s">
        <v>310</v>
      </c>
      <c r="H54" s="327" t="s">
        <v>451</v>
      </c>
      <c r="I54" s="327" t="s">
        <v>451</v>
      </c>
      <c r="J54" s="356"/>
      <c r="K54" s="83"/>
      <c r="L54" s="83"/>
      <c r="N54" s="270">
        <f t="shared" si="0"/>
        <v>0</v>
      </c>
      <c r="O54" s="270">
        <f t="shared" si="1"/>
        <v>0</v>
      </c>
      <c r="P54" s="270">
        <f t="shared" si="2"/>
        <v>0</v>
      </c>
      <c r="Q54" s="270">
        <f t="shared" si="3"/>
        <v>0</v>
      </c>
    </row>
    <row r="55" spans="1:20" ht="15.75" x14ac:dyDescent="0.25">
      <c r="A55" s="356"/>
      <c r="B55" s="353"/>
      <c r="C55" s="327" t="s">
        <v>505</v>
      </c>
      <c r="D55" s="328"/>
      <c r="E55" s="327"/>
      <c r="F55" s="327"/>
      <c r="G55" s="327"/>
      <c r="H55" s="327">
        <f>SUM(H42:H54)</f>
        <v>3300</v>
      </c>
      <c r="I55" s="327"/>
      <c r="J55" s="327">
        <v>660</v>
      </c>
      <c r="K55" s="83"/>
      <c r="L55" s="83"/>
      <c r="N55" s="270">
        <f t="shared" ref="N55:Q55" si="9">SUM(N42:N54)</f>
        <v>0</v>
      </c>
      <c r="O55" s="270">
        <f t="shared" si="9"/>
        <v>0</v>
      </c>
      <c r="P55" s="270">
        <f t="shared" si="9"/>
        <v>8</v>
      </c>
      <c r="Q55" s="270">
        <f t="shared" si="9"/>
        <v>2</v>
      </c>
      <c r="R55" s="8">
        <f>N55*240+O55*240+P55*330+Q55*330</f>
        <v>3300</v>
      </c>
      <c r="T55" s="324">
        <f>H55-R55</f>
        <v>0</v>
      </c>
    </row>
    <row r="56" spans="1:20" ht="15.75" x14ac:dyDescent="0.25">
      <c r="A56" s="354">
        <v>9</v>
      </c>
      <c r="B56" s="353" t="s">
        <v>423</v>
      </c>
      <c r="C56" s="354" t="s">
        <v>36</v>
      </c>
      <c r="D56" s="328" t="s">
        <v>855</v>
      </c>
      <c r="E56" s="327">
        <v>1</v>
      </c>
      <c r="F56" s="327">
        <v>192</v>
      </c>
      <c r="G56" s="327" t="s">
        <v>310</v>
      </c>
      <c r="H56" s="327">
        <v>240</v>
      </c>
      <c r="I56" s="327" t="s">
        <v>543</v>
      </c>
      <c r="J56" s="354">
        <v>240</v>
      </c>
      <c r="K56" s="83"/>
      <c r="L56" s="83"/>
      <c r="N56" s="270">
        <f t="shared" si="0"/>
        <v>1</v>
      </c>
      <c r="O56" s="270">
        <f t="shared" si="1"/>
        <v>0</v>
      </c>
      <c r="P56" s="270">
        <f t="shared" si="2"/>
        <v>0</v>
      </c>
      <c r="Q56" s="270">
        <f t="shared" si="3"/>
        <v>0</v>
      </c>
    </row>
    <row r="57" spans="1:20" ht="15.75" x14ac:dyDescent="0.25">
      <c r="A57" s="355"/>
      <c r="B57" s="353"/>
      <c r="C57" s="356"/>
      <c r="D57" s="328" t="s">
        <v>884</v>
      </c>
      <c r="E57" s="327">
        <v>1</v>
      </c>
      <c r="F57" s="327">
        <v>268</v>
      </c>
      <c r="G57" s="327" t="s">
        <v>310</v>
      </c>
      <c r="H57" s="327">
        <v>240</v>
      </c>
      <c r="I57" s="327" t="s">
        <v>543</v>
      </c>
      <c r="J57" s="356"/>
      <c r="K57" s="83"/>
      <c r="L57" s="83"/>
      <c r="N57" s="270">
        <f t="shared" si="0"/>
        <v>1</v>
      </c>
      <c r="O57" s="270">
        <f t="shared" si="1"/>
        <v>0</v>
      </c>
      <c r="P57" s="270">
        <f t="shared" si="2"/>
        <v>0</v>
      </c>
      <c r="Q57" s="270">
        <f t="shared" si="3"/>
        <v>0</v>
      </c>
    </row>
    <row r="58" spans="1:20" ht="15.75" x14ac:dyDescent="0.25">
      <c r="A58" s="356"/>
      <c r="B58" s="353"/>
      <c r="C58" s="327" t="s">
        <v>505</v>
      </c>
      <c r="D58" s="328"/>
      <c r="E58" s="327"/>
      <c r="F58" s="327"/>
      <c r="G58" s="327"/>
      <c r="H58" s="327">
        <f>SUM(H56:H57)</f>
        <v>480</v>
      </c>
      <c r="I58" s="327"/>
      <c r="J58" s="327">
        <v>240</v>
      </c>
      <c r="K58" s="83"/>
      <c r="L58" s="83"/>
      <c r="N58" s="270">
        <f t="shared" ref="N58:Q58" si="10">SUM(N56:N57)</f>
        <v>2</v>
      </c>
      <c r="O58" s="270">
        <f t="shared" si="10"/>
        <v>0</v>
      </c>
      <c r="P58" s="270">
        <f t="shared" si="10"/>
        <v>0</v>
      </c>
      <c r="Q58" s="270">
        <f t="shared" si="10"/>
        <v>0</v>
      </c>
      <c r="R58" s="8">
        <f>N58*240+O58*240+P58*330+Q58*330</f>
        <v>480</v>
      </c>
      <c r="T58" s="324">
        <f>H58-R58</f>
        <v>0</v>
      </c>
    </row>
    <row r="59" spans="1:20" ht="15.75" customHeight="1" x14ac:dyDescent="0.25">
      <c r="A59" s="354">
        <v>10</v>
      </c>
      <c r="B59" s="357" t="s">
        <v>761</v>
      </c>
      <c r="C59" s="354" t="s">
        <v>51</v>
      </c>
      <c r="D59" s="328" t="s">
        <v>45</v>
      </c>
      <c r="E59" s="327">
        <v>2</v>
      </c>
      <c r="F59" s="327">
        <v>219</v>
      </c>
      <c r="G59" s="327" t="s">
        <v>310</v>
      </c>
      <c r="H59" s="327">
        <v>240</v>
      </c>
      <c r="I59" s="327" t="s">
        <v>451</v>
      </c>
      <c r="J59" s="354">
        <v>240</v>
      </c>
      <c r="K59" s="83"/>
      <c r="L59" s="83"/>
      <c r="N59" s="270">
        <f t="shared" si="0"/>
        <v>0</v>
      </c>
      <c r="O59" s="270">
        <f t="shared" si="1"/>
        <v>1</v>
      </c>
      <c r="P59" s="270">
        <f t="shared" si="2"/>
        <v>0</v>
      </c>
      <c r="Q59" s="270">
        <f t="shared" si="3"/>
        <v>0</v>
      </c>
      <c r="R59" s="175"/>
    </row>
    <row r="60" spans="1:20" ht="15.75" x14ac:dyDescent="0.25">
      <c r="A60" s="355"/>
      <c r="B60" s="358"/>
      <c r="C60" s="356"/>
      <c r="D60" s="328" t="s">
        <v>45</v>
      </c>
      <c r="E60" s="327">
        <v>1</v>
      </c>
      <c r="F60" s="327">
        <v>219</v>
      </c>
      <c r="G60" s="327" t="s">
        <v>310</v>
      </c>
      <c r="H60" s="327">
        <v>240</v>
      </c>
      <c r="I60" s="327" t="s">
        <v>451</v>
      </c>
      <c r="J60" s="356"/>
      <c r="K60" s="83"/>
      <c r="L60" s="83"/>
      <c r="N60" s="270">
        <f t="shared" si="0"/>
        <v>0</v>
      </c>
      <c r="O60" s="270">
        <f t="shared" si="1"/>
        <v>1</v>
      </c>
      <c r="P60" s="270">
        <f t="shared" si="2"/>
        <v>0</v>
      </c>
      <c r="Q60" s="270">
        <f t="shared" si="3"/>
        <v>0</v>
      </c>
      <c r="R60" s="175"/>
    </row>
    <row r="61" spans="1:20" ht="15.75" x14ac:dyDescent="0.25">
      <c r="A61" s="356"/>
      <c r="B61" s="359"/>
      <c r="C61" s="327" t="s">
        <v>505</v>
      </c>
      <c r="D61" s="328"/>
      <c r="E61" s="327"/>
      <c r="F61" s="327"/>
      <c r="G61" s="327"/>
      <c r="H61" s="327">
        <f>SUM(H59:H60)</f>
        <v>480</v>
      </c>
      <c r="I61" s="327"/>
      <c r="J61" s="327">
        <v>240</v>
      </c>
      <c r="K61" s="83"/>
      <c r="L61" s="83"/>
      <c r="N61" s="270">
        <f>SUM(N59:N60)</f>
        <v>0</v>
      </c>
      <c r="O61" s="270">
        <f t="shared" ref="O61:Q61" si="11">SUM(O59:O60)</f>
        <v>2</v>
      </c>
      <c r="P61" s="270">
        <f t="shared" si="11"/>
        <v>0</v>
      </c>
      <c r="Q61" s="270">
        <f t="shared" si="11"/>
        <v>0</v>
      </c>
      <c r="R61" s="175">
        <f>N61*240+O61*240+P61*330+Q61*330</f>
        <v>480</v>
      </c>
      <c r="T61" s="324">
        <f>H61-R61</f>
        <v>0</v>
      </c>
    </row>
    <row r="62" spans="1:20" s="270" customFormat="1" ht="15.75" x14ac:dyDescent="0.25">
      <c r="A62" s="354">
        <v>11</v>
      </c>
      <c r="B62" s="357" t="s">
        <v>973</v>
      </c>
      <c r="C62" s="354" t="s">
        <v>33</v>
      </c>
      <c r="D62" s="328" t="s">
        <v>188</v>
      </c>
      <c r="E62" s="327">
        <v>1</v>
      </c>
      <c r="F62" s="327">
        <v>102</v>
      </c>
      <c r="G62" s="327" t="s">
        <v>311</v>
      </c>
      <c r="H62" s="327" t="s">
        <v>451</v>
      </c>
      <c r="I62" s="327" t="s">
        <v>451</v>
      </c>
      <c r="J62" s="327" t="s">
        <v>451</v>
      </c>
      <c r="K62" s="83"/>
      <c r="L62" s="83"/>
      <c r="N62" s="270">
        <f t="shared" si="0"/>
        <v>0</v>
      </c>
      <c r="O62" s="270">
        <f t="shared" si="1"/>
        <v>0</v>
      </c>
      <c r="P62" s="270">
        <f t="shared" si="2"/>
        <v>0</v>
      </c>
      <c r="Q62" s="270">
        <f t="shared" si="3"/>
        <v>0</v>
      </c>
      <c r="R62" s="311"/>
    </row>
    <row r="63" spans="1:20" s="270" customFormat="1" ht="15.75" x14ac:dyDescent="0.25">
      <c r="A63" s="355"/>
      <c r="B63" s="358"/>
      <c r="C63" s="356"/>
      <c r="D63" s="328" t="s">
        <v>188</v>
      </c>
      <c r="E63" s="327">
        <v>2</v>
      </c>
      <c r="F63" s="327">
        <v>102</v>
      </c>
      <c r="G63" s="327" t="s">
        <v>311</v>
      </c>
      <c r="H63" s="327" t="s">
        <v>451</v>
      </c>
      <c r="I63" s="327" t="s">
        <v>451</v>
      </c>
      <c r="J63" s="327" t="s">
        <v>451</v>
      </c>
      <c r="K63" s="83"/>
      <c r="L63" s="83"/>
      <c r="N63" s="270">
        <f t="shared" si="0"/>
        <v>0</v>
      </c>
      <c r="O63" s="270">
        <f t="shared" si="1"/>
        <v>0</v>
      </c>
      <c r="P63" s="270">
        <f t="shared" si="2"/>
        <v>0</v>
      </c>
      <c r="Q63" s="270">
        <f t="shared" si="3"/>
        <v>0</v>
      </c>
      <c r="R63" s="311"/>
    </row>
    <row r="64" spans="1:20" s="270" customFormat="1" ht="15.75" x14ac:dyDescent="0.25">
      <c r="A64" s="356"/>
      <c r="B64" s="359"/>
      <c r="C64" s="327" t="s">
        <v>505</v>
      </c>
      <c r="D64" s="328"/>
      <c r="E64" s="327"/>
      <c r="F64" s="327"/>
      <c r="G64" s="327"/>
      <c r="H64" s="327" t="s">
        <v>451</v>
      </c>
      <c r="I64" s="327" t="s">
        <v>451</v>
      </c>
      <c r="J64" s="327" t="s">
        <v>451</v>
      </c>
      <c r="K64" s="83"/>
      <c r="L64" s="83"/>
      <c r="N64" s="270">
        <f t="shared" si="0"/>
        <v>0</v>
      </c>
      <c r="O64" s="270">
        <f t="shared" si="1"/>
        <v>0</v>
      </c>
      <c r="P64" s="270">
        <f t="shared" si="2"/>
        <v>0</v>
      </c>
      <c r="Q64" s="270">
        <f t="shared" si="3"/>
        <v>0</v>
      </c>
      <c r="R64" s="311"/>
      <c r="T64" s="324"/>
    </row>
    <row r="65" spans="1:20" ht="15.75" x14ac:dyDescent="0.25">
      <c r="A65" s="354">
        <v>12</v>
      </c>
      <c r="B65" s="353" t="s">
        <v>14</v>
      </c>
      <c r="C65" s="354" t="s">
        <v>549</v>
      </c>
      <c r="D65" s="328" t="s">
        <v>21</v>
      </c>
      <c r="E65" s="327">
        <v>1</v>
      </c>
      <c r="F65" s="327">
        <v>129</v>
      </c>
      <c r="G65" s="327" t="s">
        <v>310</v>
      </c>
      <c r="H65" s="327" t="s">
        <v>451</v>
      </c>
      <c r="I65" s="327" t="s">
        <v>451</v>
      </c>
      <c r="J65" s="354">
        <v>240</v>
      </c>
      <c r="K65" s="83"/>
      <c r="L65" s="83"/>
      <c r="N65" s="270">
        <f t="shared" si="0"/>
        <v>0</v>
      </c>
      <c r="O65" s="270">
        <f t="shared" si="1"/>
        <v>0</v>
      </c>
      <c r="P65" s="270">
        <f t="shared" si="2"/>
        <v>0</v>
      </c>
      <c r="Q65" s="270">
        <f t="shared" si="3"/>
        <v>0</v>
      </c>
    </row>
    <row r="66" spans="1:20" ht="15.75" x14ac:dyDescent="0.25">
      <c r="A66" s="355"/>
      <c r="B66" s="353"/>
      <c r="C66" s="355"/>
      <c r="D66" s="328" t="s">
        <v>21</v>
      </c>
      <c r="E66" s="327">
        <v>2</v>
      </c>
      <c r="F66" s="327">
        <v>128</v>
      </c>
      <c r="G66" s="327" t="s">
        <v>310</v>
      </c>
      <c r="H66" s="327" t="s">
        <v>451</v>
      </c>
      <c r="I66" s="327" t="s">
        <v>451</v>
      </c>
      <c r="J66" s="355"/>
      <c r="K66" s="83"/>
      <c r="L66" s="83"/>
      <c r="N66" s="270">
        <f t="shared" si="0"/>
        <v>0</v>
      </c>
      <c r="O66" s="270">
        <f t="shared" si="1"/>
        <v>0</v>
      </c>
      <c r="P66" s="270">
        <f t="shared" si="2"/>
        <v>0</v>
      </c>
      <c r="Q66" s="270">
        <f t="shared" si="3"/>
        <v>0</v>
      </c>
    </row>
    <row r="67" spans="1:20" ht="15.75" x14ac:dyDescent="0.25">
      <c r="A67" s="355"/>
      <c r="B67" s="353"/>
      <c r="C67" s="355"/>
      <c r="D67" s="328" t="s">
        <v>885</v>
      </c>
      <c r="E67" s="327">
        <v>1</v>
      </c>
      <c r="F67" s="327">
        <v>304</v>
      </c>
      <c r="G67" s="327" t="s">
        <v>310</v>
      </c>
      <c r="H67" s="327">
        <v>240</v>
      </c>
      <c r="I67" s="327" t="s">
        <v>543</v>
      </c>
      <c r="J67" s="355"/>
      <c r="K67" s="83"/>
      <c r="L67" s="83"/>
      <c r="N67" s="270">
        <f t="shared" ref="N67:N130" si="12">IF(AND(H67=240,I67="Yes"),1,0)</f>
        <v>1</v>
      </c>
      <c r="O67" s="270">
        <f t="shared" ref="O67:O130" si="13">IF(AND(H67=240,I67="-"),1,0)</f>
        <v>0</v>
      </c>
      <c r="P67" s="270">
        <f t="shared" ref="P67:P130" si="14">IF(AND(H67=330,I67="Yes"),1,0)</f>
        <v>0</v>
      </c>
      <c r="Q67" s="270">
        <f t="shared" ref="Q67:Q130" si="15">IF(AND(H67=330,I67="-"),1,0)</f>
        <v>0</v>
      </c>
    </row>
    <row r="68" spans="1:20" ht="15.75" x14ac:dyDescent="0.25">
      <c r="A68" s="355"/>
      <c r="B68" s="353"/>
      <c r="C68" s="355"/>
      <c r="D68" s="328" t="s">
        <v>885</v>
      </c>
      <c r="E68" s="327">
        <v>2</v>
      </c>
      <c r="F68" s="327">
        <v>311</v>
      </c>
      <c r="G68" s="327" t="s">
        <v>310</v>
      </c>
      <c r="H68" s="327">
        <v>240</v>
      </c>
      <c r="I68" s="327" t="s">
        <v>543</v>
      </c>
      <c r="J68" s="355"/>
      <c r="K68" s="83"/>
      <c r="L68" s="83"/>
      <c r="N68" s="270">
        <f t="shared" si="12"/>
        <v>1</v>
      </c>
      <c r="O68" s="270">
        <f t="shared" si="13"/>
        <v>0</v>
      </c>
      <c r="P68" s="270">
        <f t="shared" si="14"/>
        <v>0</v>
      </c>
      <c r="Q68" s="270">
        <f t="shared" si="15"/>
        <v>0</v>
      </c>
    </row>
    <row r="69" spans="1:20" ht="15.75" x14ac:dyDescent="0.25">
      <c r="A69" s="355"/>
      <c r="B69" s="353"/>
      <c r="C69" s="355"/>
      <c r="D69" s="328" t="s">
        <v>866</v>
      </c>
      <c r="E69" s="327">
        <v>1</v>
      </c>
      <c r="F69" s="327">
        <v>235</v>
      </c>
      <c r="G69" s="327" t="s">
        <v>310</v>
      </c>
      <c r="H69" s="327">
        <v>240</v>
      </c>
      <c r="I69" s="327" t="s">
        <v>543</v>
      </c>
      <c r="J69" s="355"/>
      <c r="K69" s="83"/>
      <c r="L69" s="83"/>
      <c r="N69" s="270">
        <f t="shared" si="12"/>
        <v>1</v>
      </c>
      <c r="O69" s="270">
        <f t="shared" si="13"/>
        <v>0</v>
      </c>
      <c r="P69" s="270">
        <f t="shared" si="14"/>
        <v>0</v>
      </c>
      <c r="Q69" s="270">
        <f t="shared" si="15"/>
        <v>0</v>
      </c>
    </row>
    <row r="70" spans="1:20" ht="15.75" x14ac:dyDescent="0.25">
      <c r="A70" s="355"/>
      <c r="B70" s="353"/>
      <c r="C70" s="355"/>
      <c r="D70" s="328" t="s">
        <v>866</v>
      </c>
      <c r="E70" s="327">
        <v>2</v>
      </c>
      <c r="F70" s="327">
        <v>235</v>
      </c>
      <c r="G70" s="327" t="s">
        <v>310</v>
      </c>
      <c r="H70" s="327">
        <v>240</v>
      </c>
      <c r="I70" s="327" t="s">
        <v>543</v>
      </c>
      <c r="J70" s="355"/>
      <c r="K70" s="83"/>
      <c r="L70" s="83"/>
      <c r="N70" s="270">
        <f t="shared" si="12"/>
        <v>1</v>
      </c>
      <c r="O70" s="270">
        <f t="shared" si="13"/>
        <v>0</v>
      </c>
      <c r="P70" s="270">
        <f t="shared" si="14"/>
        <v>0</v>
      </c>
      <c r="Q70" s="270">
        <f t="shared" si="15"/>
        <v>0</v>
      </c>
    </row>
    <row r="71" spans="1:20" ht="15.75" x14ac:dyDescent="0.25">
      <c r="A71" s="355"/>
      <c r="B71" s="353"/>
      <c r="C71" s="355"/>
      <c r="D71" s="328" t="s">
        <v>866</v>
      </c>
      <c r="E71" s="327">
        <v>3</v>
      </c>
      <c r="F71" s="327">
        <v>231</v>
      </c>
      <c r="G71" s="327" t="s">
        <v>310</v>
      </c>
      <c r="H71" s="327">
        <v>240</v>
      </c>
      <c r="I71" s="327" t="s">
        <v>543</v>
      </c>
      <c r="J71" s="355"/>
      <c r="K71" s="83"/>
      <c r="L71" s="83"/>
      <c r="N71" s="270">
        <f t="shared" si="12"/>
        <v>1</v>
      </c>
      <c r="O71" s="270">
        <f t="shared" si="13"/>
        <v>0</v>
      </c>
      <c r="P71" s="270">
        <f t="shared" si="14"/>
        <v>0</v>
      </c>
      <c r="Q71" s="270">
        <f t="shared" si="15"/>
        <v>0</v>
      </c>
    </row>
    <row r="72" spans="1:20" ht="15.75" x14ac:dyDescent="0.25">
      <c r="A72" s="355"/>
      <c r="B72" s="353"/>
      <c r="C72" s="355"/>
      <c r="D72" s="328" t="s">
        <v>865</v>
      </c>
      <c r="E72" s="327">
        <v>1</v>
      </c>
      <c r="F72" s="327">
        <v>337</v>
      </c>
      <c r="G72" s="327" t="s">
        <v>310</v>
      </c>
      <c r="H72" s="327">
        <v>240</v>
      </c>
      <c r="I72" s="327" t="s">
        <v>451</v>
      </c>
      <c r="J72" s="355"/>
      <c r="K72" s="83"/>
      <c r="L72" s="83"/>
      <c r="N72" s="270">
        <f t="shared" si="12"/>
        <v>0</v>
      </c>
      <c r="O72" s="270">
        <f t="shared" si="13"/>
        <v>1</v>
      </c>
      <c r="P72" s="270">
        <f t="shared" si="14"/>
        <v>0</v>
      </c>
      <c r="Q72" s="270">
        <f t="shared" si="15"/>
        <v>0</v>
      </c>
    </row>
    <row r="73" spans="1:20" ht="15.75" x14ac:dyDescent="0.25">
      <c r="A73" s="355"/>
      <c r="B73" s="353"/>
      <c r="C73" s="356"/>
      <c r="D73" s="328" t="s">
        <v>865</v>
      </c>
      <c r="E73" s="327">
        <v>2</v>
      </c>
      <c r="F73" s="327">
        <v>337</v>
      </c>
      <c r="G73" s="327" t="s">
        <v>310</v>
      </c>
      <c r="H73" s="327">
        <v>240</v>
      </c>
      <c r="I73" s="327" t="s">
        <v>451</v>
      </c>
      <c r="J73" s="356"/>
      <c r="K73" s="83"/>
      <c r="L73" s="83"/>
      <c r="N73" s="270">
        <f t="shared" si="12"/>
        <v>0</v>
      </c>
      <c r="O73" s="270">
        <f t="shared" si="13"/>
        <v>1</v>
      </c>
      <c r="P73" s="270">
        <f t="shared" si="14"/>
        <v>0</v>
      </c>
      <c r="Q73" s="270">
        <f t="shared" si="15"/>
        <v>0</v>
      </c>
    </row>
    <row r="74" spans="1:20" ht="15.75" x14ac:dyDescent="0.25">
      <c r="A74" s="356"/>
      <c r="B74" s="353"/>
      <c r="C74" s="327" t="s">
        <v>505</v>
      </c>
      <c r="D74" s="328"/>
      <c r="E74" s="327"/>
      <c r="F74" s="327"/>
      <c r="G74" s="327"/>
      <c r="H74" s="327">
        <f>SUM(H65:H73)</f>
        <v>1680</v>
      </c>
      <c r="I74" s="327"/>
      <c r="J74" s="327">
        <v>240</v>
      </c>
      <c r="K74" s="83"/>
      <c r="L74" s="83"/>
      <c r="N74" s="270">
        <f t="shared" ref="N74:Q74" si="16">SUM(N65:N73)</f>
        <v>5</v>
      </c>
      <c r="O74" s="270">
        <f t="shared" si="16"/>
        <v>2</v>
      </c>
      <c r="P74" s="270">
        <f t="shared" si="16"/>
        <v>0</v>
      </c>
      <c r="Q74" s="270">
        <f t="shared" si="16"/>
        <v>0</v>
      </c>
      <c r="R74" s="8">
        <f>N74*240+O74*240+P74*330+Q74*330</f>
        <v>1680</v>
      </c>
      <c r="T74" s="324">
        <f>H74-R74</f>
        <v>0</v>
      </c>
    </row>
    <row r="75" spans="1:20" ht="15.75" x14ac:dyDescent="0.25">
      <c r="A75" s="354">
        <v>13</v>
      </c>
      <c r="B75" s="353" t="s">
        <v>39</v>
      </c>
      <c r="C75" s="354" t="s">
        <v>549</v>
      </c>
      <c r="D75" s="328" t="s">
        <v>881</v>
      </c>
      <c r="E75" s="327">
        <v>1</v>
      </c>
      <c r="F75" s="327">
        <v>176</v>
      </c>
      <c r="G75" s="327" t="s">
        <v>310</v>
      </c>
      <c r="H75" s="327">
        <v>240</v>
      </c>
      <c r="I75" s="327" t="s">
        <v>451</v>
      </c>
      <c r="J75" s="354" t="s">
        <v>605</v>
      </c>
      <c r="K75" s="83"/>
      <c r="L75" s="83"/>
      <c r="N75" s="270">
        <f t="shared" si="12"/>
        <v>0</v>
      </c>
      <c r="O75" s="270">
        <f t="shared" si="13"/>
        <v>1</v>
      </c>
      <c r="P75" s="270">
        <f t="shared" si="14"/>
        <v>0</v>
      </c>
      <c r="Q75" s="270">
        <f t="shared" si="15"/>
        <v>0</v>
      </c>
    </row>
    <row r="76" spans="1:20" ht="15.75" x14ac:dyDescent="0.25">
      <c r="A76" s="355"/>
      <c r="B76" s="353"/>
      <c r="C76" s="355"/>
      <c r="D76" s="328" t="s">
        <v>866</v>
      </c>
      <c r="E76" s="327">
        <v>1</v>
      </c>
      <c r="F76" s="327">
        <v>310</v>
      </c>
      <c r="G76" s="327" t="s">
        <v>310</v>
      </c>
      <c r="H76" s="327">
        <v>240</v>
      </c>
      <c r="I76" s="327" t="s">
        <v>451</v>
      </c>
      <c r="J76" s="355"/>
      <c r="K76" s="83"/>
      <c r="L76" s="83"/>
      <c r="N76" s="270">
        <f t="shared" si="12"/>
        <v>0</v>
      </c>
      <c r="O76" s="270">
        <f t="shared" si="13"/>
        <v>1</v>
      </c>
      <c r="P76" s="270">
        <f t="shared" si="14"/>
        <v>0</v>
      </c>
      <c r="Q76" s="270">
        <f t="shared" si="15"/>
        <v>0</v>
      </c>
    </row>
    <row r="77" spans="1:20" ht="15.75" x14ac:dyDescent="0.25">
      <c r="A77" s="355"/>
      <c r="B77" s="353"/>
      <c r="C77" s="356"/>
      <c r="D77" s="328" t="s">
        <v>884</v>
      </c>
      <c r="E77" s="327">
        <v>1</v>
      </c>
      <c r="F77" s="327">
        <v>293</v>
      </c>
      <c r="G77" s="327" t="s">
        <v>310</v>
      </c>
      <c r="H77" s="327">
        <v>240</v>
      </c>
      <c r="I77" s="327" t="s">
        <v>543</v>
      </c>
      <c r="J77" s="356"/>
      <c r="K77" s="83"/>
      <c r="L77" s="83"/>
      <c r="N77" s="270">
        <f t="shared" si="12"/>
        <v>1</v>
      </c>
      <c r="O77" s="270">
        <f t="shared" si="13"/>
        <v>0</v>
      </c>
      <c r="P77" s="270">
        <f t="shared" si="14"/>
        <v>0</v>
      </c>
      <c r="Q77" s="270">
        <f t="shared" si="15"/>
        <v>0</v>
      </c>
    </row>
    <row r="78" spans="1:20" ht="15.75" x14ac:dyDescent="0.25">
      <c r="A78" s="356"/>
      <c r="B78" s="353"/>
      <c r="C78" s="327" t="s">
        <v>505</v>
      </c>
      <c r="D78" s="328"/>
      <c r="E78" s="327"/>
      <c r="F78" s="327"/>
      <c r="G78" s="327"/>
      <c r="H78" s="327">
        <f>SUM(H75:H77)</f>
        <v>720</v>
      </c>
      <c r="I78" s="327"/>
      <c r="J78" s="327">
        <v>480</v>
      </c>
      <c r="K78" s="83"/>
      <c r="L78" s="83"/>
      <c r="N78" s="270">
        <f t="shared" ref="N78:Q78" si="17">SUM(N75:N77)</f>
        <v>1</v>
      </c>
      <c r="O78" s="270">
        <f t="shared" si="17"/>
        <v>2</v>
      </c>
      <c r="P78" s="270">
        <f t="shared" si="17"/>
        <v>0</v>
      </c>
      <c r="Q78" s="270">
        <f t="shared" si="17"/>
        <v>0</v>
      </c>
      <c r="R78" s="8">
        <f>N78*240+O78*240+P78*330+Q78*330</f>
        <v>720</v>
      </c>
      <c r="T78" s="324">
        <f>H78-R78</f>
        <v>0</v>
      </c>
    </row>
    <row r="79" spans="1:20" ht="15.75" x14ac:dyDescent="0.25">
      <c r="A79" s="354">
        <v>14</v>
      </c>
      <c r="B79" s="353" t="s">
        <v>17</v>
      </c>
      <c r="C79" s="354" t="s">
        <v>549</v>
      </c>
      <c r="D79" s="328" t="s">
        <v>866</v>
      </c>
      <c r="E79" s="327">
        <v>1</v>
      </c>
      <c r="F79" s="327">
        <v>230</v>
      </c>
      <c r="G79" s="327" t="s">
        <v>310</v>
      </c>
      <c r="H79" s="327">
        <v>240</v>
      </c>
      <c r="I79" s="327" t="s">
        <v>543</v>
      </c>
      <c r="J79" s="354" t="s">
        <v>605</v>
      </c>
      <c r="K79" s="83">
        <v>480</v>
      </c>
      <c r="L79" s="83">
        <v>800</v>
      </c>
      <c r="N79" s="270">
        <f t="shared" si="12"/>
        <v>1</v>
      </c>
      <c r="O79" s="270">
        <f t="shared" si="13"/>
        <v>0</v>
      </c>
      <c r="P79" s="270">
        <f t="shared" si="14"/>
        <v>0</v>
      </c>
      <c r="Q79" s="270">
        <f t="shared" si="15"/>
        <v>0</v>
      </c>
    </row>
    <row r="80" spans="1:20" ht="15.75" x14ac:dyDescent="0.25">
      <c r="A80" s="355"/>
      <c r="B80" s="353"/>
      <c r="C80" s="355"/>
      <c r="D80" s="328" t="s">
        <v>866</v>
      </c>
      <c r="E80" s="327">
        <v>2</v>
      </c>
      <c r="F80" s="327">
        <v>230</v>
      </c>
      <c r="G80" s="327" t="s">
        <v>310</v>
      </c>
      <c r="H80" s="327">
        <v>240</v>
      </c>
      <c r="I80" s="327" t="s">
        <v>543</v>
      </c>
      <c r="J80" s="355"/>
      <c r="K80" s="83"/>
      <c r="L80" s="83"/>
      <c r="N80" s="270">
        <f t="shared" si="12"/>
        <v>1</v>
      </c>
      <c r="O80" s="270">
        <f t="shared" si="13"/>
        <v>0</v>
      </c>
      <c r="P80" s="270">
        <f t="shared" si="14"/>
        <v>0</v>
      </c>
      <c r="Q80" s="270">
        <f t="shared" si="15"/>
        <v>0</v>
      </c>
    </row>
    <row r="81" spans="1:20" ht="15.75" x14ac:dyDescent="0.25">
      <c r="A81" s="355"/>
      <c r="B81" s="353"/>
      <c r="C81" s="355"/>
      <c r="D81" s="328" t="s">
        <v>866</v>
      </c>
      <c r="E81" s="327">
        <v>3</v>
      </c>
      <c r="F81" s="327">
        <v>236</v>
      </c>
      <c r="G81" s="327" t="s">
        <v>310</v>
      </c>
      <c r="H81" s="327">
        <v>240</v>
      </c>
      <c r="I81" s="327" t="s">
        <v>543</v>
      </c>
      <c r="J81" s="355"/>
      <c r="K81" s="83"/>
      <c r="L81" s="83"/>
      <c r="N81" s="270">
        <f t="shared" si="12"/>
        <v>1</v>
      </c>
      <c r="O81" s="270">
        <f t="shared" si="13"/>
        <v>0</v>
      </c>
      <c r="P81" s="270">
        <f t="shared" si="14"/>
        <v>0</v>
      </c>
      <c r="Q81" s="270">
        <f t="shared" si="15"/>
        <v>0</v>
      </c>
    </row>
    <row r="82" spans="1:20" ht="15.75" x14ac:dyDescent="0.25">
      <c r="A82" s="355"/>
      <c r="B82" s="353"/>
      <c r="C82" s="355"/>
      <c r="D82" s="328" t="s">
        <v>871</v>
      </c>
      <c r="E82" s="327">
        <v>1</v>
      </c>
      <c r="F82" s="327">
        <v>424</v>
      </c>
      <c r="G82" s="327" t="s">
        <v>311</v>
      </c>
      <c r="H82" s="327">
        <v>240</v>
      </c>
      <c r="I82" s="327" t="s">
        <v>451</v>
      </c>
      <c r="J82" s="355"/>
      <c r="K82" s="83"/>
      <c r="L82" s="83"/>
      <c r="N82" s="270">
        <f t="shared" si="12"/>
        <v>0</v>
      </c>
      <c r="O82" s="270">
        <f t="shared" si="13"/>
        <v>1</v>
      </c>
      <c r="P82" s="270">
        <f t="shared" si="14"/>
        <v>0</v>
      </c>
      <c r="Q82" s="270">
        <f t="shared" si="15"/>
        <v>0</v>
      </c>
    </row>
    <row r="83" spans="1:20" ht="15.75" x14ac:dyDescent="0.25">
      <c r="A83" s="355"/>
      <c r="B83" s="353"/>
      <c r="C83" s="355"/>
      <c r="D83" s="328" t="s">
        <v>871</v>
      </c>
      <c r="E83" s="327">
        <v>2</v>
      </c>
      <c r="F83" s="327">
        <v>424</v>
      </c>
      <c r="G83" s="327" t="s">
        <v>311</v>
      </c>
      <c r="H83" s="327">
        <v>240</v>
      </c>
      <c r="I83" s="327" t="s">
        <v>451</v>
      </c>
      <c r="J83" s="355"/>
      <c r="K83" s="83"/>
      <c r="L83" s="83"/>
      <c r="N83" s="270">
        <f t="shared" si="12"/>
        <v>0</v>
      </c>
      <c r="O83" s="270">
        <f t="shared" si="13"/>
        <v>1</v>
      </c>
      <c r="P83" s="270">
        <f t="shared" si="14"/>
        <v>0</v>
      </c>
      <c r="Q83" s="270">
        <f t="shared" si="15"/>
        <v>0</v>
      </c>
    </row>
    <row r="84" spans="1:20" ht="15.75" x14ac:dyDescent="0.25">
      <c r="A84" s="355"/>
      <c r="B84" s="353"/>
      <c r="C84" s="355"/>
      <c r="D84" s="328" t="s">
        <v>871</v>
      </c>
      <c r="E84" s="327">
        <v>3</v>
      </c>
      <c r="F84" s="327">
        <v>379</v>
      </c>
      <c r="G84" s="327" t="s">
        <v>311</v>
      </c>
      <c r="H84" s="327">
        <v>240</v>
      </c>
      <c r="I84" s="327" t="s">
        <v>451</v>
      </c>
      <c r="J84" s="355"/>
      <c r="K84" s="83"/>
      <c r="L84" s="83"/>
      <c r="N84" s="270">
        <f t="shared" si="12"/>
        <v>0</v>
      </c>
      <c r="O84" s="270">
        <f t="shared" si="13"/>
        <v>1</v>
      </c>
      <c r="P84" s="270">
        <f t="shared" si="14"/>
        <v>0</v>
      </c>
      <c r="Q84" s="270">
        <f t="shared" si="15"/>
        <v>0</v>
      </c>
    </row>
    <row r="85" spans="1:20" ht="15.75" x14ac:dyDescent="0.25">
      <c r="A85" s="355"/>
      <c r="B85" s="353"/>
      <c r="C85" s="355"/>
      <c r="D85" s="328" t="s">
        <v>871</v>
      </c>
      <c r="E85" s="327">
        <v>4</v>
      </c>
      <c r="F85" s="327">
        <v>379</v>
      </c>
      <c r="G85" s="327" t="s">
        <v>311</v>
      </c>
      <c r="H85" s="327">
        <v>240</v>
      </c>
      <c r="I85" s="327" t="s">
        <v>451</v>
      </c>
      <c r="J85" s="356"/>
      <c r="K85" s="83"/>
      <c r="L85" s="83"/>
      <c r="N85" s="270">
        <f t="shared" si="12"/>
        <v>0</v>
      </c>
      <c r="O85" s="270">
        <f t="shared" si="13"/>
        <v>1</v>
      </c>
      <c r="P85" s="270">
        <f t="shared" si="14"/>
        <v>0</v>
      </c>
      <c r="Q85" s="270">
        <f t="shared" si="15"/>
        <v>0</v>
      </c>
    </row>
    <row r="86" spans="1:20" s="270" customFormat="1" ht="15.75" x14ac:dyDescent="0.25">
      <c r="A86" s="355"/>
      <c r="B86" s="353"/>
      <c r="C86" s="355"/>
      <c r="D86" s="328" t="s">
        <v>881</v>
      </c>
      <c r="E86" s="327">
        <v>1</v>
      </c>
      <c r="F86" s="327">
        <v>260</v>
      </c>
      <c r="G86" s="327" t="s">
        <v>310</v>
      </c>
      <c r="H86" s="327">
        <v>240</v>
      </c>
      <c r="I86" s="327" t="s">
        <v>543</v>
      </c>
      <c r="J86" s="327"/>
      <c r="K86" s="83"/>
      <c r="L86" s="83"/>
      <c r="N86" s="270">
        <f t="shared" si="12"/>
        <v>1</v>
      </c>
      <c r="O86" s="270">
        <f t="shared" si="13"/>
        <v>0</v>
      </c>
      <c r="P86" s="270">
        <f t="shared" si="14"/>
        <v>0</v>
      </c>
      <c r="Q86" s="270">
        <f t="shared" si="15"/>
        <v>0</v>
      </c>
    </row>
    <row r="87" spans="1:20" s="270" customFormat="1" ht="15.75" x14ac:dyDescent="0.25">
      <c r="A87" s="355"/>
      <c r="B87" s="353"/>
      <c r="C87" s="355"/>
      <c r="D87" s="328" t="s">
        <v>964</v>
      </c>
      <c r="E87" s="327">
        <v>1</v>
      </c>
      <c r="F87" s="327">
        <v>360</v>
      </c>
      <c r="G87" s="327" t="s">
        <v>311</v>
      </c>
      <c r="H87" s="327">
        <v>330</v>
      </c>
      <c r="I87" s="327" t="s">
        <v>451</v>
      </c>
      <c r="J87" s="327"/>
      <c r="K87" s="83"/>
      <c r="L87" s="83"/>
      <c r="N87" s="270">
        <f t="shared" si="12"/>
        <v>0</v>
      </c>
      <c r="O87" s="270">
        <f t="shared" si="13"/>
        <v>0</v>
      </c>
      <c r="P87" s="270">
        <f t="shared" si="14"/>
        <v>0</v>
      </c>
      <c r="Q87" s="270">
        <f t="shared" si="15"/>
        <v>1</v>
      </c>
    </row>
    <row r="88" spans="1:20" ht="15.75" x14ac:dyDescent="0.25">
      <c r="A88" s="355"/>
      <c r="B88" s="353"/>
      <c r="C88" s="356"/>
      <c r="D88" s="328" t="s">
        <v>964</v>
      </c>
      <c r="E88" s="327">
        <v>2</v>
      </c>
      <c r="F88" s="327">
        <v>360</v>
      </c>
      <c r="G88" s="327" t="s">
        <v>311</v>
      </c>
      <c r="H88" s="327">
        <v>330</v>
      </c>
      <c r="I88" s="327" t="s">
        <v>451</v>
      </c>
      <c r="J88" s="327"/>
      <c r="K88" s="83"/>
      <c r="L88" s="83"/>
      <c r="N88" s="270">
        <f t="shared" si="12"/>
        <v>0</v>
      </c>
      <c r="O88" s="270">
        <f t="shared" si="13"/>
        <v>0</v>
      </c>
      <c r="P88" s="270">
        <f t="shared" si="14"/>
        <v>0</v>
      </c>
      <c r="Q88" s="270">
        <f t="shared" si="15"/>
        <v>1</v>
      </c>
    </row>
    <row r="89" spans="1:20" ht="15.75" x14ac:dyDescent="0.25">
      <c r="A89" s="356"/>
      <c r="B89" s="353"/>
      <c r="C89" s="327" t="s">
        <v>505</v>
      </c>
      <c r="D89" s="328"/>
      <c r="E89" s="327"/>
      <c r="F89" s="327"/>
      <c r="G89" s="327"/>
      <c r="H89" s="327">
        <f>SUM(H79:H88)</f>
        <v>2580</v>
      </c>
      <c r="I89" s="327"/>
      <c r="J89" s="327">
        <v>480</v>
      </c>
      <c r="K89" s="83"/>
      <c r="L89" s="83"/>
      <c r="N89" s="270">
        <f t="shared" ref="N89:Q89" si="18">SUM(N79:N88)</f>
        <v>4</v>
      </c>
      <c r="O89" s="270">
        <f t="shared" si="18"/>
        <v>4</v>
      </c>
      <c r="P89" s="270">
        <f t="shared" si="18"/>
        <v>0</v>
      </c>
      <c r="Q89" s="270">
        <f t="shared" si="18"/>
        <v>2</v>
      </c>
      <c r="R89" s="8">
        <f>N89*240+O89*240+P89*330+Q89*330</f>
        <v>2580</v>
      </c>
      <c r="T89" s="324">
        <f>H89-R89</f>
        <v>0</v>
      </c>
    </row>
    <row r="90" spans="1:20" ht="15.75" x14ac:dyDescent="0.25">
      <c r="A90" s="354">
        <v>15</v>
      </c>
      <c r="B90" s="354" t="s">
        <v>872</v>
      </c>
      <c r="C90" s="354" t="s">
        <v>549</v>
      </c>
      <c r="D90" s="328" t="s">
        <v>873</v>
      </c>
      <c r="E90" s="327">
        <v>1</v>
      </c>
      <c r="F90" s="327">
        <v>191</v>
      </c>
      <c r="G90" s="327" t="s">
        <v>311</v>
      </c>
      <c r="H90" s="327" t="s">
        <v>451</v>
      </c>
      <c r="I90" s="327" t="s">
        <v>451</v>
      </c>
      <c r="J90" s="354" t="s">
        <v>451</v>
      </c>
      <c r="K90" s="83"/>
      <c r="L90" s="83"/>
      <c r="N90" s="270">
        <f t="shared" si="12"/>
        <v>0</v>
      </c>
      <c r="O90" s="270">
        <f t="shared" si="13"/>
        <v>0</v>
      </c>
      <c r="P90" s="270">
        <f t="shared" si="14"/>
        <v>0</v>
      </c>
      <c r="Q90" s="270">
        <f t="shared" si="15"/>
        <v>0</v>
      </c>
    </row>
    <row r="91" spans="1:20" ht="15.75" x14ac:dyDescent="0.25">
      <c r="A91" s="355"/>
      <c r="B91" s="355"/>
      <c r="C91" s="356"/>
      <c r="D91" s="328" t="s">
        <v>873</v>
      </c>
      <c r="E91" s="327">
        <v>2</v>
      </c>
      <c r="F91" s="327">
        <v>191</v>
      </c>
      <c r="G91" s="327" t="s">
        <v>311</v>
      </c>
      <c r="H91" s="327" t="s">
        <v>451</v>
      </c>
      <c r="I91" s="327" t="s">
        <v>451</v>
      </c>
      <c r="J91" s="356"/>
      <c r="K91" s="83"/>
      <c r="L91" s="83"/>
      <c r="N91" s="270">
        <f t="shared" si="12"/>
        <v>0</v>
      </c>
      <c r="O91" s="270">
        <f t="shared" si="13"/>
        <v>0</v>
      </c>
      <c r="P91" s="270">
        <f t="shared" si="14"/>
        <v>0</v>
      </c>
      <c r="Q91" s="270">
        <f t="shared" si="15"/>
        <v>0</v>
      </c>
    </row>
    <row r="92" spans="1:20" ht="15.75" x14ac:dyDescent="0.25">
      <c r="A92" s="356"/>
      <c r="B92" s="356"/>
      <c r="C92" s="327" t="s">
        <v>505</v>
      </c>
      <c r="D92" s="328"/>
      <c r="E92" s="327"/>
      <c r="F92" s="327"/>
      <c r="G92" s="327"/>
      <c r="H92" s="327" t="s">
        <v>451</v>
      </c>
      <c r="I92" s="327"/>
      <c r="J92" s="327" t="s">
        <v>451</v>
      </c>
      <c r="K92" s="83"/>
      <c r="L92" s="83"/>
      <c r="N92" s="270">
        <f t="shared" si="12"/>
        <v>0</v>
      </c>
      <c r="O92" s="270">
        <f t="shared" si="13"/>
        <v>0</v>
      </c>
      <c r="P92" s="270">
        <f t="shared" si="14"/>
        <v>0</v>
      </c>
      <c r="Q92" s="270">
        <f t="shared" si="15"/>
        <v>0</v>
      </c>
      <c r="R92" s="8">
        <f>N92*240+O92*240+P92*330+Q92*330</f>
        <v>0</v>
      </c>
      <c r="T92" s="324"/>
    </row>
    <row r="93" spans="1:20" ht="15.75" x14ac:dyDescent="0.25">
      <c r="A93" s="354">
        <v>16</v>
      </c>
      <c r="B93" s="353" t="s">
        <v>43</v>
      </c>
      <c r="C93" s="354" t="s">
        <v>8</v>
      </c>
      <c r="D93" s="328" t="s">
        <v>45</v>
      </c>
      <c r="E93" s="327">
        <v>1</v>
      </c>
      <c r="F93" s="327">
        <v>222</v>
      </c>
      <c r="G93" s="327" t="s">
        <v>310</v>
      </c>
      <c r="H93" s="327">
        <v>240</v>
      </c>
      <c r="I93" s="327" t="s">
        <v>543</v>
      </c>
      <c r="J93" s="354" t="s">
        <v>604</v>
      </c>
      <c r="K93" s="83"/>
      <c r="L93" s="83"/>
      <c r="N93" s="270">
        <f t="shared" si="12"/>
        <v>1</v>
      </c>
      <c r="O93" s="270">
        <f t="shared" si="13"/>
        <v>0</v>
      </c>
      <c r="P93" s="270">
        <f t="shared" si="14"/>
        <v>0</v>
      </c>
      <c r="Q93" s="270">
        <f t="shared" si="15"/>
        <v>0</v>
      </c>
    </row>
    <row r="94" spans="1:20" ht="15.75" x14ac:dyDescent="0.25">
      <c r="A94" s="355"/>
      <c r="B94" s="353"/>
      <c r="C94" s="355"/>
      <c r="D94" s="328" t="s">
        <v>45</v>
      </c>
      <c r="E94" s="327">
        <v>2</v>
      </c>
      <c r="F94" s="327">
        <v>222</v>
      </c>
      <c r="G94" s="327" t="s">
        <v>310</v>
      </c>
      <c r="H94" s="327">
        <v>240</v>
      </c>
      <c r="I94" s="327" t="s">
        <v>543</v>
      </c>
      <c r="J94" s="355"/>
      <c r="K94" s="83"/>
      <c r="L94" s="83"/>
      <c r="N94" s="270">
        <f t="shared" si="12"/>
        <v>1</v>
      </c>
      <c r="O94" s="270">
        <f t="shared" si="13"/>
        <v>0</v>
      </c>
      <c r="P94" s="270">
        <f t="shared" si="14"/>
        <v>0</v>
      </c>
      <c r="Q94" s="270">
        <f t="shared" si="15"/>
        <v>0</v>
      </c>
    </row>
    <row r="95" spans="1:20" ht="15.75" x14ac:dyDescent="0.25">
      <c r="A95" s="355"/>
      <c r="B95" s="353"/>
      <c r="C95" s="355"/>
      <c r="D95" s="328" t="s">
        <v>34</v>
      </c>
      <c r="E95" s="327">
        <v>1</v>
      </c>
      <c r="F95" s="327">
        <v>136</v>
      </c>
      <c r="G95" s="327" t="s">
        <v>310</v>
      </c>
      <c r="H95" s="327">
        <v>240</v>
      </c>
      <c r="I95" s="327" t="s">
        <v>543</v>
      </c>
      <c r="J95" s="355"/>
      <c r="K95" s="83"/>
      <c r="L95" s="83"/>
      <c r="N95" s="270">
        <f t="shared" si="12"/>
        <v>1</v>
      </c>
      <c r="O95" s="270">
        <f t="shared" si="13"/>
        <v>0</v>
      </c>
      <c r="P95" s="270">
        <f t="shared" si="14"/>
        <v>0</v>
      </c>
      <c r="Q95" s="270">
        <f t="shared" si="15"/>
        <v>0</v>
      </c>
    </row>
    <row r="96" spans="1:20" ht="15.75" x14ac:dyDescent="0.25">
      <c r="A96" s="355"/>
      <c r="B96" s="353"/>
      <c r="C96" s="356"/>
      <c r="D96" s="328" t="s">
        <v>34</v>
      </c>
      <c r="E96" s="327">
        <v>2</v>
      </c>
      <c r="F96" s="327">
        <v>138</v>
      </c>
      <c r="G96" s="327" t="s">
        <v>310</v>
      </c>
      <c r="H96" s="327">
        <v>240</v>
      </c>
      <c r="I96" s="327" t="s">
        <v>543</v>
      </c>
      <c r="J96" s="356"/>
      <c r="K96" s="83"/>
      <c r="L96" s="83"/>
      <c r="N96" s="270">
        <f t="shared" si="12"/>
        <v>1</v>
      </c>
      <c r="O96" s="270">
        <f t="shared" si="13"/>
        <v>0</v>
      </c>
      <c r="P96" s="270">
        <f t="shared" si="14"/>
        <v>0</v>
      </c>
      <c r="Q96" s="270">
        <f t="shared" si="15"/>
        <v>0</v>
      </c>
    </row>
    <row r="97" spans="1:20" ht="15.75" x14ac:dyDescent="0.25">
      <c r="A97" s="356"/>
      <c r="B97" s="353"/>
      <c r="C97" s="327" t="s">
        <v>505</v>
      </c>
      <c r="D97" s="328"/>
      <c r="E97" s="327"/>
      <c r="F97" s="327"/>
      <c r="G97" s="327"/>
      <c r="H97" s="327">
        <f>SUM(H93:H96)</f>
        <v>960</v>
      </c>
      <c r="I97" s="327"/>
      <c r="J97" s="327">
        <v>240</v>
      </c>
      <c r="K97" s="83"/>
      <c r="L97" s="83"/>
      <c r="N97" s="270">
        <f t="shared" ref="N97:Q97" si="19">SUM(N93:N96)</f>
        <v>4</v>
      </c>
      <c r="O97" s="270">
        <f t="shared" si="19"/>
        <v>0</v>
      </c>
      <c r="P97" s="270">
        <f t="shared" si="19"/>
        <v>0</v>
      </c>
      <c r="Q97" s="270">
        <f t="shared" si="19"/>
        <v>0</v>
      </c>
      <c r="R97" s="8">
        <f>N97*240+O97*240+P97*330+Q97*330</f>
        <v>960</v>
      </c>
      <c r="T97" s="324">
        <f>H97-R97</f>
        <v>0</v>
      </c>
    </row>
    <row r="98" spans="1:20" ht="15.75" x14ac:dyDescent="0.25">
      <c r="A98" s="354">
        <v>17</v>
      </c>
      <c r="B98" s="354" t="s">
        <v>425</v>
      </c>
      <c r="C98" s="327" t="s">
        <v>549</v>
      </c>
      <c r="D98" s="328" t="s">
        <v>877</v>
      </c>
      <c r="E98" s="327">
        <v>1</v>
      </c>
      <c r="F98" s="327">
        <v>270</v>
      </c>
      <c r="G98" s="327" t="s">
        <v>310</v>
      </c>
      <c r="H98" s="327">
        <v>240</v>
      </c>
      <c r="I98" s="327" t="s">
        <v>543</v>
      </c>
      <c r="J98" s="327" t="s">
        <v>604</v>
      </c>
      <c r="K98" s="83"/>
      <c r="L98" s="83"/>
      <c r="N98" s="270">
        <f t="shared" si="12"/>
        <v>1</v>
      </c>
      <c r="O98" s="270">
        <f t="shared" si="13"/>
        <v>0</v>
      </c>
      <c r="P98" s="270">
        <f t="shared" si="14"/>
        <v>0</v>
      </c>
      <c r="Q98" s="270">
        <f t="shared" si="15"/>
        <v>0</v>
      </c>
    </row>
    <row r="99" spans="1:20" ht="15.75" x14ac:dyDescent="0.25">
      <c r="A99" s="356"/>
      <c r="B99" s="356"/>
      <c r="C99" s="327" t="s">
        <v>505</v>
      </c>
      <c r="D99" s="328"/>
      <c r="E99" s="327"/>
      <c r="F99" s="327"/>
      <c r="G99" s="327"/>
      <c r="H99" s="327">
        <f>H98</f>
        <v>240</v>
      </c>
      <c r="I99" s="327"/>
      <c r="J99" s="327">
        <v>240</v>
      </c>
      <c r="K99" s="83"/>
      <c r="L99" s="83"/>
      <c r="N99" s="270">
        <f t="shared" ref="N99:Q99" si="20">N98</f>
        <v>1</v>
      </c>
      <c r="O99" s="270">
        <f t="shared" si="20"/>
        <v>0</v>
      </c>
      <c r="P99" s="270">
        <f t="shared" si="20"/>
        <v>0</v>
      </c>
      <c r="Q99" s="270">
        <f t="shared" si="20"/>
        <v>0</v>
      </c>
      <c r="R99" s="175">
        <f>N99*240+O99*240+P99*330+Q99*330</f>
        <v>240</v>
      </c>
      <c r="T99" s="324">
        <f>H99-R99</f>
        <v>0</v>
      </c>
    </row>
    <row r="100" spans="1:20" ht="15.75" x14ac:dyDescent="0.25">
      <c r="A100" s="354">
        <v>18</v>
      </c>
      <c r="B100" s="353" t="s">
        <v>25</v>
      </c>
      <c r="C100" s="354" t="s">
        <v>549</v>
      </c>
      <c r="D100" s="328" t="s">
        <v>26</v>
      </c>
      <c r="E100" s="327">
        <v>1</v>
      </c>
      <c r="F100" s="327">
        <v>235</v>
      </c>
      <c r="G100" s="327" t="s">
        <v>311</v>
      </c>
      <c r="H100" s="327">
        <v>240</v>
      </c>
      <c r="I100" s="327" t="s">
        <v>543</v>
      </c>
      <c r="J100" s="354" t="s">
        <v>604</v>
      </c>
      <c r="K100" s="83"/>
      <c r="L100" s="83"/>
      <c r="N100" s="270">
        <f t="shared" si="12"/>
        <v>1</v>
      </c>
      <c r="O100" s="270">
        <f t="shared" si="13"/>
        <v>0</v>
      </c>
      <c r="P100" s="270">
        <f t="shared" si="14"/>
        <v>0</v>
      </c>
      <c r="Q100" s="270">
        <f t="shared" si="15"/>
        <v>0</v>
      </c>
    </row>
    <row r="101" spans="1:20" ht="15.75" x14ac:dyDescent="0.25">
      <c r="A101" s="355"/>
      <c r="B101" s="353"/>
      <c r="C101" s="355"/>
      <c r="D101" s="328" t="s">
        <v>869</v>
      </c>
      <c r="E101" s="327">
        <v>2</v>
      </c>
      <c r="F101" s="327">
        <v>235</v>
      </c>
      <c r="G101" s="327" t="s">
        <v>311</v>
      </c>
      <c r="H101" s="327">
        <v>240</v>
      </c>
      <c r="I101" s="327" t="s">
        <v>543</v>
      </c>
      <c r="J101" s="355"/>
      <c r="K101" s="83"/>
      <c r="L101" s="83"/>
      <c r="N101" s="270">
        <f t="shared" si="12"/>
        <v>1</v>
      </c>
      <c r="O101" s="270">
        <f t="shared" si="13"/>
        <v>0</v>
      </c>
      <c r="P101" s="270">
        <f t="shared" si="14"/>
        <v>0</v>
      </c>
      <c r="Q101" s="270">
        <f t="shared" si="15"/>
        <v>0</v>
      </c>
    </row>
    <row r="102" spans="1:20" ht="15.75" x14ac:dyDescent="0.25">
      <c r="A102" s="355"/>
      <c r="B102" s="353"/>
      <c r="C102" s="355"/>
      <c r="D102" s="328" t="s">
        <v>27</v>
      </c>
      <c r="E102" s="327">
        <v>1</v>
      </c>
      <c r="F102" s="327">
        <v>48</v>
      </c>
      <c r="G102" s="327" t="s">
        <v>311</v>
      </c>
      <c r="H102" s="327" t="s">
        <v>451</v>
      </c>
      <c r="I102" s="327" t="s">
        <v>451</v>
      </c>
      <c r="J102" s="355"/>
      <c r="K102" s="83"/>
      <c r="L102" s="83"/>
      <c r="N102" s="270">
        <f t="shared" si="12"/>
        <v>0</v>
      </c>
      <c r="O102" s="270">
        <f t="shared" si="13"/>
        <v>0</v>
      </c>
      <c r="P102" s="270">
        <f t="shared" si="14"/>
        <v>0</v>
      </c>
      <c r="Q102" s="270">
        <f t="shared" si="15"/>
        <v>0</v>
      </c>
    </row>
    <row r="103" spans="1:20" ht="15.75" x14ac:dyDescent="0.25">
      <c r="A103" s="355"/>
      <c r="B103" s="353"/>
      <c r="C103" s="355"/>
      <c r="D103" s="328" t="s">
        <v>27</v>
      </c>
      <c r="E103" s="327">
        <v>2</v>
      </c>
      <c r="F103" s="327">
        <v>48</v>
      </c>
      <c r="G103" s="327" t="s">
        <v>311</v>
      </c>
      <c r="H103" s="327" t="s">
        <v>451</v>
      </c>
      <c r="I103" s="327" t="s">
        <v>451</v>
      </c>
      <c r="J103" s="355"/>
      <c r="K103" s="83"/>
      <c r="L103" s="83"/>
      <c r="N103" s="270">
        <f t="shared" si="12"/>
        <v>0</v>
      </c>
      <c r="O103" s="270">
        <f t="shared" si="13"/>
        <v>0</v>
      </c>
      <c r="P103" s="270">
        <f t="shared" si="14"/>
        <v>0</v>
      </c>
      <c r="Q103" s="270">
        <f t="shared" si="15"/>
        <v>0</v>
      </c>
    </row>
    <row r="104" spans="1:20" ht="15.75" x14ac:dyDescent="0.25">
      <c r="A104" s="355"/>
      <c r="B104" s="353"/>
      <c r="C104" s="356"/>
      <c r="D104" s="328" t="s">
        <v>485</v>
      </c>
      <c r="E104" s="327">
        <v>1</v>
      </c>
      <c r="F104" s="327">
        <v>96</v>
      </c>
      <c r="G104" s="327" t="s">
        <v>310</v>
      </c>
      <c r="H104" s="327" t="s">
        <v>451</v>
      </c>
      <c r="I104" s="327" t="s">
        <v>451</v>
      </c>
      <c r="J104" s="356"/>
      <c r="K104" s="83"/>
      <c r="L104" s="83"/>
      <c r="N104" s="270">
        <f t="shared" si="12"/>
        <v>0</v>
      </c>
      <c r="O104" s="270">
        <f t="shared" si="13"/>
        <v>0</v>
      </c>
      <c r="P104" s="270">
        <f t="shared" si="14"/>
        <v>0</v>
      </c>
      <c r="Q104" s="270">
        <f t="shared" si="15"/>
        <v>0</v>
      </c>
    </row>
    <row r="105" spans="1:20" ht="15.75" x14ac:dyDescent="0.25">
      <c r="A105" s="356"/>
      <c r="B105" s="353"/>
      <c r="C105" s="327" t="s">
        <v>505</v>
      </c>
      <c r="D105" s="328"/>
      <c r="E105" s="327"/>
      <c r="F105" s="327"/>
      <c r="G105" s="327"/>
      <c r="H105" s="327">
        <f>SUM(H100:H104)</f>
        <v>480</v>
      </c>
      <c r="I105" s="327"/>
      <c r="J105" s="327">
        <v>240</v>
      </c>
      <c r="K105" s="83"/>
      <c r="L105" s="83"/>
      <c r="N105" s="270">
        <f t="shared" ref="N105:Q105" si="21">SUM(N100:N104)</f>
        <v>2</v>
      </c>
      <c r="O105" s="270">
        <f t="shared" si="21"/>
        <v>0</v>
      </c>
      <c r="P105" s="270">
        <f t="shared" si="21"/>
        <v>0</v>
      </c>
      <c r="Q105" s="270">
        <f t="shared" si="21"/>
        <v>0</v>
      </c>
      <c r="R105" s="8">
        <f>N105*240+O105*240+P105*330+Q105*330</f>
        <v>480</v>
      </c>
      <c r="T105" s="324">
        <f>H105-R105</f>
        <v>0</v>
      </c>
    </row>
    <row r="106" spans="1:20" ht="15.75" x14ac:dyDescent="0.25">
      <c r="A106" s="354">
        <v>19</v>
      </c>
      <c r="B106" s="353" t="s">
        <v>26</v>
      </c>
      <c r="C106" s="354" t="s">
        <v>549</v>
      </c>
      <c r="D106" s="328" t="s">
        <v>485</v>
      </c>
      <c r="E106" s="327">
        <v>1</v>
      </c>
      <c r="F106" s="327">
        <v>153</v>
      </c>
      <c r="G106" s="327" t="s">
        <v>311</v>
      </c>
      <c r="H106" s="327">
        <v>240</v>
      </c>
      <c r="I106" s="327" t="s">
        <v>451</v>
      </c>
      <c r="J106" s="354" t="s">
        <v>604</v>
      </c>
      <c r="K106" s="83" t="s">
        <v>11</v>
      </c>
      <c r="L106" s="83" t="s">
        <v>11</v>
      </c>
      <c r="N106" s="270">
        <f t="shared" si="12"/>
        <v>0</v>
      </c>
      <c r="O106" s="270">
        <f t="shared" si="13"/>
        <v>1</v>
      </c>
      <c r="P106" s="270">
        <f t="shared" si="14"/>
        <v>0</v>
      </c>
      <c r="Q106" s="270">
        <f t="shared" si="15"/>
        <v>0</v>
      </c>
    </row>
    <row r="107" spans="1:20" ht="15.75" x14ac:dyDescent="0.25">
      <c r="A107" s="355"/>
      <c r="B107" s="353"/>
      <c r="C107" s="355"/>
      <c r="D107" s="328" t="s">
        <v>485</v>
      </c>
      <c r="E107" s="327">
        <v>2</v>
      </c>
      <c r="F107" s="327">
        <v>150</v>
      </c>
      <c r="G107" s="327" t="s">
        <v>311</v>
      </c>
      <c r="H107" s="327">
        <v>240</v>
      </c>
      <c r="I107" s="327" t="s">
        <v>451</v>
      </c>
      <c r="J107" s="355"/>
      <c r="K107" s="83"/>
      <c r="L107" s="83"/>
      <c r="N107" s="270">
        <f t="shared" si="12"/>
        <v>0</v>
      </c>
      <c r="O107" s="270">
        <f t="shared" si="13"/>
        <v>1</v>
      </c>
      <c r="P107" s="270">
        <f t="shared" si="14"/>
        <v>0</v>
      </c>
      <c r="Q107" s="270">
        <f t="shared" si="15"/>
        <v>0</v>
      </c>
    </row>
    <row r="108" spans="1:20" ht="15.75" x14ac:dyDescent="0.25">
      <c r="A108" s="355"/>
      <c r="B108" s="353"/>
      <c r="C108" s="355"/>
      <c r="D108" s="328" t="s">
        <v>25</v>
      </c>
      <c r="E108" s="327">
        <v>1</v>
      </c>
      <c r="F108" s="327">
        <v>235</v>
      </c>
      <c r="G108" s="327" t="s">
        <v>311</v>
      </c>
      <c r="H108" s="327">
        <v>240</v>
      </c>
      <c r="I108" s="327" t="s">
        <v>451</v>
      </c>
      <c r="J108" s="355"/>
      <c r="K108" s="83" t="s">
        <v>11</v>
      </c>
      <c r="L108" s="83" t="s">
        <v>11</v>
      </c>
      <c r="N108" s="270">
        <f t="shared" si="12"/>
        <v>0</v>
      </c>
      <c r="O108" s="270">
        <f t="shared" si="13"/>
        <v>1</v>
      </c>
      <c r="P108" s="270">
        <f t="shared" si="14"/>
        <v>0</v>
      </c>
      <c r="Q108" s="270">
        <f t="shared" si="15"/>
        <v>0</v>
      </c>
    </row>
    <row r="109" spans="1:20" ht="15.75" x14ac:dyDescent="0.25">
      <c r="A109" s="355"/>
      <c r="B109" s="353"/>
      <c r="C109" s="355"/>
      <c r="D109" s="328" t="s">
        <v>25</v>
      </c>
      <c r="E109" s="327">
        <v>2</v>
      </c>
      <c r="F109" s="327">
        <v>235</v>
      </c>
      <c r="G109" s="327" t="s">
        <v>311</v>
      </c>
      <c r="H109" s="327">
        <v>240</v>
      </c>
      <c r="I109" s="327" t="s">
        <v>451</v>
      </c>
      <c r="J109" s="355"/>
      <c r="K109" s="83" t="s">
        <v>11</v>
      </c>
      <c r="L109" s="83" t="s">
        <v>11</v>
      </c>
      <c r="N109" s="270">
        <f t="shared" si="12"/>
        <v>0</v>
      </c>
      <c r="O109" s="270">
        <f t="shared" si="13"/>
        <v>1</v>
      </c>
      <c r="P109" s="270">
        <f t="shared" si="14"/>
        <v>0</v>
      </c>
      <c r="Q109" s="270">
        <f t="shared" si="15"/>
        <v>0</v>
      </c>
    </row>
    <row r="110" spans="1:20" ht="15.75" x14ac:dyDescent="0.25">
      <c r="A110" s="355"/>
      <c r="B110" s="353"/>
      <c r="C110" s="355"/>
      <c r="D110" s="328" t="s">
        <v>860</v>
      </c>
      <c r="E110" s="327">
        <v>1</v>
      </c>
      <c r="F110" s="327">
        <v>370</v>
      </c>
      <c r="G110" s="327" t="s">
        <v>311</v>
      </c>
      <c r="H110" s="327">
        <v>240</v>
      </c>
      <c r="I110" s="327" t="s">
        <v>543</v>
      </c>
      <c r="J110" s="355"/>
      <c r="K110" s="83" t="s">
        <v>11</v>
      </c>
      <c r="L110" s="83" t="s">
        <v>11</v>
      </c>
      <c r="N110" s="270">
        <f t="shared" si="12"/>
        <v>1</v>
      </c>
      <c r="O110" s="270">
        <f t="shared" si="13"/>
        <v>0</v>
      </c>
      <c r="P110" s="270">
        <f t="shared" si="14"/>
        <v>0</v>
      </c>
      <c r="Q110" s="270">
        <f t="shared" si="15"/>
        <v>0</v>
      </c>
    </row>
    <row r="111" spans="1:20" ht="15.75" x14ac:dyDescent="0.25">
      <c r="A111" s="355"/>
      <c r="B111" s="353"/>
      <c r="C111" s="355"/>
      <c r="D111" s="328" t="s">
        <v>30</v>
      </c>
      <c r="E111" s="327">
        <v>2</v>
      </c>
      <c r="F111" s="327">
        <v>370</v>
      </c>
      <c r="G111" s="327" t="s">
        <v>311</v>
      </c>
      <c r="H111" s="327">
        <v>240</v>
      </c>
      <c r="I111" s="327" t="s">
        <v>543</v>
      </c>
      <c r="J111" s="355"/>
      <c r="K111" s="83" t="s">
        <v>11</v>
      </c>
      <c r="L111" s="83" t="s">
        <v>11</v>
      </c>
      <c r="N111" s="270">
        <f t="shared" si="12"/>
        <v>1</v>
      </c>
      <c r="O111" s="270">
        <f t="shared" si="13"/>
        <v>0</v>
      </c>
      <c r="P111" s="270">
        <f t="shared" si="14"/>
        <v>0</v>
      </c>
      <c r="Q111" s="270">
        <f t="shared" si="15"/>
        <v>0</v>
      </c>
    </row>
    <row r="112" spans="1:20" ht="15.75" x14ac:dyDescent="0.25">
      <c r="A112" s="355"/>
      <c r="B112" s="353"/>
      <c r="C112" s="355"/>
      <c r="D112" s="328" t="s">
        <v>30</v>
      </c>
      <c r="E112" s="327">
        <v>3</v>
      </c>
      <c r="F112" s="327">
        <v>361</v>
      </c>
      <c r="G112" s="327" t="s">
        <v>311</v>
      </c>
      <c r="H112" s="327">
        <v>240</v>
      </c>
      <c r="I112" s="327" t="s">
        <v>451</v>
      </c>
      <c r="J112" s="326"/>
      <c r="K112" s="83"/>
      <c r="L112" s="83"/>
      <c r="N112" s="270">
        <f t="shared" si="12"/>
        <v>0</v>
      </c>
      <c r="O112" s="270">
        <f t="shared" si="13"/>
        <v>1</v>
      </c>
      <c r="P112" s="270">
        <f t="shared" si="14"/>
        <v>0</v>
      </c>
      <c r="Q112" s="270">
        <f t="shared" si="15"/>
        <v>0</v>
      </c>
    </row>
    <row r="113" spans="1:20" ht="15.75" x14ac:dyDescent="0.25">
      <c r="A113" s="355"/>
      <c r="B113" s="353"/>
      <c r="C113" s="356"/>
      <c r="D113" s="328" t="s">
        <v>30</v>
      </c>
      <c r="E113" s="327">
        <v>4</v>
      </c>
      <c r="F113" s="327">
        <v>361</v>
      </c>
      <c r="G113" s="327" t="s">
        <v>311</v>
      </c>
      <c r="H113" s="327">
        <v>240</v>
      </c>
      <c r="I113" s="327" t="s">
        <v>451</v>
      </c>
      <c r="J113" s="326"/>
      <c r="K113" s="83"/>
      <c r="L113" s="83"/>
      <c r="N113" s="270">
        <f t="shared" si="12"/>
        <v>0</v>
      </c>
      <c r="O113" s="270">
        <f t="shared" si="13"/>
        <v>1</v>
      </c>
      <c r="P113" s="270">
        <f t="shared" si="14"/>
        <v>0</v>
      </c>
      <c r="Q113" s="270">
        <f t="shared" si="15"/>
        <v>0</v>
      </c>
    </row>
    <row r="114" spans="1:20" ht="15.75" x14ac:dyDescent="0.25">
      <c r="A114" s="356"/>
      <c r="B114" s="353"/>
      <c r="C114" s="327" t="s">
        <v>505</v>
      </c>
      <c r="D114" s="328"/>
      <c r="E114" s="327"/>
      <c r="F114" s="327"/>
      <c r="G114" s="327"/>
      <c r="H114" s="327">
        <f>SUM(H106:H113)</f>
        <v>1920</v>
      </c>
      <c r="I114" s="327"/>
      <c r="J114" s="327">
        <v>240</v>
      </c>
      <c r="K114" s="83"/>
      <c r="L114" s="83"/>
      <c r="N114" s="270">
        <f t="shared" ref="N114:Q114" si="22">SUM(N106:N113)</f>
        <v>2</v>
      </c>
      <c r="O114" s="270">
        <f t="shared" si="22"/>
        <v>6</v>
      </c>
      <c r="P114" s="270">
        <f t="shared" si="22"/>
        <v>0</v>
      </c>
      <c r="Q114" s="270">
        <f t="shared" si="22"/>
        <v>0</v>
      </c>
      <c r="R114" s="8">
        <f>N114*240+O114*240+P114*330+Q114*330</f>
        <v>1920</v>
      </c>
      <c r="T114" s="324">
        <f>H114-R114</f>
        <v>0</v>
      </c>
    </row>
    <row r="115" spans="1:20" ht="15.75" x14ac:dyDescent="0.25">
      <c r="A115" s="354">
        <v>20</v>
      </c>
      <c r="B115" s="353" t="s">
        <v>28</v>
      </c>
      <c r="C115" s="354" t="s">
        <v>229</v>
      </c>
      <c r="D115" s="328" t="s">
        <v>29</v>
      </c>
      <c r="E115" s="327">
        <v>1</v>
      </c>
      <c r="F115" s="327">
        <v>246</v>
      </c>
      <c r="G115" s="327" t="s">
        <v>310</v>
      </c>
      <c r="H115" s="327">
        <v>240</v>
      </c>
      <c r="I115" s="327" t="s">
        <v>543</v>
      </c>
      <c r="J115" s="354" t="s">
        <v>604</v>
      </c>
      <c r="K115" s="83">
        <v>240</v>
      </c>
      <c r="L115" s="83">
        <v>800</v>
      </c>
      <c r="N115" s="270">
        <f t="shared" si="12"/>
        <v>1</v>
      </c>
      <c r="O115" s="270">
        <f t="shared" si="13"/>
        <v>0</v>
      </c>
      <c r="P115" s="270">
        <f t="shared" si="14"/>
        <v>0</v>
      </c>
      <c r="Q115" s="270">
        <f t="shared" si="15"/>
        <v>0</v>
      </c>
    </row>
    <row r="116" spans="1:20" ht="15.75" x14ac:dyDescent="0.25">
      <c r="A116" s="355"/>
      <c r="B116" s="353"/>
      <c r="C116" s="355"/>
      <c r="D116" s="328" t="s">
        <v>29</v>
      </c>
      <c r="E116" s="327">
        <v>2</v>
      </c>
      <c r="F116" s="327">
        <v>243</v>
      </c>
      <c r="G116" s="327" t="s">
        <v>310</v>
      </c>
      <c r="H116" s="327">
        <v>240</v>
      </c>
      <c r="I116" s="327" t="s">
        <v>543</v>
      </c>
      <c r="J116" s="355"/>
      <c r="K116" s="83"/>
      <c r="L116" s="83"/>
      <c r="N116" s="270">
        <f t="shared" si="12"/>
        <v>1</v>
      </c>
      <c r="O116" s="270">
        <f t="shared" si="13"/>
        <v>0</v>
      </c>
      <c r="P116" s="270">
        <f t="shared" si="14"/>
        <v>0</v>
      </c>
      <c r="Q116" s="270">
        <f t="shared" si="15"/>
        <v>0</v>
      </c>
    </row>
    <row r="117" spans="1:20" ht="15.75" x14ac:dyDescent="0.25">
      <c r="A117" s="355"/>
      <c r="B117" s="353"/>
      <c r="C117" s="356"/>
      <c r="D117" s="328" t="s">
        <v>46</v>
      </c>
      <c r="E117" s="327">
        <v>1</v>
      </c>
      <c r="F117" s="327">
        <v>6</v>
      </c>
      <c r="G117" s="327" t="s">
        <v>310</v>
      </c>
      <c r="H117" s="327" t="s">
        <v>451</v>
      </c>
      <c r="I117" s="327" t="s">
        <v>451</v>
      </c>
      <c r="J117" s="356"/>
      <c r="K117" s="83"/>
      <c r="L117" s="83"/>
      <c r="N117" s="270">
        <f t="shared" si="12"/>
        <v>0</v>
      </c>
      <c r="O117" s="270">
        <f t="shared" si="13"/>
        <v>0</v>
      </c>
      <c r="P117" s="270">
        <f t="shared" si="14"/>
        <v>0</v>
      </c>
      <c r="Q117" s="270">
        <f t="shared" si="15"/>
        <v>0</v>
      </c>
    </row>
    <row r="118" spans="1:20" ht="15.75" x14ac:dyDescent="0.25">
      <c r="A118" s="356"/>
      <c r="B118" s="353"/>
      <c r="C118" s="327" t="s">
        <v>505</v>
      </c>
      <c r="D118" s="328"/>
      <c r="E118" s="327"/>
      <c r="F118" s="327"/>
      <c r="G118" s="327"/>
      <c r="H118" s="327">
        <f>SUM(H115:H117)</f>
        <v>480</v>
      </c>
      <c r="I118" s="327"/>
      <c r="J118" s="327">
        <v>240</v>
      </c>
      <c r="K118" s="83"/>
      <c r="L118" s="83"/>
      <c r="N118" s="270">
        <f t="shared" ref="N118:Q118" si="23">SUM(N115:N117)</f>
        <v>2</v>
      </c>
      <c r="O118" s="270">
        <f t="shared" si="23"/>
        <v>0</v>
      </c>
      <c r="P118" s="270">
        <f t="shared" si="23"/>
        <v>0</v>
      </c>
      <c r="Q118" s="270">
        <f t="shared" si="23"/>
        <v>0</v>
      </c>
      <c r="R118" s="8">
        <f>N118*240+O118*240+P118*330+Q118*330</f>
        <v>480</v>
      </c>
      <c r="T118" s="324">
        <f>H118-R118</f>
        <v>0</v>
      </c>
    </row>
    <row r="119" spans="1:20" ht="15.75" x14ac:dyDescent="0.25">
      <c r="A119" s="354">
        <v>21</v>
      </c>
      <c r="B119" s="353" t="s">
        <v>29</v>
      </c>
      <c r="C119" s="354" t="s">
        <v>549</v>
      </c>
      <c r="D119" s="328" t="s">
        <v>863</v>
      </c>
      <c r="E119" s="327">
        <v>1</v>
      </c>
      <c r="F119" s="327">
        <v>337</v>
      </c>
      <c r="G119" s="327" t="s">
        <v>310</v>
      </c>
      <c r="H119" s="327">
        <v>240</v>
      </c>
      <c r="I119" s="327" t="s">
        <v>543</v>
      </c>
      <c r="J119" s="354" t="s">
        <v>605</v>
      </c>
      <c r="K119" s="83" t="s">
        <v>15</v>
      </c>
      <c r="L119" s="83" t="s">
        <v>15</v>
      </c>
      <c r="N119" s="270">
        <f t="shared" si="12"/>
        <v>1</v>
      </c>
      <c r="O119" s="270">
        <f t="shared" si="13"/>
        <v>0</v>
      </c>
      <c r="P119" s="270">
        <f t="shared" si="14"/>
        <v>0</v>
      </c>
      <c r="Q119" s="270">
        <f t="shared" si="15"/>
        <v>0</v>
      </c>
    </row>
    <row r="120" spans="1:20" ht="15.75" x14ac:dyDescent="0.25">
      <c r="A120" s="355"/>
      <c r="B120" s="353"/>
      <c r="C120" s="355"/>
      <c r="D120" s="328" t="s">
        <v>863</v>
      </c>
      <c r="E120" s="327">
        <v>2</v>
      </c>
      <c r="F120" s="327">
        <v>337</v>
      </c>
      <c r="G120" s="327" t="s">
        <v>310</v>
      </c>
      <c r="H120" s="327">
        <v>240</v>
      </c>
      <c r="I120" s="327" t="s">
        <v>543</v>
      </c>
      <c r="J120" s="355"/>
      <c r="K120" s="83" t="s">
        <v>15</v>
      </c>
      <c r="L120" s="83" t="s">
        <v>15</v>
      </c>
      <c r="N120" s="270">
        <f t="shared" si="12"/>
        <v>1</v>
      </c>
      <c r="O120" s="270">
        <f t="shared" si="13"/>
        <v>0</v>
      </c>
      <c r="P120" s="270">
        <f t="shared" si="14"/>
        <v>0</v>
      </c>
      <c r="Q120" s="270">
        <f t="shared" si="15"/>
        <v>0</v>
      </c>
    </row>
    <row r="121" spans="1:20" ht="15.75" x14ac:dyDescent="0.25">
      <c r="A121" s="355"/>
      <c r="B121" s="353"/>
      <c r="C121" s="355"/>
      <c r="D121" s="328" t="s">
        <v>866</v>
      </c>
      <c r="E121" s="327">
        <v>1</v>
      </c>
      <c r="F121" s="327">
        <v>274</v>
      </c>
      <c r="G121" s="327" t="s">
        <v>310</v>
      </c>
      <c r="H121" s="327">
        <v>240</v>
      </c>
      <c r="I121" s="327" t="s">
        <v>543</v>
      </c>
      <c r="J121" s="355"/>
      <c r="K121" s="83" t="s">
        <v>15</v>
      </c>
      <c r="L121" s="83" t="s">
        <v>15</v>
      </c>
      <c r="N121" s="270">
        <f t="shared" si="12"/>
        <v>1</v>
      </c>
      <c r="O121" s="270">
        <f t="shared" si="13"/>
        <v>0</v>
      </c>
      <c r="P121" s="270">
        <f t="shared" si="14"/>
        <v>0</v>
      </c>
      <c r="Q121" s="270">
        <f t="shared" si="15"/>
        <v>0</v>
      </c>
    </row>
    <row r="122" spans="1:20" ht="15.75" x14ac:dyDescent="0.25">
      <c r="A122" s="355"/>
      <c r="B122" s="353"/>
      <c r="C122" s="355"/>
      <c r="D122" s="328" t="s">
        <v>866</v>
      </c>
      <c r="E122" s="327">
        <v>2</v>
      </c>
      <c r="F122" s="327">
        <v>276</v>
      </c>
      <c r="G122" s="327" t="s">
        <v>310</v>
      </c>
      <c r="H122" s="327">
        <v>240</v>
      </c>
      <c r="I122" s="327" t="s">
        <v>543</v>
      </c>
      <c r="J122" s="355"/>
      <c r="K122" s="83" t="s">
        <v>15</v>
      </c>
      <c r="L122" s="83" t="s">
        <v>15</v>
      </c>
      <c r="N122" s="270">
        <f t="shared" si="12"/>
        <v>1</v>
      </c>
      <c r="O122" s="270">
        <f t="shared" si="13"/>
        <v>0</v>
      </c>
      <c r="P122" s="270">
        <f t="shared" si="14"/>
        <v>0</v>
      </c>
      <c r="Q122" s="270">
        <f t="shared" si="15"/>
        <v>0</v>
      </c>
    </row>
    <row r="123" spans="1:20" ht="15.75" x14ac:dyDescent="0.25">
      <c r="A123" s="355"/>
      <c r="B123" s="353"/>
      <c r="C123" s="355"/>
      <c r="D123" s="328" t="s">
        <v>867</v>
      </c>
      <c r="E123" s="327">
        <v>1</v>
      </c>
      <c r="F123" s="327">
        <v>237</v>
      </c>
      <c r="G123" s="327" t="s">
        <v>310</v>
      </c>
      <c r="H123" s="327">
        <v>240</v>
      </c>
      <c r="I123" s="327" t="s">
        <v>451</v>
      </c>
      <c r="J123" s="355"/>
      <c r="K123" s="83" t="s">
        <v>15</v>
      </c>
      <c r="L123" s="83" t="s">
        <v>15</v>
      </c>
      <c r="N123" s="270">
        <f t="shared" si="12"/>
        <v>0</v>
      </c>
      <c r="O123" s="270">
        <f t="shared" si="13"/>
        <v>1</v>
      </c>
      <c r="P123" s="270">
        <f t="shared" si="14"/>
        <v>0</v>
      </c>
      <c r="Q123" s="270">
        <f t="shared" si="15"/>
        <v>0</v>
      </c>
    </row>
    <row r="124" spans="1:20" ht="15.75" x14ac:dyDescent="0.25">
      <c r="A124" s="355"/>
      <c r="B124" s="353"/>
      <c r="C124" s="355"/>
      <c r="D124" s="328" t="s">
        <v>867</v>
      </c>
      <c r="E124" s="327">
        <v>2</v>
      </c>
      <c r="F124" s="327">
        <v>237</v>
      </c>
      <c r="G124" s="327" t="s">
        <v>310</v>
      </c>
      <c r="H124" s="327">
        <v>240</v>
      </c>
      <c r="I124" s="327" t="s">
        <v>451</v>
      </c>
      <c r="J124" s="355"/>
      <c r="K124" s="83" t="s">
        <v>15</v>
      </c>
      <c r="L124" s="83" t="s">
        <v>15</v>
      </c>
      <c r="N124" s="270">
        <f t="shared" si="12"/>
        <v>0</v>
      </c>
      <c r="O124" s="270">
        <f t="shared" si="13"/>
        <v>1</v>
      </c>
      <c r="P124" s="270">
        <f t="shared" si="14"/>
        <v>0</v>
      </c>
      <c r="Q124" s="270">
        <f t="shared" si="15"/>
        <v>0</v>
      </c>
    </row>
    <row r="125" spans="1:20" ht="15.75" x14ac:dyDescent="0.25">
      <c r="A125" s="355"/>
      <c r="B125" s="353"/>
      <c r="C125" s="355"/>
      <c r="D125" s="328" t="s">
        <v>886</v>
      </c>
      <c r="E125" s="327">
        <v>1</v>
      </c>
      <c r="F125" s="327">
        <v>246</v>
      </c>
      <c r="G125" s="327" t="s">
        <v>310</v>
      </c>
      <c r="H125" s="327">
        <v>240</v>
      </c>
      <c r="I125" s="327" t="s">
        <v>451</v>
      </c>
      <c r="J125" s="355"/>
      <c r="K125" s="83" t="s">
        <v>15</v>
      </c>
      <c r="L125" s="83" t="s">
        <v>229</v>
      </c>
      <c r="N125" s="270">
        <f t="shared" si="12"/>
        <v>0</v>
      </c>
      <c r="O125" s="270">
        <f t="shared" si="13"/>
        <v>1</v>
      </c>
      <c r="P125" s="270">
        <f t="shared" si="14"/>
        <v>0</v>
      </c>
      <c r="Q125" s="270">
        <f t="shared" si="15"/>
        <v>0</v>
      </c>
    </row>
    <row r="126" spans="1:20" ht="15.75" x14ac:dyDescent="0.25">
      <c r="A126" s="355"/>
      <c r="B126" s="353"/>
      <c r="C126" s="356"/>
      <c r="D126" s="328" t="s">
        <v>886</v>
      </c>
      <c r="E126" s="327">
        <v>2</v>
      </c>
      <c r="F126" s="327">
        <v>243</v>
      </c>
      <c r="G126" s="327" t="s">
        <v>310</v>
      </c>
      <c r="H126" s="327">
        <v>240</v>
      </c>
      <c r="I126" s="327" t="s">
        <v>451</v>
      </c>
      <c r="J126" s="356"/>
      <c r="K126" s="83" t="s">
        <v>15</v>
      </c>
      <c r="L126" s="83" t="s">
        <v>229</v>
      </c>
      <c r="N126" s="270">
        <f t="shared" si="12"/>
        <v>0</v>
      </c>
      <c r="O126" s="270">
        <f t="shared" si="13"/>
        <v>1</v>
      </c>
      <c r="P126" s="270">
        <f t="shared" si="14"/>
        <v>0</v>
      </c>
      <c r="Q126" s="270">
        <f t="shared" si="15"/>
        <v>0</v>
      </c>
    </row>
    <row r="127" spans="1:20" ht="15.75" x14ac:dyDescent="0.25">
      <c r="A127" s="356"/>
      <c r="B127" s="353"/>
      <c r="C127" s="327" t="s">
        <v>505</v>
      </c>
      <c r="D127" s="328"/>
      <c r="E127" s="327"/>
      <c r="F127" s="327"/>
      <c r="G127" s="327"/>
      <c r="H127" s="327">
        <f>SUM(H119:H126)</f>
        <v>1920</v>
      </c>
      <c r="I127" s="327"/>
      <c r="J127" s="327">
        <v>480</v>
      </c>
      <c r="K127" s="83"/>
      <c r="L127" s="83"/>
      <c r="N127" s="270">
        <f t="shared" ref="N127:Q127" si="24">SUM(N119:N126)</f>
        <v>4</v>
      </c>
      <c r="O127" s="270">
        <f t="shared" si="24"/>
        <v>4</v>
      </c>
      <c r="P127" s="270">
        <f t="shared" si="24"/>
        <v>0</v>
      </c>
      <c r="Q127" s="270">
        <f t="shared" si="24"/>
        <v>0</v>
      </c>
      <c r="R127" s="8">
        <f>N127*240+O127*240+P127*330+Q127*330</f>
        <v>1920</v>
      </c>
      <c r="T127" s="324">
        <f>H127-R127</f>
        <v>0</v>
      </c>
    </row>
    <row r="128" spans="1:20" ht="15.75" x14ac:dyDescent="0.25">
      <c r="A128" s="354">
        <v>22</v>
      </c>
      <c r="B128" s="353" t="s">
        <v>10</v>
      </c>
      <c r="C128" s="354" t="s">
        <v>549</v>
      </c>
      <c r="D128" s="328" t="s">
        <v>9</v>
      </c>
      <c r="E128" s="327">
        <v>1</v>
      </c>
      <c r="F128" s="327">
        <v>333</v>
      </c>
      <c r="G128" s="327" t="s">
        <v>310</v>
      </c>
      <c r="H128" s="327">
        <v>240</v>
      </c>
      <c r="I128" s="327" t="s">
        <v>451</v>
      </c>
      <c r="J128" s="354" t="s">
        <v>604</v>
      </c>
      <c r="K128" s="83">
        <v>240</v>
      </c>
      <c r="L128" s="83">
        <v>800</v>
      </c>
      <c r="N128" s="270">
        <f t="shared" si="12"/>
        <v>0</v>
      </c>
      <c r="O128" s="270">
        <f t="shared" si="13"/>
        <v>1</v>
      </c>
      <c r="P128" s="270">
        <f t="shared" si="14"/>
        <v>0</v>
      </c>
      <c r="Q128" s="270">
        <f t="shared" si="15"/>
        <v>0</v>
      </c>
    </row>
    <row r="129" spans="1:20" ht="15.75" x14ac:dyDescent="0.25">
      <c r="A129" s="355"/>
      <c r="B129" s="353"/>
      <c r="C129" s="355"/>
      <c r="D129" s="328" t="s">
        <v>9</v>
      </c>
      <c r="E129" s="327">
        <v>2</v>
      </c>
      <c r="F129" s="327">
        <v>335</v>
      </c>
      <c r="G129" s="327" t="s">
        <v>310</v>
      </c>
      <c r="H129" s="327">
        <v>240</v>
      </c>
      <c r="I129" s="327" t="s">
        <v>451</v>
      </c>
      <c r="J129" s="355"/>
      <c r="K129" s="83"/>
      <c r="L129" s="83"/>
      <c r="N129" s="270">
        <f t="shared" si="12"/>
        <v>0</v>
      </c>
      <c r="O129" s="270">
        <f t="shared" si="13"/>
        <v>1</v>
      </c>
      <c r="P129" s="270">
        <f t="shared" si="14"/>
        <v>0</v>
      </c>
      <c r="Q129" s="270">
        <f t="shared" si="15"/>
        <v>0</v>
      </c>
    </row>
    <row r="130" spans="1:20" ht="15.75" x14ac:dyDescent="0.25">
      <c r="A130" s="355"/>
      <c r="B130" s="353"/>
      <c r="C130" s="355"/>
      <c r="D130" s="328" t="s">
        <v>866</v>
      </c>
      <c r="E130" s="327">
        <v>1</v>
      </c>
      <c r="F130" s="327">
        <v>292</v>
      </c>
      <c r="G130" s="327" t="s">
        <v>310</v>
      </c>
      <c r="H130" s="327">
        <v>240</v>
      </c>
      <c r="I130" s="327" t="s">
        <v>543</v>
      </c>
      <c r="J130" s="355"/>
      <c r="K130" s="83"/>
      <c r="L130" s="83"/>
      <c r="N130" s="270">
        <f t="shared" si="12"/>
        <v>1</v>
      </c>
      <c r="O130" s="270">
        <f t="shared" si="13"/>
        <v>0</v>
      </c>
      <c r="P130" s="270">
        <f t="shared" si="14"/>
        <v>0</v>
      </c>
      <c r="Q130" s="270">
        <f t="shared" si="15"/>
        <v>0</v>
      </c>
    </row>
    <row r="131" spans="1:20" ht="15.75" x14ac:dyDescent="0.25">
      <c r="A131" s="355"/>
      <c r="B131" s="353"/>
      <c r="C131" s="355"/>
      <c r="D131" s="328" t="s">
        <v>860</v>
      </c>
      <c r="E131" s="327">
        <v>1</v>
      </c>
      <c r="F131" s="327">
        <v>261</v>
      </c>
      <c r="G131" s="327" t="s">
        <v>310</v>
      </c>
      <c r="H131" s="327">
        <v>240</v>
      </c>
      <c r="I131" s="327" t="s">
        <v>543</v>
      </c>
      <c r="J131" s="355"/>
      <c r="K131" s="83"/>
      <c r="L131" s="83"/>
      <c r="N131" s="270">
        <f t="shared" ref="N131:N167" si="25">IF(AND(H131=240,I131="Yes"),1,0)</f>
        <v>1</v>
      </c>
      <c r="O131" s="270">
        <f t="shared" ref="O131:O167" si="26">IF(AND(H131=240,I131="-"),1,0)</f>
        <v>0</v>
      </c>
      <c r="P131" s="270">
        <f t="shared" ref="P131:P167" si="27">IF(AND(H131=330,I131="Yes"),1,0)</f>
        <v>0</v>
      </c>
      <c r="Q131" s="270">
        <f t="shared" ref="Q131:Q167" si="28">IF(AND(H131=330,I131="-"),1,0)</f>
        <v>0</v>
      </c>
    </row>
    <row r="132" spans="1:20" ht="15.75" x14ac:dyDescent="0.25">
      <c r="A132" s="355"/>
      <c r="B132" s="353"/>
      <c r="C132" s="356"/>
      <c r="D132" s="328" t="s">
        <v>860</v>
      </c>
      <c r="E132" s="327">
        <v>2</v>
      </c>
      <c r="F132" s="327">
        <v>261</v>
      </c>
      <c r="G132" s="327" t="s">
        <v>310</v>
      </c>
      <c r="H132" s="327">
        <v>240</v>
      </c>
      <c r="I132" s="327" t="s">
        <v>543</v>
      </c>
      <c r="J132" s="356"/>
      <c r="K132" s="83"/>
      <c r="L132" s="83"/>
      <c r="N132" s="270">
        <f t="shared" si="25"/>
        <v>1</v>
      </c>
      <c r="O132" s="270">
        <f t="shared" si="26"/>
        <v>0</v>
      </c>
      <c r="P132" s="270">
        <f t="shared" si="27"/>
        <v>0</v>
      </c>
      <c r="Q132" s="270">
        <f t="shared" si="28"/>
        <v>0</v>
      </c>
    </row>
    <row r="133" spans="1:20" ht="15.75" x14ac:dyDescent="0.25">
      <c r="A133" s="356"/>
      <c r="B133" s="353"/>
      <c r="C133" s="327" t="s">
        <v>505</v>
      </c>
      <c r="D133" s="328"/>
      <c r="E133" s="327"/>
      <c r="F133" s="327"/>
      <c r="G133" s="327"/>
      <c r="H133" s="327">
        <f>SUM(H128:H132)</f>
        <v>1200</v>
      </c>
      <c r="I133" s="327"/>
      <c r="J133" s="327">
        <v>240</v>
      </c>
      <c r="K133" s="83"/>
      <c r="L133" s="83"/>
      <c r="N133" s="270">
        <f t="shared" ref="N133:Q133" si="29">SUM(N128:N132)</f>
        <v>3</v>
      </c>
      <c r="O133" s="270">
        <f t="shared" si="29"/>
        <v>2</v>
      </c>
      <c r="P133" s="270">
        <f t="shared" si="29"/>
        <v>0</v>
      </c>
      <c r="Q133" s="270">
        <f t="shared" si="29"/>
        <v>0</v>
      </c>
      <c r="R133" s="8">
        <f>N133*240+O133*240+P133*330+Q133*330</f>
        <v>1200</v>
      </c>
      <c r="T133" s="324">
        <f>H133-R133</f>
        <v>0</v>
      </c>
    </row>
    <row r="134" spans="1:20" ht="15.75" x14ac:dyDescent="0.25">
      <c r="A134" s="354">
        <v>23</v>
      </c>
      <c r="B134" s="353" t="s">
        <v>32</v>
      </c>
      <c r="C134" s="354" t="s">
        <v>33</v>
      </c>
      <c r="D134" s="328" t="s">
        <v>9</v>
      </c>
      <c r="E134" s="327">
        <v>1</v>
      </c>
      <c r="F134" s="327">
        <v>22</v>
      </c>
      <c r="G134" s="327" t="s">
        <v>310</v>
      </c>
      <c r="H134" s="327">
        <v>240</v>
      </c>
      <c r="I134" s="327" t="s">
        <v>543</v>
      </c>
      <c r="J134" s="354" t="s">
        <v>604</v>
      </c>
      <c r="K134" s="83">
        <v>240</v>
      </c>
      <c r="L134" s="83">
        <v>800</v>
      </c>
      <c r="N134" s="270">
        <f t="shared" si="25"/>
        <v>1</v>
      </c>
      <c r="O134" s="270">
        <f t="shared" si="26"/>
        <v>0</v>
      </c>
      <c r="P134" s="270">
        <f t="shared" si="27"/>
        <v>0</v>
      </c>
      <c r="Q134" s="270">
        <f t="shared" si="28"/>
        <v>0</v>
      </c>
    </row>
    <row r="135" spans="1:20" ht="15.75" x14ac:dyDescent="0.25">
      <c r="A135" s="355"/>
      <c r="B135" s="353"/>
      <c r="C135" s="356"/>
      <c r="D135" s="328" t="s">
        <v>9</v>
      </c>
      <c r="E135" s="327">
        <v>2</v>
      </c>
      <c r="F135" s="327">
        <v>22</v>
      </c>
      <c r="G135" s="327" t="s">
        <v>310</v>
      </c>
      <c r="H135" s="327">
        <v>240</v>
      </c>
      <c r="I135" s="327" t="s">
        <v>543</v>
      </c>
      <c r="J135" s="356"/>
      <c r="K135" s="83"/>
      <c r="L135" s="83"/>
      <c r="N135" s="270">
        <f t="shared" si="25"/>
        <v>1</v>
      </c>
      <c r="O135" s="270">
        <f t="shared" si="26"/>
        <v>0</v>
      </c>
      <c r="P135" s="270">
        <f t="shared" si="27"/>
        <v>0</v>
      </c>
      <c r="Q135" s="270">
        <f t="shared" si="28"/>
        <v>0</v>
      </c>
    </row>
    <row r="136" spans="1:20" ht="15.75" x14ac:dyDescent="0.25">
      <c r="A136" s="356"/>
      <c r="B136" s="353"/>
      <c r="C136" s="327" t="s">
        <v>505</v>
      </c>
      <c r="D136" s="328"/>
      <c r="E136" s="327"/>
      <c r="F136" s="327"/>
      <c r="G136" s="327"/>
      <c r="H136" s="327">
        <f>SUM(H134:H135)</f>
        <v>480</v>
      </c>
      <c r="I136" s="327"/>
      <c r="J136" s="327">
        <v>240</v>
      </c>
      <c r="K136" s="83"/>
      <c r="L136" s="83"/>
      <c r="N136" s="270">
        <f>SUM(N134:N135)</f>
        <v>2</v>
      </c>
      <c r="O136" s="270">
        <f t="shared" si="26"/>
        <v>0</v>
      </c>
      <c r="P136" s="270">
        <f t="shared" si="27"/>
        <v>0</v>
      </c>
      <c r="Q136" s="270">
        <f t="shared" si="28"/>
        <v>0</v>
      </c>
      <c r="R136" s="8">
        <f>N136*240+O136*240+P136*330+Q136*330</f>
        <v>480</v>
      </c>
      <c r="T136" s="324">
        <f>H136-R136</f>
        <v>0</v>
      </c>
    </row>
    <row r="137" spans="1:20" ht="15.75" x14ac:dyDescent="0.25">
      <c r="A137" s="354">
        <v>24</v>
      </c>
      <c r="B137" s="353" t="s">
        <v>41</v>
      </c>
      <c r="C137" s="354" t="s">
        <v>549</v>
      </c>
      <c r="D137" s="328" t="s">
        <v>855</v>
      </c>
      <c r="E137" s="327">
        <v>1</v>
      </c>
      <c r="F137" s="327">
        <v>279</v>
      </c>
      <c r="G137" s="327" t="s">
        <v>311</v>
      </c>
      <c r="H137" s="327">
        <v>240</v>
      </c>
      <c r="I137" s="327" t="s">
        <v>543</v>
      </c>
      <c r="J137" s="354" t="s">
        <v>604</v>
      </c>
      <c r="K137" s="83">
        <v>240</v>
      </c>
      <c r="L137" s="83">
        <v>800</v>
      </c>
      <c r="N137" s="270">
        <f t="shared" si="25"/>
        <v>1</v>
      </c>
      <c r="O137" s="270">
        <f t="shared" si="26"/>
        <v>0</v>
      </c>
      <c r="P137" s="270">
        <f t="shared" si="27"/>
        <v>0</v>
      </c>
      <c r="Q137" s="270">
        <f t="shared" si="28"/>
        <v>0</v>
      </c>
    </row>
    <row r="138" spans="1:20" ht="15.75" x14ac:dyDescent="0.25">
      <c r="A138" s="355"/>
      <c r="B138" s="353"/>
      <c r="C138" s="355"/>
      <c r="D138" s="328" t="s">
        <v>855</v>
      </c>
      <c r="E138" s="327">
        <v>2</v>
      </c>
      <c r="F138" s="327">
        <v>279</v>
      </c>
      <c r="G138" s="327" t="s">
        <v>311</v>
      </c>
      <c r="H138" s="327">
        <v>240</v>
      </c>
      <c r="I138" s="327" t="s">
        <v>543</v>
      </c>
      <c r="J138" s="355"/>
      <c r="K138" s="83"/>
      <c r="L138" s="83"/>
      <c r="N138" s="270">
        <f t="shared" si="25"/>
        <v>1</v>
      </c>
      <c r="O138" s="270">
        <f t="shared" si="26"/>
        <v>0</v>
      </c>
      <c r="P138" s="270">
        <f t="shared" si="27"/>
        <v>0</v>
      </c>
      <c r="Q138" s="270">
        <f t="shared" si="28"/>
        <v>0</v>
      </c>
    </row>
    <row r="139" spans="1:20" ht="21" customHeight="1" x14ac:dyDescent="0.25">
      <c r="A139" s="355"/>
      <c r="B139" s="353"/>
      <c r="C139" s="355"/>
      <c r="D139" s="328" t="s">
        <v>874</v>
      </c>
      <c r="E139" s="327">
        <v>1</v>
      </c>
      <c r="F139" s="327">
        <v>270</v>
      </c>
      <c r="G139" s="327" t="s">
        <v>310</v>
      </c>
      <c r="H139" s="327">
        <v>240</v>
      </c>
      <c r="I139" s="327" t="s">
        <v>543</v>
      </c>
      <c r="J139" s="355"/>
      <c r="K139" s="83"/>
      <c r="L139" s="83"/>
      <c r="N139" s="270">
        <f t="shared" si="25"/>
        <v>1</v>
      </c>
      <c r="O139" s="270">
        <f t="shared" si="26"/>
        <v>0</v>
      </c>
      <c r="P139" s="270">
        <f t="shared" si="27"/>
        <v>0</v>
      </c>
      <c r="Q139" s="270">
        <f t="shared" si="28"/>
        <v>0</v>
      </c>
    </row>
    <row r="140" spans="1:20" ht="15.75" x14ac:dyDescent="0.25">
      <c r="A140" s="355"/>
      <c r="B140" s="353"/>
      <c r="C140" s="355"/>
      <c r="D140" s="328" t="s">
        <v>868</v>
      </c>
      <c r="E140" s="327">
        <v>1</v>
      </c>
      <c r="F140" s="327">
        <v>208</v>
      </c>
      <c r="G140" s="327" t="s">
        <v>310</v>
      </c>
      <c r="H140" s="327">
        <v>240</v>
      </c>
      <c r="I140" s="327" t="s">
        <v>543</v>
      </c>
      <c r="J140" s="355"/>
      <c r="K140" s="83"/>
      <c r="L140" s="83"/>
      <c r="N140" s="270">
        <f t="shared" si="25"/>
        <v>1</v>
      </c>
      <c r="O140" s="270">
        <f t="shared" si="26"/>
        <v>0</v>
      </c>
      <c r="P140" s="270">
        <f t="shared" si="27"/>
        <v>0</v>
      </c>
      <c r="Q140" s="270">
        <f t="shared" si="28"/>
        <v>0</v>
      </c>
    </row>
    <row r="141" spans="1:20" ht="15.75" x14ac:dyDescent="0.25">
      <c r="A141" s="355"/>
      <c r="B141" s="353"/>
      <c r="C141" s="356"/>
      <c r="D141" s="328" t="s">
        <v>868</v>
      </c>
      <c r="E141" s="327">
        <v>2</v>
      </c>
      <c r="F141" s="327">
        <v>208</v>
      </c>
      <c r="G141" s="327" t="s">
        <v>310</v>
      </c>
      <c r="H141" s="327">
        <v>240</v>
      </c>
      <c r="I141" s="327" t="s">
        <v>543</v>
      </c>
      <c r="J141" s="356"/>
      <c r="K141" s="83"/>
      <c r="L141" s="83"/>
      <c r="N141" s="270">
        <f t="shared" si="25"/>
        <v>1</v>
      </c>
      <c r="O141" s="270">
        <f t="shared" si="26"/>
        <v>0</v>
      </c>
      <c r="P141" s="270">
        <f t="shared" si="27"/>
        <v>0</v>
      </c>
      <c r="Q141" s="270">
        <f t="shared" si="28"/>
        <v>0</v>
      </c>
    </row>
    <row r="142" spans="1:20" ht="15.75" x14ac:dyDescent="0.25">
      <c r="A142" s="356"/>
      <c r="B142" s="353"/>
      <c r="C142" s="327" t="s">
        <v>505</v>
      </c>
      <c r="D142" s="328"/>
      <c r="E142" s="327"/>
      <c r="F142" s="327"/>
      <c r="G142" s="327"/>
      <c r="H142" s="327">
        <f>SUM(H137:H141)</f>
        <v>1200</v>
      </c>
      <c r="I142" s="327"/>
      <c r="J142" s="327">
        <v>240</v>
      </c>
      <c r="K142" s="83"/>
      <c r="L142" s="83"/>
      <c r="N142" s="270">
        <f t="shared" ref="N142:Q142" si="30">SUM(N137:N141)</f>
        <v>5</v>
      </c>
      <c r="O142" s="270">
        <f t="shared" si="30"/>
        <v>0</v>
      </c>
      <c r="P142" s="270">
        <f t="shared" si="30"/>
        <v>0</v>
      </c>
      <c r="Q142" s="270">
        <f t="shared" si="30"/>
        <v>0</v>
      </c>
      <c r="R142" s="8">
        <f>N142*240+O142*240+P142*330+Q142*330</f>
        <v>1200</v>
      </c>
      <c r="T142" s="324">
        <f>H142-R142</f>
        <v>0</v>
      </c>
    </row>
    <row r="143" spans="1:20" ht="15.75" x14ac:dyDescent="0.25">
      <c r="A143" s="354">
        <v>25</v>
      </c>
      <c r="B143" s="353" t="s">
        <v>27</v>
      </c>
      <c r="C143" s="354" t="s">
        <v>549</v>
      </c>
      <c r="D143" s="328" t="s">
        <v>25</v>
      </c>
      <c r="E143" s="327">
        <v>1</v>
      </c>
      <c r="F143" s="327">
        <v>48</v>
      </c>
      <c r="G143" s="327" t="s">
        <v>311</v>
      </c>
      <c r="H143" s="327" t="s">
        <v>451</v>
      </c>
      <c r="I143" s="327" t="s">
        <v>451</v>
      </c>
      <c r="J143" s="354" t="s">
        <v>604</v>
      </c>
      <c r="K143" s="83">
        <v>240</v>
      </c>
      <c r="L143" s="83">
        <v>800</v>
      </c>
      <c r="N143" s="270">
        <f t="shared" si="25"/>
        <v>0</v>
      </c>
      <c r="O143" s="270">
        <f t="shared" si="26"/>
        <v>0</v>
      </c>
      <c r="P143" s="270">
        <f t="shared" si="27"/>
        <v>0</v>
      </c>
      <c r="Q143" s="270">
        <f t="shared" si="28"/>
        <v>0</v>
      </c>
    </row>
    <row r="144" spans="1:20" ht="15.75" x14ac:dyDescent="0.25">
      <c r="A144" s="355"/>
      <c r="B144" s="353"/>
      <c r="C144" s="356"/>
      <c r="D144" s="328" t="s">
        <v>25</v>
      </c>
      <c r="E144" s="327">
        <v>2</v>
      </c>
      <c r="F144" s="327">
        <v>48</v>
      </c>
      <c r="G144" s="327" t="s">
        <v>311</v>
      </c>
      <c r="H144" s="327" t="s">
        <v>451</v>
      </c>
      <c r="I144" s="327" t="s">
        <v>451</v>
      </c>
      <c r="J144" s="356"/>
      <c r="K144" s="83"/>
      <c r="L144" s="83"/>
      <c r="N144" s="270">
        <f t="shared" si="25"/>
        <v>0</v>
      </c>
      <c r="O144" s="270">
        <f t="shared" si="26"/>
        <v>0</v>
      </c>
      <c r="P144" s="270">
        <f t="shared" si="27"/>
        <v>0</v>
      </c>
      <c r="Q144" s="270">
        <f t="shared" si="28"/>
        <v>0</v>
      </c>
    </row>
    <row r="145" spans="1:20" ht="15.75" x14ac:dyDescent="0.25">
      <c r="A145" s="356"/>
      <c r="B145" s="353"/>
      <c r="C145" s="327" t="s">
        <v>505</v>
      </c>
      <c r="D145" s="328"/>
      <c r="E145" s="327"/>
      <c r="F145" s="327"/>
      <c r="G145" s="327"/>
      <c r="H145" s="327" t="s">
        <v>451</v>
      </c>
      <c r="I145" s="327"/>
      <c r="J145" s="327">
        <v>240</v>
      </c>
      <c r="K145" s="83"/>
      <c r="L145" s="83"/>
      <c r="N145" s="270">
        <f t="shared" si="25"/>
        <v>0</v>
      </c>
      <c r="O145" s="270">
        <f t="shared" si="26"/>
        <v>0</v>
      </c>
      <c r="P145" s="270">
        <f t="shared" si="27"/>
        <v>0</v>
      </c>
      <c r="Q145" s="270">
        <f t="shared" si="28"/>
        <v>0</v>
      </c>
      <c r="R145" s="8">
        <f>N145*240+O145*240+P145*330+Q145*330</f>
        <v>0</v>
      </c>
      <c r="T145" s="324" t="e">
        <f>H145-R145</f>
        <v>#VALUE!</v>
      </c>
    </row>
    <row r="146" spans="1:20" ht="15.75" x14ac:dyDescent="0.25">
      <c r="A146" s="354">
        <v>26</v>
      </c>
      <c r="B146" s="353" t="s">
        <v>34</v>
      </c>
      <c r="C146" s="354" t="s">
        <v>44</v>
      </c>
      <c r="D146" s="328" t="s">
        <v>887</v>
      </c>
      <c r="E146" s="327">
        <v>1</v>
      </c>
      <c r="F146" s="327">
        <v>136</v>
      </c>
      <c r="G146" s="327" t="s">
        <v>310</v>
      </c>
      <c r="H146" s="327">
        <v>240</v>
      </c>
      <c r="I146" s="327" t="s">
        <v>543</v>
      </c>
      <c r="J146" s="354" t="s">
        <v>604</v>
      </c>
      <c r="K146" s="83">
        <v>240</v>
      </c>
      <c r="L146" s="83">
        <v>800</v>
      </c>
      <c r="N146" s="270">
        <f t="shared" si="25"/>
        <v>1</v>
      </c>
      <c r="O146" s="270">
        <f t="shared" si="26"/>
        <v>0</v>
      </c>
      <c r="P146" s="270">
        <f t="shared" si="27"/>
        <v>0</v>
      </c>
      <c r="Q146" s="270">
        <f t="shared" si="28"/>
        <v>0</v>
      </c>
    </row>
    <row r="147" spans="1:20" ht="15.75" x14ac:dyDescent="0.25">
      <c r="A147" s="355"/>
      <c r="B147" s="353"/>
      <c r="C147" s="356"/>
      <c r="D147" s="328" t="s">
        <v>887</v>
      </c>
      <c r="E147" s="327">
        <v>2</v>
      </c>
      <c r="F147" s="327">
        <v>138</v>
      </c>
      <c r="G147" s="327" t="s">
        <v>310</v>
      </c>
      <c r="H147" s="327">
        <v>240</v>
      </c>
      <c r="I147" s="327" t="s">
        <v>543</v>
      </c>
      <c r="J147" s="356"/>
      <c r="K147" s="83"/>
      <c r="L147" s="83"/>
      <c r="N147" s="270">
        <f t="shared" si="25"/>
        <v>1</v>
      </c>
      <c r="O147" s="270">
        <f t="shared" si="26"/>
        <v>0</v>
      </c>
      <c r="P147" s="270">
        <f t="shared" si="27"/>
        <v>0</v>
      </c>
      <c r="Q147" s="270">
        <f t="shared" si="28"/>
        <v>0</v>
      </c>
    </row>
    <row r="148" spans="1:20" ht="15.75" x14ac:dyDescent="0.25">
      <c r="A148" s="356"/>
      <c r="B148" s="353"/>
      <c r="C148" s="327" t="s">
        <v>505</v>
      </c>
      <c r="D148" s="328"/>
      <c r="E148" s="327"/>
      <c r="F148" s="327"/>
      <c r="G148" s="327"/>
      <c r="H148" s="327">
        <f>SUM(H146:H147)</f>
        <v>480</v>
      </c>
      <c r="I148" s="327"/>
      <c r="J148" s="327">
        <v>240</v>
      </c>
      <c r="K148" s="83"/>
      <c r="L148" s="83"/>
      <c r="N148" s="270">
        <f>SUM(N146:N147)</f>
        <v>2</v>
      </c>
      <c r="O148" s="270">
        <f t="shared" si="26"/>
        <v>0</v>
      </c>
      <c r="P148" s="270">
        <f t="shared" si="27"/>
        <v>0</v>
      </c>
      <c r="Q148" s="270">
        <f t="shared" si="28"/>
        <v>0</v>
      </c>
      <c r="R148" s="8">
        <f>N148*240+O148*240+P148*330+Q148*330</f>
        <v>480</v>
      </c>
      <c r="T148" s="324">
        <f>H148-R148</f>
        <v>0</v>
      </c>
    </row>
    <row r="149" spans="1:20" ht="15.75" x14ac:dyDescent="0.25">
      <c r="A149" s="354">
        <v>27</v>
      </c>
      <c r="B149" s="353" t="s">
        <v>491</v>
      </c>
      <c r="C149" s="354" t="s">
        <v>549</v>
      </c>
      <c r="D149" s="328" t="s">
        <v>39</v>
      </c>
      <c r="E149" s="327">
        <v>1</v>
      </c>
      <c r="F149" s="327">
        <v>293</v>
      </c>
      <c r="G149" s="327" t="s">
        <v>310</v>
      </c>
      <c r="H149" s="327">
        <v>240</v>
      </c>
      <c r="I149" s="327" t="s">
        <v>451</v>
      </c>
      <c r="J149" s="354" t="s">
        <v>604</v>
      </c>
      <c r="K149" s="83">
        <v>240</v>
      </c>
      <c r="L149" s="83">
        <v>800</v>
      </c>
      <c r="N149" s="270">
        <f t="shared" si="25"/>
        <v>0</v>
      </c>
      <c r="O149" s="270">
        <f t="shared" si="26"/>
        <v>1</v>
      </c>
      <c r="P149" s="270">
        <f t="shared" si="27"/>
        <v>0</v>
      </c>
      <c r="Q149" s="270">
        <f t="shared" si="28"/>
        <v>0</v>
      </c>
    </row>
    <row r="150" spans="1:20" ht="15.75" x14ac:dyDescent="0.25">
      <c r="A150" s="355"/>
      <c r="B150" s="353"/>
      <c r="C150" s="356"/>
      <c r="D150" s="328" t="s">
        <v>423</v>
      </c>
      <c r="E150" s="327">
        <v>1</v>
      </c>
      <c r="F150" s="327">
        <v>268</v>
      </c>
      <c r="G150" s="327" t="s">
        <v>310</v>
      </c>
      <c r="H150" s="327">
        <v>240</v>
      </c>
      <c r="I150" s="327" t="s">
        <v>451</v>
      </c>
      <c r="J150" s="356"/>
      <c r="K150" s="83"/>
      <c r="L150" s="83"/>
      <c r="N150" s="270">
        <f t="shared" si="25"/>
        <v>0</v>
      </c>
      <c r="O150" s="270">
        <f t="shared" si="26"/>
        <v>1</v>
      </c>
      <c r="P150" s="270">
        <f t="shared" si="27"/>
        <v>0</v>
      </c>
      <c r="Q150" s="270">
        <f t="shared" si="28"/>
        <v>0</v>
      </c>
    </row>
    <row r="151" spans="1:20" ht="15.75" x14ac:dyDescent="0.25">
      <c r="A151" s="356"/>
      <c r="B151" s="353"/>
      <c r="C151" s="327" t="s">
        <v>505</v>
      </c>
      <c r="D151" s="328"/>
      <c r="E151" s="327"/>
      <c r="F151" s="327"/>
      <c r="G151" s="327"/>
      <c r="H151" s="327">
        <f>SUM(H149:H150)</f>
        <v>480</v>
      </c>
      <c r="I151" s="327"/>
      <c r="J151" s="327">
        <v>240</v>
      </c>
      <c r="K151" s="83"/>
      <c r="L151" s="83"/>
      <c r="N151" s="270">
        <f t="shared" ref="N151:Q151" si="31">SUM(N149:N150)</f>
        <v>0</v>
      </c>
      <c r="O151" s="270">
        <f t="shared" si="31"/>
        <v>2</v>
      </c>
      <c r="P151" s="270">
        <f t="shared" si="31"/>
        <v>0</v>
      </c>
      <c r="Q151" s="270">
        <f t="shared" si="31"/>
        <v>0</v>
      </c>
      <c r="R151" s="8">
        <f>N151*240+O151*240+P151*330+Q151*330</f>
        <v>480</v>
      </c>
      <c r="T151" s="324">
        <f>H151-R151</f>
        <v>0</v>
      </c>
    </row>
    <row r="152" spans="1:20" ht="15.75" x14ac:dyDescent="0.25">
      <c r="A152" s="354">
        <v>28</v>
      </c>
      <c r="B152" s="353" t="s">
        <v>46</v>
      </c>
      <c r="C152" s="354" t="s">
        <v>549</v>
      </c>
      <c r="D152" s="328" t="s">
        <v>28</v>
      </c>
      <c r="E152" s="327">
        <v>1</v>
      </c>
      <c r="F152" s="327">
        <v>6</v>
      </c>
      <c r="G152" s="327" t="s">
        <v>310</v>
      </c>
      <c r="H152" s="327" t="s">
        <v>451</v>
      </c>
      <c r="I152" s="327" t="s">
        <v>451</v>
      </c>
      <c r="J152" s="354" t="s">
        <v>604</v>
      </c>
      <c r="K152" s="83">
        <v>240</v>
      </c>
      <c r="L152" s="83">
        <v>800</v>
      </c>
      <c r="N152" s="270">
        <f t="shared" si="25"/>
        <v>0</v>
      </c>
      <c r="O152" s="270">
        <f t="shared" si="26"/>
        <v>0</v>
      </c>
      <c r="P152" s="270">
        <f t="shared" si="27"/>
        <v>0</v>
      </c>
      <c r="Q152" s="270">
        <f t="shared" si="28"/>
        <v>0</v>
      </c>
    </row>
    <row r="153" spans="1:20" ht="15.75" x14ac:dyDescent="0.25">
      <c r="A153" s="355"/>
      <c r="B153" s="353"/>
      <c r="C153" s="355"/>
      <c r="D153" s="328" t="s">
        <v>865</v>
      </c>
      <c r="E153" s="327">
        <v>1</v>
      </c>
      <c r="F153" s="327">
        <v>237</v>
      </c>
      <c r="G153" s="327" t="s">
        <v>310</v>
      </c>
      <c r="H153" s="327">
        <v>240</v>
      </c>
      <c r="I153" s="327" t="s">
        <v>543</v>
      </c>
      <c r="J153" s="355"/>
      <c r="K153" s="83"/>
      <c r="L153" s="83"/>
      <c r="N153" s="270">
        <f t="shared" si="25"/>
        <v>1</v>
      </c>
      <c r="O153" s="270">
        <f t="shared" si="26"/>
        <v>0</v>
      </c>
      <c r="P153" s="270">
        <f t="shared" si="27"/>
        <v>0</v>
      </c>
      <c r="Q153" s="270">
        <f t="shared" si="28"/>
        <v>0</v>
      </c>
    </row>
    <row r="154" spans="1:20" ht="15.75" x14ac:dyDescent="0.25">
      <c r="A154" s="355"/>
      <c r="B154" s="353"/>
      <c r="C154" s="356"/>
      <c r="D154" s="328" t="s">
        <v>865</v>
      </c>
      <c r="E154" s="327">
        <v>2</v>
      </c>
      <c r="F154" s="327">
        <v>237</v>
      </c>
      <c r="G154" s="327" t="s">
        <v>310</v>
      </c>
      <c r="H154" s="327">
        <v>240</v>
      </c>
      <c r="I154" s="327" t="s">
        <v>543</v>
      </c>
      <c r="J154" s="356"/>
      <c r="K154" s="83"/>
      <c r="L154" s="83"/>
      <c r="N154" s="270">
        <f t="shared" si="25"/>
        <v>1</v>
      </c>
      <c r="O154" s="270">
        <f t="shared" si="26"/>
        <v>0</v>
      </c>
      <c r="P154" s="270">
        <f t="shared" si="27"/>
        <v>0</v>
      </c>
      <c r="Q154" s="270">
        <f t="shared" si="28"/>
        <v>0</v>
      </c>
    </row>
    <row r="155" spans="1:20" ht="15.75" x14ac:dyDescent="0.25">
      <c r="A155" s="356"/>
      <c r="B155" s="353"/>
      <c r="C155" s="327" t="s">
        <v>505</v>
      </c>
      <c r="D155" s="328"/>
      <c r="E155" s="327"/>
      <c r="F155" s="327"/>
      <c r="G155" s="327"/>
      <c r="H155" s="327">
        <f>SUM(H152:H154)</f>
        <v>480</v>
      </c>
      <c r="I155" s="327"/>
      <c r="J155" s="327">
        <v>240</v>
      </c>
      <c r="K155" s="83"/>
      <c r="L155" s="83"/>
      <c r="N155" s="270">
        <f t="shared" ref="N155:Q155" si="32">SUM(N152:N154)</f>
        <v>2</v>
      </c>
      <c r="O155" s="270">
        <f t="shared" si="32"/>
        <v>0</v>
      </c>
      <c r="P155" s="270">
        <f t="shared" si="32"/>
        <v>0</v>
      </c>
      <c r="Q155" s="270">
        <f t="shared" si="32"/>
        <v>0</v>
      </c>
      <c r="R155" s="8">
        <f>N155*240+O155*240+P155*330+Q155*330</f>
        <v>480</v>
      </c>
      <c r="T155" s="324">
        <f>H155-R155</f>
        <v>0</v>
      </c>
    </row>
    <row r="156" spans="1:20" ht="15.75" customHeight="1" x14ac:dyDescent="0.25">
      <c r="A156" s="354">
        <v>29</v>
      </c>
      <c r="B156" s="353" t="s">
        <v>30</v>
      </c>
      <c r="C156" s="354" t="s">
        <v>549</v>
      </c>
      <c r="D156" s="328" t="s">
        <v>855</v>
      </c>
      <c r="E156" s="327">
        <v>1</v>
      </c>
      <c r="F156" s="327">
        <v>348</v>
      </c>
      <c r="G156" s="327" t="s">
        <v>311</v>
      </c>
      <c r="H156" s="327">
        <v>330</v>
      </c>
      <c r="I156" s="327" t="s">
        <v>543</v>
      </c>
      <c r="J156" s="357" t="s">
        <v>607</v>
      </c>
      <c r="K156" s="83">
        <v>570</v>
      </c>
      <c r="L156" s="83">
        <v>800</v>
      </c>
      <c r="N156" s="270">
        <f t="shared" si="25"/>
        <v>0</v>
      </c>
      <c r="O156" s="270">
        <f t="shared" si="26"/>
        <v>0</v>
      </c>
      <c r="P156" s="270">
        <f t="shared" si="27"/>
        <v>1</v>
      </c>
      <c r="Q156" s="270">
        <f t="shared" si="28"/>
        <v>0</v>
      </c>
    </row>
    <row r="157" spans="1:20" ht="15.75" x14ac:dyDescent="0.25">
      <c r="A157" s="355"/>
      <c r="B157" s="353"/>
      <c r="C157" s="355"/>
      <c r="D157" s="328" t="s">
        <v>855</v>
      </c>
      <c r="E157" s="327">
        <v>2</v>
      </c>
      <c r="F157" s="327">
        <v>348</v>
      </c>
      <c r="G157" s="327" t="s">
        <v>311</v>
      </c>
      <c r="H157" s="327">
        <v>330</v>
      </c>
      <c r="I157" s="327" t="s">
        <v>543</v>
      </c>
      <c r="J157" s="358"/>
      <c r="K157" s="83"/>
      <c r="L157" s="83"/>
      <c r="N157" s="270">
        <f t="shared" si="25"/>
        <v>0</v>
      </c>
      <c r="O157" s="270">
        <f t="shared" si="26"/>
        <v>0</v>
      </c>
      <c r="P157" s="270">
        <f t="shared" si="27"/>
        <v>1</v>
      </c>
      <c r="Q157" s="270">
        <f t="shared" si="28"/>
        <v>0</v>
      </c>
    </row>
    <row r="158" spans="1:20" ht="15.75" x14ac:dyDescent="0.25">
      <c r="A158" s="355"/>
      <c r="B158" s="353"/>
      <c r="C158" s="355"/>
      <c r="D158" s="328" t="s">
        <v>855</v>
      </c>
      <c r="E158" s="327">
        <v>3</v>
      </c>
      <c r="F158" s="327">
        <v>370</v>
      </c>
      <c r="G158" s="327" t="s">
        <v>311</v>
      </c>
      <c r="H158" s="327">
        <v>330</v>
      </c>
      <c r="I158" s="327" t="s">
        <v>543</v>
      </c>
      <c r="J158" s="358"/>
      <c r="K158" s="83"/>
      <c r="L158" s="83"/>
      <c r="N158" s="270">
        <f t="shared" si="25"/>
        <v>0</v>
      </c>
      <c r="O158" s="270">
        <f t="shared" si="26"/>
        <v>0</v>
      </c>
      <c r="P158" s="270">
        <f t="shared" si="27"/>
        <v>1</v>
      </c>
      <c r="Q158" s="270">
        <f t="shared" si="28"/>
        <v>0</v>
      </c>
    </row>
    <row r="159" spans="1:20" ht="15.75" x14ac:dyDescent="0.25">
      <c r="A159" s="355"/>
      <c r="B159" s="353"/>
      <c r="C159" s="355"/>
      <c r="D159" s="328" t="s">
        <v>855</v>
      </c>
      <c r="E159" s="327">
        <v>4</v>
      </c>
      <c r="F159" s="327">
        <v>370</v>
      </c>
      <c r="G159" s="327" t="s">
        <v>311</v>
      </c>
      <c r="H159" s="327">
        <v>330</v>
      </c>
      <c r="I159" s="327" t="s">
        <v>543</v>
      </c>
      <c r="J159" s="358"/>
      <c r="K159" s="83"/>
      <c r="L159" s="83"/>
      <c r="N159" s="270">
        <f t="shared" si="25"/>
        <v>0</v>
      </c>
      <c r="O159" s="270">
        <f t="shared" si="26"/>
        <v>0</v>
      </c>
      <c r="P159" s="270">
        <f t="shared" si="27"/>
        <v>1</v>
      </c>
      <c r="Q159" s="270">
        <f t="shared" si="28"/>
        <v>0</v>
      </c>
    </row>
    <row r="160" spans="1:20" ht="15.75" x14ac:dyDescent="0.25">
      <c r="A160" s="355"/>
      <c r="B160" s="353"/>
      <c r="C160" s="355"/>
      <c r="D160" s="328" t="s">
        <v>10</v>
      </c>
      <c r="E160" s="327">
        <v>1</v>
      </c>
      <c r="F160" s="327">
        <v>261</v>
      </c>
      <c r="G160" s="327" t="s">
        <v>310</v>
      </c>
      <c r="H160" s="327">
        <v>240</v>
      </c>
      <c r="I160" s="327" t="s">
        <v>451</v>
      </c>
      <c r="J160" s="358"/>
      <c r="K160" s="83"/>
      <c r="L160" s="83"/>
      <c r="N160" s="270">
        <f t="shared" si="25"/>
        <v>0</v>
      </c>
      <c r="O160" s="270">
        <f t="shared" si="26"/>
        <v>1</v>
      </c>
      <c r="P160" s="270">
        <f t="shared" si="27"/>
        <v>0</v>
      </c>
      <c r="Q160" s="270">
        <f t="shared" si="28"/>
        <v>0</v>
      </c>
    </row>
    <row r="161" spans="1:20" ht="15.75" x14ac:dyDescent="0.25">
      <c r="A161" s="355"/>
      <c r="B161" s="353"/>
      <c r="C161" s="355"/>
      <c r="D161" s="328" t="s">
        <v>10</v>
      </c>
      <c r="E161" s="327">
        <v>2</v>
      </c>
      <c r="F161" s="327">
        <v>261</v>
      </c>
      <c r="G161" s="327" t="s">
        <v>310</v>
      </c>
      <c r="H161" s="327">
        <v>240</v>
      </c>
      <c r="I161" s="327" t="s">
        <v>451</v>
      </c>
      <c r="J161" s="358"/>
      <c r="K161" s="83"/>
      <c r="L161" s="83"/>
      <c r="N161" s="270">
        <f t="shared" si="25"/>
        <v>0</v>
      </c>
      <c r="O161" s="270">
        <f t="shared" si="26"/>
        <v>1</v>
      </c>
      <c r="P161" s="270">
        <f t="shared" si="27"/>
        <v>0</v>
      </c>
      <c r="Q161" s="270">
        <f t="shared" si="28"/>
        <v>0</v>
      </c>
    </row>
    <row r="162" spans="1:20" ht="15.75" x14ac:dyDescent="0.25">
      <c r="A162" s="355"/>
      <c r="B162" s="353"/>
      <c r="C162" s="355"/>
      <c r="D162" s="328" t="s">
        <v>26</v>
      </c>
      <c r="E162" s="327">
        <v>1</v>
      </c>
      <c r="F162" s="327">
        <v>370</v>
      </c>
      <c r="G162" s="327" t="s">
        <v>311</v>
      </c>
      <c r="H162" s="327">
        <v>330</v>
      </c>
      <c r="I162" s="327" t="s">
        <v>451</v>
      </c>
      <c r="J162" s="358"/>
      <c r="K162" s="83"/>
      <c r="L162" s="83"/>
      <c r="N162" s="270">
        <f t="shared" si="25"/>
        <v>0</v>
      </c>
      <c r="O162" s="270">
        <f t="shared" si="26"/>
        <v>0</v>
      </c>
      <c r="P162" s="270">
        <f t="shared" si="27"/>
        <v>0</v>
      </c>
      <c r="Q162" s="270">
        <f t="shared" si="28"/>
        <v>1</v>
      </c>
    </row>
    <row r="163" spans="1:20" ht="15.75" x14ac:dyDescent="0.25">
      <c r="A163" s="355"/>
      <c r="B163" s="353"/>
      <c r="C163" s="355"/>
      <c r="D163" s="328" t="s">
        <v>26</v>
      </c>
      <c r="E163" s="327">
        <v>2</v>
      </c>
      <c r="F163" s="327">
        <v>370</v>
      </c>
      <c r="G163" s="327" t="s">
        <v>311</v>
      </c>
      <c r="H163" s="327">
        <v>330</v>
      </c>
      <c r="I163" s="327" t="s">
        <v>451</v>
      </c>
      <c r="J163" s="358"/>
      <c r="K163" s="83"/>
      <c r="L163" s="83"/>
      <c r="N163" s="270">
        <f t="shared" si="25"/>
        <v>0</v>
      </c>
      <c r="O163" s="270">
        <f t="shared" si="26"/>
        <v>0</v>
      </c>
      <c r="P163" s="270">
        <f t="shared" si="27"/>
        <v>0</v>
      </c>
      <c r="Q163" s="270">
        <f t="shared" si="28"/>
        <v>1</v>
      </c>
    </row>
    <row r="164" spans="1:20" ht="15.75" x14ac:dyDescent="0.25">
      <c r="A164" s="355"/>
      <c r="B164" s="353"/>
      <c r="C164" s="355"/>
      <c r="D164" s="328" t="s">
        <v>26</v>
      </c>
      <c r="E164" s="327">
        <v>3</v>
      </c>
      <c r="F164" s="327">
        <v>361</v>
      </c>
      <c r="G164" s="327" t="s">
        <v>311</v>
      </c>
      <c r="H164" s="327">
        <v>330</v>
      </c>
      <c r="I164" s="327" t="s">
        <v>451</v>
      </c>
      <c r="J164" s="358"/>
      <c r="K164" s="83"/>
      <c r="L164" s="83"/>
      <c r="N164" s="270">
        <f t="shared" si="25"/>
        <v>0</v>
      </c>
      <c r="O164" s="270">
        <f t="shared" si="26"/>
        <v>0</v>
      </c>
      <c r="P164" s="270">
        <f t="shared" si="27"/>
        <v>0</v>
      </c>
      <c r="Q164" s="270">
        <f t="shared" si="28"/>
        <v>1</v>
      </c>
    </row>
    <row r="165" spans="1:20" ht="15.75" x14ac:dyDescent="0.25">
      <c r="A165" s="355"/>
      <c r="B165" s="353"/>
      <c r="C165" s="355"/>
      <c r="D165" s="328" t="s">
        <v>26</v>
      </c>
      <c r="E165" s="327">
        <v>4</v>
      </c>
      <c r="F165" s="327">
        <v>361</v>
      </c>
      <c r="G165" s="327" t="s">
        <v>311</v>
      </c>
      <c r="H165" s="327">
        <v>330</v>
      </c>
      <c r="I165" s="327" t="s">
        <v>451</v>
      </c>
      <c r="J165" s="358"/>
      <c r="K165" s="83"/>
      <c r="L165" s="83"/>
      <c r="N165" s="270">
        <f t="shared" si="25"/>
        <v>0</v>
      </c>
      <c r="O165" s="270">
        <f t="shared" si="26"/>
        <v>0</v>
      </c>
      <c r="P165" s="270">
        <f t="shared" si="27"/>
        <v>0</v>
      </c>
      <c r="Q165" s="270">
        <f t="shared" si="28"/>
        <v>1</v>
      </c>
    </row>
    <row r="166" spans="1:20" ht="15.75" x14ac:dyDescent="0.25">
      <c r="A166" s="355"/>
      <c r="B166" s="353"/>
      <c r="C166" s="355"/>
      <c r="D166" s="328" t="s">
        <v>893</v>
      </c>
      <c r="E166" s="327">
        <v>1</v>
      </c>
      <c r="F166" s="327">
        <v>391</v>
      </c>
      <c r="G166" s="327" t="s">
        <v>311</v>
      </c>
      <c r="H166" s="327">
        <v>240</v>
      </c>
      <c r="I166" s="327" t="s">
        <v>451</v>
      </c>
      <c r="J166" s="358"/>
      <c r="K166" s="83"/>
      <c r="L166" s="83"/>
      <c r="N166" s="270">
        <f t="shared" si="25"/>
        <v>0</v>
      </c>
      <c r="O166" s="270">
        <f t="shared" si="26"/>
        <v>1</v>
      </c>
      <c r="P166" s="270">
        <f t="shared" si="27"/>
        <v>0</v>
      </c>
      <c r="Q166" s="270">
        <f t="shared" si="28"/>
        <v>0</v>
      </c>
    </row>
    <row r="167" spans="1:20" ht="15.75" x14ac:dyDescent="0.25">
      <c r="A167" s="355"/>
      <c r="B167" s="353"/>
      <c r="C167" s="356"/>
      <c r="D167" s="328" t="s">
        <v>893</v>
      </c>
      <c r="E167" s="327">
        <v>2</v>
      </c>
      <c r="F167" s="327">
        <v>391</v>
      </c>
      <c r="G167" s="327" t="s">
        <v>311</v>
      </c>
      <c r="H167" s="327">
        <v>240</v>
      </c>
      <c r="I167" s="327" t="s">
        <v>451</v>
      </c>
      <c r="J167" s="359"/>
      <c r="K167" s="83"/>
      <c r="L167" s="83"/>
      <c r="N167" s="270">
        <f t="shared" si="25"/>
        <v>0</v>
      </c>
      <c r="O167" s="270">
        <f t="shared" si="26"/>
        <v>1</v>
      </c>
      <c r="P167" s="270">
        <f t="shared" si="27"/>
        <v>0</v>
      </c>
      <c r="Q167" s="270">
        <f t="shared" si="28"/>
        <v>0</v>
      </c>
    </row>
    <row r="168" spans="1:20" ht="15.75" x14ac:dyDescent="0.25">
      <c r="A168" s="356"/>
      <c r="B168" s="353"/>
      <c r="C168" s="327" t="s">
        <v>505</v>
      </c>
      <c r="D168" s="328"/>
      <c r="E168" s="327"/>
      <c r="F168" s="327"/>
      <c r="G168" s="327"/>
      <c r="H168" s="327">
        <f>SUM(H156:H167)</f>
        <v>3600</v>
      </c>
      <c r="I168" s="327"/>
      <c r="J168" s="327">
        <v>570</v>
      </c>
      <c r="K168" s="83"/>
      <c r="L168" s="83"/>
      <c r="N168" s="270">
        <f t="shared" ref="N168:Q168" si="33">SUM(N156:N167)</f>
        <v>0</v>
      </c>
      <c r="O168" s="270">
        <f t="shared" si="33"/>
        <v>4</v>
      </c>
      <c r="P168" s="270">
        <f t="shared" si="33"/>
        <v>4</v>
      </c>
      <c r="Q168" s="270">
        <f t="shared" si="33"/>
        <v>4</v>
      </c>
      <c r="R168" s="8">
        <f>N168*240+O168*240+P168*330+Q168*330</f>
        <v>3600</v>
      </c>
      <c r="T168" s="324">
        <f>H168-R168</f>
        <v>0</v>
      </c>
    </row>
    <row r="169" spans="1:20" x14ac:dyDescent="0.25">
      <c r="A169" s="384" t="s">
        <v>819</v>
      </c>
      <c r="B169" s="385"/>
      <c r="C169" s="385"/>
      <c r="D169" s="385"/>
      <c r="E169" s="385"/>
      <c r="F169" s="385"/>
      <c r="G169" s="385"/>
      <c r="H169" s="385"/>
      <c r="I169" s="385"/>
      <c r="J169" s="386"/>
      <c r="O169" s="270"/>
      <c r="P169" s="270"/>
      <c r="Q169" s="270"/>
    </row>
    <row r="170" spans="1:20" x14ac:dyDescent="0.25">
      <c r="R170">
        <f>SUM(R2:R169)</f>
        <v>29160</v>
      </c>
    </row>
    <row r="171" spans="1:20" x14ac:dyDescent="0.25">
      <c r="J171" s="323">
        <f>J168+J155+J151+J148+J145+J142+J136+J133+J118+J114+J105+J99+J97+J89+J78+J74+J61+J58+J55+J42+J37+J23+J17+J14+J6+J127</f>
        <v>7950</v>
      </c>
    </row>
  </sheetData>
  <mergeCells count="112">
    <mergeCell ref="C156:C167"/>
    <mergeCell ref="C106:C113"/>
    <mergeCell ref="B156:B168"/>
    <mergeCell ref="J149:J150"/>
    <mergeCell ref="B149:B151"/>
    <mergeCell ref="B143:B145"/>
    <mergeCell ref="J128:J132"/>
    <mergeCell ref="B128:B133"/>
    <mergeCell ref="J93:J96"/>
    <mergeCell ref="C93:C96"/>
    <mergeCell ref="B93:B97"/>
    <mergeCell ref="J100:J104"/>
    <mergeCell ref="J106:J111"/>
    <mergeCell ref="B106:B114"/>
    <mergeCell ref="C100:C104"/>
    <mergeCell ref="B100:B105"/>
    <mergeCell ref="B115:B118"/>
    <mergeCell ref="B134:B136"/>
    <mergeCell ref="C134:C135"/>
    <mergeCell ref="J134:J135"/>
    <mergeCell ref="J137:J141"/>
    <mergeCell ref="C137:C141"/>
    <mergeCell ref="B137:B142"/>
    <mergeCell ref="J156:J167"/>
    <mergeCell ref="C2:C5"/>
    <mergeCell ref="J2:J5"/>
    <mergeCell ref="J90:J91"/>
    <mergeCell ref="J38:J41"/>
    <mergeCell ref="C119:C126"/>
    <mergeCell ref="C115:C117"/>
    <mergeCell ref="A143:A145"/>
    <mergeCell ref="C143:C144"/>
    <mergeCell ref="J143:J144"/>
    <mergeCell ref="B26:B37"/>
    <mergeCell ref="C26:C36"/>
    <mergeCell ref="A134:A136"/>
    <mergeCell ref="A100:A105"/>
    <mergeCell ref="A106:A114"/>
    <mergeCell ref="C79:C88"/>
    <mergeCell ref="A79:A89"/>
    <mergeCell ref="B79:B89"/>
    <mergeCell ref="A128:A133"/>
    <mergeCell ref="C128:C132"/>
    <mergeCell ref="J115:J117"/>
    <mergeCell ref="J119:J126"/>
    <mergeCell ref="B119:B127"/>
    <mergeCell ref="A119:A127"/>
    <mergeCell ref="C65:C73"/>
    <mergeCell ref="A149:A151"/>
    <mergeCell ref="J152:J154"/>
    <mergeCell ref="B152:B155"/>
    <mergeCell ref="A152:A155"/>
    <mergeCell ref="C152:C154"/>
    <mergeCell ref="C149:C150"/>
    <mergeCell ref="J7:J13"/>
    <mergeCell ref="C7:C13"/>
    <mergeCell ref="J146:J147"/>
    <mergeCell ref="A146:A148"/>
    <mergeCell ref="B146:B148"/>
    <mergeCell ref="C146:C147"/>
    <mergeCell ref="C43:C54"/>
    <mergeCell ref="A56:A58"/>
    <mergeCell ref="B56:B58"/>
    <mergeCell ref="B65:B74"/>
    <mergeCell ref="A65:A74"/>
    <mergeCell ref="J59:J60"/>
    <mergeCell ref="A137:A142"/>
    <mergeCell ref="C75:C77"/>
    <mergeCell ref="B75:B78"/>
    <mergeCell ref="A75:A78"/>
    <mergeCell ref="J75:J77"/>
    <mergeCell ref="J79:J85"/>
    <mergeCell ref="J65:J73"/>
    <mergeCell ref="B90:B92"/>
    <mergeCell ref="C90:C91"/>
    <mergeCell ref="A93:A97"/>
    <mergeCell ref="A24:A25"/>
    <mergeCell ref="B24:B25"/>
    <mergeCell ref="A115:A118"/>
    <mergeCell ref="A90:A92"/>
    <mergeCell ref="A59:A61"/>
    <mergeCell ref="B59:B61"/>
    <mergeCell ref="C59:C60"/>
    <mergeCell ref="A98:A99"/>
    <mergeCell ref="B98:B99"/>
    <mergeCell ref="A62:A64"/>
    <mergeCell ref="B62:B64"/>
    <mergeCell ref="C62:C63"/>
    <mergeCell ref="A156:A168"/>
    <mergeCell ref="A169:J169"/>
    <mergeCell ref="B7:B14"/>
    <mergeCell ref="B2:B6"/>
    <mergeCell ref="A2:A6"/>
    <mergeCell ref="A7:A14"/>
    <mergeCell ref="C15:C16"/>
    <mergeCell ref="B15:B17"/>
    <mergeCell ref="A15:A17"/>
    <mergeCell ref="B18:B23"/>
    <mergeCell ref="C18:C22"/>
    <mergeCell ref="A18:A23"/>
    <mergeCell ref="J15:J16"/>
    <mergeCell ref="J18:J22"/>
    <mergeCell ref="J26:J36"/>
    <mergeCell ref="A26:A37"/>
    <mergeCell ref="C38:C41"/>
    <mergeCell ref="B38:B42"/>
    <mergeCell ref="A38:A42"/>
    <mergeCell ref="B43:B55"/>
    <mergeCell ref="J43:J54"/>
    <mergeCell ref="A43:A55"/>
    <mergeCell ref="J56:J57"/>
    <mergeCell ref="C56:C5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31"/>
  <sheetViews>
    <sheetView zoomScaleNormal="100" workbookViewId="0">
      <selection activeCell="G2" sqref="G2:H30"/>
    </sheetView>
  </sheetViews>
  <sheetFormatPr defaultRowHeight="15" x14ac:dyDescent="0.25"/>
  <cols>
    <col min="2" max="2" width="24.85546875" style="39" bestFit="1" customWidth="1"/>
    <col min="4" max="4" width="16" bestFit="1" customWidth="1"/>
    <col min="5" max="5" width="10.28515625" customWidth="1"/>
    <col min="6" max="6" width="12.7109375" style="135" customWidth="1"/>
    <col min="7" max="7" width="14.140625" bestFit="1" customWidth="1"/>
  </cols>
  <sheetData>
    <row r="1" spans="1:9" ht="31.5" x14ac:dyDescent="0.25">
      <c r="A1" s="178" t="s">
        <v>513</v>
      </c>
      <c r="B1" s="178" t="s">
        <v>503</v>
      </c>
      <c r="C1" s="178" t="s">
        <v>4</v>
      </c>
      <c r="D1" s="178" t="s">
        <v>504</v>
      </c>
      <c r="E1" s="303" t="s">
        <v>505</v>
      </c>
      <c r="F1" s="303" t="s">
        <v>506</v>
      </c>
      <c r="G1">
        <v>240</v>
      </c>
      <c r="H1">
        <v>330</v>
      </c>
    </row>
    <row r="2" spans="1:9" ht="15.75" x14ac:dyDescent="0.25">
      <c r="A2" s="107">
        <v>1</v>
      </c>
      <c r="B2" s="107" t="s">
        <v>45</v>
      </c>
      <c r="C2" s="107" t="s">
        <v>8</v>
      </c>
      <c r="D2" s="107" t="s">
        <v>548</v>
      </c>
      <c r="E2" s="107">
        <v>240</v>
      </c>
      <c r="F2" s="304">
        <v>800</v>
      </c>
      <c r="G2" s="323">
        <v>1</v>
      </c>
      <c r="H2" s="323"/>
      <c r="I2" s="323"/>
    </row>
    <row r="3" spans="1:9" ht="15.75" x14ac:dyDescent="0.25">
      <c r="A3" s="107">
        <v>2</v>
      </c>
      <c r="B3" s="107" t="s">
        <v>35</v>
      </c>
      <c r="C3" s="107" t="s">
        <v>549</v>
      </c>
      <c r="D3" s="107" t="s">
        <v>548</v>
      </c>
      <c r="E3" s="107">
        <v>240</v>
      </c>
      <c r="F3" s="304">
        <v>800</v>
      </c>
      <c r="G3" s="323">
        <v>1</v>
      </c>
      <c r="H3" s="323"/>
      <c r="I3" s="323"/>
    </row>
    <row r="4" spans="1:9" ht="15.75" x14ac:dyDescent="0.25">
      <c r="A4" s="107">
        <v>3</v>
      </c>
      <c r="B4" s="107" t="s">
        <v>422</v>
      </c>
      <c r="C4" s="107" t="s">
        <v>36</v>
      </c>
      <c r="D4" s="107" t="s">
        <v>548</v>
      </c>
      <c r="E4" s="107">
        <v>240</v>
      </c>
      <c r="F4" s="304">
        <v>800</v>
      </c>
      <c r="G4" s="323">
        <v>1</v>
      </c>
      <c r="H4" s="323"/>
      <c r="I4" s="323"/>
    </row>
    <row r="5" spans="1:9" ht="15.75" x14ac:dyDescent="0.25">
      <c r="A5" s="107">
        <v>4</v>
      </c>
      <c r="B5" s="107" t="s">
        <v>9</v>
      </c>
      <c r="C5" s="107" t="s">
        <v>549</v>
      </c>
      <c r="D5" s="107" t="s">
        <v>548</v>
      </c>
      <c r="E5" s="107">
        <v>240</v>
      </c>
      <c r="F5" s="304">
        <v>800</v>
      </c>
      <c r="G5" s="323">
        <v>1</v>
      </c>
      <c r="H5" s="323"/>
      <c r="I5" s="323"/>
    </row>
    <row r="6" spans="1:9" s="270" customFormat="1" ht="15.75" x14ac:dyDescent="0.25">
      <c r="A6" s="107">
        <v>5</v>
      </c>
      <c r="B6" s="107" t="s">
        <v>815</v>
      </c>
      <c r="C6" s="107" t="s">
        <v>782</v>
      </c>
      <c r="D6" s="107" t="s">
        <v>451</v>
      </c>
      <c r="E6" s="107" t="s">
        <v>451</v>
      </c>
      <c r="F6" s="304" t="s">
        <v>451</v>
      </c>
      <c r="G6" s="323"/>
      <c r="H6" s="323"/>
      <c r="I6" s="323"/>
    </row>
    <row r="7" spans="1:9" ht="15.75" x14ac:dyDescent="0.25">
      <c r="A7" s="107">
        <v>6</v>
      </c>
      <c r="B7" s="107" t="s">
        <v>13</v>
      </c>
      <c r="C7" s="107" t="s">
        <v>549</v>
      </c>
      <c r="D7" s="107" t="s">
        <v>551</v>
      </c>
      <c r="E7" s="107">
        <v>480</v>
      </c>
      <c r="F7" s="304">
        <v>800</v>
      </c>
      <c r="G7" s="323">
        <v>2</v>
      </c>
      <c r="H7" s="323"/>
      <c r="I7" s="323"/>
    </row>
    <row r="8" spans="1:9" ht="15.75" x14ac:dyDescent="0.25">
      <c r="A8" s="107">
        <v>7</v>
      </c>
      <c r="B8" s="107" t="s">
        <v>485</v>
      </c>
      <c r="C8" s="107" t="s">
        <v>549</v>
      </c>
      <c r="D8" s="107" t="s">
        <v>548</v>
      </c>
      <c r="E8" s="107">
        <v>240</v>
      </c>
      <c r="F8" s="304">
        <v>800</v>
      </c>
      <c r="G8" s="323">
        <v>1</v>
      </c>
      <c r="H8" s="323"/>
      <c r="I8" s="323"/>
    </row>
    <row r="9" spans="1:9" ht="15.75" x14ac:dyDescent="0.25">
      <c r="A9" s="107">
        <v>8</v>
      </c>
      <c r="B9" s="107" t="s">
        <v>12</v>
      </c>
      <c r="C9" s="107" t="s">
        <v>549</v>
      </c>
      <c r="D9" s="107" t="s">
        <v>550</v>
      </c>
      <c r="E9" s="107">
        <v>660</v>
      </c>
      <c r="F9" s="304">
        <v>800</v>
      </c>
      <c r="G9" s="323"/>
      <c r="H9" s="323">
        <v>2</v>
      </c>
      <c r="I9" s="323"/>
    </row>
    <row r="10" spans="1:9" ht="15.75" x14ac:dyDescent="0.25">
      <c r="A10" s="107">
        <v>9</v>
      </c>
      <c r="B10" s="107" t="s">
        <v>423</v>
      </c>
      <c r="C10" s="107" t="s">
        <v>36</v>
      </c>
      <c r="D10" s="107" t="s">
        <v>548</v>
      </c>
      <c r="E10" s="107">
        <v>240</v>
      </c>
      <c r="F10" s="304">
        <v>800</v>
      </c>
      <c r="G10" s="323">
        <v>1</v>
      </c>
      <c r="H10" s="323"/>
      <c r="I10" s="323"/>
    </row>
    <row r="11" spans="1:9" ht="15.75" x14ac:dyDescent="0.25">
      <c r="A11" s="107">
        <v>10</v>
      </c>
      <c r="B11" s="107" t="s">
        <v>761</v>
      </c>
      <c r="C11" s="107" t="s">
        <v>51</v>
      </c>
      <c r="D11" s="107" t="s">
        <v>548</v>
      </c>
      <c r="E11" s="107">
        <v>240</v>
      </c>
      <c r="F11" s="304">
        <v>800</v>
      </c>
      <c r="G11" s="323">
        <v>1</v>
      </c>
      <c r="H11" s="323"/>
      <c r="I11" s="323"/>
    </row>
    <row r="12" spans="1:9" ht="15.75" x14ac:dyDescent="0.25">
      <c r="A12" s="107">
        <v>11</v>
      </c>
      <c r="B12" s="107" t="s">
        <v>973</v>
      </c>
      <c r="C12" s="335" t="s">
        <v>33</v>
      </c>
      <c r="D12" s="335" t="s">
        <v>451</v>
      </c>
      <c r="E12" s="335" t="s">
        <v>451</v>
      </c>
      <c r="F12" s="135" t="s">
        <v>451</v>
      </c>
      <c r="G12" s="323"/>
      <c r="H12" s="323"/>
      <c r="I12" s="323"/>
    </row>
    <row r="13" spans="1:9" ht="15.75" x14ac:dyDescent="0.25">
      <c r="A13" s="107">
        <v>12</v>
      </c>
      <c r="B13" s="107" t="s">
        <v>14</v>
      </c>
      <c r="C13" s="107" t="s">
        <v>549</v>
      </c>
      <c r="D13" s="107" t="s">
        <v>548</v>
      </c>
      <c r="E13" s="107">
        <v>240</v>
      </c>
      <c r="F13" s="304">
        <v>800</v>
      </c>
      <c r="G13" s="323">
        <v>1</v>
      </c>
      <c r="H13" s="323"/>
      <c r="I13" s="323"/>
    </row>
    <row r="14" spans="1:9" ht="15.75" x14ac:dyDescent="0.25">
      <c r="A14" s="107">
        <v>13</v>
      </c>
      <c r="B14" s="107" t="s">
        <v>39</v>
      </c>
      <c r="C14" s="107" t="s">
        <v>549</v>
      </c>
      <c r="D14" s="107" t="s">
        <v>551</v>
      </c>
      <c r="E14" s="107">
        <v>480</v>
      </c>
      <c r="F14" s="304">
        <v>800</v>
      </c>
      <c r="G14" s="323">
        <v>2</v>
      </c>
      <c r="H14" s="323"/>
      <c r="I14" s="323"/>
    </row>
    <row r="15" spans="1:9" ht="15.75" x14ac:dyDescent="0.25">
      <c r="A15" s="107">
        <v>14</v>
      </c>
      <c r="B15" s="107" t="s">
        <v>17</v>
      </c>
      <c r="C15" s="107" t="s">
        <v>549</v>
      </c>
      <c r="D15" s="107" t="s">
        <v>551</v>
      </c>
      <c r="E15" s="107">
        <v>480</v>
      </c>
      <c r="F15" s="304">
        <v>800</v>
      </c>
      <c r="G15" s="323">
        <v>2</v>
      </c>
      <c r="H15" s="323"/>
      <c r="I15" s="323"/>
    </row>
    <row r="16" spans="1:9" ht="15.75" x14ac:dyDescent="0.25">
      <c r="A16" s="107">
        <v>15</v>
      </c>
      <c r="B16" s="107" t="s">
        <v>872</v>
      </c>
      <c r="C16" s="107" t="s">
        <v>549</v>
      </c>
      <c r="D16" s="335" t="s">
        <v>451</v>
      </c>
      <c r="E16" s="335" t="s">
        <v>451</v>
      </c>
      <c r="F16" s="135" t="s">
        <v>451</v>
      </c>
      <c r="G16" s="323"/>
      <c r="H16" s="323"/>
      <c r="I16" s="323"/>
    </row>
    <row r="17" spans="1:9" ht="15.75" x14ac:dyDescent="0.25">
      <c r="A17" s="107">
        <v>16</v>
      </c>
      <c r="B17" s="107" t="s">
        <v>43</v>
      </c>
      <c r="C17" s="107" t="s">
        <v>8</v>
      </c>
      <c r="D17" s="107" t="s">
        <v>548</v>
      </c>
      <c r="E17" s="107">
        <v>240</v>
      </c>
      <c r="F17" s="304">
        <v>800</v>
      </c>
      <c r="G17" s="323">
        <v>1</v>
      </c>
      <c r="H17" s="323"/>
      <c r="I17" s="323"/>
    </row>
    <row r="18" spans="1:9" ht="15.75" x14ac:dyDescent="0.25">
      <c r="A18" s="107">
        <v>17</v>
      </c>
      <c r="B18" s="107" t="s">
        <v>425</v>
      </c>
      <c r="C18" s="107" t="s">
        <v>549</v>
      </c>
      <c r="D18" s="107" t="s">
        <v>548</v>
      </c>
      <c r="E18" s="107">
        <v>240</v>
      </c>
      <c r="F18" s="304">
        <v>800</v>
      </c>
      <c r="G18" s="323">
        <v>1</v>
      </c>
      <c r="H18" s="323"/>
      <c r="I18" s="323"/>
    </row>
    <row r="19" spans="1:9" ht="15.75" x14ac:dyDescent="0.25">
      <c r="A19" s="107">
        <v>18</v>
      </c>
      <c r="B19" s="107" t="s">
        <v>25</v>
      </c>
      <c r="C19" s="107" t="s">
        <v>549</v>
      </c>
      <c r="D19" s="107" t="s">
        <v>548</v>
      </c>
      <c r="E19" s="107">
        <v>240</v>
      </c>
      <c r="F19" s="304">
        <v>800</v>
      </c>
      <c r="G19" s="323">
        <v>1</v>
      </c>
      <c r="H19" s="323"/>
      <c r="I19" s="323"/>
    </row>
    <row r="20" spans="1:9" ht="15.75" x14ac:dyDescent="0.25">
      <c r="A20" s="107">
        <v>19</v>
      </c>
      <c r="B20" s="107" t="s">
        <v>26</v>
      </c>
      <c r="C20" s="107" t="s">
        <v>549</v>
      </c>
      <c r="D20" s="107" t="s">
        <v>548</v>
      </c>
      <c r="E20" s="107">
        <v>240</v>
      </c>
      <c r="F20" s="304">
        <v>800</v>
      </c>
      <c r="G20" s="323">
        <v>1</v>
      </c>
      <c r="H20" s="323"/>
      <c r="I20" s="323"/>
    </row>
    <row r="21" spans="1:9" ht="15.75" x14ac:dyDescent="0.25">
      <c r="A21" s="107">
        <v>20</v>
      </c>
      <c r="B21" s="107" t="s">
        <v>28</v>
      </c>
      <c r="C21" s="107" t="s">
        <v>229</v>
      </c>
      <c r="D21" s="107" t="s">
        <v>548</v>
      </c>
      <c r="E21" s="107">
        <v>240</v>
      </c>
      <c r="F21" s="304">
        <v>800</v>
      </c>
      <c r="G21" s="323">
        <v>1</v>
      </c>
      <c r="H21" s="323"/>
      <c r="I21" s="323"/>
    </row>
    <row r="22" spans="1:9" ht="15.75" x14ac:dyDescent="0.25">
      <c r="A22" s="107">
        <v>21</v>
      </c>
      <c r="B22" s="107" t="s">
        <v>29</v>
      </c>
      <c r="C22" s="107" t="s">
        <v>549</v>
      </c>
      <c r="D22" s="107" t="s">
        <v>551</v>
      </c>
      <c r="E22" s="107">
        <v>480</v>
      </c>
      <c r="F22" s="304">
        <v>800</v>
      </c>
      <c r="G22" s="323">
        <v>2</v>
      </c>
      <c r="H22" s="323"/>
      <c r="I22" s="323"/>
    </row>
    <row r="23" spans="1:9" ht="15.75" x14ac:dyDescent="0.25">
      <c r="A23" s="107">
        <v>22</v>
      </c>
      <c r="B23" s="107" t="s">
        <v>10</v>
      </c>
      <c r="C23" s="107" t="s">
        <v>549</v>
      </c>
      <c r="D23" s="107" t="s">
        <v>548</v>
      </c>
      <c r="E23" s="107">
        <v>240</v>
      </c>
      <c r="F23" s="304">
        <v>800</v>
      </c>
      <c r="G23" s="323">
        <v>1</v>
      </c>
      <c r="H23" s="323"/>
      <c r="I23" s="323"/>
    </row>
    <row r="24" spans="1:9" ht="15.75" x14ac:dyDescent="0.25">
      <c r="A24" s="107">
        <v>23</v>
      </c>
      <c r="B24" s="107" t="s">
        <v>32</v>
      </c>
      <c r="C24" s="107" t="s">
        <v>33</v>
      </c>
      <c r="D24" s="107" t="s">
        <v>548</v>
      </c>
      <c r="E24" s="107">
        <v>240</v>
      </c>
      <c r="F24" s="304">
        <v>800</v>
      </c>
      <c r="G24" s="323">
        <v>1</v>
      </c>
      <c r="H24" s="323"/>
      <c r="I24" s="323"/>
    </row>
    <row r="25" spans="1:9" ht="15.75" x14ac:dyDescent="0.25">
      <c r="A25" s="107">
        <v>24</v>
      </c>
      <c r="B25" s="107" t="s">
        <v>41</v>
      </c>
      <c r="C25" s="107" t="s">
        <v>549</v>
      </c>
      <c r="D25" s="107" t="s">
        <v>548</v>
      </c>
      <c r="E25" s="107">
        <v>240</v>
      </c>
      <c r="F25" s="304">
        <v>800</v>
      </c>
      <c r="G25" s="323">
        <v>1</v>
      </c>
      <c r="H25" s="323"/>
      <c r="I25" s="323">
        <f>G31*240+3*330</f>
        <v>7950</v>
      </c>
    </row>
    <row r="26" spans="1:9" ht="15.75" x14ac:dyDescent="0.25">
      <c r="A26" s="107">
        <v>25</v>
      </c>
      <c r="B26" s="107" t="s">
        <v>27</v>
      </c>
      <c r="C26" s="107" t="s">
        <v>549</v>
      </c>
      <c r="D26" s="107" t="s">
        <v>548</v>
      </c>
      <c r="E26" s="107">
        <v>240</v>
      </c>
      <c r="F26" s="304">
        <v>800</v>
      </c>
      <c r="G26" s="323">
        <v>1</v>
      </c>
      <c r="H26" s="323"/>
      <c r="I26" s="323"/>
    </row>
    <row r="27" spans="1:9" ht="15.75" x14ac:dyDescent="0.25">
      <c r="A27" s="107">
        <v>26</v>
      </c>
      <c r="B27" s="107" t="s">
        <v>34</v>
      </c>
      <c r="C27" s="107" t="s">
        <v>44</v>
      </c>
      <c r="D27" s="107" t="s">
        <v>548</v>
      </c>
      <c r="E27" s="107">
        <v>240</v>
      </c>
      <c r="F27" s="304">
        <v>800</v>
      </c>
      <c r="G27" s="323">
        <v>1</v>
      </c>
      <c r="H27" s="323"/>
      <c r="I27" s="323"/>
    </row>
    <row r="28" spans="1:9" ht="15.75" x14ac:dyDescent="0.25">
      <c r="A28" s="107">
        <v>27</v>
      </c>
      <c r="B28" s="107" t="s">
        <v>491</v>
      </c>
      <c r="C28" s="107" t="s">
        <v>549</v>
      </c>
      <c r="D28" s="107" t="s">
        <v>548</v>
      </c>
      <c r="E28" s="107">
        <v>240</v>
      </c>
      <c r="F28" s="304">
        <v>800</v>
      </c>
      <c r="G28" s="323">
        <v>1</v>
      </c>
      <c r="H28" s="323"/>
      <c r="I28" s="323"/>
    </row>
    <row r="29" spans="1:9" ht="15.75" x14ac:dyDescent="0.25">
      <c r="A29" s="107">
        <v>28</v>
      </c>
      <c r="B29" s="107" t="s">
        <v>46</v>
      </c>
      <c r="C29" s="107" t="s">
        <v>549</v>
      </c>
      <c r="D29" s="107" t="s">
        <v>548</v>
      </c>
      <c r="E29" s="107">
        <v>240</v>
      </c>
      <c r="F29" s="304">
        <v>800</v>
      </c>
      <c r="G29" s="323">
        <v>1</v>
      </c>
      <c r="H29" s="323"/>
      <c r="I29" s="323"/>
    </row>
    <row r="30" spans="1:9" ht="15.75" x14ac:dyDescent="0.25">
      <c r="A30" s="107">
        <v>29</v>
      </c>
      <c r="B30" s="107" t="s">
        <v>30</v>
      </c>
      <c r="C30" s="107" t="s">
        <v>549</v>
      </c>
      <c r="D30" s="107" t="s">
        <v>552</v>
      </c>
      <c r="E30" s="107">
        <v>570</v>
      </c>
      <c r="F30" s="304">
        <v>800</v>
      </c>
      <c r="G30" s="323">
        <v>1</v>
      </c>
      <c r="H30" s="216">
        <v>1</v>
      </c>
      <c r="I30" s="323"/>
    </row>
    <row r="31" spans="1:9" ht="15.75" x14ac:dyDescent="0.25">
      <c r="A31" s="107"/>
      <c r="B31" s="107"/>
      <c r="C31" s="107" t="s">
        <v>499</v>
      </c>
      <c r="D31" s="107">
        <f>G31*240+330*H31+I11*I1</f>
        <v>7950</v>
      </c>
      <c r="E31" s="107">
        <f>SUM(E2:E30)</f>
        <v>7950</v>
      </c>
      <c r="F31" s="304"/>
      <c r="G31" s="323">
        <f>SUM(G2:G30)</f>
        <v>29</v>
      </c>
      <c r="H31" s="323">
        <f>SUM(H2:H30)</f>
        <v>3</v>
      </c>
      <c r="I31" s="323"/>
    </row>
  </sheetData>
  <sortState ref="B2:F27">
    <sortCondition ref="B2:B2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workbookViewId="0">
      <pane xSplit="1" ySplit="2" topLeftCell="B66" activePane="bottomRight" state="frozen"/>
      <selection pane="topRight" activeCell="B1" sqref="B1"/>
      <selection pane="bottomLeft" activeCell="A3" sqref="A3"/>
      <selection pane="bottomRight" activeCell="R42" sqref="R42:S43"/>
    </sheetView>
  </sheetViews>
  <sheetFormatPr defaultRowHeight="15" x14ac:dyDescent="0.25"/>
  <cols>
    <col min="1" max="1" width="7.140625" bestFit="1" customWidth="1"/>
    <col min="2" max="2" width="21.85546875" bestFit="1" customWidth="1"/>
    <col min="3" max="3" width="24.85546875" bestFit="1" customWidth="1"/>
    <col min="4" max="4" width="3.28515625" bestFit="1" customWidth="1"/>
    <col min="5" max="5" width="18.7109375" hidden="1" customWidth="1"/>
    <col min="6" max="7" width="12.28515625" hidden="1" customWidth="1"/>
    <col min="8" max="8" width="6.7109375" bestFit="1" customWidth="1"/>
    <col min="9" max="9" width="9" bestFit="1" customWidth="1"/>
    <col min="10" max="10" width="6.42578125" hidden="1" customWidth="1"/>
    <col min="11" max="11" width="0" hidden="1" customWidth="1"/>
    <col min="12" max="12" width="8" hidden="1" customWidth="1"/>
    <col min="13" max="13" width="5.5703125" hidden="1" customWidth="1"/>
    <col min="14" max="14" width="8" style="154" hidden="1" customWidth="1"/>
    <col min="15" max="15" width="5.5703125" hidden="1" customWidth="1"/>
    <col min="16" max="16" width="15" bestFit="1" customWidth="1"/>
    <col min="17" max="17" width="17.7109375" bestFit="1" customWidth="1"/>
    <col min="18" max="18" width="15.7109375" bestFit="1" customWidth="1"/>
    <col min="19" max="19" width="17.7109375" bestFit="1" customWidth="1"/>
  </cols>
  <sheetData>
    <row r="1" spans="1:19" ht="78.75" x14ac:dyDescent="0.25">
      <c r="A1" s="382" t="s">
        <v>0</v>
      </c>
      <c r="B1" s="382" t="s">
        <v>1</v>
      </c>
      <c r="C1" s="382" t="s">
        <v>2</v>
      </c>
      <c r="D1" s="382" t="s">
        <v>3</v>
      </c>
      <c r="E1" s="382" t="s">
        <v>47</v>
      </c>
      <c r="F1" s="382" t="s">
        <v>5</v>
      </c>
      <c r="G1" s="382" t="s">
        <v>6</v>
      </c>
      <c r="H1" s="382" t="s">
        <v>645</v>
      </c>
      <c r="I1" s="382" t="s">
        <v>309</v>
      </c>
      <c r="J1" s="382" t="s">
        <v>536</v>
      </c>
      <c r="K1" s="137" t="s">
        <v>541</v>
      </c>
      <c r="L1" s="389" t="s">
        <v>587</v>
      </c>
      <c r="M1" s="390"/>
      <c r="N1" s="389" t="s">
        <v>586</v>
      </c>
      <c r="O1" s="390"/>
      <c r="P1" s="382" t="s">
        <v>755</v>
      </c>
      <c r="Q1" s="382" t="s">
        <v>756</v>
      </c>
      <c r="R1" s="382" t="s">
        <v>758</v>
      </c>
      <c r="S1" s="382" t="s">
        <v>757</v>
      </c>
    </row>
    <row r="2" spans="1:19" ht="15.75" x14ac:dyDescent="0.25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137"/>
      <c r="L2" s="137" t="s">
        <v>580</v>
      </c>
      <c r="M2" s="137" t="s">
        <v>644</v>
      </c>
      <c r="N2" s="137" t="s">
        <v>580</v>
      </c>
      <c r="O2" s="137" t="s">
        <v>644</v>
      </c>
      <c r="P2" s="383"/>
      <c r="Q2" s="383"/>
      <c r="R2" s="383"/>
      <c r="S2" s="383"/>
    </row>
    <row r="3" spans="1:19" ht="45" x14ac:dyDescent="0.25">
      <c r="A3" s="91">
        <v>1</v>
      </c>
      <c r="B3" s="91" t="s">
        <v>878</v>
      </c>
      <c r="C3" s="91" t="s">
        <v>761</v>
      </c>
      <c r="D3" s="91">
        <v>2</v>
      </c>
      <c r="E3" s="91" t="s">
        <v>8</v>
      </c>
      <c r="F3" s="91" t="s">
        <v>8</v>
      </c>
      <c r="G3" s="91" t="s">
        <v>51</v>
      </c>
      <c r="H3" s="91">
        <v>219</v>
      </c>
      <c r="I3" s="138" t="s">
        <v>310</v>
      </c>
      <c r="J3" s="139">
        <v>2194.4415623323857</v>
      </c>
      <c r="K3" s="139">
        <v>514.65</v>
      </c>
      <c r="L3" s="90">
        <v>240</v>
      </c>
      <c r="M3" s="91" t="s">
        <v>1167</v>
      </c>
      <c r="N3" s="90">
        <v>240</v>
      </c>
      <c r="O3" s="91" t="s">
        <v>451</v>
      </c>
      <c r="P3" s="91" t="s">
        <v>1168</v>
      </c>
      <c r="Q3" s="91" t="s">
        <v>1169</v>
      </c>
      <c r="R3" s="91" t="s">
        <v>1170</v>
      </c>
      <c r="S3" s="91" t="s">
        <v>1171</v>
      </c>
    </row>
    <row r="4" spans="1:19" ht="45" x14ac:dyDescent="0.25">
      <c r="A4" s="91">
        <v>2</v>
      </c>
      <c r="B4" s="91" t="s">
        <v>878</v>
      </c>
      <c r="C4" s="91" t="s">
        <v>761</v>
      </c>
      <c r="D4" s="91">
        <v>1</v>
      </c>
      <c r="E4" s="91" t="s">
        <v>8</v>
      </c>
      <c r="F4" s="91" t="s">
        <v>8</v>
      </c>
      <c r="G4" s="91" t="s">
        <v>51</v>
      </c>
      <c r="H4" s="91">
        <v>219</v>
      </c>
      <c r="I4" s="138" t="s">
        <v>310</v>
      </c>
      <c r="J4" s="139">
        <v>2194.4415623323857</v>
      </c>
      <c r="K4" s="139">
        <v>514.65</v>
      </c>
      <c r="L4" s="90">
        <v>240</v>
      </c>
      <c r="M4" s="91" t="s">
        <v>1167</v>
      </c>
      <c r="N4" s="90">
        <v>240</v>
      </c>
      <c r="O4" s="91" t="s">
        <v>451</v>
      </c>
      <c r="P4" s="91" t="s">
        <v>1172</v>
      </c>
      <c r="Q4" s="91" t="s">
        <v>1173</v>
      </c>
      <c r="R4" s="91" t="s">
        <v>1174</v>
      </c>
      <c r="S4" s="91" t="s">
        <v>1171</v>
      </c>
    </row>
    <row r="5" spans="1:19" ht="30" x14ac:dyDescent="0.25">
      <c r="A5" s="91">
        <v>3</v>
      </c>
      <c r="B5" s="90" t="s">
        <v>35</v>
      </c>
      <c r="C5" s="90" t="s">
        <v>860</v>
      </c>
      <c r="D5" s="90">
        <v>1</v>
      </c>
      <c r="E5" s="91" t="s">
        <v>11</v>
      </c>
      <c r="F5" s="91" t="s">
        <v>11</v>
      </c>
      <c r="G5" s="91" t="s">
        <v>11</v>
      </c>
      <c r="H5" s="91">
        <v>348</v>
      </c>
      <c r="I5" s="138" t="s">
        <v>311</v>
      </c>
      <c r="J5" s="139">
        <v>2470.0035285789895</v>
      </c>
      <c r="K5" s="139">
        <v>925.68</v>
      </c>
      <c r="L5" s="90">
        <v>240</v>
      </c>
      <c r="M5" s="91" t="s">
        <v>451</v>
      </c>
      <c r="N5" s="90">
        <v>330</v>
      </c>
      <c r="O5" s="91" t="s">
        <v>1167</v>
      </c>
      <c r="P5" s="91" t="s">
        <v>1175</v>
      </c>
      <c r="Q5" s="91" t="s">
        <v>726</v>
      </c>
      <c r="R5" s="91" t="s">
        <v>728</v>
      </c>
      <c r="S5" s="91" t="s">
        <v>724</v>
      </c>
    </row>
    <row r="6" spans="1:19" ht="30" x14ac:dyDescent="0.25">
      <c r="A6" s="91">
        <v>4</v>
      </c>
      <c r="B6" s="90" t="s">
        <v>35</v>
      </c>
      <c r="C6" s="90" t="s">
        <v>860</v>
      </c>
      <c r="D6" s="90">
        <v>2</v>
      </c>
      <c r="E6" s="91" t="s">
        <v>11</v>
      </c>
      <c r="F6" s="91" t="s">
        <v>11</v>
      </c>
      <c r="G6" s="91" t="s">
        <v>11</v>
      </c>
      <c r="H6" s="91">
        <v>348</v>
      </c>
      <c r="I6" s="138" t="s">
        <v>311</v>
      </c>
      <c r="J6" s="139">
        <v>2470.0035285789895</v>
      </c>
      <c r="K6" s="139">
        <v>925.68</v>
      </c>
      <c r="L6" s="90">
        <v>240</v>
      </c>
      <c r="M6" s="91" t="s">
        <v>451</v>
      </c>
      <c r="N6" s="90">
        <v>330</v>
      </c>
      <c r="O6" s="91" t="s">
        <v>1167</v>
      </c>
      <c r="P6" s="91" t="s">
        <v>1176</v>
      </c>
      <c r="Q6" s="91" t="s">
        <v>726</v>
      </c>
      <c r="R6" s="91" t="s">
        <v>732</v>
      </c>
      <c r="S6" s="91" t="s">
        <v>724</v>
      </c>
    </row>
    <row r="7" spans="1:19" ht="30" x14ac:dyDescent="0.25">
      <c r="A7" s="91">
        <v>5</v>
      </c>
      <c r="B7" s="90" t="s">
        <v>35</v>
      </c>
      <c r="C7" s="90" t="s">
        <v>860</v>
      </c>
      <c r="D7" s="90">
        <v>3</v>
      </c>
      <c r="E7" s="91" t="s">
        <v>11</v>
      </c>
      <c r="F7" s="91" t="s">
        <v>11</v>
      </c>
      <c r="G7" s="91" t="s">
        <v>11</v>
      </c>
      <c r="H7" s="91">
        <v>370</v>
      </c>
      <c r="I7" s="138" t="s">
        <v>311</v>
      </c>
      <c r="J7" s="139">
        <v>2470.0035285789895</v>
      </c>
      <c r="K7" s="139">
        <v>984.19999999999993</v>
      </c>
      <c r="L7" s="90">
        <v>240</v>
      </c>
      <c r="M7" s="91" t="s">
        <v>451</v>
      </c>
      <c r="N7" s="90">
        <v>330</v>
      </c>
      <c r="O7" s="91" t="s">
        <v>1167</v>
      </c>
      <c r="P7" s="91" t="s">
        <v>727</v>
      </c>
      <c r="Q7" s="91" t="s">
        <v>724</v>
      </c>
      <c r="R7" s="91" t="s">
        <v>730</v>
      </c>
      <c r="S7" s="91" t="s">
        <v>724</v>
      </c>
    </row>
    <row r="8" spans="1:19" ht="30" x14ac:dyDescent="0.25">
      <c r="A8" s="91">
        <v>6</v>
      </c>
      <c r="B8" s="90" t="s">
        <v>35</v>
      </c>
      <c r="C8" s="90" t="s">
        <v>860</v>
      </c>
      <c r="D8" s="90">
        <v>4</v>
      </c>
      <c r="E8" s="91" t="s">
        <v>11</v>
      </c>
      <c r="F8" s="91" t="s">
        <v>11</v>
      </c>
      <c r="G8" s="91" t="s">
        <v>11</v>
      </c>
      <c r="H8" s="91">
        <v>370</v>
      </c>
      <c r="I8" s="138" t="s">
        <v>311</v>
      </c>
      <c r="J8" s="139">
        <v>2470.0035285789895</v>
      </c>
      <c r="K8" s="139">
        <v>984.19999999999993</v>
      </c>
      <c r="L8" s="90">
        <v>240</v>
      </c>
      <c r="M8" s="91" t="s">
        <v>451</v>
      </c>
      <c r="N8" s="90">
        <v>330</v>
      </c>
      <c r="O8" s="91" t="s">
        <v>1167</v>
      </c>
      <c r="P8" s="91" t="s">
        <v>729</v>
      </c>
      <c r="Q8" s="91" t="s">
        <v>724</v>
      </c>
      <c r="R8" s="91" t="s">
        <v>734</v>
      </c>
      <c r="S8" s="91" t="s">
        <v>724</v>
      </c>
    </row>
    <row r="9" spans="1:19" ht="30" x14ac:dyDescent="0.25">
      <c r="A9" s="91">
        <v>7</v>
      </c>
      <c r="B9" s="91" t="s">
        <v>855</v>
      </c>
      <c r="C9" s="91" t="s">
        <v>861</v>
      </c>
      <c r="D9" s="91">
        <v>1</v>
      </c>
      <c r="E9" s="91" t="s">
        <v>11</v>
      </c>
      <c r="F9" s="91" t="s">
        <v>11</v>
      </c>
      <c r="G9" s="91" t="s">
        <v>11</v>
      </c>
      <c r="H9" s="91">
        <v>279</v>
      </c>
      <c r="I9" s="138" t="s">
        <v>311</v>
      </c>
      <c r="J9" s="139">
        <v>2470.0035285789895</v>
      </c>
      <c r="K9" s="139">
        <v>742.13999999999987</v>
      </c>
      <c r="L9" s="90">
        <v>240</v>
      </c>
      <c r="M9" s="91" t="s">
        <v>1167</v>
      </c>
      <c r="N9" s="90">
        <v>240</v>
      </c>
      <c r="O9" s="91" t="s">
        <v>1167</v>
      </c>
      <c r="P9" s="91" t="s">
        <v>731</v>
      </c>
      <c r="Q9" s="91" t="s">
        <v>724</v>
      </c>
      <c r="R9" s="91" t="s">
        <v>732</v>
      </c>
      <c r="S9" s="91" t="s">
        <v>724</v>
      </c>
    </row>
    <row r="10" spans="1:19" ht="30" x14ac:dyDescent="0.25">
      <c r="A10" s="91">
        <v>8</v>
      </c>
      <c r="B10" s="91" t="s">
        <v>855</v>
      </c>
      <c r="C10" s="91" t="s">
        <v>861</v>
      </c>
      <c r="D10" s="91">
        <v>2</v>
      </c>
      <c r="E10" s="91" t="s">
        <v>11</v>
      </c>
      <c r="F10" s="91" t="s">
        <v>11</v>
      </c>
      <c r="G10" s="91" t="s">
        <v>11</v>
      </c>
      <c r="H10" s="91">
        <v>279</v>
      </c>
      <c r="I10" s="138" t="s">
        <v>311</v>
      </c>
      <c r="J10" s="139">
        <v>2470.0035285789895</v>
      </c>
      <c r="K10" s="139">
        <v>742.13999999999987</v>
      </c>
      <c r="L10" s="90">
        <v>240</v>
      </c>
      <c r="M10" s="91" t="s">
        <v>1167</v>
      </c>
      <c r="N10" s="90">
        <v>240</v>
      </c>
      <c r="O10" s="91" t="s">
        <v>1167</v>
      </c>
      <c r="P10" s="91" t="s">
        <v>733</v>
      </c>
      <c r="Q10" s="91" t="s">
        <v>724</v>
      </c>
      <c r="R10" s="91" t="s">
        <v>734</v>
      </c>
      <c r="S10" s="91" t="s">
        <v>724</v>
      </c>
    </row>
    <row r="11" spans="1:19" ht="45" x14ac:dyDescent="0.25">
      <c r="A11" s="91">
        <v>9</v>
      </c>
      <c r="B11" s="91" t="s">
        <v>881</v>
      </c>
      <c r="C11" s="91" t="s">
        <v>862</v>
      </c>
      <c r="D11" s="91">
        <v>1</v>
      </c>
      <c r="E11" s="91" t="s">
        <v>36</v>
      </c>
      <c r="F11" s="91" t="s">
        <v>37</v>
      </c>
      <c r="G11" s="91" t="s">
        <v>15</v>
      </c>
      <c r="H11" s="91">
        <v>176</v>
      </c>
      <c r="I11" s="138" t="s">
        <v>310</v>
      </c>
      <c r="J11" s="139">
        <v>2194.4415623323857</v>
      </c>
      <c r="K11" s="139">
        <v>413.6</v>
      </c>
      <c r="L11" s="90">
        <v>240</v>
      </c>
      <c r="M11" s="91" t="s">
        <v>1167</v>
      </c>
      <c r="N11" s="90">
        <v>240</v>
      </c>
      <c r="O11" s="91" t="s">
        <v>451</v>
      </c>
      <c r="P11" s="91" t="s">
        <v>735</v>
      </c>
      <c r="Q11" s="91" t="s">
        <v>724</v>
      </c>
      <c r="R11" s="91" t="s">
        <v>735</v>
      </c>
      <c r="S11" s="91" t="s">
        <v>724</v>
      </c>
    </row>
    <row r="12" spans="1:19" ht="45" x14ac:dyDescent="0.25">
      <c r="A12" s="91">
        <v>10</v>
      </c>
      <c r="B12" s="91" t="s">
        <v>870</v>
      </c>
      <c r="C12" s="91" t="s">
        <v>10</v>
      </c>
      <c r="D12" s="91">
        <v>1</v>
      </c>
      <c r="E12" s="91" t="s">
        <v>11</v>
      </c>
      <c r="F12" s="91" t="s">
        <v>11</v>
      </c>
      <c r="G12" s="91" t="s">
        <v>11</v>
      </c>
      <c r="H12" s="91">
        <v>333</v>
      </c>
      <c r="I12" s="138" t="s">
        <v>310</v>
      </c>
      <c r="J12" s="139">
        <v>2194.4415623323857</v>
      </c>
      <c r="K12" s="139">
        <v>782.55000000000007</v>
      </c>
      <c r="L12" s="90">
        <v>240</v>
      </c>
      <c r="M12" s="91" t="s">
        <v>1167</v>
      </c>
      <c r="N12" s="90">
        <v>240</v>
      </c>
      <c r="O12" s="91" t="s">
        <v>451</v>
      </c>
      <c r="P12" s="91" t="s">
        <v>731</v>
      </c>
      <c r="Q12" s="91" t="s">
        <v>724</v>
      </c>
      <c r="R12" s="91" t="s">
        <v>731</v>
      </c>
      <c r="S12" s="91" t="s">
        <v>724</v>
      </c>
    </row>
    <row r="13" spans="1:19" ht="45" x14ac:dyDescent="0.25">
      <c r="A13" s="91">
        <v>11</v>
      </c>
      <c r="B13" s="91" t="s">
        <v>870</v>
      </c>
      <c r="C13" s="91" t="s">
        <v>10</v>
      </c>
      <c r="D13" s="91">
        <v>2</v>
      </c>
      <c r="E13" s="91" t="s">
        <v>11</v>
      </c>
      <c r="F13" s="91" t="s">
        <v>11</v>
      </c>
      <c r="G13" s="91" t="s">
        <v>11</v>
      </c>
      <c r="H13" s="91">
        <v>335</v>
      </c>
      <c r="I13" s="138" t="s">
        <v>310</v>
      </c>
      <c r="J13" s="139">
        <v>2194.4415623323857</v>
      </c>
      <c r="K13" s="139">
        <v>787.25</v>
      </c>
      <c r="L13" s="90">
        <v>240</v>
      </c>
      <c r="M13" s="91" t="s">
        <v>1167</v>
      </c>
      <c r="N13" s="90">
        <v>240</v>
      </c>
      <c r="O13" s="91" t="s">
        <v>451</v>
      </c>
      <c r="P13" s="91" t="s">
        <v>736</v>
      </c>
      <c r="Q13" s="91" t="s">
        <v>737</v>
      </c>
      <c r="R13" s="91" t="s">
        <v>727</v>
      </c>
      <c r="S13" s="91" t="s">
        <v>724</v>
      </c>
    </row>
    <row r="14" spans="1:19" ht="45" x14ac:dyDescent="0.25">
      <c r="A14" s="91">
        <v>12</v>
      </c>
      <c r="B14" s="91" t="s">
        <v>870</v>
      </c>
      <c r="C14" s="91" t="s">
        <v>12</v>
      </c>
      <c r="D14" s="91">
        <v>1</v>
      </c>
      <c r="E14" s="91" t="s">
        <v>11</v>
      </c>
      <c r="F14" s="91" t="s">
        <v>11</v>
      </c>
      <c r="G14" s="91" t="s">
        <v>11</v>
      </c>
      <c r="H14" s="91">
        <v>89</v>
      </c>
      <c r="I14" s="138" t="s">
        <v>310</v>
      </c>
      <c r="J14" s="139">
        <v>2194.4415623323857</v>
      </c>
      <c r="K14" s="139">
        <v>209.15</v>
      </c>
      <c r="L14" s="90">
        <v>240</v>
      </c>
      <c r="M14" s="91" t="s">
        <v>1167</v>
      </c>
      <c r="N14" s="90" t="s">
        <v>451</v>
      </c>
      <c r="O14" s="91" t="s">
        <v>451</v>
      </c>
      <c r="P14" s="91" t="s">
        <v>738</v>
      </c>
      <c r="Q14" s="91" t="s">
        <v>724</v>
      </c>
      <c r="R14" s="91" t="s">
        <v>738</v>
      </c>
      <c r="S14" s="91" t="s">
        <v>724</v>
      </c>
    </row>
    <row r="15" spans="1:19" ht="45" x14ac:dyDescent="0.25">
      <c r="A15" s="91">
        <v>13</v>
      </c>
      <c r="B15" s="91" t="s">
        <v>13</v>
      </c>
      <c r="C15" s="91" t="s">
        <v>815</v>
      </c>
      <c r="D15" s="91">
        <v>1</v>
      </c>
      <c r="E15" s="91" t="s">
        <v>15</v>
      </c>
      <c r="F15" s="91" t="s">
        <v>15</v>
      </c>
      <c r="G15" s="91" t="s">
        <v>782</v>
      </c>
      <c r="H15" s="91">
        <v>0.2</v>
      </c>
      <c r="I15" s="138" t="s">
        <v>310</v>
      </c>
      <c r="J15" s="139">
        <v>2194.4415623323857</v>
      </c>
      <c r="K15" s="139">
        <v>0.47000000000000003</v>
      </c>
      <c r="L15" s="90" t="s">
        <v>451</v>
      </c>
      <c r="M15" s="91" t="s">
        <v>451</v>
      </c>
      <c r="N15" s="90" t="s">
        <v>451</v>
      </c>
      <c r="O15" s="91" t="s">
        <v>451</v>
      </c>
      <c r="P15" s="91" t="s">
        <v>451</v>
      </c>
      <c r="Q15" s="91" t="s">
        <v>451</v>
      </c>
      <c r="R15" s="91" t="s">
        <v>451</v>
      </c>
      <c r="S15" s="91" t="s">
        <v>451</v>
      </c>
    </row>
    <row r="16" spans="1:19" ht="45" x14ac:dyDescent="0.25">
      <c r="A16" s="91">
        <v>14</v>
      </c>
      <c r="B16" s="91" t="s">
        <v>866</v>
      </c>
      <c r="C16" s="91" t="s">
        <v>863</v>
      </c>
      <c r="D16" s="91">
        <v>1</v>
      </c>
      <c r="E16" s="91" t="s">
        <v>15</v>
      </c>
      <c r="F16" s="91" t="s">
        <v>15</v>
      </c>
      <c r="G16" s="91" t="s">
        <v>15</v>
      </c>
      <c r="H16" s="91">
        <v>235</v>
      </c>
      <c r="I16" s="138" t="s">
        <v>310</v>
      </c>
      <c r="J16" s="139">
        <v>2194.4415623323857</v>
      </c>
      <c r="K16" s="139">
        <v>552.25</v>
      </c>
      <c r="L16" s="90">
        <v>240</v>
      </c>
      <c r="M16" s="91" t="s">
        <v>451</v>
      </c>
      <c r="N16" s="90">
        <v>240</v>
      </c>
      <c r="O16" s="91" t="s">
        <v>1167</v>
      </c>
      <c r="P16" s="91" t="s">
        <v>739</v>
      </c>
      <c r="Q16" s="91" t="s">
        <v>724</v>
      </c>
      <c r="R16" s="91" t="s">
        <v>739</v>
      </c>
      <c r="S16" s="91" t="s">
        <v>724</v>
      </c>
    </row>
    <row r="17" spans="1:19" ht="45" x14ac:dyDescent="0.25">
      <c r="A17" s="91">
        <v>15</v>
      </c>
      <c r="B17" s="91" t="s">
        <v>866</v>
      </c>
      <c r="C17" s="91" t="s">
        <v>863</v>
      </c>
      <c r="D17" s="91">
        <v>2</v>
      </c>
      <c r="E17" s="91" t="s">
        <v>15</v>
      </c>
      <c r="F17" s="91" t="s">
        <v>15</v>
      </c>
      <c r="G17" s="91" t="s">
        <v>15</v>
      </c>
      <c r="H17" s="91">
        <v>235</v>
      </c>
      <c r="I17" s="138" t="s">
        <v>310</v>
      </c>
      <c r="J17" s="139">
        <v>2194.4415623323857</v>
      </c>
      <c r="K17" s="139">
        <v>552.25</v>
      </c>
      <c r="L17" s="90">
        <v>240</v>
      </c>
      <c r="M17" s="91" t="s">
        <v>451</v>
      </c>
      <c r="N17" s="90">
        <v>240</v>
      </c>
      <c r="O17" s="91" t="s">
        <v>1167</v>
      </c>
      <c r="P17" s="91" t="s">
        <v>1177</v>
      </c>
      <c r="Q17" s="91" t="s">
        <v>724</v>
      </c>
      <c r="R17" s="91" t="s">
        <v>1177</v>
      </c>
      <c r="S17" s="91" t="s">
        <v>724</v>
      </c>
    </row>
    <row r="18" spans="1:19" ht="45" x14ac:dyDescent="0.25">
      <c r="A18" s="91">
        <v>16</v>
      </c>
      <c r="B18" s="91" t="s">
        <v>866</v>
      </c>
      <c r="C18" s="91" t="s">
        <v>863</v>
      </c>
      <c r="D18" s="91">
        <v>3</v>
      </c>
      <c r="E18" s="91" t="s">
        <v>15</v>
      </c>
      <c r="F18" s="91" t="s">
        <v>15</v>
      </c>
      <c r="G18" s="91" t="s">
        <v>15</v>
      </c>
      <c r="H18" s="91">
        <v>231</v>
      </c>
      <c r="I18" s="138" t="s">
        <v>310</v>
      </c>
      <c r="J18" s="139">
        <v>2194.4415623323857</v>
      </c>
      <c r="K18" s="139">
        <v>542.85</v>
      </c>
      <c r="L18" s="90">
        <v>240</v>
      </c>
      <c r="M18" s="91" t="s">
        <v>1167</v>
      </c>
      <c r="N18" s="90">
        <v>240</v>
      </c>
      <c r="O18" s="91" t="s">
        <v>1167</v>
      </c>
      <c r="P18" s="91" t="s">
        <v>728</v>
      </c>
      <c r="Q18" s="91" t="s">
        <v>724</v>
      </c>
      <c r="R18" s="91" t="s">
        <v>728</v>
      </c>
      <c r="S18" s="91" t="s">
        <v>724</v>
      </c>
    </row>
    <row r="19" spans="1:19" ht="45" x14ac:dyDescent="0.25">
      <c r="A19" s="91">
        <v>17</v>
      </c>
      <c r="B19" s="91" t="s">
        <v>866</v>
      </c>
      <c r="C19" s="91" t="s">
        <v>862</v>
      </c>
      <c r="D19" s="91">
        <v>1</v>
      </c>
      <c r="E19" s="91" t="s">
        <v>15</v>
      </c>
      <c r="F19" s="91" t="s">
        <v>15</v>
      </c>
      <c r="G19" s="91" t="s">
        <v>15</v>
      </c>
      <c r="H19" s="91">
        <v>310</v>
      </c>
      <c r="I19" s="138" t="s">
        <v>310</v>
      </c>
      <c r="J19" s="139">
        <v>2194.4415623323857</v>
      </c>
      <c r="K19" s="139">
        <v>728.5</v>
      </c>
      <c r="L19" s="90">
        <v>240</v>
      </c>
      <c r="M19" s="91" t="s">
        <v>1167</v>
      </c>
      <c r="N19" s="90">
        <v>240</v>
      </c>
      <c r="O19" s="91" t="s">
        <v>451</v>
      </c>
      <c r="P19" s="91" t="s">
        <v>738</v>
      </c>
      <c r="Q19" s="91" t="s">
        <v>724</v>
      </c>
      <c r="R19" s="91" t="s">
        <v>738</v>
      </c>
      <c r="S19" s="91" t="s">
        <v>724</v>
      </c>
    </row>
    <row r="20" spans="1:19" ht="45" x14ac:dyDescent="0.25">
      <c r="A20" s="91">
        <v>18</v>
      </c>
      <c r="B20" s="91" t="s">
        <v>866</v>
      </c>
      <c r="C20" s="91" t="s">
        <v>864</v>
      </c>
      <c r="D20" s="91">
        <v>1</v>
      </c>
      <c r="E20" s="91" t="s">
        <v>15</v>
      </c>
      <c r="F20" s="91" t="s">
        <v>15</v>
      </c>
      <c r="G20" s="91" t="s">
        <v>15</v>
      </c>
      <c r="H20" s="91">
        <v>230</v>
      </c>
      <c r="I20" s="138" t="s">
        <v>310</v>
      </c>
      <c r="J20" s="139">
        <v>2194.4415623323857</v>
      </c>
      <c r="K20" s="139">
        <v>540.5</v>
      </c>
      <c r="L20" s="90">
        <v>240</v>
      </c>
      <c r="M20" s="91" t="s">
        <v>451</v>
      </c>
      <c r="N20" s="90">
        <v>240</v>
      </c>
      <c r="O20" s="91" t="s">
        <v>1167</v>
      </c>
      <c r="P20" s="91" t="s">
        <v>742</v>
      </c>
      <c r="Q20" s="91" t="s">
        <v>724</v>
      </c>
      <c r="R20" s="91" t="s">
        <v>742</v>
      </c>
      <c r="S20" s="91" t="s">
        <v>724</v>
      </c>
    </row>
    <row r="21" spans="1:19" ht="45" x14ac:dyDescent="0.25">
      <c r="A21" s="91">
        <v>19</v>
      </c>
      <c r="B21" s="91" t="s">
        <v>866</v>
      </c>
      <c r="C21" s="91" t="s">
        <v>864</v>
      </c>
      <c r="D21" s="91">
        <v>2</v>
      </c>
      <c r="E21" s="91" t="s">
        <v>15</v>
      </c>
      <c r="F21" s="91" t="s">
        <v>15</v>
      </c>
      <c r="G21" s="91" t="s">
        <v>15</v>
      </c>
      <c r="H21" s="91">
        <v>230</v>
      </c>
      <c r="I21" s="138" t="s">
        <v>310</v>
      </c>
      <c r="J21" s="139">
        <v>2194.4415623323857</v>
      </c>
      <c r="K21" s="139">
        <v>540.5</v>
      </c>
      <c r="L21" s="90">
        <v>240</v>
      </c>
      <c r="M21" s="91" t="s">
        <v>451</v>
      </c>
      <c r="N21" s="90">
        <v>240</v>
      </c>
      <c r="O21" s="91" t="s">
        <v>1167</v>
      </c>
      <c r="P21" s="91" t="s">
        <v>745</v>
      </c>
      <c r="Q21" s="91" t="s">
        <v>724</v>
      </c>
      <c r="R21" s="91" t="s">
        <v>745</v>
      </c>
      <c r="S21" s="91" t="s">
        <v>724</v>
      </c>
    </row>
    <row r="22" spans="1:19" ht="45" x14ac:dyDescent="0.25">
      <c r="A22" s="91">
        <v>20</v>
      </c>
      <c r="B22" s="91" t="s">
        <v>866</v>
      </c>
      <c r="C22" s="91" t="s">
        <v>864</v>
      </c>
      <c r="D22" s="91">
        <v>3</v>
      </c>
      <c r="E22" s="90" t="s">
        <v>546</v>
      </c>
      <c r="F22" s="91" t="s">
        <v>15</v>
      </c>
      <c r="G22" s="91" t="s">
        <v>15</v>
      </c>
      <c r="H22" s="91">
        <v>236</v>
      </c>
      <c r="I22" s="138" t="s">
        <v>310</v>
      </c>
      <c r="J22" s="139">
        <v>2194.4415623323857</v>
      </c>
      <c r="K22" s="139">
        <v>554.6</v>
      </c>
      <c r="L22" s="90">
        <v>240</v>
      </c>
      <c r="M22" s="91" t="s">
        <v>451</v>
      </c>
      <c r="N22" s="90">
        <v>240</v>
      </c>
      <c r="O22" s="91" t="s">
        <v>1167</v>
      </c>
      <c r="P22" s="91" t="s">
        <v>738</v>
      </c>
      <c r="Q22" s="91" t="s">
        <v>724</v>
      </c>
      <c r="R22" s="91" t="s">
        <v>738</v>
      </c>
      <c r="S22" s="91" t="s">
        <v>740</v>
      </c>
    </row>
    <row r="23" spans="1:19" ht="45" x14ac:dyDescent="0.25">
      <c r="A23" s="91">
        <v>21</v>
      </c>
      <c r="B23" s="140" t="s">
        <v>485</v>
      </c>
      <c r="C23" s="91" t="s">
        <v>12</v>
      </c>
      <c r="D23" s="91">
        <v>1</v>
      </c>
      <c r="E23" s="91" t="s">
        <v>11</v>
      </c>
      <c r="F23" s="91" t="s">
        <v>11</v>
      </c>
      <c r="G23" s="91" t="s">
        <v>11</v>
      </c>
      <c r="H23" s="91">
        <v>56</v>
      </c>
      <c r="I23" s="138" t="s">
        <v>310</v>
      </c>
      <c r="J23" s="139">
        <v>2194.4415623323857</v>
      </c>
      <c r="K23" s="139">
        <v>131.6</v>
      </c>
      <c r="L23" s="90" t="s">
        <v>451</v>
      </c>
      <c r="M23" s="91" t="s">
        <v>451</v>
      </c>
      <c r="N23" s="90" t="s">
        <v>451</v>
      </c>
      <c r="O23" s="91" t="s">
        <v>451</v>
      </c>
      <c r="P23" s="91" t="s">
        <v>738</v>
      </c>
      <c r="Q23" s="91" t="s">
        <v>724</v>
      </c>
      <c r="R23" s="91" t="s">
        <v>738</v>
      </c>
      <c r="S23" s="91" t="s">
        <v>740</v>
      </c>
    </row>
    <row r="24" spans="1:19" ht="45" x14ac:dyDescent="0.25">
      <c r="A24" s="91">
        <v>22</v>
      </c>
      <c r="B24" s="91" t="s">
        <v>12</v>
      </c>
      <c r="C24" s="91" t="s">
        <v>19</v>
      </c>
      <c r="D24" s="91">
        <v>1</v>
      </c>
      <c r="E24" s="91" t="s">
        <v>547</v>
      </c>
      <c r="F24" s="91" t="s">
        <v>11</v>
      </c>
      <c r="G24" s="91" t="s">
        <v>20</v>
      </c>
      <c r="H24" s="91">
        <v>303</v>
      </c>
      <c r="I24" s="138" t="s">
        <v>310</v>
      </c>
      <c r="J24" s="139">
        <v>2194.4415623323857</v>
      </c>
      <c r="K24" s="139">
        <v>712.05000000000007</v>
      </c>
      <c r="L24" s="90">
        <v>330</v>
      </c>
      <c r="M24" s="91" t="s">
        <v>451</v>
      </c>
      <c r="N24" s="90">
        <v>240</v>
      </c>
      <c r="O24" s="91" t="s">
        <v>1167</v>
      </c>
      <c r="P24" s="91" t="s">
        <v>727</v>
      </c>
      <c r="Q24" s="91" t="s">
        <v>724</v>
      </c>
      <c r="R24" s="91" t="s">
        <v>727</v>
      </c>
      <c r="S24" s="91" t="s">
        <v>724</v>
      </c>
    </row>
    <row r="25" spans="1:19" ht="45" x14ac:dyDescent="0.25">
      <c r="A25" s="91">
        <v>23</v>
      </c>
      <c r="B25" s="91" t="s">
        <v>12</v>
      </c>
      <c r="C25" s="91" t="s">
        <v>19</v>
      </c>
      <c r="D25" s="91">
        <v>2</v>
      </c>
      <c r="E25" s="91" t="s">
        <v>547</v>
      </c>
      <c r="F25" s="91" t="s">
        <v>11</v>
      </c>
      <c r="G25" s="91" t="s">
        <v>20</v>
      </c>
      <c r="H25" s="91">
        <v>354</v>
      </c>
      <c r="I25" s="138" t="s">
        <v>310</v>
      </c>
      <c r="J25" s="139">
        <v>2194.4415623323857</v>
      </c>
      <c r="K25" s="139">
        <v>831.9</v>
      </c>
      <c r="L25" s="90">
        <v>330</v>
      </c>
      <c r="M25" s="91" t="s">
        <v>451</v>
      </c>
      <c r="N25" s="90">
        <v>240</v>
      </c>
      <c r="O25" s="91" t="s">
        <v>1167</v>
      </c>
      <c r="P25" s="91" t="s">
        <v>739</v>
      </c>
      <c r="Q25" s="91" t="s">
        <v>724</v>
      </c>
      <c r="R25" s="91" t="s">
        <v>742</v>
      </c>
      <c r="S25" s="91" t="s">
        <v>724</v>
      </c>
    </row>
    <row r="26" spans="1:19" ht="30" x14ac:dyDescent="0.25">
      <c r="A26" s="91">
        <v>24</v>
      </c>
      <c r="B26" s="90" t="s">
        <v>871</v>
      </c>
      <c r="C26" s="90" t="s">
        <v>158</v>
      </c>
      <c r="D26" s="91">
        <v>1</v>
      </c>
      <c r="E26" s="91" t="s">
        <v>11</v>
      </c>
      <c r="F26" s="91" t="s">
        <v>11</v>
      </c>
      <c r="G26" s="91" t="s">
        <v>160</v>
      </c>
      <c r="H26" s="91">
        <v>151</v>
      </c>
      <c r="I26" s="138" t="s">
        <v>311</v>
      </c>
      <c r="J26" s="139">
        <v>2470.0035285789895</v>
      </c>
      <c r="K26" s="139">
        <v>401.65999999999997</v>
      </c>
      <c r="L26" s="90">
        <v>330</v>
      </c>
      <c r="M26" s="91" t="s">
        <v>1167</v>
      </c>
      <c r="N26" s="90" t="s">
        <v>451</v>
      </c>
      <c r="O26" s="91" t="s">
        <v>451</v>
      </c>
      <c r="P26" s="91" t="s">
        <v>739</v>
      </c>
      <c r="Q26" s="91" t="s">
        <v>740</v>
      </c>
      <c r="R26" s="91" t="s">
        <v>752</v>
      </c>
      <c r="S26" s="91" t="s">
        <v>740</v>
      </c>
    </row>
    <row r="27" spans="1:19" ht="30" x14ac:dyDescent="0.25">
      <c r="A27" s="91">
        <v>25</v>
      </c>
      <c r="B27" s="90" t="s">
        <v>871</v>
      </c>
      <c r="C27" s="90" t="s">
        <v>158</v>
      </c>
      <c r="D27" s="91">
        <v>2</v>
      </c>
      <c r="E27" s="91" t="s">
        <v>11</v>
      </c>
      <c r="F27" s="91" t="s">
        <v>11</v>
      </c>
      <c r="G27" s="91" t="s">
        <v>160</v>
      </c>
      <c r="H27" s="91">
        <v>151</v>
      </c>
      <c r="I27" s="138" t="s">
        <v>311</v>
      </c>
      <c r="J27" s="139">
        <v>2470.0035285789895</v>
      </c>
      <c r="K27" s="139">
        <v>401.65999999999997</v>
      </c>
      <c r="L27" s="90">
        <v>330</v>
      </c>
      <c r="M27" s="91" t="s">
        <v>1167</v>
      </c>
      <c r="N27" s="90" t="s">
        <v>451</v>
      </c>
      <c r="O27" s="91" t="s">
        <v>451</v>
      </c>
      <c r="P27" s="91" t="s">
        <v>742</v>
      </c>
      <c r="Q27" s="91" t="s">
        <v>740</v>
      </c>
      <c r="R27" s="91" t="s">
        <v>1178</v>
      </c>
      <c r="S27" s="91" t="s">
        <v>740</v>
      </c>
    </row>
    <row r="28" spans="1:19" ht="30" x14ac:dyDescent="0.25">
      <c r="A28" s="91">
        <v>26</v>
      </c>
      <c r="B28" s="91" t="s">
        <v>871</v>
      </c>
      <c r="C28" s="91" t="s">
        <v>864</v>
      </c>
      <c r="D28" s="91">
        <v>1</v>
      </c>
      <c r="E28" s="91" t="s">
        <v>11</v>
      </c>
      <c r="F28" s="91" t="s">
        <v>11</v>
      </c>
      <c r="G28" s="91" t="s">
        <v>15</v>
      </c>
      <c r="H28" s="91">
        <v>424</v>
      </c>
      <c r="I28" s="138" t="s">
        <v>311</v>
      </c>
      <c r="J28" s="139">
        <v>2470.0035285789895</v>
      </c>
      <c r="K28" s="139">
        <v>1127.8399999999999</v>
      </c>
      <c r="L28" s="90">
        <v>330</v>
      </c>
      <c r="M28" s="91" t="s">
        <v>1167</v>
      </c>
      <c r="N28" s="90">
        <v>240</v>
      </c>
      <c r="O28" s="91" t="s">
        <v>451</v>
      </c>
      <c r="P28" s="91" t="s">
        <v>738</v>
      </c>
      <c r="Q28" s="91" t="s">
        <v>740</v>
      </c>
      <c r="R28" s="91" t="s">
        <v>741</v>
      </c>
      <c r="S28" s="91" t="s">
        <v>740</v>
      </c>
    </row>
    <row r="29" spans="1:19" ht="30" x14ac:dyDescent="0.25">
      <c r="A29" s="91">
        <v>27</v>
      </c>
      <c r="B29" s="91" t="s">
        <v>871</v>
      </c>
      <c r="C29" s="91" t="s">
        <v>864</v>
      </c>
      <c r="D29" s="91">
        <v>2</v>
      </c>
      <c r="E29" s="91" t="s">
        <v>11</v>
      </c>
      <c r="F29" s="91" t="s">
        <v>11</v>
      </c>
      <c r="G29" s="91" t="s">
        <v>15</v>
      </c>
      <c r="H29" s="91">
        <v>424</v>
      </c>
      <c r="I29" s="138" t="s">
        <v>311</v>
      </c>
      <c r="J29" s="139">
        <v>2470.0035285789895</v>
      </c>
      <c r="K29" s="139">
        <v>1127.8399999999999</v>
      </c>
      <c r="L29" s="90">
        <v>330</v>
      </c>
      <c r="M29" s="91" t="s">
        <v>1167</v>
      </c>
      <c r="N29" s="90">
        <v>240</v>
      </c>
      <c r="O29" s="91" t="s">
        <v>451</v>
      </c>
      <c r="P29" s="91" t="s">
        <v>739</v>
      </c>
      <c r="Q29" s="91" t="s">
        <v>740</v>
      </c>
      <c r="R29" s="91" t="s">
        <v>1179</v>
      </c>
      <c r="S29" s="91" t="s">
        <v>740</v>
      </c>
    </row>
    <row r="30" spans="1:19" ht="30" x14ac:dyDescent="0.25">
      <c r="A30" s="91">
        <v>28</v>
      </c>
      <c r="B30" s="91" t="s">
        <v>871</v>
      </c>
      <c r="C30" s="91" t="s">
        <v>864</v>
      </c>
      <c r="D30" s="91">
        <v>3</v>
      </c>
      <c r="E30" s="90" t="s">
        <v>546</v>
      </c>
      <c r="F30" s="91" t="s">
        <v>11</v>
      </c>
      <c r="G30" s="91" t="s">
        <v>15</v>
      </c>
      <c r="H30" s="91">
        <v>379</v>
      </c>
      <c r="I30" s="138" t="s">
        <v>311</v>
      </c>
      <c r="J30" s="139">
        <v>2470.0035285789895</v>
      </c>
      <c r="K30" s="139">
        <v>1008.1399999999999</v>
      </c>
      <c r="L30" s="90">
        <v>330</v>
      </c>
      <c r="M30" s="91" t="s">
        <v>1167</v>
      </c>
      <c r="N30" s="90">
        <v>240</v>
      </c>
      <c r="O30" s="91" t="s">
        <v>451</v>
      </c>
      <c r="P30" s="91" t="s">
        <v>742</v>
      </c>
      <c r="Q30" s="91" t="s">
        <v>740</v>
      </c>
      <c r="R30" s="91" t="s">
        <v>744</v>
      </c>
      <c r="S30" s="91" t="s">
        <v>724</v>
      </c>
    </row>
    <row r="31" spans="1:19" ht="30" x14ac:dyDescent="0.25">
      <c r="A31" s="91">
        <v>29</v>
      </c>
      <c r="B31" s="91" t="s">
        <v>871</v>
      </c>
      <c r="C31" s="91" t="s">
        <v>864</v>
      </c>
      <c r="D31" s="91">
        <v>4</v>
      </c>
      <c r="E31" s="90" t="s">
        <v>546</v>
      </c>
      <c r="F31" s="91" t="s">
        <v>11</v>
      </c>
      <c r="G31" s="91" t="s">
        <v>15</v>
      </c>
      <c r="H31" s="91">
        <v>379</v>
      </c>
      <c r="I31" s="138" t="s">
        <v>311</v>
      </c>
      <c r="J31" s="139">
        <v>2470.0035285789895</v>
      </c>
      <c r="K31" s="139">
        <v>1008.1399999999999</v>
      </c>
      <c r="L31" s="90">
        <v>330</v>
      </c>
      <c r="M31" s="91" t="s">
        <v>1167</v>
      </c>
      <c r="N31" s="90">
        <v>240</v>
      </c>
      <c r="O31" s="91" t="s">
        <v>451</v>
      </c>
      <c r="P31" s="91" t="s">
        <v>743</v>
      </c>
      <c r="Q31" s="91" t="s">
        <v>740</v>
      </c>
      <c r="R31" s="91" t="s">
        <v>1180</v>
      </c>
      <c r="S31" s="91" t="s">
        <v>724</v>
      </c>
    </row>
    <row r="32" spans="1:19" ht="30" x14ac:dyDescent="0.25">
      <c r="A32" s="91">
        <v>30</v>
      </c>
      <c r="B32" s="91" t="s">
        <v>967</v>
      </c>
      <c r="C32" s="91" t="s">
        <v>968</v>
      </c>
      <c r="D32" s="91">
        <v>3</v>
      </c>
      <c r="E32" s="91" t="s">
        <v>11</v>
      </c>
      <c r="F32" s="91" t="s">
        <v>11</v>
      </c>
      <c r="G32" s="91" t="s">
        <v>160</v>
      </c>
      <c r="H32" s="91">
        <v>303</v>
      </c>
      <c r="I32" s="138" t="s">
        <v>311</v>
      </c>
      <c r="J32" s="139">
        <v>2470.0035285789895</v>
      </c>
      <c r="K32" s="139">
        <v>805.9799999999999</v>
      </c>
      <c r="L32" s="90">
        <v>330</v>
      </c>
      <c r="M32" s="91" t="s">
        <v>1167</v>
      </c>
      <c r="N32" s="90" t="s">
        <v>451</v>
      </c>
      <c r="O32" s="91" t="s">
        <v>451</v>
      </c>
      <c r="P32" s="91" t="s">
        <v>451</v>
      </c>
      <c r="Q32" s="91" t="s">
        <v>451</v>
      </c>
      <c r="R32" s="91" t="s">
        <v>1202</v>
      </c>
      <c r="S32" s="91" t="s">
        <v>1202</v>
      </c>
    </row>
    <row r="33" spans="1:19" ht="30" x14ac:dyDescent="0.25">
      <c r="A33" s="91">
        <v>31</v>
      </c>
      <c r="B33" s="91" t="s">
        <v>967</v>
      </c>
      <c r="C33" s="91" t="s">
        <v>968</v>
      </c>
      <c r="D33" s="91">
        <v>4</v>
      </c>
      <c r="E33" s="91" t="s">
        <v>11</v>
      </c>
      <c r="F33" s="91" t="s">
        <v>11</v>
      </c>
      <c r="G33" s="91" t="s">
        <v>160</v>
      </c>
      <c r="H33" s="91">
        <v>303</v>
      </c>
      <c r="I33" s="138" t="s">
        <v>311</v>
      </c>
      <c r="J33" s="139">
        <v>2470.0035285789895</v>
      </c>
      <c r="K33" s="139">
        <v>805.9799999999999</v>
      </c>
      <c r="L33" s="90">
        <v>330</v>
      </c>
      <c r="M33" s="91" t="s">
        <v>1167</v>
      </c>
      <c r="N33" s="90" t="s">
        <v>451</v>
      </c>
      <c r="O33" s="91" t="s">
        <v>451</v>
      </c>
      <c r="P33" s="91" t="s">
        <v>451</v>
      </c>
      <c r="Q33" s="91" t="s">
        <v>451</v>
      </c>
      <c r="R33" s="91" t="s">
        <v>1202</v>
      </c>
      <c r="S33" s="91" t="s">
        <v>1202</v>
      </c>
    </row>
    <row r="34" spans="1:19" ht="45" x14ac:dyDescent="0.25">
      <c r="A34" s="91">
        <v>32</v>
      </c>
      <c r="B34" s="91" t="s">
        <v>880</v>
      </c>
      <c r="C34" s="91" t="s">
        <v>35</v>
      </c>
      <c r="D34" s="91">
        <v>1</v>
      </c>
      <c r="E34" s="91" t="s">
        <v>36</v>
      </c>
      <c r="F34" s="91" t="s">
        <v>37</v>
      </c>
      <c r="G34" s="91" t="s">
        <v>38</v>
      </c>
      <c r="H34" s="91">
        <v>192</v>
      </c>
      <c r="I34" s="138" t="s">
        <v>310</v>
      </c>
      <c r="J34" s="139">
        <v>2194.4415623323857</v>
      </c>
      <c r="K34" s="139">
        <v>451.20000000000005</v>
      </c>
      <c r="L34" s="90">
        <v>240</v>
      </c>
      <c r="M34" s="91" t="s">
        <v>1167</v>
      </c>
      <c r="N34" s="90" t="s">
        <v>451</v>
      </c>
      <c r="O34" s="91" t="s">
        <v>451</v>
      </c>
      <c r="P34" s="91" t="s">
        <v>738</v>
      </c>
      <c r="Q34" s="91" t="s">
        <v>740</v>
      </c>
      <c r="R34" s="91" t="s">
        <v>744</v>
      </c>
      <c r="S34" s="91" t="s">
        <v>724</v>
      </c>
    </row>
    <row r="35" spans="1:19" ht="45" x14ac:dyDescent="0.25">
      <c r="A35" s="91">
        <v>33</v>
      </c>
      <c r="B35" s="91" t="s">
        <v>14</v>
      </c>
      <c r="C35" s="91" t="s">
        <v>21</v>
      </c>
      <c r="D35" s="91">
        <v>1</v>
      </c>
      <c r="E35" s="91" t="s">
        <v>545</v>
      </c>
      <c r="F35" s="91" t="s">
        <v>15</v>
      </c>
      <c r="G35" s="91" t="s">
        <v>22</v>
      </c>
      <c r="H35" s="91">
        <v>129</v>
      </c>
      <c r="I35" s="138" t="s">
        <v>310</v>
      </c>
      <c r="J35" s="139">
        <v>2194.4415623323857</v>
      </c>
      <c r="K35" s="139">
        <v>303.15000000000003</v>
      </c>
      <c r="L35" s="90" t="s">
        <v>451</v>
      </c>
      <c r="M35" s="91" t="s">
        <v>451</v>
      </c>
      <c r="N35" s="90" t="s">
        <v>451</v>
      </c>
      <c r="O35" s="91" t="s">
        <v>451</v>
      </c>
      <c r="P35" s="91" t="s">
        <v>738</v>
      </c>
      <c r="Q35" s="91" t="s">
        <v>740</v>
      </c>
      <c r="R35" s="91" t="s">
        <v>1203</v>
      </c>
      <c r="S35" s="91" t="s">
        <v>1203</v>
      </c>
    </row>
    <row r="36" spans="1:19" ht="45" x14ac:dyDescent="0.25">
      <c r="A36" s="91">
        <v>34</v>
      </c>
      <c r="B36" s="91" t="s">
        <v>14</v>
      </c>
      <c r="C36" s="91" t="s">
        <v>21</v>
      </c>
      <c r="D36" s="91">
        <v>2</v>
      </c>
      <c r="E36" s="91" t="s">
        <v>545</v>
      </c>
      <c r="F36" s="91" t="s">
        <v>15</v>
      </c>
      <c r="G36" s="91" t="s">
        <v>22</v>
      </c>
      <c r="H36" s="91">
        <v>128</v>
      </c>
      <c r="I36" s="138" t="s">
        <v>310</v>
      </c>
      <c r="J36" s="139">
        <v>2194.4415623323857</v>
      </c>
      <c r="K36" s="139">
        <v>300.8</v>
      </c>
      <c r="L36" s="90" t="s">
        <v>451</v>
      </c>
      <c r="M36" s="91" t="s">
        <v>451</v>
      </c>
      <c r="N36" s="90" t="s">
        <v>451</v>
      </c>
      <c r="O36" s="91" t="s">
        <v>451</v>
      </c>
      <c r="P36" s="91" t="s">
        <v>732</v>
      </c>
      <c r="Q36" s="91" t="s">
        <v>740</v>
      </c>
      <c r="R36" s="91" t="s">
        <v>1203</v>
      </c>
      <c r="S36" s="91" t="s">
        <v>1203</v>
      </c>
    </row>
    <row r="37" spans="1:19" ht="45" x14ac:dyDescent="0.25">
      <c r="A37" s="91">
        <v>35</v>
      </c>
      <c r="B37" s="91" t="s">
        <v>863</v>
      </c>
      <c r="C37" s="91" t="s">
        <v>544</v>
      </c>
      <c r="D37" s="91">
        <v>1</v>
      </c>
      <c r="E37" s="91" t="s">
        <v>545</v>
      </c>
      <c r="F37" s="91" t="s">
        <v>15</v>
      </c>
      <c r="G37" s="91" t="s">
        <v>895</v>
      </c>
      <c r="H37" s="91">
        <v>304</v>
      </c>
      <c r="I37" s="138" t="s">
        <v>310</v>
      </c>
      <c r="J37" s="139">
        <v>2194.4415623323857</v>
      </c>
      <c r="K37" s="139">
        <v>714.4</v>
      </c>
      <c r="L37" s="90">
        <v>240</v>
      </c>
      <c r="M37" s="91" t="s">
        <v>1167</v>
      </c>
      <c r="N37" s="90">
        <v>240</v>
      </c>
      <c r="O37" s="91" t="s">
        <v>451</v>
      </c>
      <c r="P37" s="91" t="s">
        <v>738</v>
      </c>
      <c r="Q37" s="91" t="s">
        <v>746</v>
      </c>
      <c r="R37" s="91" t="s">
        <v>1203</v>
      </c>
      <c r="S37" s="91" t="s">
        <v>1203</v>
      </c>
    </row>
    <row r="38" spans="1:19" ht="45" x14ac:dyDescent="0.25">
      <c r="A38" s="91">
        <v>36</v>
      </c>
      <c r="B38" s="91" t="s">
        <v>863</v>
      </c>
      <c r="C38" s="91" t="s">
        <v>544</v>
      </c>
      <c r="D38" s="91">
        <v>2</v>
      </c>
      <c r="E38" s="91" t="s">
        <v>545</v>
      </c>
      <c r="F38" s="91" t="s">
        <v>15</v>
      </c>
      <c r="G38" s="91" t="s">
        <v>895</v>
      </c>
      <c r="H38" s="91">
        <v>311</v>
      </c>
      <c r="I38" s="138" t="s">
        <v>310</v>
      </c>
      <c r="J38" s="139">
        <v>2194.4415623323857</v>
      </c>
      <c r="K38" s="139">
        <v>730.85</v>
      </c>
      <c r="L38" s="90">
        <v>240</v>
      </c>
      <c r="M38" s="91" t="s">
        <v>1167</v>
      </c>
      <c r="N38" s="90">
        <v>240</v>
      </c>
      <c r="O38" s="91" t="s">
        <v>451</v>
      </c>
      <c r="P38" s="91" t="s">
        <v>747</v>
      </c>
      <c r="Q38" s="91" t="s">
        <v>724</v>
      </c>
      <c r="R38" s="91" t="s">
        <v>1203</v>
      </c>
      <c r="S38" s="91" t="s">
        <v>1203</v>
      </c>
    </row>
    <row r="39" spans="1:19" ht="30" x14ac:dyDescent="0.25">
      <c r="A39" s="91">
        <v>37</v>
      </c>
      <c r="B39" s="91" t="s">
        <v>188</v>
      </c>
      <c r="C39" s="91" t="s">
        <v>973</v>
      </c>
      <c r="D39" s="91">
        <v>1</v>
      </c>
      <c r="E39" s="91" t="s">
        <v>15</v>
      </c>
      <c r="F39" s="91" t="s">
        <v>15</v>
      </c>
      <c r="G39" s="91" t="s">
        <v>33</v>
      </c>
      <c r="H39" s="91">
        <v>102</v>
      </c>
      <c r="I39" s="138" t="s">
        <v>311</v>
      </c>
      <c r="J39" s="139">
        <v>2470.0035285789895</v>
      </c>
      <c r="K39" s="139">
        <v>271.32</v>
      </c>
      <c r="L39" s="90" t="s">
        <v>451</v>
      </c>
      <c r="M39" s="91" t="s">
        <v>451</v>
      </c>
      <c r="N39" s="90" t="s">
        <v>451</v>
      </c>
      <c r="O39" s="91" t="s">
        <v>451</v>
      </c>
      <c r="P39" s="91" t="s">
        <v>1181</v>
      </c>
      <c r="Q39" s="91" t="s">
        <v>724</v>
      </c>
      <c r="R39" s="91" t="s">
        <v>451</v>
      </c>
      <c r="S39" s="91" t="s">
        <v>451</v>
      </c>
    </row>
    <row r="40" spans="1:19" ht="30" x14ac:dyDescent="0.25">
      <c r="A40" s="91">
        <v>38</v>
      </c>
      <c r="B40" s="91" t="s">
        <v>188</v>
      </c>
      <c r="C40" s="91" t="s">
        <v>973</v>
      </c>
      <c r="D40" s="91">
        <v>2</v>
      </c>
      <c r="E40" s="91" t="s">
        <v>15</v>
      </c>
      <c r="F40" s="91" t="s">
        <v>15</v>
      </c>
      <c r="G40" s="91" t="s">
        <v>33</v>
      </c>
      <c r="H40" s="91">
        <v>102</v>
      </c>
      <c r="I40" s="138" t="s">
        <v>311</v>
      </c>
      <c r="J40" s="139">
        <v>2470.0035285789895</v>
      </c>
      <c r="K40" s="139">
        <v>271.32</v>
      </c>
      <c r="L40" s="90" t="s">
        <v>451</v>
      </c>
      <c r="M40" s="91" t="s">
        <v>451</v>
      </c>
      <c r="N40" s="90" t="s">
        <v>451</v>
      </c>
      <c r="O40" s="91" t="s">
        <v>451</v>
      </c>
      <c r="P40" s="91" t="s">
        <v>1182</v>
      </c>
      <c r="Q40" s="91" t="s">
        <v>724</v>
      </c>
      <c r="R40" s="91" t="s">
        <v>451</v>
      </c>
      <c r="S40" s="91" t="s">
        <v>451</v>
      </c>
    </row>
    <row r="41" spans="1:19" ht="45" x14ac:dyDescent="0.25">
      <c r="A41" s="91">
        <v>39</v>
      </c>
      <c r="B41" s="91" t="s">
        <v>864</v>
      </c>
      <c r="C41" s="91" t="s">
        <v>881</v>
      </c>
      <c r="D41" s="91">
        <v>1</v>
      </c>
      <c r="E41" s="91" t="s">
        <v>36</v>
      </c>
      <c r="F41" s="91" t="s">
        <v>15</v>
      </c>
      <c r="G41" s="91" t="s">
        <v>36</v>
      </c>
      <c r="H41" s="91">
        <v>260</v>
      </c>
      <c r="I41" s="138" t="s">
        <v>310</v>
      </c>
      <c r="J41" s="139">
        <v>2194.4415623323857</v>
      </c>
      <c r="K41" s="139">
        <v>611</v>
      </c>
      <c r="L41" s="90">
        <v>240</v>
      </c>
      <c r="M41" s="91" t="s">
        <v>1167</v>
      </c>
      <c r="N41" s="90">
        <v>240</v>
      </c>
      <c r="O41" s="91" t="s">
        <v>1167</v>
      </c>
      <c r="P41" s="91" t="s">
        <v>738</v>
      </c>
      <c r="Q41" s="91" t="s">
        <v>724</v>
      </c>
      <c r="R41" s="91" t="s">
        <v>723</v>
      </c>
      <c r="S41" s="91" t="s">
        <v>724</v>
      </c>
    </row>
    <row r="42" spans="1:19" ht="30" x14ac:dyDescent="0.25">
      <c r="A42" s="91">
        <v>40</v>
      </c>
      <c r="B42" s="91" t="s">
        <v>963</v>
      </c>
      <c r="C42" s="91" t="s">
        <v>964</v>
      </c>
      <c r="D42" s="91">
        <v>1</v>
      </c>
      <c r="E42" s="91" t="s">
        <v>962</v>
      </c>
      <c r="F42" s="91" t="s">
        <v>15</v>
      </c>
      <c r="G42" s="91" t="s">
        <v>970</v>
      </c>
      <c r="H42" s="91">
        <v>360</v>
      </c>
      <c r="I42" s="138" t="s">
        <v>311</v>
      </c>
      <c r="J42" s="139">
        <v>2470.0035285789895</v>
      </c>
      <c r="K42" s="139">
        <v>957.59999999999991</v>
      </c>
      <c r="L42" s="90">
        <v>330</v>
      </c>
      <c r="M42" s="91" t="s">
        <v>451</v>
      </c>
      <c r="N42" s="90" t="s">
        <v>451</v>
      </c>
      <c r="O42" s="91" t="s">
        <v>451</v>
      </c>
      <c r="P42" s="91" t="s">
        <v>451</v>
      </c>
      <c r="Q42" s="91" t="s">
        <v>451</v>
      </c>
      <c r="R42" s="91" t="s">
        <v>1203</v>
      </c>
      <c r="S42" s="91" t="s">
        <v>1203</v>
      </c>
    </row>
    <row r="43" spans="1:19" ht="30" x14ac:dyDescent="0.25">
      <c r="A43" s="91">
        <v>41</v>
      </c>
      <c r="B43" s="91" t="s">
        <v>963</v>
      </c>
      <c r="C43" s="91" t="s">
        <v>964</v>
      </c>
      <c r="D43" s="91">
        <v>2</v>
      </c>
      <c r="E43" s="91" t="s">
        <v>962</v>
      </c>
      <c r="F43" s="91" t="s">
        <v>15</v>
      </c>
      <c r="G43" s="91" t="s">
        <v>970</v>
      </c>
      <c r="H43" s="91">
        <v>360</v>
      </c>
      <c r="I43" s="138" t="s">
        <v>311</v>
      </c>
      <c r="J43" s="139">
        <v>2470.0035285789895</v>
      </c>
      <c r="K43" s="139">
        <v>957.59999999999991</v>
      </c>
      <c r="L43" s="90">
        <v>330</v>
      </c>
      <c r="M43" s="91" t="s">
        <v>451</v>
      </c>
      <c r="N43" s="90" t="s">
        <v>451</v>
      </c>
      <c r="O43" s="91" t="s">
        <v>451</v>
      </c>
      <c r="P43" s="91" t="s">
        <v>451</v>
      </c>
      <c r="Q43" s="91" t="s">
        <v>451</v>
      </c>
      <c r="R43" s="91" t="s">
        <v>1203</v>
      </c>
      <c r="S43" s="91" t="s">
        <v>1203</v>
      </c>
    </row>
    <row r="44" spans="1:19" ht="30" x14ac:dyDescent="0.25">
      <c r="A44" s="91">
        <v>42</v>
      </c>
      <c r="B44" s="91" t="s">
        <v>872</v>
      </c>
      <c r="C44" s="91" t="s">
        <v>873</v>
      </c>
      <c r="D44" s="91">
        <v>1</v>
      </c>
      <c r="E44" s="91" t="s">
        <v>11</v>
      </c>
      <c r="F44" s="91" t="s">
        <v>11</v>
      </c>
      <c r="G44" s="91" t="s">
        <v>312</v>
      </c>
      <c r="H44" s="91">
        <v>191</v>
      </c>
      <c r="I44" s="138" t="s">
        <v>311</v>
      </c>
      <c r="J44" s="139">
        <v>2470.0035285789895</v>
      </c>
      <c r="K44" s="139">
        <v>508.05999999999995</v>
      </c>
      <c r="L44" s="90" t="s">
        <v>451</v>
      </c>
      <c r="M44" s="91" t="s">
        <v>451</v>
      </c>
      <c r="N44" s="90" t="s">
        <v>451</v>
      </c>
      <c r="O44" s="91" t="s">
        <v>451</v>
      </c>
      <c r="P44" s="91" t="s">
        <v>723</v>
      </c>
      <c r="Q44" s="91" t="s">
        <v>724</v>
      </c>
      <c r="R44" s="91" t="s">
        <v>723</v>
      </c>
      <c r="S44" s="91" t="s">
        <v>724</v>
      </c>
    </row>
    <row r="45" spans="1:19" ht="30" x14ac:dyDescent="0.25">
      <c r="A45" s="91">
        <v>43</v>
      </c>
      <c r="B45" s="91" t="s">
        <v>872</v>
      </c>
      <c r="C45" s="91" t="s">
        <v>873</v>
      </c>
      <c r="D45" s="91">
        <v>2</v>
      </c>
      <c r="E45" s="91" t="s">
        <v>11</v>
      </c>
      <c r="F45" s="91" t="s">
        <v>11</v>
      </c>
      <c r="G45" s="91" t="s">
        <v>312</v>
      </c>
      <c r="H45" s="91">
        <v>191</v>
      </c>
      <c r="I45" s="138" t="s">
        <v>311</v>
      </c>
      <c r="J45" s="139">
        <v>2470.0035285789895</v>
      </c>
      <c r="K45" s="139">
        <v>508.05999999999995</v>
      </c>
      <c r="L45" s="90" t="s">
        <v>451</v>
      </c>
      <c r="M45" s="91" t="s">
        <v>451</v>
      </c>
      <c r="N45" s="90" t="s">
        <v>451</v>
      </c>
      <c r="O45" s="91" t="s">
        <v>451</v>
      </c>
      <c r="P45" s="91" t="s">
        <v>725</v>
      </c>
      <c r="Q45" s="91" t="s">
        <v>724</v>
      </c>
      <c r="R45" s="91" t="s">
        <v>725</v>
      </c>
      <c r="S45" s="91" t="s">
        <v>724</v>
      </c>
    </row>
    <row r="46" spans="1:19" ht="45" x14ac:dyDescent="0.25">
      <c r="A46" s="91">
        <v>44</v>
      </c>
      <c r="B46" s="90" t="s">
        <v>43</v>
      </c>
      <c r="C46" s="90" t="s">
        <v>878</v>
      </c>
      <c r="D46" s="91">
        <v>1</v>
      </c>
      <c r="E46" s="91" t="s">
        <v>8</v>
      </c>
      <c r="F46" s="91" t="s">
        <v>8</v>
      </c>
      <c r="G46" s="91" t="s">
        <v>8</v>
      </c>
      <c r="H46" s="91">
        <v>222</v>
      </c>
      <c r="I46" s="138" t="s">
        <v>310</v>
      </c>
      <c r="J46" s="139">
        <v>2194.4415623323857</v>
      </c>
      <c r="K46" s="139">
        <v>521.70000000000005</v>
      </c>
      <c r="L46" s="90">
        <v>240</v>
      </c>
      <c r="M46" s="91" t="s">
        <v>1167</v>
      </c>
      <c r="N46" s="90">
        <v>240</v>
      </c>
      <c r="O46" s="91" t="s">
        <v>1167</v>
      </c>
      <c r="P46" s="91" t="s">
        <v>725</v>
      </c>
      <c r="Q46" s="91" t="s">
        <v>748</v>
      </c>
      <c r="R46" s="91" t="s">
        <v>1183</v>
      </c>
      <c r="S46" s="91" t="s">
        <v>1184</v>
      </c>
    </row>
    <row r="47" spans="1:19" ht="45" x14ac:dyDescent="0.25">
      <c r="A47" s="91">
        <v>45</v>
      </c>
      <c r="B47" s="90" t="s">
        <v>43</v>
      </c>
      <c r="C47" s="90" t="s">
        <v>878</v>
      </c>
      <c r="D47" s="91">
        <v>2</v>
      </c>
      <c r="E47" s="91" t="s">
        <v>8</v>
      </c>
      <c r="F47" s="91" t="s">
        <v>8</v>
      </c>
      <c r="G47" s="91" t="s">
        <v>8</v>
      </c>
      <c r="H47" s="91">
        <v>222</v>
      </c>
      <c r="I47" s="138" t="s">
        <v>310</v>
      </c>
      <c r="J47" s="139">
        <v>2194.4415623323857</v>
      </c>
      <c r="K47" s="139">
        <v>521.70000000000005</v>
      </c>
      <c r="L47" s="90">
        <v>240</v>
      </c>
      <c r="M47" s="91" t="s">
        <v>1167</v>
      </c>
      <c r="N47" s="90">
        <v>240</v>
      </c>
      <c r="O47" s="91" t="s">
        <v>1167</v>
      </c>
      <c r="P47" s="91" t="s">
        <v>723</v>
      </c>
      <c r="Q47" s="91" t="s">
        <v>748</v>
      </c>
      <c r="R47" s="91" t="s">
        <v>1185</v>
      </c>
      <c r="S47" s="91" t="s">
        <v>1184</v>
      </c>
    </row>
    <row r="48" spans="1:19" ht="45" x14ac:dyDescent="0.25">
      <c r="A48" s="91">
        <v>46</v>
      </c>
      <c r="B48" s="91" t="s">
        <v>907</v>
      </c>
      <c r="C48" s="91" t="s">
        <v>861</v>
      </c>
      <c r="D48" s="91">
        <v>1</v>
      </c>
      <c r="E48" s="91" t="s">
        <v>11</v>
      </c>
      <c r="F48" s="91" t="s">
        <v>11</v>
      </c>
      <c r="G48" s="91" t="s">
        <v>11</v>
      </c>
      <c r="H48" s="91">
        <v>270</v>
      </c>
      <c r="I48" s="138" t="s">
        <v>310</v>
      </c>
      <c r="J48" s="139">
        <v>2194.4415623323857</v>
      </c>
      <c r="K48" s="139">
        <v>634.5</v>
      </c>
      <c r="L48" s="90">
        <v>240</v>
      </c>
      <c r="M48" s="91" t="s">
        <v>1167</v>
      </c>
      <c r="N48" s="90">
        <v>240</v>
      </c>
      <c r="O48" s="91" t="s">
        <v>1167</v>
      </c>
      <c r="P48" s="91" t="s">
        <v>725</v>
      </c>
      <c r="Q48" s="91" t="s">
        <v>748</v>
      </c>
      <c r="R48" s="91" t="s">
        <v>725</v>
      </c>
      <c r="S48" s="91" t="s">
        <v>748</v>
      </c>
    </row>
    <row r="49" spans="1:19" ht="30" x14ac:dyDescent="0.25">
      <c r="A49" s="91">
        <v>47</v>
      </c>
      <c r="B49" s="91" t="s">
        <v>25</v>
      </c>
      <c r="C49" s="91" t="s">
        <v>26</v>
      </c>
      <c r="D49" s="91">
        <v>1</v>
      </c>
      <c r="E49" s="91" t="s">
        <v>11</v>
      </c>
      <c r="F49" s="91" t="s">
        <v>11</v>
      </c>
      <c r="G49" s="91" t="s">
        <v>11</v>
      </c>
      <c r="H49" s="91">
        <v>235</v>
      </c>
      <c r="I49" s="138" t="s">
        <v>311</v>
      </c>
      <c r="J49" s="139">
        <v>2470.0035285789895</v>
      </c>
      <c r="K49" s="139">
        <v>625.09999999999991</v>
      </c>
      <c r="L49" s="90">
        <v>240</v>
      </c>
      <c r="M49" s="91" t="s">
        <v>1167</v>
      </c>
      <c r="N49" s="90">
        <v>240</v>
      </c>
      <c r="O49" s="91" t="s">
        <v>451</v>
      </c>
      <c r="P49" s="91" t="s">
        <v>723</v>
      </c>
      <c r="Q49" s="91" t="s">
        <v>748</v>
      </c>
      <c r="R49" s="91" t="s">
        <v>723</v>
      </c>
      <c r="S49" s="91" t="s">
        <v>748</v>
      </c>
    </row>
    <row r="50" spans="1:19" ht="30" x14ac:dyDescent="0.25">
      <c r="A50" s="91">
        <v>48</v>
      </c>
      <c r="B50" s="91" t="s">
        <v>25</v>
      </c>
      <c r="C50" s="91" t="s">
        <v>27</v>
      </c>
      <c r="D50" s="91">
        <v>1</v>
      </c>
      <c r="E50" s="91" t="s">
        <v>11</v>
      </c>
      <c r="F50" s="91" t="s">
        <v>11</v>
      </c>
      <c r="G50" s="91" t="s">
        <v>11</v>
      </c>
      <c r="H50" s="91">
        <v>48</v>
      </c>
      <c r="I50" s="138" t="s">
        <v>311</v>
      </c>
      <c r="J50" s="139">
        <v>2470.0035285789895</v>
      </c>
      <c r="K50" s="139">
        <v>127.67999999999998</v>
      </c>
      <c r="L50" s="90" t="s">
        <v>451</v>
      </c>
      <c r="M50" s="91" t="s">
        <v>451</v>
      </c>
      <c r="N50" s="90" t="s">
        <v>451</v>
      </c>
      <c r="O50" s="91" t="s">
        <v>451</v>
      </c>
      <c r="P50" s="91" t="s">
        <v>738</v>
      </c>
      <c r="Q50" s="91" t="s">
        <v>724</v>
      </c>
      <c r="R50" s="91" t="s">
        <v>738</v>
      </c>
      <c r="S50" s="91" t="s">
        <v>724</v>
      </c>
    </row>
    <row r="51" spans="1:19" ht="30" x14ac:dyDescent="0.25">
      <c r="A51" s="91">
        <v>49</v>
      </c>
      <c r="B51" s="91" t="s">
        <v>25</v>
      </c>
      <c r="C51" s="91" t="s">
        <v>27</v>
      </c>
      <c r="D51" s="91">
        <v>2</v>
      </c>
      <c r="E51" s="91" t="s">
        <v>11</v>
      </c>
      <c r="F51" s="91" t="s">
        <v>11</v>
      </c>
      <c r="G51" s="91" t="s">
        <v>11</v>
      </c>
      <c r="H51" s="91">
        <v>48</v>
      </c>
      <c r="I51" s="138" t="s">
        <v>311</v>
      </c>
      <c r="J51" s="139">
        <v>2470.0035285789895</v>
      </c>
      <c r="K51" s="139">
        <v>127.67999999999998</v>
      </c>
      <c r="L51" s="90" t="s">
        <v>451</v>
      </c>
      <c r="M51" s="91" t="s">
        <v>451</v>
      </c>
      <c r="N51" s="90" t="s">
        <v>451</v>
      </c>
      <c r="O51" s="91" t="s">
        <v>451</v>
      </c>
      <c r="P51" s="91" t="s">
        <v>743</v>
      </c>
      <c r="Q51" s="91" t="s">
        <v>724</v>
      </c>
      <c r="R51" s="91" t="s">
        <v>743</v>
      </c>
      <c r="S51" s="91" t="s">
        <v>724</v>
      </c>
    </row>
    <row r="52" spans="1:19" ht="45" x14ac:dyDescent="0.25">
      <c r="A52" s="91">
        <v>50</v>
      </c>
      <c r="B52" s="91" t="s">
        <v>25</v>
      </c>
      <c r="C52" s="140" t="s">
        <v>485</v>
      </c>
      <c r="D52" s="90">
        <v>1</v>
      </c>
      <c r="E52" s="91" t="s">
        <v>11</v>
      </c>
      <c r="F52" s="91" t="s">
        <v>11</v>
      </c>
      <c r="G52" s="91" t="s">
        <v>11</v>
      </c>
      <c r="H52" s="91">
        <v>96</v>
      </c>
      <c r="I52" s="138" t="s">
        <v>310</v>
      </c>
      <c r="J52" s="139">
        <v>2194.4415623323857</v>
      </c>
      <c r="K52" s="139">
        <v>225.60000000000002</v>
      </c>
      <c r="L52" s="90" t="s">
        <v>451</v>
      </c>
      <c r="M52" s="91" t="s">
        <v>451</v>
      </c>
      <c r="N52" s="90" t="s">
        <v>451</v>
      </c>
      <c r="O52" s="91" t="s">
        <v>451</v>
      </c>
      <c r="P52" s="91" t="s">
        <v>749</v>
      </c>
      <c r="Q52" s="91" t="s">
        <v>724</v>
      </c>
      <c r="R52" s="91" t="s">
        <v>754</v>
      </c>
      <c r="S52" s="91" t="s">
        <v>724</v>
      </c>
    </row>
    <row r="53" spans="1:19" ht="30" x14ac:dyDescent="0.25">
      <c r="A53" s="91">
        <v>51</v>
      </c>
      <c r="B53" s="91" t="s">
        <v>875</v>
      </c>
      <c r="C53" s="91" t="s">
        <v>26</v>
      </c>
      <c r="D53" s="91">
        <v>2</v>
      </c>
      <c r="E53" s="91" t="s">
        <v>11</v>
      </c>
      <c r="F53" s="91" t="s">
        <v>11</v>
      </c>
      <c r="G53" s="91" t="s">
        <v>11</v>
      </c>
      <c r="H53" s="91">
        <v>235</v>
      </c>
      <c r="I53" s="138" t="s">
        <v>311</v>
      </c>
      <c r="J53" s="139">
        <v>2470.0035285789895</v>
      </c>
      <c r="K53" s="139">
        <v>625.09999999999991</v>
      </c>
      <c r="L53" s="90">
        <v>240</v>
      </c>
      <c r="M53" s="91" t="s">
        <v>1167</v>
      </c>
      <c r="N53" s="90">
        <v>240</v>
      </c>
      <c r="O53" s="91" t="s">
        <v>451</v>
      </c>
      <c r="P53" s="91" t="s">
        <v>727</v>
      </c>
      <c r="Q53" s="91" t="s">
        <v>724</v>
      </c>
      <c r="R53" s="91" t="s">
        <v>727</v>
      </c>
      <c r="S53" s="91" t="s">
        <v>724</v>
      </c>
    </row>
    <row r="54" spans="1:19" ht="30" x14ac:dyDescent="0.25">
      <c r="A54" s="91">
        <v>52</v>
      </c>
      <c r="B54" s="91" t="s">
        <v>26</v>
      </c>
      <c r="C54" s="140" t="s">
        <v>485</v>
      </c>
      <c r="D54" s="91">
        <v>1</v>
      </c>
      <c r="E54" s="91" t="s">
        <v>11</v>
      </c>
      <c r="F54" s="91" t="s">
        <v>11</v>
      </c>
      <c r="G54" s="91" t="s">
        <v>11</v>
      </c>
      <c r="H54" s="91">
        <v>153</v>
      </c>
      <c r="I54" s="138" t="s">
        <v>311</v>
      </c>
      <c r="J54" s="139">
        <v>2470.0035285789895</v>
      </c>
      <c r="K54" s="139">
        <v>406.97999999999996</v>
      </c>
      <c r="L54" s="90">
        <v>240</v>
      </c>
      <c r="M54" s="91" t="s">
        <v>451</v>
      </c>
      <c r="N54" s="90" t="s">
        <v>451</v>
      </c>
      <c r="O54" s="91" t="s">
        <v>451</v>
      </c>
      <c r="P54" s="91" t="s">
        <v>730</v>
      </c>
      <c r="Q54" s="91" t="s">
        <v>724</v>
      </c>
      <c r="R54" s="91" t="s">
        <v>723</v>
      </c>
      <c r="S54" s="91" t="s">
        <v>724</v>
      </c>
    </row>
    <row r="55" spans="1:19" ht="30" x14ac:dyDescent="0.25">
      <c r="A55" s="91">
        <v>53</v>
      </c>
      <c r="B55" s="91" t="s">
        <v>26</v>
      </c>
      <c r="C55" s="140" t="s">
        <v>485</v>
      </c>
      <c r="D55" s="91">
        <v>2</v>
      </c>
      <c r="E55" s="91" t="s">
        <v>11</v>
      </c>
      <c r="F55" s="91" t="s">
        <v>11</v>
      </c>
      <c r="G55" s="91" t="s">
        <v>11</v>
      </c>
      <c r="H55" s="91">
        <v>150</v>
      </c>
      <c r="I55" s="138" t="s">
        <v>311</v>
      </c>
      <c r="J55" s="139">
        <v>2470.0035285789895</v>
      </c>
      <c r="K55" s="139">
        <v>398.99999999999994</v>
      </c>
      <c r="L55" s="90">
        <v>240</v>
      </c>
      <c r="M55" s="91" t="s">
        <v>451</v>
      </c>
      <c r="N55" s="90" t="s">
        <v>451</v>
      </c>
      <c r="O55" s="91" t="s">
        <v>451</v>
      </c>
      <c r="P55" s="91" t="s">
        <v>730</v>
      </c>
      <c r="Q55" s="91" t="s">
        <v>724</v>
      </c>
      <c r="R55" s="91" t="s">
        <v>1186</v>
      </c>
      <c r="S55" s="91" t="s">
        <v>724</v>
      </c>
    </row>
    <row r="56" spans="1:19" ht="45" x14ac:dyDescent="0.25">
      <c r="A56" s="91">
        <v>54</v>
      </c>
      <c r="B56" s="91" t="s">
        <v>28</v>
      </c>
      <c r="C56" s="91" t="s">
        <v>865</v>
      </c>
      <c r="D56" s="91">
        <v>1</v>
      </c>
      <c r="E56" s="91" t="s">
        <v>15</v>
      </c>
      <c r="F56" s="91" t="s">
        <v>229</v>
      </c>
      <c r="G56" s="91" t="s">
        <v>15</v>
      </c>
      <c r="H56" s="91">
        <v>246</v>
      </c>
      <c r="I56" s="138" t="s">
        <v>310</v>
      </c>
      <c r="J56" s="139">
        <v>2194.4415623323857</v>
      </c>
      <c r="K56" s="139">
        <v>578.1</v>
      </c>
      <c r="L56" s="90">
        <v>240</v>
      </c>
      <c r="M56" s="91" t="s">
        <v>1167</v>
      </c>
      <c r="N56" s="90">
        <v>240</v>
      </c>
      <c r="O56" s="91" t="s">
        <v>451</v>
      </c>
      <c r="P56" s="91" t="s">
        <v>749</v>
      </c>
      <c r="Q56" s="91" t="s">
        <v>724</v>
      </c>
      <c r="R56" s="91" t="s">
        <v>1187</v>
      </c>
      <c r="S56" s="91" t="s">
        <v>724</v>
      </c>
    </row>
    <row r="57" spans="1:19" ht="45" x14ac:dyDescent="0.25">
      <c r="A57" s="91">
        <v>55</v>
      </c>
      <c r="B57" s="91" t="s">
        <v>28</v>
      </c>
      <c r="C57" s="91" t="s">
        <v>865</v>
      </c>
      <c r="D57" s="91">
        <v>2</v>
      </c>
      <c r="E57" s="91" t="s">
        <v>15</v>
      </c>
      <c r="F57" s="91" t="s">
        <v>229</v>
      </c>
      <c r="G57" s="91" t="s">
        <v>15</v>
      </c>
      <c r="H57" s="91">
        <v>243</v>
      </c>
      <c r="I57" s="138" t="s">
        <v>310</v>
      </c>
      <c r="J57" s="139">
        <v>2194.4415623323857</v>
      </c>
      <c r="K57" s="139">
        <v>571.05000000000007</v>
      </c>
      <c r="L57" s="90">
        <v>240</v>
      </c>
      <c r="M57" s="91" t="s">
        <v>1167</v>
      </c>
      <c r="N57" s="90">
        <v>240</v>
      </c>
      <c r="O57" s="91" t="s">
        <v>451</v>
      </c>
      <c r="P57" s="91" t="s">
        <v>738</v>
      </c>
      <c r="Q57" s="91" t="s">
        <v>724</v>
      </c>
      <c r="R57" s="91" t="s">
        <v>1188</v>
      </c>
      <c r="S57" s="91" t="s">
        <v>724</v>
      </c>
    </row>
    <row r="58" spans="1:19" ht="45" x14ac:dyDescent="0.25">
      <c r="A58" s="91">
        <v>56</v>
      </c>
      <c r="B58" s="90" t="s">
        <v>28</v>
      </c>
      <c r="C58" s="90" t="s">
        <v>46</v>
      </c>
      <c r="D58" s="90">
        <v>1</v>
      </c>
      <c r="E58" s="91" t="s">
        <v>15</v>
      </c>
      <c r="F58" s="91" t="s">
        <v>229</v>
      </c>
      <c r="G58" s="91" t="s">
        <v>15</v>
      </c>
      <c r="H58" s="91">
        <v>6</v>
      </c>
      <c r="I58" s="138" t="s">
        <v>310</v>
      </c>
      <c r="J58" s="139">
        <v>2194.4415623323857</v>
      </c>
      <c r="K58" s="139">
        <v>14.100000000000001</v>
      </c>
      <c r="L58" s="90" t="s">
        <v>451</v>
      </c>
      <c r="M58" s="91" t="s">
        <v>451</v>
      </c>
      <c r="N58" s="90" t="s">
        <v>451</v>
      </c>
      <c r="O58" s="91" t="s">
        <v>451</v>
      </c>
      <c r="P58" s="91" t="s">
        <v>723</v>
      </c>
      <c r="Q58" s="91" t="s">
        <v>724</v>
      </c>
      <c r="R58" s="91" t="s">
        <v>728</v>
      </c>
      <c r="S58" s="91" t="s">
        <v>724</v>
      </c>
    </row>
    <row r="59" spans="1:19" ht="45" x14ac:dyDescent="0.25">
      <c r="A59" s="91">
        <v>57</v>
      </c>
      <c r="B59" s="91" t="s">
        <v>865</v>
      </c>
      <c r="C59" s="91" t="s">
        <v>863</v>
      </c>
      <c r="D59" s="91">
        <v>1</v>
      </c>
      <c r="E59" s="91" t="s">
        <v>15</v>
      </c>
      <c r="F59" s="91" t="s">
        <v>15</v>
      </c>
      <c r="G59" s="91" t="s">
        <v>15</v>
      </c>
      <c r="H59" s="91">
        <v>337</v>
      </c>
      <c r="I59" s="138" t="s">
        <v>310</v>
      </c>
      <c r="J59" s="139">
        <v>2194.4415623323857</v>
      </c>
      <c r="K59" s="139">
        <v>791.95</v>
      </c>
      <c r="L59" s="90">
        <v>240</v>
      </c>
      <c r="M59" s="91" t="s">
        <v>1167</v>
      </c>
      <c r="N59" s="90">
        <v>240</v>
      </c>
      <c r="O59" s="91" t="s">
        <v>451</v>
      </c>
      <c r="P59" s="91" t="s">
        <v>1187</v>
      </c>
      <c r="Q59" s="91" t="s">
        <v>724</v>
      </c>
      <c r="R59" s="91" t="s">
        <v>1187</v>
      </c>
      <c r="S59" s="91" t="s">
        <v>724</v>
      </c>
    </row>
    <row r="60" spans="1:19" ht="45" x14ac:dyDescent="0.25">
      <c r="A60" s="91">
        <v>58</v>
      </c>
      <c r="B60" s="90" t="s">
        <v>865</v>
      </c>
      <c r="C60" s="90" t="s">
        <v>863</v>
      </c>
      <c r="D60" s="90">
        <v>2</v>
      </c>
      <c r="E60" s="91" t="s">
        <v>15</v>
      </c>
      <c r="F60" s="91" t="s">
        <v>15</v>
      </c>
      <c r="G60" s="91" t="s">
        <v>15</v>
      </c>
      <c r="H60" s="91">
        <v>337</v>
      </c>
      <c r="I60" s="138" t="s">
        <v>310</v>
      </c>
      <c r="J60" s="139">
        <v>2194.4415623323857</v>
      </c>
      <c r="K60" s="139">
        <v>791.95</v>
      </c>
      <c r="L60" s="90">
        <v>240</v>
      </c>
      <c r="M60" s="91" t="s">
        <v>1167</v>
      </c>
      <c r="N60" s="90">
        <v>240</v>
      </c>
      <c r="O60" s="91" t="s">
        <v>451</v>
      </c>
      <c r="P60" s="91" t="s">
        <v>1189</v>
      </c>
      <c r="Q60" s="91" t="s">
        <v>724</v>
      </c>
      <c r="R60" s="91" t="s">
        <v>1189</v>
      </c>
      <c r="S60" s="91" t="s">
        <v>724</v>
      </c>
    </row>
    <row r="61" spans="1:19" ht="45" x14ac:dyDescent="0.25">
      <c r="A61" s="91">
        <v>59</v>
      </c>
      <c r="B61" s="91" t="s">
        <v>865</v>
      </c>
      <c r="C61" s="91" t="s">
        <v>866</v>
      </c>
      <c r="D61" s="91">
        <v>1</v>
      </c>
      <c r="E61" s="91" t="s">
        <v>15</v>
      </c>
      <c r="F61" s="91" t="s">
        <v>15</v>
      </c>
      <c r="G61" s="91" t="s">
        <v>15</v>
      </c>
      <c r="H61" s="91">
        <v>274</v>
      </c>
      <c r="I61" s="138" t="s">
        <v>310</v>
      </c>
      <c r="J61" s="139">
        <v>2194.4415623323857</v>
      </c>
      <c r="K61" s="139">
        <v>643.9</v>
      </c>
      <c r="L61" s="90">
        <v>240</v>
      </c>
      <c r="M61" s="91" t="s">
        <v>1167</v>
      </c>
      <c r="N61" s="90">
        <v>240</v>
      </c>
      <c r="O61" s="91" t="s">
        <v>451</v>
      </c>
      <c r="P61" s="91" t="s">
        <v>738</v>
      </c>
      <c r="Q61" s="91" t="s">
        <v>724</v>
      </c>
      <c r="R61" s="91" t="s">
        <v>738</v>
      </c>
      <c r="S61" s="91" t="s">
        <v>724</v>
      </c>
    </row>
    <row r="62" spans="1:19" ht="45" x14ac:dyDescent="0.25">
      <c r="A62" s="91">
        <v>60</v>
      </c>
      <c r="B62" s="91" t="s">
        <v>865</v>
      </c>
      <c r="C62" s="91" t="s">
        <v>866</v>
      </c>
      <c r="D62" s="91">
        <v>2</v>
      </c>
      <c r="E62" s="91" t="s">
        <v>15</v>
      </c>
      <c r="F62" s="91" t="s">
        <v>15</v>
      </c>
      <c r="G62" s="91" t="s">
        <v>15</v>
      </c>
      <c r="H62" s="91">
        <v>276</v>
      </c>
      <c r="I62" s="138" t="s">
        <v>310</v>
      </c>
      <c r="J62" s="139">
        <v>2194.4415623323857</v>
      </c>
      <c r="K62" s="139">
        <v>648.6</v>
      </c>
      <c r="L62" s="90">
        <v>240</v>
      </c>
      <c r="M62" s="91" t="s">
        <v>1167</v>
      </c>
      <c r="N62" s="90">
        <v>240</v>
      </c>
      <c r="O62" s="91" t="s">
        <v>451</v>
      </c>
      <c r="P62" s="91" t="s">
        <v>732</v>
      </c>
      <c r="Q62" s="91" t="s">
        <v>724</v>
      </c>
      <c r="R62" s="91" t="s">
        <v>732</v>
      </c>
      <c r="S62" s="91" t="s">
        <v>724</v>
      </c>
    </row>
    <row r="63" spans="1:19" ht="45" x14ac:dyDescent="0.25">
      <c r="A63" s="91">
        <v>61</v>
      </c>
      <c r="B63" s="90" t="s">
        <v>865</v>
      </c>
      <c r="C63" s="90" t="s">
        <v>867</v>
      </c>
      <c r="D63" s="90">
        <v>1</v>
      </c>
      <c r="E63" s="91" t="s">
        <v>15</v>
      </c>
      <c r="F63" s="91" t="s">
        <v>15</v>
      </c>
      <c r="G63" s="91" t="s">
        <v>15</v>
      </c>
      <c r="H63" s="91">
        <v>237</v>
      </c>
      <c r="I63" s="138" t="s">
        <v>310</v>
      </c>
      <c r="J63" s="139">
        <v>2194.4415623323857</v>
      </c>
      <c r="K63" s="139">
        <v>556.95000000000005</v>
      </c>
      <c r="L63" s="90">
        <v>240</v>
      </c>
      <c r="M63" s="91" t="s">
        <v>451</v>
      </c>
      <c r="N63" s="90">
        <v>240</v>
      </c>
      <c r="O63" s="91" t="s">
        <v>1167</v>
      </c>
      <c r="P63" s="91" t="s">
        <v>738</v>
      </c>
      <c r="Q63" s="91" t="s">
        <v>724</v>
      </c>
      <c r="R63" s="91" t="s">
        <v>738</v>
      </c>
      <c r="S63" s="91" t="s">
        <v>724</v>
      </c>
    </row>
    <row r="64" spans="1:19" ht="45" x14ac:dyDescent="0.25">
      <c r="A64" s="91">
        <v>62</v>
      </c>
      <c r="B64" s="90" t="s">
        <v>865</v>
      </c>
      <c r="C64" s="90" t="s">
        <v>867</v>
      </c>
      <c r="D64" s="90">
        <v>2</v>
      </c>
      <c r="E64" s="91" t="s">
        <v>15</v>
      </c>
      <c r="F64" s="91" t="s">
        <v>15</v>
      </c>
      <c r="G64" s="91" t="s">
        <v>15</v>
      </c>
      <c r="H64" s="91">
        <v>237</v>
      </c>
      <c r="I64" s="138" t="s">
        <v>310</v>
      </c>
      <c r="J64" s="139">
        <v>2194.4415623323857</v>
      </c>
      <c r="K64" s="139">
        <v>556.95000000000005</v>
      </c>
      <c r="L64" s="90">
        <v>240</v>
      </c>
      <c r="M64" s="91" t="s">
        <v>451</v>
      </c>
      <c r="N64" s="90">
        <v>240</v>
      </c>
      <c r="O64" s="91" t="s">
        <v>1167</v>
      </c>
      <c r="P64" s="91" t="s">
        <v>732</v>
      </c>
      <c r="Q64" s="91" t="s">
        <v>724</v>
      </c>
      <c r="R64" s="91" t="s">
        <v>732</v>
      </c>
      <c r="S64" s="91" t="s">
        <v>724</v>
      </c>
    </row>
    <row r="65" spans="1:19" ht="45" x14ac:dyDescent="0.25">
      <c r="A65" s="91">
        <v>63</v>
      </c>
      <c r="B65" s="91" t="s">
        <v>876</v>
      </c>
      <c r="C65" s="91" t="s">
        <v>866</v>
      </c>
      <c r="D65" s="91">
        <v>1</v>
      </c>
      <c r="E65" s="91" t="s">
        <v>11</v>
      </c>
      <c r="F65" s="91" t="s">
        <v>11</v>
      </c>
      <c r="G65" s="91" t="s">
        <v>15</v>
      </c>
      <c r="H65" s="91">
        <v>292</v>
      </c>
      <c r="I65" s="138" t="s">
        <v>310</v>
      </c>
      <c r="J65" s="139">
        <v>2194.4415623323857</v>
      </c>
      <c r="K65" s="139">
        <v>686.2</v>
      </c>
      <c r="L65" s="90">
        <v>240</v>
      </c>
      <c r="M65" s="91" t="s">
        <v>1167</v>
      </c>
      <c r="N65" s="90">
        <v>240</v>
      </c>
      <c r="O65" s="91" t="s">
        <v>451</v>
      </c>
      <c r="P65" s="91" t="s">
        <v>731</v>
      </c>
      <c r="Q65" s="91" t="s">
        <v>724</v>
      </c>
      <c r="R65" s="91" t="s">
        <v>731</v>
      </c>
      <c r="S65" s="91" t="s">
        <v>724</v>
      </c>
    </row>
    <row r="66" spans="1:19" ht="45" x14ac:dyDescent="0.25">
      <c r="A66" s="91">
        <v>64</v>
      </c>
      <c r="B66" s="91" t="s">
        <v>876</v>
      </c>
      <c r="C66" s="91" t="s">
        <v>30</v>
      </c>
      <c r="D66" s="91">
        <v>1</v>
      </c>
      <c r="E66" s="91" t="s">
        <v>11</v>
      </c>
      <c r="F66" s="91" t="s">
        <v>11</v>
      </c>
      <c r="G66" s="91" t="s">
        <v>11</v>
      </c>
      <c r="H66" s="91">
        <v>261</v>
      </c>
      <c r="I66" s="138" t="s">
        <v>310</v>
      </c>
      <c r="J66" s="139">
        <v>2194.4415623323857</v>
      </c>
      <c r="K66" s="139">
        <v>613.35</v>
      </c>
      <c r="L66" s="90">
        <v>240</v>
      </c>
      <c r="M66" s="91" t="s">
        <v>1167</v>
      </c>
      <c r="N66" s="90">
        <v>240</v>
      </c>
      <c r="O66" s="91" t="s">
        <v>451</v>
      </c>
      <c r="P66" s="91" t="s">
        <v>750</v>
      </c>
      <c r="Q66" s="91" t="s">
        <v>724</v>
      </c>
      <c r="R66" s="91" t="s">
        <v>750</v>
      </c>
      <c r="S66" s="91" t="s">
        <v>724</v>
      </c>
    </row>
    <row r="67" spans="1:19" ht="45" x14ac:dyDescent="0.25">
      <c r="A67" s="91">
        <v>65</v>
      </c>
      <c r="B67" s="91" t="s">
        <v>876</v>
      </c>
      <c r="C67" s="91" t="s">
        <v>30</v>
      </c>
      <c r="D67" s="91">
        <v>2</v>
      </c>
      <c r="E67" s="91" t="s">
        <v>11</v>
      </c>
      <c r="F67" s="91" t="s">
        <v>11</v>
      </c>
      <c r="G67" s="91" t="s">
        <v>11</v>
      </c>
      <c r="H67" s="91">
        <v>261</v>
      </c>
      <c r="I67" s="138" t="s">
        <v>310</v>
      </c>
      <c r="J67" s="139">
        <v>2194.4415623323857</v>
      </c>
      <c r="K67" s="139">
        <v>613.35</v>
      </c>
      <c r="L67" s="90">
        <v>240</v>
      </c>
      <c r="M67" s="91" t="s">
        <v>1167</v>
      </c>
      <c r="N67" s="90">
        <v>240</v>
      </c>
      <c r="O67" s="91" t="s">
        <v>451</v>
      </c>
      <c r="P67" s="91" t="s">
        <v>739</v>
      </c>
      <c r="Q67" s="91" t="s">
        <v>724</v>
      </c>
      <c r="R67" s="91" t="s">
        <v>739</v>
      </c>
      <c r="S67" s="91" t="s">
        <v>724</v>
      </c>
    </row>
    <row r="68" spans="1:19" ht="45" x14ac:dyDescent="0.25">
      <c r="A68" s="91">
        <v>66</v>
      </c>
      <c r="B68" s="91" t="s">
        <v>32</v>
      </c>
      <c r="C68" s="91" t="s">
        <v>9</v>
      </c>
      <c r="D68" s="91">
        <v>1</v>
      </c>
      <c r="E68" s="91" t="s">
        <v>11</v>
      </c>
      <c r="F68" s="91" t="s">
        <v>33</v>
      </c>
      <c r="G68" s="91" t="s">
        <v>11</v>
      </c>
      <c r="H68" s="91">
        <v>22</v>
      </c>
      <c r="I68" s="138" t="s">
        <v>310</v>
      </c>
      <c r="J68" s="139">
        <v>2194.4415623323857</v>
      </c>
      <c r="K68" s="139">
        <v>51.7</v>
      </c>
      <c r="L68" s="90">
        <v>240</v>
      </c>
      <c r="M68" s="91" t="s">
        <v>1167</v>
      </c>
      <c r="N68" s="90" t="s">
        <v>451</v>
      </c>
      <c r="O68" s="91" t="s">
        <v>451</v>
      </c>
      <c r="P68" s="91" t="s">
        <v>751</v>
      </c>
      <c r="Q68" s="91" t="s">
        <v>724</v>
      </c>
      <c r="R68" s="91" t="s">
        <v>728</v>
      </c>
      <c r="S68" s="91" t="s">
        <v>724</v>
      </c>
    </row>
    <row r="69" spans="1:19" ht="45" x14ac:dyDescent="0.25">
      <c r="A69" s="91">
        <v>67</v>
      </c>
      <c r="B69" s="91" t="s">
        <v>32</v>
      </c>
      <c r="C69" s="91" t="s">
        <v>9</v>
      </c>
      <c r="D69" s="91">
        <v>2</v>
      </c>
      <c r="E69" s="91" t="s">
        <v>11</v>
      </c>
      <c r="F69" s="91" t="s">
        <v>33</v>
      </c>
      <c r="G69" s="91" t="s">
        <v>11</v>
      </c>
      <c r="H69" s="91">
        <v>22</v>
      </c>
      <c r="I69" s="138" t="s">
        <v>310</v>
      </c>
      <c r="J69" s="139">
        <v>2194.4415623323857</v>
      </c>
      <c r="K69" s="139">
        <v>51.7</v>
      </c>
      <c r="L69" s="90">
        <v>240</v>
      </c>
      <c r="M69" s="91" t="s">
        <v>1167</v>
      </c>
      <c r="N69" s="90" t="s">
        <v>451</v>
      </c>
      <c r="O69" s="91" t="s">
        <v>451</v>
      </c>
      <c r="P69" s="91" t="s">
        <v>752</v>
      </c>
      <c r="Q69" s="91" t="s">
        <v>724</v>
      </c>
      <c r="R69" s="91" t="s">
        <v>752</v>
      </c>
      <c r="S69" s="91" t="s">
        <v>724</v>
      </c>
    </row>
    <row r="70" spans="1:19" ht="45" x14ac:dyDescent="0.25">
      <c r="A70" s="91">
        <v>68</v>
      </c>
      <c r="B70" s="91" t="s">
        <v>877</v>
      </c>
      <c r="C70" s="91" t="s">
        <v>31</v>
      </c>
      <c r="D70" s="91">
        <v>1</v>
      </c>
      <c r="E70" s="91" t="s">
        <v>948</v>
      </c>
      <c r="F70" s="91" t="s">
        <v>11</v>
      </c>
      <c r="G70" s="91" t="s">
        <v>312</v>
      </c>
      <c r="H70" s="91">
        <v>208</v>
      </c>
      <c r="I70" s="138" t="s">
        <v>310</v>
      </c>
      <c r="J70" s="139">
        <v>2194.4415623323857</v>
      </c>
      <c r="K70" s="139">
        <v>488.8</v>
      </c>
      <c r="L70" s="90">
        <v>240</v>
      </c>
      <c r="M70" s="91" t="s">
        <v>1167</v>
      </c>
      <c r="N70" s="90">
        <v>240</v>
      </c>
      <c r="O70" s="91" t="s">
        <v>1167</v>
      </c>
      <c r="P70" s="91" t="s">
        <v>753</v>
      </c>
      <c r="Q70" s="91" t="s">
        <v>737</v>
      </c>
      <c r="R70" s="91" t="s">
        <v>728</v>
      </c>
      <c r="S70" s="91" t="s">
        <v>724</v>
      </c>
    </row>
    <row r="71" spans="1:19" ht="45" x14ac:dyDescent="0.25">
      <c r="A71" s="91">
        <v>69</v>
      </c>
      <c r="B71" s="90" t="s">
        <v>877</v>
      </c>
      <c r="C71" s="90" t="s">
        <v>31</v>
      </c>
      <c r="D71" s="90">
        <v>2</v>
      </c>
      <c r="E71" s="91" t="s">
        <v>948</v>
      </c>
      <c r="F71" s="91" t="s">
        <v>11</v>
      </c>
      <c r="G71" s="91" t="s">
        <v>312</v>
      </c>
      <c r="H71" s="91">
        <v>208</v>
      </c>
      <c r="I71" s="138" t="s">
        <v>310</v>
      </c>
      <c r="J71" s="139">
        <v>2194.4415623323857</v>
      </c>
      <c r="K71" s="139">
        <v>488.8</v>
      </c>
      <c r="L71" s="90">
        <v>240</v>
      </c>
      <c r="M71" s="91" t="s">
        <v>1167</v>
      </c>
      <c r="N71" s="90">
        <v>240</v>
      </c>
      <c r="O71" s="91" t="s">
        <v>1167</v>
      </c>
      <c r="P71" s="203" t="s">
        <v>753</v>
      </c>
      <c r="Q71" s="203" t="s">
        <v>737</v>
      </c>
      <c r="R71" s="203" t="s">
        <v>739</v>
      </c>
      <c r="S71" s="203" t="s">
        <v>724</v>
      </c>
    </row>
    <row r="72" spans="1:19" s="270" customFormat="1" ht="45" x14ac:dyDescent="0.25">
      <c r="A72" s="91">
        <v>70</v>
      </c>
      <c r="B72" s="90" t="s">
        <v>879</v>
      </c>
      <c r="C72" s="90" t="s">
        <v>43</v>
      </c>
      <c r="D72" s="90">
        <v>1</v>
      </c>
      <c r="E72" s="90" t="s">
        <v>8</v>
      </c>
      <c r="F72" s="90" t="s">
        <v>44</v>
      </c>
      <c r="G72" s="90" t="s">
        <v>8</v>
      </c>
      <c r="H72" s="91">
        <v>136</v>
      </c>
      <c r="I72" s="138" t="s">
        <v>310</v>
      </c>
      <c r="J72" s="139">
        <v>2194.4415623323857</v>
      </c>
      <c r="K72" s="139">
        <v>319.60000000000002</v>
      </c>
      <c r="L72" s="90">
        <v>240</v>
      </c>
      <c r="M72" s="91" t="s">
        <v>1167</v>
      </c>
      <c r="N72" s="90">
        <v>240</v>
      </c>
      <c r="O72" s="91" t="s">
        <v>1167</v>
      </c>
      <c r="P72" s="203" t="s">
        <v>723</v>
      </c>
      <c r="Q72" s="203" t="s">
        <v>748</v>
      </c>
      <c r="R72" s="203" t="s">
        <v>723</v>
      </c>
      <c r="S72" s="203" t="s">
        <v>748</v>
      </c>
    </row>
    <row r="73" spans="1:19" s="270" customFormat="1" ht="45" x14ac:dyDescent="0.25">
      <c r="A73" s="91">
        <v>71</v>
      </c>
      <c r="B73" s="90" t="s">
        <v>879</v>
      </c>
      <c r="C73" s="90" t="s">
        <v>43</v>
      </c>
      <c r="D73" s="90">
        <v>2</v>
      </c>
      <c r="E73" s="90" t="s">
        <v>8</v>
      </c>
      <c r="F73" s="90" t="s">
        <v>44</v>
      </c>
      <c r="G73" s="90" t="s">
        <v>8</v>
      </c>
      <c r="H73" s="91">
        <v>138</v>
      </c>
      <c r="I73" s="138" t="s">
        <v>310</v>
      </c>
      <c r="J73" s="139">
        <v>2194.4415623323857</v>
      </c>
      <c r="K73" s="139">
        <v>324.3</v>
      </c>
      <c r="L73" s="90">
        <v>240</v>
      </c>
      <c r="M73" s="91" t="s">
        <v>1167</v>
      </c>
      <c r="N73" s="90">
        <v>240</v>
      </c>
      <c r="O73" s="91" t="s">
        <v>1167</v>
      </c>
      <c r="P73" s="203" t="s">
        <v>725</v>
      </c>
      <c r="Q73" s="203" t="s">
        <v>748</v>
      </c>
      <c r="R73" s="203" t="s">
        <v>725</v>
      </c>
      <c r="S73" s="203" t="s">
        <v>748</v>
      </c>
    </row>
    <row r="74" spans="1:19" s="270" customFormat="1" ht="45" x14ac:dyDescent="0.25">
      <c r="A74" s="91">
        <v>72</v>
      </c>
      <c r="B74" s="91" t="s">
        <v>491</v>
      </c>
      <c r="C74" s="91" t="s">
        <v>862</v>
      </c>
      <c r="D74" s="91">
        <v>1</v>
      </c>
      <c r="E74" s="91" t="s">
        <v>15</v>
      </c>
      <c r="F74" s="91" t="s">
        <v>15</v>
      </c>
      <c r="G74" s="91" t="s">
        <v>15</v>
      </c>
      <c r="H74" s="91">
        <v>293</v>
      </c>
      <c r="I74" s="138" t="s">
        <v>310</v>
      </c>
      <c r="J74" s="139">
        <v>2194.4415623323857</v>
      </c>
      <c r="K74" s="139">
        <v>688.55000000000007</v>
      </c>
      <c r="L74" s="90">
        <v>240</v>
      </c>
      <c r="M74" s="91" t="s">
        <v>451</v>
      </c>
      <c r="N74" s="90">
        <v>240</v>
      </c>
      <c r="O74" s="91" t="s">
        <v>1167</v>
      </c>
      <c r="P74" s="203" t="s">
        <v>1190</v>
      </c>
      <c r="Q74" s="203" t="s">
        <v>1191</v>
      </c>
      <c r="R74" s="203" t="s">
        <v>1190</v>
      </c>
      <c r="S74" s="203" t="s">
        <v>1191</v>
      </c>
    </row>
    <row r="75" spans="1:19" s="270" customFormat="1" ht="45" x14ac:dyDescent="0.25">
      <c r="A75" s="91">
        <v>73</v>
      </c>
      <c r="B75" s="91" t="s">
        <v>491</v>
      </c>
      <c r="C75" s="91" t="s">
        <v>880</v>
      </c>
      <c r="D75" s="91">
        <v>1</v>
      </c>
      <c r="E75" s="91" t="s">
        <v>36</v>
      </c>
      <c r="F75" s="91" t="s">
        <v>15</v>
      </c>
      <c r="G75" s="91" t="s">
        <v>36</v>
      </c>
      <c r="H75" s="91">
        <v>268</v>
      </c>
      <c r="I75" s="138" t="s">
        <v>310</v>
      </c>
      <c r="J75" s="139">
        <v>2194.4415623323857</v>
      </c>
      <c r="K75" s="139">
        <v>629.80000000000007</v>
      </c>
      <c r="L75" s="90">
        <v>240</v>
      </c>
      <c r="M75" s="91" t="s">
        <v>451</v>
      </c>
      <c r="N75" s="90">
        <v>240</v>
      </c>
      <c r="O75" s="91" t="s">
        <v>1167</v>
      </c>
      <c r="P75" s="203" t="s">
        <v>738</v>
      </c>
      <c r="Q75" s="203" t="s">
        <v>748</v>
      </c>
      <c r="R75" s="203" t="s">
        <v>1192</v>
      </c>
      <c r="S75" s="203" t="s">
        <v>748</v>
      </c>
    </row>
    <row r="76" spans="1:19" s="270" customFormat="1" ht="30" x14ac:dyDescent="0.25">
      <c r="A76" s="91">
        <v>74</v>
      </c>
      <c r="B76" s="91" t="s">
        <v>30</v>
      </c>
      <c r="C76" s="91" t="s">
        <v>869</v>
      </c>
      <c r="D76" s="91">
        <v>1</v>
      </c>
      <c r="E76" s="91" t="s">
        <v>11</v>
      </c>
      <c r="F76" s="91" t="s">
        <v>11</v>
      </c>
      <c r="G76" s="91" t="s">
        <v>11</v>
      </c>
      <c r="H76" s="91">
        <v>377</v>
      </c>
      <c r="I76" s="138" t="s">
        <v>311</v>
      </c>
      <c r="J76" s="139">
        <v>2470.0035285789895</v>
      </c>
      <c r="K76" s="139">
        <v>1002.8199999999999</v>
      </c>
      <c r="L76" s="90">
        <v>330</v>
      </c>
      <c r="M76" s="91" t="s">
        <v>451</v>
      </c>
      <c r="N76" s="90">
        <v>240</v>
      </c>
      <c r="O76" s="91" t="s">
        <v>1167</v>
      </c>
      <c r="P76" s="91" t="s">
        <v>742</v>
      </c>
      <c r="Q76" s="91" t="s">
        <v>724</v>
      </c>
      <c r="R76" s="91" t="s">
        <v>742</v>
      </c>
      <c r="S76" s="91" t="s">
        <v>1193</v>
      </c>
    </row>
    <row r="77" spans="1:19" s="270" customFormat="1" ht="30" x14ac:dyDescent="0.25">
      <c r="A77" s="91">
        <v>75</v>
      </c>
      <c r="B77" s="91" t="s">
        <v>30</v>
      </c>
      <c r="C77" s="91" t="s">
        <v>26</v>
      </c>
      <c r="D77" s="91">
        <v>2</v>
      </c>
      <c r="E77" s="91" t="s">
        <v>11</v>
      </c>
      <c r="F77" s="91" t="s">
        <v>11</v>
      </c>
      <c r="G77" s="91" t="s">
        <v>11</v>
      </c>
      <c r="H77" s="91">
        <v>377</v>
      </c>
      <c r="I77" s="138" t="s">
        <v>311</v>
      </c>
      <c r="J77" s="139">
        <v>2470.0035285789895</v>
      </c>
      <c r="K77" s="139">
        <v>1002.8199999999999</v>
      </c>
      <c r="L77" s="90">
        <v>330</v>
      </c>
      <c r="M77" s="91" t="s">
        <v>451</v>
      </c>
      <c r="N77" s="90">
        <v>240</v>
      </c>
      <c r="O77" s="91" t="s">
        <v>1167</v>
      </c>
      <c r="P77" s="91" t="s">
        <v>743</v>
      </c>
      <c r="Q77" s="91" t="s">
        <v>724</v>
      </c>
      <c r="R77" s="91" t="s">
        <v>1194</v>
      </c>
      <c r="S77" s="91" t="s">
        <v>1193</v>
      </c>
    </row>
    <row r="78" spans="1:19" s="270" customFormat="1" ht="30" x14ac:dyDescent="0.25">
      <c r="A78" s="91">
        <v>76</v>
      </c>
      <c r="B78" s="91" t="s">
        <v>30</v>
      </c>
      <c r="C78" s="91" t="s">
        <v>869</v>
      </c>
      <c r="D78" s="91">
        <v>3</v>
      </c>
      <c r="E78" s="91" t="s">
        <v>11</v>
      </c>
      <c r="F78" s="91" t="s">
        <v>11</v>
      </c>
      <c r="G78" s="91" t="s">
        <v>11</v>
      </c>
      <c r="H78" s="91">
        <v>361</v>
      </c>
      <c r="I78" s="138" t="s">
        <v>311</v>
      </c>
      <c r="J78" s="139">
        <v>2470.0035285789895</v>
      </c>
      <c r="K78" s="139">
        <v>960.25999999999988</v>
      </c>
      <c r="L78" s="90">
        <v>330</v>
      </c>
      <c r="M78" s="91" t="s">
        <v>451</v>
      </c>
      <c r="N78" s="90">
        <v>240</v>
      </c>
      <c r="O78" s="91" t="s">
        <v>1167</v>
      </c>
      <c r="P78" s="91" t="s">
        <v>1195</v>
      </c>
      <c r="Q78" s="91" t="s">
        <v>724</v>
      </c>
      <c r="R78" s="91" t="s">
        <v>1196</v>
      </c>
      <c r="S78" s="91" t="s">
        <v>1193</v>
      </c>
    </row>
    <row r="79" spans="1:19" s="270" customFormat="1" ht="30" x14ac:dyDescent="0.25">
      <c r="A79" s="91">
        <v>77</v>
      </c>
      <c r="B79" s="91" t="s">
        <v>30</v>
      </c>
      <c r="C79" s="91" t="s">
        <v>869</v>
      </c>
      <c r="D79" s="91">
        <v>4</v>
      </c>
      <c r="E79" s="91" t="s">
        <v>11</v>
      </c>
      <c r="F79" s="91" t="s">
        <v>11</v>
      </c>
      <c r="G79" s="91" t="s">
        <v>11</v>
      </c>
      <c r="H79" s="91">
        <v>361</v>
      </c>
      <c r="I79" s="138" t="s">
        <v>311</v>
      </c>
      <c r="J79" s="139">
        <v>2470.0035285789895</v>
      </c>
      <c r="K79" s="139">
        <v>960.25999999999988</v>
      </c>
      <c r="L79" s="90">
        <v>330</v>
      </c>
      <c r="M79" s="91" t="s">
        <v>451</v>
      </c>
      <c r="N79" s="90">
        <v>240</v>
      </c>
      <c r="O79" s="91" t="s">
        <v>1167</v>
      </c>
      <c r="P79" s="91" t="s">
        <v>1197</v>
      </c>
      <c r="Q79" s="91" t="s">
        <v>724</v>
      </c>
      <c r="R79" s="91" t="s">
        <v>1198</v>
      </c>
      <c r="S79" s="91" t="s">
        <v>1193</v>
      </c>
    </row>
    <row r="80" spans="1:19" s="270" customFormat="1" ht="30" x14ac:dyDescent="0.25">
      <c r="A80" s="91">
        <v>78</v>
      </c>
      <c r="B80" s="91" t="s">
        <v>860</v>
      </c>
      <c r="C80" s="91" t="s">
        <v>893</v>
      </c>
      <c r="D80" s="91">
        <v>1</v>
      </c>
      <c r="E80" s="91" t="s">
        <v>896</v>
      </c>
      <c r="F80" s="91" t="s">
        <v>11</v>
      </c>
      <c r="G80" s="91" t="s">
        <v>312</v>
      </c>
      <c r="H80" s="91">
        <v>291</v>
      </c>
      <c r="I80" s="138" t="s">
        <v>311</v>
      </c>
      <c r="J80" s="139">
        <v>2470.0035285789895</v>
      </c>
      <c r="K80" s="139">
        <v>774.06</v>
      </c>
      <c r="L80" s="90">
        <v>240</v>
      </c>
      <c r="M80" s="91" t="s">
        <v>1167</v>
      </c>
      <c r="N80" s="90">
        <v>240</v>
      </c>
      <c r="O80" s="91" t="s">
        <v>1167</v>
      </c>
      <c r="P80" s="91" t="s">
        <v>738</v>
      </c>
      <c r="Q80" s="91" t="s">
        <v>724</v>
      </c>
      <c r="R80" s="91" t="s">
        <v>1199</v>
      </c>
      <c r="S80" s="91" t="s">
        <v>1201</v>
      </c>
    </row>
    <row r="81" spans="1:19" s="270" customFormat="1" ht="30" x14ac:dyDescent="0.25">
      <c r="A81" s="91">
        <v>79</v>
      </c>
      <c r="B81" s="91" t="s">
        <v>860</v>
      </c>
      <c r="C81" s="91" t="s">
        <v>893</v>
      </c>
      <c r="D81" s="91">
        <v>2</v>
      </c>
      <c r="E81" s="91" t="s">
        <v>896</v>
      </c>
      <c r="F81" s="91" t="s">
        <v>11</v>
      </c>
      <c r="G81" s="91" t="s">
        <v>312</v>
      </c>
      <c r="H81" s="91">
        <v>291</v>
      </c>
      <c r="I81" s="138" t="s">
        <v>311</v>
      </c>
      <c r="J81" s="139">
        <v>2470.0035285789895</v>
      </c>
      <c r="K81" s="139">
        <v>774.06</v>
      </c>
      <c r="L81" s="90">
        <v>240</v>
      </c>
      <c r="M81" s="91" t="s">
        <v>1167</v>
      </c>
      <c r="N81" s="90">
        <v>240</v>
      </c>
      <c r="O81" s="91" t="s">
        <v>1167</v>
      </c>
      <c r="P81" s="91" t="s">
        <v>732</v>
      </c>
      <c r="Q81" s="91" t="s">
        <v>724</v>
      </c>
      <c r="R81" s="91" t="s">
        <v>725</v>
      </c>
      <c r="S81" s="91" t="s">
        <v>1200</v>
      </c>
    </row>
    <row r="82" spans="1:19" x14ac:dyDescent="0.25">
      <c r="A82" s="387" t="s">
        <v>859</v>
      </c>
      <c r="B82" s="387"/>
      <c r="C82" s="387"/>
      <c r="D82" s="387"/>
      <c r="E82" s="388"/>
      <c r="F82" s="388"/>
      <c r="G82" s="388"/>
      <c r="H82" s="208">
        <f>SUM(H3:H81)</f>
        <v>18968.2</v>
      </c>
      <c r="I82" s="89"/>
      <c r="J82" s="139"/>
      <c r="K82" s="89"/>
      <c r="L82" s="134">
        <f>SUM(L3:L81)</f>
        <v>17520</v>
      </c>
      <c r="M82" s="102" t="s">
        <v>499</v>
      </c>
      <c r="N82" s="134">
        <f>SUM(N3:N81)</f>
        <v>13560</v>
      </c>
      <c r="O82" s="102"/>
      <c r="P82" s="91"/>
      <c r="Q82" s="91"/>
      <c r="R82" s="91"/>
      <c r="S82" s="91"/>
    </row>
  </sheetData>
  <sortState ref="B3:S81">
    <sortCondition ref="B3"/>
  </sortState>
  <mergeCells count="18">
    <mergeCell ref="P1:P2"/>
    <mergeCell ref="Q1:Q2"/>
    <mergeCell ref="R1:R2"/>
    <mergeCell ref="S1:S2"/>
    <mergeCell ref="J1:J2"/>
    <mergeCell ref="L1:M1"/>
    <mergeCell ref="N1:O1"/>
    <mergeCell ref="A82:D82"/>
    <mergeCell ref="E82:G82"/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2</vt:i4>
      </vt:variant>
    </vt:vector>
  </HeadingPairs>
  <TitlesOfParts>
    <vt:vector size="34" baseType="lpstr">
      <vt:lpstr>Summary</vt:lpstr>
      <vt:lpstr>400kV Lines</vt:lpstr>
      <vt:lpstr>Summary 400 kV SS</vt:lpstr>
      <vt:lpstr>400 kV BRs</vt:lpstr>
      <vt:lpstr>Summary 765 kV SS</vt:lpstr>
      <vt:lpstr>765kV Lines</vt:lpstr>
      <vt:lpstr>765 kV SS Res</vt:lpstr>
      <vt:lpstr>765kV BRs</vt:lpstr>
      <vt:lpstr>765 LR as BR</vt:lpstr>
      <vt:lpstr>1200 kV SS Res</vt:lpstr>
      <vt:lpstr>400kV SS and BRs</vt:lpstr>
      <vt:lpstr>400 kV SS Res</vt:lpstr>
      <vt:lpstr>1200kV Lines</vt:lpstr>
      <vt:lpstr>1200kV ICTs</vt:lpstr>
      <vt:lpstr>765 ICTs</vt:lpstr>
      <vt:lpstr>400 ICTs</vt:lpstr>
      <vt:lpstr>765 SC MVA</vt:lpstr>
      <vt:lpstr>DD DNH ICTS</vt:lpstr>
      <vt:lpstr>220kV Lines</vt:lpstr>
      <vt:lpstr>132 kV lines</vt:lpstr>
      <vt:lpstr>RGMO FGMO_States</vt:lpstr>
      <vt:lpstr>RGMO FGMO_CS</vt:lpstr>
      <vt:lpstr>IR</vt:lpstr>
      <vt:lpstr>RGMO FGMO</vt:lpstr>
      <vt:lpstr>400 SC MVA</vt:lpstr>
      <vt:lpstr>500MVA ICTs</vt:lpstr>
      <vt:lpstr>New Elements</vt:lpstr>
      <vt:lpstr>1500MVA ICTs</vt:lpstr>
      <vt:lpstr>1000MVA ICTs</vt:lpstr>
      <vt:lpstr>MP</vt:lpstr>
      <vt:lpstr>315MVA ICTs</vt:lpstr>
      <vt:lpstr>FSC</vt:lpstr>
      <vt:lpstr>FSC!_Toc436314276</vt:lpstr>
      <vt:lpstr>FSC!_Toc436314277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PSSE</dc:creator>
  <cp:lastModifiedBy>Windows User</cp:lastModifiedBy>
  <cp:lastPrinted>2017-05-22T04:38:46Z</cp:lastPrinted>
  <dcterms:created xsi:type="dcterms:W3CDTF">2015-03-31T06:31:28Z</dcterms:created>
  <dcterms:modified xsi:type="dcterms:W3CDTF">2017-12-27T11:08:50Z</dcterms:modified>
</cp:coreProperties>
</file>