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autoCompressPictures="0"/>
  <mc:AlternateContent xmlns:mc="http://schemas.openxmlformats.org/markup-compatibility/2006">
    <mc:Choice Requires="x15">
      <x15ac:absPath xmlns:x15ac="http://schemas.microsoft.com/office/spreadsheetml/2010/11/ac" url="/Users/meghanbellerose/Desktop/"/>
    </mc:Choice>
  </mc:AlternateContent>
  <bookViews>
    <workbookView xWindow="28820" yWindow="460" windowWidth="27260" windowHeight="14200" activeTab="1"/>
  </bookViews>
  <sheets>
    <sheet name="Current Values" sheetId="1" r:id="rId1"/>
    <sheet name="Literature"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78" i="2" l="1"/>
  <c r="E79" i="2"/>
  <c r="C78" i="2"/>
  <c r="C79" i="2"/>
  <c r="C26" i="2"/>
  <c r="E53" i="2"/>
  <c r="E52" i="2"/>
  <c r="E49" i="2"/>
  <c r="C62" i="2"/>
  <c r="D49" i="2"/>
  <c r="D52" i="2"/>
  <c r="D53" i="2"/>
</calcChain>
</file>

<file path=xl/sharedStrings.xml><?xml version="1.0" encoding="utf-8"?>
<sst xmlns="http://schemas.openxmlformats.org/spreadsheetml/2006/main" count="213" uniqueCount="160">
  <si>
    <t>Smokers</t>
  </si>
  <si>
    <t>End-Stage renal disease</t>
  </si>
  <si>
    <t>Diabetics</t>
  </si>
  <si>
    <t>HIV+ individuals</t>
  </si>
  <si>
    <t>Homeless/Incarcerated</t>
  </si>
  <si>
    <t>Immigrant from high TB burden country</t>
  </si>
  <si>
    <t>RR of active TB given LTBI</t>
  </si>
  <si>
    <t>RR of LTBI prevalence</t>
  </si>
  <si>
    <t xml:space="preserve">RR of mortality </t>
  </si>
  <si>
    <t>Additional Groups</t>
  </si>
  <si>
    <t>RR=rate ratio</t>
  </si>
  <si>
    <t>Refs</t>
  </si>
  <si>
    <t>1.0*</t>
  </si>
  <si>
    <t>* Except for recent immigrants?</t>
  </si>
  <si>
    <t>50**</t>
  </si>
  <si>
    <t>** Depending on viral supression?</t>
  </si>
  <si>
    <t>Group</t>
  </si>
  <si>
    <t>TST Positive prevalence % (95%CI)</t>
  </si>
  <si>
    <t>2011-2012</t>
  </si>
  <si>
    <t>Foreign born</t>
  </si>
  <si>
    <t>20.5 (16.1-25.8)</t>
  </si>
  <si>
    <t>18.1 (13.5-23.8)</t>
  </si>
  <si>
    <t>Diabetes</t>
  </si>
  <si>
    <t>8.7 (6.0-12.4)</t>
  </si>
  <si>
    <t>6.9 (4.6-10.3)</t>
  </si>
  <si>
    <t>Current smoker</t>
  </si>
  <si>
    <t>Former smoker</t>
  </si>
  <si>
    <t>Never smoker</t>
  </si>
  <si>
    <t>Normal</t>
  </si>
  <si>
    <t>Prediabetes</t>
  </si>
  <si>
    <t>4.1 (3.0-5.6)</t>
  </si>
  <si>
    <t>4.0 (3.1-5.1)</t>
  </si>
  <si>
    <t>6.7 (4.1-10.7)</t>
  </si>
  <si>
    <t>9.1 (6.6-12.4)</t>
  </si>
  <si>
    <t>5.8 (3.6-9.4)</t>
  </si>
  <si>
    <t>5.3 (3.8-7.3)</t>
  </si>
  <si>
    <t>5.5 (3.9-7.7)</t>
  </si>
  <si>
    <t>4.0 (2.7-6.0)</t>
  </si>
  <si>
    <t>6.2 (4.4-8.7)</t>
  </si>
  <si>
    <t>6.6 (4.9-8.9)</t>
  </si>
  <si>
    <t>Table from Miramontes 2015 (NHANES analysis)</t>
  </si>
  <si>
    <t>1999-2000</t>
  </si>
  <si>
    <t>United States</t>
  </si>
  <si>
    <t>1.5 (0.9-2.6)</t>
  </si>
  <si>
    <t>1.9 (1.5-2.5)</t>
  </si>
  <si>
    <t>Calculated RR of LTBI prevlence</t>
  </si>
  <si>
    <t>Calculated RR of LTBI prevalence</t>
  </si>
  <si>
    <t>1.4 (0.8-2.5)</t>
  </si>
  <si>
    <t>19.8 (15.2-25.4)</t>
  </si>
  <si>
    <t>Table from Mancuso 2016 (NHANES analysis)</t>
  </si>
  <si>
    <t>TST+ / QFT+</t>
  </si>
  <si>
    <t>TST+ / QFT-</t>
  </si>
  <si>
    <t>TST- / QFT+</t>
  </si>
  <si>
    <t>2.42 (0.85-6.86)</t>
  </si>
  <si>
    <t>1.67 (0.68-4.10)</t>
  </si>
  <si>
    <t>1.5 (0.75-2.81)</t>
  </si>
  <si>
    <t>0.96 (0.49-1.86)</t>
  </si>
  <si>
    <t>2011-2012 - Adjusted OR (95%CI)</t>
  </si>
  <si>
    <t>USB - Diabetic</t>
  </si>
  <si>
    <t>USB - Current smoker</t>
  </si>
  <si>
    <t>FB - Diabetic</t>
  </si>
  <si>
    <t>FB - Current Smoker</t>
  </si>
  <si>
    <t>1.76 (0.58-5.32)</t>
  </si>
  <si>
    <t>1.69 (0.87-3.26)</t>
  </si>
  <si>
    <t>0.67 (0.31-1.48)</t>
  </si>
  <si>
    <t>2.13 (0.94-4.81)</t>
  </si>
  <si>
    <t>1.25 (0.84-1.87)</t>
  </si>
  <si>
    <t>Table from Ghassemieh 2016</t>
  </si>
  <si>
    <t>Source</t>
  </si>
  <si>
    <t>1.2 (1.2-1.3)</t>
  </si>
  <si>
    <t>2006-2008</t>
  </si>
  <si>
    <t>Shea 2013</t>
  </si>
  <si>
    <t>Full Reference</t>
  </si>
  <si>
    <t>Any foreign born</t>
  </si>
  <si>
    <t>Years</t>
  </si>
  <si>
    <t>Miramontes 2015</t>
  </si>
  <si>
    <t>Hensel 2017</t>
  </si>
  <si>
    <t>2013-2014</t>
  </si>
  <si>
    <t>1.89 (1.53-2.36)</t>
  </si>
  <si>
    <t>Baker 2011</t>
  </si>
  <si>
    <t>Meta-analysis</t>
  </si>
  <si>
    <t>1.88 (1.10-3.20)</t>
  </si>
  <si>
    <t>0.80 (0.37-1.74)</t>
  </si>
  <si>
    <t>4.21 (2.03-8.73)</t>
  </si>
  <si>
    <t>Magee 2014</t>
  </si>
  <si>
    <t>2009-2012</t>
  </si>
  <si>
    <r>
      <t>Shea, K. M., Kammerer, J. S., Winston, C. A., Navin, T. R., &amp; Horsburgh Jr, C. R. (2013). Estimated rate of reactivation of latent tuberculosis infection in the United States, overall and by population subgroup. </t>
    </r>
    <r>
      <rPr>
        <i/>
        <sz val="12"/>
        <color rgb="FF222222"/>
        <rFont val="Times New Roman"/>
        <family val="1"/>
      </rPr>
      <t>American journal of epidemiology</t>
    </r>
    <r>
      <rPr>
        <sz val="12"/>
        <color rgb="FF222222"/>
        <rFont val="Times New Roman"/>
        <family val="1"/>
      </rPr>
      <t>, </t>
    </r>
    <r>
      <rPr>
        <i/>
        <sz val="12"/>
        <color rgb="FF222222"/>
        <rFont val="Times New Roman"/>
        <family val="1"/>
      </rPr>
      <t>179</t>
    </r>
    <r>
      <rPr>
        <sz val="12"/>
        <color rgb="FF222222"/>
        <rFont val="Times New Roman"/>
        <family val="1"/>
      </rPr>
      <t>(2), 216-225.</t>
    </r>
  </si>
  <si>
    <r>
      <t>Magee, M. J., Foote, M., Maggio, D. M., Howards, P. P., Narayan, K. V., Blumberg, H. M., ... &amp; Kempker, R. R. (2014). Diabetes mellitus and risk of all-cause mortality among patients with tuberculosis in the state of Georgia, 2009–2012. </t>
    </r>
    <r>
      <rPr>
        <i/>
        <sz val="12"/>
        <color rgb="FF222222"/>
        <rFont val="Times New Roman"/>
        <family val="1"/>
      </rPr>
      <t>Annals of epidemiology</t>
    </r>
    <r>
      <rPr>
        <sz val="12"/>
        <color rgb="FF222222"/>
        <rFont val="Times New Roman"/>
        <family val="1"/>
      </rPr>
      <t>, </t>
    </r>
    <r>
      <rPr>
        <i/>
        <sz val="12"/>
        <color rgb="FF222222"/>
        <rFont val="Times New Roman"/>
        <family val="1"/>
      </rPr>
      <t>24</t>
    </r>
    <r>
      <rPr>
        <sz val="12"/>
        <color rgb="FF222222"/>
        <rFont val="Times New Roman"/>
        <family val="1"/>
      </rPr>
      <t>(5), 369-375.</t>
    </r>
  </si>
  <si>
    <r>
      <t>Hensel, R. L., Kempker, R. R., Tapia, J., Oladele, A., Blumberg, H. M., &amp; Magee, M. J. (2016). Increased risk of latent tuberculous infection among persons with pre-diabetes and diabetes mellitus. </t>
    </r>
    <r>
      <rPr>
        <i/>
        <sz val="12"/>
        <color rgb="FF303030"/>
        <rFont val="Times New Roman"/>
        <family val="1"/>
      </rPr>
      <t>The International Journal of Tuberculosis and Lung Disease : The Official Journal of the International Union against Tuberculosis and Lung Disease</t>
    </r>
    <r>
      <rPr>
        <sz val="12"/>
        <color rgb="FF303030"/>
        <rFont val="Times New Roman"/>
        <family val="1"/>
      </rPr>
      <t>, </t>
    </r>
    <r>
      <rPr>
        <i/>
        <sz val="12"/>
        <color rgb="FF303030"/>
        <rFont val="Times New Roman"/>
        <family val="1"/>
      </rPr>
      <t>20</t>
    </r>
    <r>
      <rPr>
        <sz val="12"/>
        <color rgb="FF303030"/>
        <rFont val="Times New Roman"/>
        <family val="1"/>
      </rPr>
      <t>(1), 71–78. http://doi.org/10.5588/ijtld.15.0457</t>
    </r>
  </si>
  <si>
    <t>2.6 (1.6-4.3)</t>
  </si>
  <si>
    <t>8.3 (6.1-10.8)</t>
  </si>
  <si>
    <t>3.0 (1.5-7.8)</t>
  </si>
  <si>
    <t>Narasimhan 2013 - adapted from global lit review</t>
  </si>
  <si>
    <r>
      <t>Narasimhan, P., Wood, J., MacIntyre, C. R., &amp; Mathai, D. (2013). Risk factors for tuberculosis. </t>
    </r>
    <r>
      <rPr>
        <i/>
        <sz val="12"/>
        <color rgb="FF222222"/>
        <rFont val="Times New Roman"/>
        <family val="1"/>
      </rPr>
      <t>Pulmonary medicine</t>
    </r>
    <r>
      <rPr>
        <sz val="12"/>
        <color rgb="FF222222"/>
        <rFont val="Times New Roman"/>
        <family val="1"/>
      </rPr>
      <t>, </t>
    </r>
    <r>
      <rPr>
        <i/>
        <sz val="12"/>
        <color rgb="FF222222"/>
        <rFont val="Times New Roman"/>
        <family val="1"/>
      </rPr>
      <t>2013</t>
    </r>
    <r>
      <rPr>
        <sz val="12"/>
        <color rgb="FF222222"/>
        <rFont val="Times New Roman"/>
        <family val="1"/>
      </rPr>
      <t>.</t>
    </r>
  </si>
  <si>
    <t>57 (27-120)</t>
  </si>
  <si>
    <t>1998-2000</t>
  </si>
  <si>
    <t>Horsburgh 2010</t>
  </si>
  <si>
    <r>
      <t>Horsburgh Jr, C. R., O'donnell, M., Chamblee, S., Moreland, J. L., Johnson, J., Marsh, B. J., ... &amp; Von Reyn, C. F. (2010). Revisiting rates of reactivation tuberculosis: a population-based approach. </t>
    </r>
    <r>
      <rPr>
        <i/>
        <sz val="12"/>
        <color rgb="FF222222"/>
        <rFont val="Times New Roman"/>
        <family val="1"/>
      </rPr>
      <t>American journal of respiratory and critical care medicine</t>
    </r>
    <r>
      <rPr>
        <sz val="12"/>
        <color rgb="FF222222"/>
        <rFont val="Times New Roman"/>
        <family val="1"/>
      </rPr>
      <t>, </t>
    </r>
    <r>
      <rPr>
        <i/>
        <sz val="12"/>
        <color rgb="FF222222"/>
        <rFont val="Times New Roman"/>
        <family val="1"/>
      </rPr>
      <t>182</t>
    </r>
    <r>
      <rPr>
        <sz val="12"/>
        <color rgb="FF222222"/>
        <rFont val="Times New Roman"/>
        <family val="1"/>
      </rPr>
      <t>(3), 420-425.</t>
    </r>
  </si>
  <si>
    <t>HIV+ (no ART)</t>
  </si>
  <si>
    <t>HIV+ (ART)</t>
  </si>
  <si>
    <r>
      <t>Maurya, V., Vijayan, V., &amp; Shah, A. (2002). Smoking and tuberculosis: an association overlooked. </t>
    </r>
    <r>
      <rPr>
        <i/>
        <sz val="12"/>
        <color rgb="FF222222"/>
        <rFont val="Times New Roman"/>
        <family val="1"/>
      </rPr>
      <t>The International journal of tuberculosis and Lung Disease</t>
    </r>
    <r>
      <rPr>
        <sz val="12"/>
        <color rgb="FF222222"/>
        <rFont val="Times New Roman"/>
        <family val="1"/>
      </rPr>
      <t>, </t>
    </r>
    <r>
      <rPr>
        <i/>
        <sz val="12"/>
        <color rgb="FF222222"/>
        <rFont val="Times New Roman"/>
        <family val="1"/>
      </rPr>
      <t>6</t>
    </r>
    <r>
      <rPr>
        <sz val="12"/>
        <color rgb="FF222222"/>
        <rFont val="Times New Roman"/>
        <family val="1"/>
      </rPr>
      <t>(11), 942-951.</t>
    </r>
  </si>
  <si>
    <t xml:space="preserve"> 1966+ NOT US</t>
  </si>
  <si>
    <t>TST in 3D (Menzies 2008 citing Maurya 2002 but value is made up)</t>
  </si>
  <si>
    <t>Kim 1995</t>
  </si>
  <si>
    <t>3.47 (2.98-4.03)</t>
  </si>
  <si>
    <t>1988-1990</t>
  </si>
  <si>
    <r>
      <t>Kim, S. J., Hong, Y. P., Lew, W. J., Yang, S. C., &amp; Lee, E. G. (1995). Incidence of pulmonary tuberculosis among diabetics. </t>
    </r>
    <r>
      <rPr>
        <i/>
        <sz val="12"/>
        <color rgb="FF222222"/>
        <rFont val="Times New Roman"/>
        <family val="1"/>
      </rPr>
      <t>Tubercle and lung disease</t>
    </r>
    <r>
      <rPr>
        <sz val="12"/>
        <color rgb="FF222222"/>
        <rFont val="Times New Roman"/>
        <family val="1"/>
      </rPr>
      <t>, </t>
    </r>
    <r>
      <rPr>
        <i/>
        <sz val="12"/>
        <color rgb="FF222222"/>
        <rFont val="Times New Roman"/>
        <family val="1"/>
      </rPr>
      <t>76</t>
    </r>
    <r>
      <rPr>
        <sz val="12"/>
        <color rgb="FF222222"/>
        <rFont val="Times New Roman"/>
        <family val="1"/>
      </rPr>
      <t>(6), 529-533.</t>
    </r>
  </si>
  <si>
    <t>TST in 3D (Menzies 2008 citing Kim 2002 and other non US studies)</t>
  </si>
  <si>
    <t>TST in 3D (Menzies 2008 citing 4 others)</t>
  </si>
  <si>
    <r>
      <t>Menzies, D., Gardiner, G., Farhat, M., Greenaway, C., &amp; Pai, M. (2008). Thinking in three dimensions: a web-based algorithm to aid the interpretation of tuberculin skin test results. </t>
    </r>
    <r>
      <rPr>
        <i/>
        <sz val="12"/>
        <color rgb="FF222222"/>
        <rFont val="Times New Roman"/>
        <family val="1"/>
      </rPr>
      <t>The International Journal of Tuberculosis and Lung Disease</t>
    </r>
    <r>
      <rPr>
        <sz val="12"/>
        <color rgb="FF222222"/>
        <rFont val="Times New Roman"/>
        <family val="1"/>
      </rPr>
      <t>, </t>
    </r>
    <r>
      <rPr>
        <i/>
        <sz val="12"/>
        <color rgb="FF222222"/>
        <rFont val="Times New Roman"/>
        <family val="1"/>
      </rPr>
      <t>12</t>
    </r>
    <r>
      <rPr>
        <sz val="12"/>
        <color rgb="FF222222"/>
        <rFont val="Times New Roman"/>
        <family val="1"/>
      </rPr>
      <t>(5), 498-505.</t>
    </r>
  </si>
  <si>
    <t>Homeless</t>
  </si>
  <si>
    <r>
      <t>Miramontes, R., Hill, A. N., Woodruff, R. S. Y., Lambert, L. A., Navin, T. R., Castro, K. G., &amp; LoBue, P. A. (2015). Tuberculosis infection in the United States: prevalence estimates from the National Health and Nutrition Examination Survey, 2011-2012. </t>
    </r>
    <r>
      <rPr>
        <i/>
        <sz val="12"/>
        <color rgb="FF222222"/>
        <rFont val="Times New Roman"/>
        <family val="1"/>
      </rPr>
      <t>PLoS One</t>
    </r>
    <r>
      <rPr>
        <sz val="12"/>
        <color rgb="FF222222"/>
        <rFont val="Times New Roman"/>
        <family val="1"/>
      </rPr>
      <t>, </t>
    </r>
    <r>
      <rPr>
        <i/>
        <sz val="12"/>
        <color rgb="FF222222"/>
        <rFont val="Times New Roman"/>
        <family val="1"/>
      </rPr>
      <t>10</t>
    </r>
    <r>
      <rPr>
        <sz val="12"/>
        <color rgb="FF222222"/>
        <rFont val="Times New Roman"/>
        <family val="1"/>
      </rPr>
      <t>(11), e0140881.</t>
    </r>
  </si>
  <si>
    <t>1.6 (1.0-2.4)</t>
  </si>
  <si>
    <r>
      <t>Jee, S. H., Golub, J. E., Jo, J., Park, I. S., Ohrr, H., &amp; Samet, J. M. (2009). Smoking and risk of tuberculosis incidence, mortality, and recurrence in South Korean men and women. </t>
    </r>
    <r>
      <rPr>
        <i/>
        <sz val="12"/>
        <color rgb="FF222222"/>
        <rFont val="Times New Roman"/>
        <family val="1"/>
      </rPr>
      <t>American journal of epidemiology</t>
    </r>
    <r>
      <rPr>
        <sz val="12"/>
        <color rgb="FF222222"/>
        <rFont val="Times New Roman"/>
        <family val="1"/>
      </rPr>
      <t>, </t>
    </r>
    <r>
      <rPr>
        <i/>
        <sz val="12"/>
        <color rgb="FF222222"/>
        <rFont val="Times New Roman"/>
        <family val="1"/>
      </rPr>
      <t>170</t>
    </r>
    <r>
      <rPr>
        <sz val="12"/>
        <color rgb="FF222222"/>
        <rFont val="Times New Roman"/>
        <family val="1"/>
      </rPr>
      <t>(12), 1478-1485.</t>
    </r>
  </si>
  <si>
    <t>Jee 2012</t>
  </si>
  <si>
    <t>1992-2006 - South Korea</t>
  </si>
  <si>
    <t>2.66 (2.15-3.28)</t>
  </si>
  <si>
    <t>Bates 2007</t>
  </si>
  <si>
    <r>
      <t>Bates, M. N., Khalakdina, A., Pai, M., Chang, L., Lessa, F., &amp; Smith, K. R. (2007). Risk of tuberculosis from exposure to tobacco smoke: a systematic review and meta-analysis. </t>
    </r>
    <r>
      <rPr>
        <i/>
        <sz val="12"/>
        <color rgb="FF222222"/>
        <rFont val="Times New Roman"/>
        <family val="1"/>
      </rPr>
      <t>Archives of internal medicine</t>
    </r>
    <r>
      <rPr>
        <sz val="12"/>
        <color rgb="FF222222"/>
        <rFont val="Times New Roman"/>
        <family val="1"/>
      </rPr>
      <t>, </t>
    </r>
    <r>
      <rPr>
        <i/>
        <sz val="12"/>
        <color rgb="FF222222"/>
        <rFont val="Times New Roman"/>
        <family val="1"/>
      </rPr>
      <t>167</t>
    </r>
    <r>
      <rPr>
        <sz val="12"/>
        <color rgb="FF222222"/>
        <rFont val="Times New Roman"/>
        <family val="1"/>
      </rPr>
      <t>(4), 335-342.</t>
    </r>
  </si>
  <si>
    <t>Systematic review US only</t>
  </si>
  <si>
    <t>9.9 (8.7-11)</t>
  </si>
  <si>
    <t>9.5 (3.6-25)</t>
  </si>
  <si>
    <t>2.4 (2.1-2.8)</t>
  </si>
  <si>
    <t>Moss AR, Hahn JA, Tulsky JP, Daley CL, Small PM, Hopewell PC. Tuberculosis in the homeless: a prospective study. Am J Respir Crit Care Med 2000;162:460-4.</t>
  </si>
  <si>
    <t>Pablos-Méndez A, Blustein J, Knirsch CA. The role of diabetes mellitus in the higher prevalence of tuberculosis among The New England Journal of Medicine Downloaded from nejm.org by WONG CHEN SEONG on January 27, 2013. For personal use only. No other uses without permission. Copyright © 2011 Massachusetts Medical Society. All rights reserved. 1448 n engl j med 364;15 nejm.org april 14, 2011 clinical pr actice Hispanics. Am J Public Health 1997;87: 574-9.</t>
  </si>
  <si>
    <t>TST in 3D (Menzies 2008)</t>
  </si>
  <si>
    <t>HIV+ (viral suppression not specified)</t>
  </si>
  <si>
    <t>Grey highlights = suggest using 1.00</t>
  </si>
  <si>
    <t>Horsburgh 2011 citing Moss 2000</t>
  </si>
  <si>
    <t>Horsburgh 2011 citing Palos Mendez 2011</t>
  </si>
  <si>
    <r>
      <t xml:space="preserve">NEW VALUES </t>
    </r>
    <r>
      <rPr>
        <b/>
        <sz val="14"/>
        <color rgb="FFFF0000"/>
        <rFont val="Calibri (Body)"/>
      </rPr>
      <t xml:space="preserve">(TST in 3d values are in red) </t>
    </r>
    <r>
      <rPr>
        <b/>
        <sz val="14"/>
        <color theme="4"/>
        <rFont val="Calibri (Body)"/>
      </rPr>
      <t>(NHANES in blue)</t>
    </r>
  </si>
  <si>
    <t>Table from Stout 2018</t>
  </si>
  <si>
    <t>LTBI prevalence</t>
  </si>
  <si>
    <t>FB, HIV negative, age &gt;5 % (95%CI)</t>
  </si>
  <si>
    <t>FB, HIV positive % (95%CI)</t>
  </si>
  <si>
    <t>USB, HIV negative, age &gt;5 % (95%CI)</t>
  </si>
  <si>
    <t>USB, HIV positive % (95%CI)</t>
  </si>
  <si>
    <t>34.0 (27.6-39.2)</t>
  </si>
  <si>
    <t>31.7 (1.9-46.8)</t>
  </si>
  <si>
    <t>17.5 (13.1-22.5)</t>
  </si>
  <si>
    <t>4.2 (2.6-6.3)</t>
  </si>
  <si>
    <t>calculated LTBI RR foreign born</t>
  </si>
  <si>
    <t>calculated LTBI RR HIV+</t>
  </si>
  <si>
    <t>2.19 (2.03-2.37)</t>
  </si>
  <si>
    <t>Osman 2015 (South Africa study)</t>
  </si>
  <si>
    <r>
      <t>Osman, M., Seddon, J. A., Dunbar, R., Draper, H. R., Lombard, C., &amp; Beyers, N. (2015). The complex relationship between human immunodeficiency virus infection and death in adults being treated for tuberculosis in Cape Town, South Africa. </t>
    </r>
    <r>
      <rPr>
        <i/>
        <sz val="12"/>
        <color rgb="FF222222"/>
        <rFont val="Times New Roman"/>
        <family val="1"/>
      </rPr>
      <t>BMC public health</t>
    </r>
    <r>
      <rPr>
        <sz val="12"/>
        <color rgb="FF222222"/>
        <rFont val="Times New Roman"/>
        <family val="1"/>
      </rPr>
      <t>, </t>
    </r>
    <r>
      <rPr>
        <i/>
        <sz val="12"/>
        <color rgb="FF222222"/>
        <rFont val="Times New Roman"/>
        <family val="1"/>
      </rPr>
      <t>15</t>
    </r>
    <r>
      <rPr>
        <sz val="12"/>
        <color rgb="FF222222"/>
        <rFont val="Times New Roman"/>
        <family val="1"/>
      </rPr>
      <t>(1), 556.</t>
    </r>
  </si>
  <si>
    <t>Christopoulos 2009</t>
  </si>
  <si>
    <t>2007-2008</t>
  </si>
  <si>
    <r>
      <t>Christopoulos, A. I., Diamantopoulos, A. A., Dimopoulos, P. A., Goumenos, D. S., &amp; Barbalias, G. A. (2009). Risk factors for tuberculosis in dialysis patients: a prospective multi-center clinical trial. </t>
    </r>
    <r>
      <rPr>
        <i/>
        <sz val="13"/>
        <color rgb="FF222222"/>
        <rFont val="Arial"/>
        <family val="2"/>
      </rPr>
      <t>BMC nephrology</t>
    </r>
    <r>
      <rPr>
        <sz val="13"/>
        <color rgb="FF222222"/>
        <rFont val="Arial"/>
        <family val="2"/>
      </rPr>
      <t>, </t>
    </r>
    <r>
      <rPr>
        <i/>
        <sz val="13"/>
        <color rgb="FF222222"/>
        <rFont val="Arial"/>
        <family val="2"/>
      </rPr>
      <t>10</t>
    </r>
    <r>
      <rPr>
        <sz val="13"/>
        <color rgb="FF222222"/>
        <rFont val="Arial"/>
        <family val="2"/>
      </rPr>
      <t>(1), 36.</t>
    </r>
  </si>
  <si>
    <r>
      <t>Mancuso, J. D., Diffenderfer, J. M., Ghassemieh, B. J., Horne, D. J., &amp; Kao, T. C. (2016). The prevalence of latent tuberculosis infection in the United States. </t>
    </r>
    <r>
      <rPr>
        <i/>
        <sz val="12"/>
        <color rgb="FF222222"/>
        <rFont val="Times New Roman"/>
        <family val="1"/>
      </rPr>
      <t>American journal of respiratory and critical care medicine</t>
    </r>
    <r>
      <rPr>
        <sz val="12"/>
        <color rgb="FF222222"/>
        <rFont val="Times New Roman"/>
        <family val="1"/>
      </rPr>
      <t>, </t>
    </r>
    <r>
      <rPr>
        <i/>
        <sz val="12"/>
        <color rgb="FF222222"/>
        <rFont val="Times New Roman"/>
        <family val="1"/>
      </rPr>
      <t>194</t>
    </r>
    <r>
      <rPr>
        <sz val="12"/>
        <color rgb="FF222222"/>
        <rFont val="Times New Roman"/>
        <family val="1"/>
      </rPr>
      <t>(4), 501-509.</t>
    </r>
  </si>
  <si>
    <t>Bennett 2009</t>
  </si>
  <si>
    <t xml:space="preserve">Mancuso 2016 </t>
  </si>
  <si>
    <r>
      <t>Parriott, A., Malekinejad, M., Miller, A. P., Marks, S. M., Horvath, H., &amp; Kahn, J. G. (2018). Care Cascade for targeted tuberculosis testing and linkage to Care in Homeless Populations in the United States: a meta-analysis. </t>
    </r>
    <r>
      <rPr>
        <i/>
        <sz val="12"/>
        <color rgb="FF222222"/>
        <rFont val="Times New Roman"/>
        <family val="1"/>
      </rPr>
      <t>BMC public health</t>
    </r>
    <r>
      <rPr>
        <sz val="12"/>
        <color rgb="FF222222"/>
        <rFont val="Times New Roman"/>
        <family val="1"/>
      </rPr>
      <t>, </t>
    </r>
    <r>
      <rPr>
        <i/>
        <sz val="12"/>
        <color rgb="FF222222"/>
        <rFont val="Times New Roman"/>
        <family val="1"/>
      </rPr>
      <t>18</t>
    </r>
    <r>
      <rPr>
        <sz val="12"/>
        <color rgb="FF222222"/>
        <rFont val="Times New Roman"/>
        <family val="1"/>
      </rPr>
      <t>(1), 485.</t>
    </r>
  </si>
  <si>
    <t>2001-2004</t>
  </si>
  <si>
    <t>Miramontes 2015 -- general LTBI prevalence 2011-2012 = 4.7, 1999-2000 = 4.3</t>
  </si>
  <si>
    <t>Li 2010 (compared to Miramontes 1999-2000 value)</t>
  </si>
  <si>
    <t>Parriott 2018 (compared to Miramontes 2011-2012 value)</t>
  </si>
  <si>
    <r>
      <t>Li, J., Munsiff, S. S., &amp; Agerton, T. B. (2010). Prevalence of tuberculin skin test positivity in clinical population in New York City. </t>
    </r>
    <r>
      <rPr>
        <i/>
        <sz val="12"/>
        <color rgb="FF222222"/>
        <rFont val="Times New Roman"/>
        <family val="1"/>
      </rPr>
      <t>Journal of immigrant and minority health</t>
    </r>
    <r>
      <rPr>
        <sz val="12"/>
        <color rgb="FF222222"/>
        <rFont val="Times New Roman"/>
        <family val="1"/>
      </rPr>
      <t>, </t>
    </r>
    <r>
      <rPr>
        <i/>
        <sz val="12"/>
        <color rgb="FF222222"/>
        <rFont val="Times New Roman"/>
        <family val="1"/>
      </rPr>
      <t>12</t>
    </r>
    <r>
      <rPr>
        <sz val="12"/>
        <color rgb="FF222222"/>
        <rFont val="Times New Roman"/>
        <family val="1"/>
      </rPr>
      <t>(6), 816-822.</t>
    </r>
  </si>
  <si>
    <t>Linas 2011 (compared to Miramontes 2011-2012 value)</t>
  </si>
  <si>
    <t>Recent immigrant (adult)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</si>
</sst>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x14ac:knownFonts="1">
    <font>
      <sz val="12"/>
      <color theme="1"/>
      <name val="Calibri"/>
      <family val="2"/>
      <scheme val="minor"/>
    </font>
    <font>
      <sz val="12"/>
      <color theme="1"/>
      <name val="Times New Roman"/>
      <family val="1"/>
    </font>
    <font>
      <u/>
      <sz val="12"/>
      <color theme="10"/>
      <name val="Calibri"/>
      <family val="2"/>
      <scheme val="minor"/>
    </font>
    <font>
      <u/>
      <sz val="12"/>
      <color theme="11"/>
      <name val="Calibri"/>
      <family val="2"/>
      <scheme val="minor"/>
    </font>
    <font>
      <b/>
      <sz val="12"/>
      <color theme="1"/>
      <name val="Calibri"/>
      <family val="2"/>
      <scheme val="minor"/>
    </font>
    <font>
      <sz val="12"/>
      <color rgb="FF222222"/>
      <name val="Times New Roman"/>
      <family val="1"/>
    </font>
    <font>
      <i/>
      <sz val="12"/>
      <color rgb="FF222222"/>
      <name val="Times New Roman"/>
      <family val="1"/>
    </font>
    <font>
      <sz val="12"/>
      <color rgb="FF303030"/>
      <name val="Times New Roman"/>
      <family val="1"/>
    </font>
    <font>
      <i/>
      <sz val="12"/>
      <color rgb="FF303030"/>
      <name val="Times New Roman"/>
      <family val="1"/>
    </font>
    <font>
      <b/>
      <sz val="12"/>
      <color theme="1"/>
      <name val="Times New Roman"/>
      <family val="1"/>
    </font>
    <font>
      <b/>
      <sz val="14"/>
      <color theme="1"/>
      <name val="Calibri"/>
      <family val="2"/>
      <scheme val="minor"/>
    </font>
    <font>
      <b/>
      <sz val="14"/>
      <color rgb="FFFF0000"/>
      <name val="Calibri (Body)"/>
    </font>
    <font>
      <b/>
      <sz val="12"/>
      <color rgb="FFFF0000"/>
      <name val="Times New Roman"/>
      <family val="1"/>
    </font>
    <font>
      <b/>
      <sz val="14"/>
      <color theme="4"/>
      <name val="Calibri (Body)"/>
    </font>
    <font>
      <b/>
      <sz val="12"/>
      <color rgb="FF1532B1"/>
      <name val="Times New Roman"/>
      <family val="1"/>
    </font>
    <font>
      <sz val="13"/>
      <color rgb="FF222222"/>
      <name val="Arial"/>
      <family val="2"/>
    </font>
    <font>
      <i/>
      <sz val="13"/>
      <color rgb="FF222222"/>
      <name val="Arial"/>
      <family val="2"/>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6" tint="0.59999389629810485"/>
        <bgColor indexed="64"/>
      </patternFill>
    </fill>
    <fill>
      <patternFill patternType="solid">
        <fgColor theme="2" tint="-9.9978637043366805E-2"/>
        <bgColor indexed="64"/>
      </patternFill>
    </fill>
  </fills>
  <borders count="2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bottom/>
      <diagonal/>
    </border>
    <border>
      <left/>
      <right style="medium">
        <color auto="1"/>
      </right>
      <top/>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right style="medium">
        <color auto="1"/>
      </right>
      <top/>
      <bottom style="thin">
        <color auto="1"/>
      </bottom>
      <diagonal/>
    </border>
    <border>
      <left/>
      <right style="medium">
        <color auto="1"/>
      </right>
      <top style="thin">
        <color auto="1"/>
      </top>
      <bottom/>
      <diagonal/>
    </border>
    <border>
      <left style="medium">
        <color auto="1"/>
      </left>
      <right style="thin">
        <color auto="1"/>
      </right>
      <top/>
      <bottom style="medium">
        <color auto="1"/>
      </bottom>
      <diagonal/>
    </border>
    <border>
      <left/>
      <right/>
      <top/>
      <bottom style="medium">
        <color auto="1"/>
      </bottom>
      <diagonal/>
    </border>
    <border>
      <left/>
      <right style="medium">
        <color auto="1"/>
      </right>
      <top/>
      <bottom style="medium">
        <color auto="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7">
    <xf numFmtId="0" fontId="0" fillId="0" borderId="0" xfId="0"/>
    <xf numFmtId="0" fontId="1" fillId="0" borderId="0" xfId="0" applyFont="1"/>
    <xf numFmtId="0" fontId="1" fillId="0" borderId="0" xfId="0" applyFont="1" applyAlignment="1"/>
    <xf numFmtId="0" fontId="1" fillId="0" borderId="0" xfId="0" applyFont="1" applyAlignment="1">
      <alignment horizontal="center"/>
    </xf>
    <xf numFmtId="164" fontId="1" fillId="2" borderId="1" xfId="0" applyNumberFormat="1" applyFont="1" applyFill="1" applyBorder="1" applyAlignment="1">
      <alignment horizontal="center"/>
    </xf>
    <xf numFmtId="0" fontId="1" fillId="0" borderId="2" xfId="0" applyFont="1" applyBorder="1" applyAlignment="1">
      <alignment horizontal="center"/>
    </xf>
    <xf numFmtId="164" fontId="1" fillId="2" borderId="3" xfId="0" applyNumberFormat="1" applyFont="1" applyFill="1" applyBorder="1" applyAlignment="1">
      <alignment horizontal="center"/>
    </xf>
    <xf numFmtId="164" fontId="1" fillId="2" borderId="4" xfId="0" applyNumberFormat="1" applyFont="1" applyFill="1" applyBorder="1" applyAlignment="1">
      <alignment horizontal="center"/>
    </xf>
    <xf numFmtId="0" fontId="1" fillId="0" borderId="0" xfId="0" applyFont="1" applyBorder="1" applyAlignment="1">
      <alignment horizontal="center"/>
    </xf>
    <xf numFmtId="164" fontId="1" fillId="2" borderId="5" xfId="0" applyNumberFormat="1" applyFont="1" applyFill="1" applyBorder="1" applyAlignment="1">
      <alignment horizontal="center"/>
    </xf>
    <xf numFmtId="0" fontId="1" fillId="0" borderId="4" xfId="0" applyFont="1" applyBorder="1" applyAlignment="1">
      <alignment horizontal="center"/>
    </xf>
    <xf numFmtId="164" fontId="1" fillId="2" borderId="0" xfId="0" applyNumberFormat="1" applyFont="1" applyFill="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164" fontId="1" fillId="2" borderId="7" xfId="0" applyNumberFormat="1" applyFont="1" applyFill="1" applyBorder="1" applyAlignment="1">
      <alignment horizontal="center"/>
    </xf>
    <xf numFmtId="0" fontId="1" fillId="0" borderId="8" xfId="0" applyFont="1" applyBorder="1" applyAlignment="1">
      <alignment horizontal="center"/>
    </xf>
    <xf numFmtId="0" fontId="1" fillId="0" borderId="9" xfId="0" applyFont="1" applyBorder="1"/>
    <xf numFmtId="0" fontId="1" fillId="0" borderId="10" xfId="0" applyFont="1" applyBorder="1"/>
    <xf numFmtId="0" fontId="1" fillId="0" borderId="11" xfId="0" applyFont="1" applyBorder="1"/>
    <xf numFmtId="0" fontId="0" fillId="0" borderId="0" xfId="0" applyFont="1"/>
    <xf numFmtId="0" fontId="0" fillId="0" borderId="0" xfId="0" applyFont="1" applyBorder="1"/>
    <xf numFmtId="0" fontId="4" fillId="0" borderId="0" xfId="0" applyFont="1"/>
    <xf numFmtId="0" fontId="4" fillId="0" borderId="0" xfId="0" applyFont="1" applyBorder="1"/>
    <xf numFmtId="0" fontId="0"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0" borderId="5"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3" borderId="4" xfId="0" applyFont="1" applyFill="1" applyBorder="1"/>
    <xf numFmtId="0" fontId="0" fillId="3" borderId="0" xfId="0" applyFont="1" applyFill="1" applyBorder="1"/>
    <xf numFmtId="0" fontId="0" fillId="3" borderId="5" xfId="0" applyFont="1" applyFill="1" applyBorder="1"/>
    <xf numFmtId="2" fontId="0" fillId="3" borderId="0" xfId="0" applyNumberFormat="1" applyFont="1" applyFill="1" applyAlignment="1">
      <alignment horizontal="left"/>
    </xf>
    <xf numFmtId="0" fontId="4" fillId="0" borderId="0" xfId="0" applyFont="1" applyFill="1" applyBorder="1"/>
    <xf numFmtId="164" fontId="4" fillId="3" borderId="0" xfId="0" applyNumberFormat="1" applyFont="1" applyFill="1" applyAlignment="1">
      <alignment horizontal="left"/>
    </xf>
    <xf numFmtId="0" fontId="0" fillId="3" borderId="6" xfId="0" applyFont="1" applyFill="1" applyBorder="1"/>
    <xf numFmtId="0" fontId="0" fillId="3" borderId="8" xfId="0" applyFont="1" applyFill="1" applyBorder="1"/>
    <xf numFmtId="164" fontId="0" fillId="3" borderId="0" xfId="0" applyNumberFormat="1" applyFont="1" applyFill="1" applyAlignment="1">
      <alignment horizontal="left"/>
    </xf>
    <xf numFmtId="0" fontId="4" fillId="0" borderId="1" xfId="0" applyFont="1" applyBorder="1"/>
    <xf numFmtId="0" fontId="1" fillId="0" borderId="2" xfId="0" applyFont="1" applyFill="1" applyBorder="1" applyAlignment="1">
      <alignment horizontal="center"/>
    </xf>
    <xf numFmtId="0" fontId="1" fillId="0" borderId="0" xfId="0" applyFont="1" applyFill="1" applyBorder="1" applyAlignment="1">
      <alignment horizontal="center"/>
    </xf>
    <xf numFmtId="0" fontId="1" fillId="0" borderId="4" xfId="0" applyFont="1" applyFill="1" applyBorder="1" applyAlignment="1">
      <alignment horizontal="center"/>
    </xf>
    <xf numFmtId="0" fontId="1" fillId="0" borderId="6" xfId="0" applyFont="1" applyFill="1" applyBorder="1" applyAlignment="1">
      <alignment horizontal="center"/>
    </xf>
    <xf numFmtId="0" fontId="5" fillId="0" borderId="0" xfId="0" applyFont="1"/>
    <xf numFmtId="0" fontId="7" fillId="0" borderId="0" xfId="0" applyFont="1"/>
    <xf numFmtId="0" fontId="9" fillId="0" borderId="0" xfId="0" applyFont="1" applyAlignment="1"/>
    <xf numFmtId="0" fontId="9" fillId="0" borderId="0" xfId="0" applyFont="1"/>
    <xf numFmtId="0" fontId="1" fillId="0" borderId="7" xfId="0" applyFont="1" applyFill="1" applyBorder="1" applyAlignment="1">
      <alignment horizontal="center"/>
    </xf>
    <xf numFmtId="0" fontId="1" fillId="0" borderId="1" xfId="0" applyFont="1" applyFill="1" applyBorder="1" applyAlignment="1">
      <alignment horizontal="center"/>
    </xf>
    <xf numFmtId="164" fontId="1" fillId="4" borderId="2" xfId="0" applyNumberFormat="1" applyFont="1" applyFill="1" applyBorder="1" applyAlignment="1">
      <alignment horizontal="center"/>
    </xf>
    <xf numFmtId="164" fontId="1" fillId="4" borderId="7" xfId="0" applyNumberFormat="1" applyFont="1" applyFill="1" applyBorder="1" applyAlignment="1">
      <alignment horizontal="center"/>
    </xf>
    <xf numFmtId="164" fontId="1" fillId="4" borderId="0" xfId="0" applyNumberFormat="1" applyFont="1" applyFill="1" applyBorder="1" applyAlignment="1">
      <alignment horizontal="center"/>
    </xf>
    <xf numFmtId="164" fontId="1" fillId="4" borderId="4" xfId="0" applyNumberFormat="1" applyFont="1" applyFill="1" applyBorder="1" applyAlignment="1">
      <alignment horizontal="center"/>
    </xf>
    <xf numFmtId="2" fontId="1" fillId="4" borderId="0" xfId="0" applyNumberFormat="1" applyFont="1" applyFill="1" applyBorder="1" applyAlignment="1">
      <alignment horizontal="center"/>
    </xf>
    <xf numFmtId="2" fontId="1" fillId="4" borderId="7" xfId="0" applyNumberFormat="1" applyFont="1" applyFill="1" applyBorder="1" applyAlignment="1">
      <alignment horizontal="center"/>
    </xf>
    <xf numFmtId="0" fontId="1" fillId="0" borderId="0" xfId="0" applyFont="1" applyAlignment="1">
      <alignment horizontal="left"/>
    </xf>
    <xf numFmtId="0" fontId="10" fillId="0" borderId="0" xfId="0" applyFont="1"/>
    <xf numFmtId="0" fontId="12" fillId="0" borderId="0" xfId="0" applyFont="1" applyFill="1" applyBorder="1" applyAlignment="1">
      <alignment horizontal="center"/>
    </xf>
    <xf numFmtId="0" fontId="12" fillId="0" borderId="4" xfId="0" applyFont="1" applyFill="1" applyBorder="1" applyAlignment="1">
      <alignment horizontal="center"/>
    </xf>
    <xf numFmtId="2" fontId="14" fillId="4" borderId="2" xfId="0" applyNumberFormat="1" applyFont="1" applyFill="1" applyBorder="1" applyAlignment="1">
      <alignment horizontal="center"/>
    </xf>
    <xf numFmtId="2" fontId="14" fillId="4" borderId="0" xfId="0" applyNumberFormat="1" applyFont="1" applyFill="1" applyBorder="1" applyAlignment="1">
      <alignment horizontal="center"/>
    </xf>
    <xf numFmtId="0" fontId="14" fillId="0" borderId="0" xfId="0" applyFont="1" applyFill="1" applyBorder="1" applyAlignment="1">
      <alignment horizontal="center"/>
    </xf>
    <xf numFmtId="2" fontId="14" fillId="0" borderId="0" xfId="0" applyNumberFormat="1" applyFont="1" applyFill="1" applyBorder="1" applyAlignment="1">
      <alignment horizontal="center"/>
    </xf>
    <xf numFmtId="0" fontId="0" fillId="3" borderId="7" xfId="0" applyFont="1" applyFill="1" applyBorder="1"/>
    <xf numFmtId="0" fontId="1" fillId="0" borderId="12" xfId="0" applyFont="1" applyBorder="1"/>
    <xf numFmtId="0" fontId="0" fillId="4" borderId="13" xfId="0" applyFont="1" applyFill="1" applyBorder="1" applyAlignment="1">
      <alignment horizontal="center"/>
    </xf>
    <xf numFmtId="0" fontId="1" fillId="0" borderId="14" xfId="0" applyFont="1" applyFill="1" applyBorder="1" applyAlignment="1">
      <alignment horizontal="center"/>
    </xf>
    <xf numFmtId="164" fontId="1" fillId="4" borderId="15" xfId="0" applyNumberFormat="1" applyFont="1" applyFill="1" applyBorder="1" applyAlignment="1">
      <alignment horizontal="center"/>
    </xf>
    <xf numFmtId="164" fontId="1" fillId="4" borderId="17" xfId="0" applyNumberFormat="1" applyFont="1" applyFill="1" applyBorder="1" applyAlignment="1">
      <alignment horizontal="center"/>
    </xf>
    <xf numFmtId="0" fontId="1" fillId="0" borderId="17" xfId="0" applyFont="1" applyFill="1" applyBorder="1" applyAlignment="1">
      <alignment horizontal="center"/>
    </xf>
    <xf numFmtId="0" fontId="1" fillId="0" borderId="19" xfId="0" applyFont="1" applyBorder="1" applyAlignment="1">
      <alignment horizontal="left"/>
    </xf>
    <xf numFmtId="0" fontId="1" fillId="0" borderId="20" xfId="0" applyFont="1" applyFill="1" applyBorder="1" applyAlignment="1">
      <alignment horizontal="center"/>
    </xf>
    <xf numFmtId="0" fontId="1" fillId="0" borderId="21" xfId="0" applyFont="1" applyFill="1" applyBorder="1" applyAlignment="1">
      <alignment horizontal="center"/>
    </xf>
    <xf numFmtId="0" fontId="1" fillId="0" borderId="23" xfId="0" applyFont="1" applyFill="1" applyBorder="1" applyAlignment="1">
      <alignment horizontal="center"/>
    </xf>
    <xf numFmtId="164" fontId="1" fillId="4" borderId="23" xfId="0" applyNumberFormat="1" applyFont="1" applyFill="1" applyBorder="1" applyAlignment="1">
      <alignment horizontal="center"/>
    </xf>
    <xf numFmtId="0" fontId="1" fillId="0" borderId="24" xfId="0" applyFont="1" applyFill="1" applyBorder="1" applyAlignment="1">
      <alignment horizontal="center"/>
    </xf>
    <xf numFmtId="0" fontId="1" fillId="0" borderId="16" xfId="0" applyFont="1" applyBorder="1" applyAlignment="1">
      <alignment horizontal="left" vertical="top"/>
    </xf>
    <xf numFmtId="0" fontId="1" fillId="0" borderId="22" xfId="0" applyFont="1" applyBorder="1" applyAlignment="1">
      <alignment horizontal="left" vertical="top"/>
    </xf>
    <xf numFmtId="0" fontId="1" fillId="0" borderId="18" xfId="0" applyFont="1" applyBorder="1" applyAlignment="1">
      <alignment horizontal="left" vertical="top"/>
    </xf>
    <xf numFmtId="0" fontId="1" fillId="0" borderId="19" xfId="0" applyFont="1" applyBorder="1" applyAlignment="1">
      <alignment horizontal="left" vertical="top"/>
    </xf>
    <xf numFmtId="0" fontId="4" fillId="0" borderId="2" xfId="0" applyFont="1" applyBorder="1" applyAlignment="1">
      <alignment horizontal="center"/>
    </xf>
    <xf numFmtId="0" fontId="4" fillId="0" borderId="3" xfId="0" applyFont="1" applyBorder="1" applyAlignment="1">
      <alignment horizontal="center"/>
    </xf>
    <xf numFmtId="0" fontId="15" fillId="0" borderId="0" xfId="0" applyFont="1"/>
    <xf numFmtId="2" fontId="1" fillId="0" borderId="0" xfId="0" applyNumberFormat="1" applyFont="1" applyFill="1" applyBorder="1" applyAlignment="1">
      <alignment horizontal="center"/>
    </xf>
    <xf numFmtId="164" fontId="1" fillId="4" borderId="21" xfId="0" applyNumberFormat="1" applyFont="1" applyFill="1" applyBorder="1" applyAlignment="1">
      <alignment horizontal="center"/>
    </xf>
    <xf numFmtId="164" fontId="1" fillId="4" borderId="20" xfId="0" applyNumberFormat="1" applyFont="1" applyFill="1" applyBorder="1" applyAlignment="1">
      <alignment horizontal="center"/>
    </xf>
    <xf numFmtId="0" fontId="1" fillId="0" borderId="9" xfId="0" applyFont="1" applyBorder="1" applyAlignment="1">
      <alignment horizontal="left" vertical="top"/>
    </xf>
    <xf numFmtId="0" fontId="1" fillId="0" borderId="10" xfId="0" applyFont="1" applyBorder="1" applyAlignment="1">
      <alignment horizontal="left" vertical="top"/>
    </xf>
    <xf numFmtId="0" fontId="1" fillId="0" borderId="11" xfId="0" applyFont="1" applyBorder="1" applyAlignment="1">
      <alignment horizontal="left" vertical="top"/>
    </xf>
    <xf numFmtId="0" fontId="10" fillId="5" borderId="0" xfId="0" applyFont="1" applyFill="1"/>
    <xf numFmtId="0" fontId="10" fillId="0" borderId="0" xfId="0" applyFont="1" applyFill="1"/>
    <xf numFmtId="0" fontId="1" fillId="0" borderId="5" xfId="0" applyFont="1" applyBorder="1" applyAlignment="1">
      <alignment horizontal="left" vertical="top"/>
    </xf>
    <xf numFmtId="0" fontId="1" fillId="0" borderId="16" xfId="0" applyFont="1" applyBorder="1" applyAlignment="1">
      <alignment vertical="top"/>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2" defaultPivotStyle="PivotStyleLight16"/>
  <colors>
    <mruColors>
      <color rgb="FF1532B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9" sqref="B19"/>
    </sheetView>
  </sheetViews>
  <sheetFormatPr baseColWidth="10" defaultRowHeight="16" x14ac:dyDescent="0.2"/>
  <cols>
    <col min="1" max="1" width="36.6640625" style="1" customWidth="1"/>
    <col min="2" max="2" width="25.6640625" style="1" customWidth="1"/>
    <col min="3" max="3" width="23.83203125" style="1" customWidth="1"/>
    <col min="4" max="4" width="14.5" style="1" customWidth="1"/>
    <col min="5" max="5" width="13.1640625" style="1" customWidth="1"/>
    <col min="6" max="16384" width="10.83203125" style="1"/>
  </cols>
  <sheetData>
    <row r="1" spans="1:6" x14ac:dyDescent="0.2">
      <c r="B1" s="1" t="s">
        <v>6</v>
      </c>
      <c r="C1" s="1" t="s">
        <v>7</v>
      </c>
      <c r="D1" s="1" t="s">
        <v>8</v>
      </c>
      <c r="E1" s="2" t="s">
        <v>10</v>
      </c>
      <c r="F1" s="1" t="s">
        <v>11</v>
      </c>
    </row>
    <row r="2" spans="1:6" x14ac:dyDescent="0.2">
      <c r="A2" s="16" t="s">
        <v>5</v>
      </c>
      <c r="B2" s="4" t="s">
        <v>12</v>
      </c>
      <c r="C2" s="5"/>
      <c r="D2" s="6">
        <v>1</v>
      </c>
      <c r="E2" s="3"/>
    </row>
    <row r="3" spans="1:6" x14ac:dyDescent="0.2">
      <c r="A3" s="17" t="s">
        <v>4</v>
      </c>
      <c r="B3" s="7">
        <v>1</v>
      </c>
      <c r="C3" s="8"/>
      <c r="D3" s="9">
        <v>1</v>
      </c>
      <c r="E3" s="3"/>
    </row>
    <row r="4" spans="1:6" x14ac:dyDescent="0.2">
      <c r="A4" s="17" t="s">
        <v>3</v>
      </c>
      <c r="B4" s="10" t="s">
        <v>14</v>
      </c>
      <c r="C4" s="11">
        <v>1</v>
      </c>
      <c r="D4" s="12"/>
      <c r="E4" s="3"/>
    </row>
    <row r="5" spans="1:6" x14ac:dyDescent="0.2">
      <c r="A5" s="17" t="s">
        <v>2</v>
      </c>
      <c r="B5" s="10">
        <v>3.6</v>
      </c>
      <c r="C5" s="11">
        <v>1</v>
      </c>
      <c r="D5" s="12"/>
      <c r="E5" s="3"/>
    </row>
    <row r="6" spans="1:6" x14ac:dyDescent="0.2">
      <c r="A6" s="17" t="s">
        <v>1</v>
      </c>
      <c r="B6" s="10">
        <v>25</v>
      </c>
      <c r="C6" s="11">
        <v>1</v>
      </c>
      <c r="D6" s="12"/>
      <c r="E6" s="3"/>
    </row>
    <row r="7" spans="1:6" x14ac:dyDescent="0.2">
      <c r="A7" s="18" t="s">
        <v>0</v>
      </c>
      <c r="B7" s="13">
        <v>3</v>
      </c>
      <c r="C7" s="14">
        <v>1</v>
      </c>
      <c r="D7" s="15"/>
      <c r="E7" s="3"/>
    </row>
    <row r="8" spans="1:6" x14ac:dyDescent="0.2">
      <c r="B8" s="3"/>
      <c r="C8" s="3"/>
      <c r="D8" s="3"/>
      <c r="E8" s="3"/>
    </row>
    <row r="9" spans="1:6" x14ac:dyDescent="0.2">
      <c r="A9" s="1" t="s">
        <v>9</v>
      </c>
      <c r="B9" s="3"/>
      <c r="C9" s="3"/>
      <c r="D9" s="3"/>
      <c r="E9" s="3"/>
    </row>
    <row r="12" spans="1:6" x14ac:dyDescent="0.2">
      <c r="B12" s="1" t="s">
        <v>13</v>
      </c>
    </row>
    <row r="13" spans="1:6" x14ac:dyDescent="0.2">
      <c r="B13" s="1" t="s">
        <v>15</v>
      </c>
    </row>
  </sheetData>
  <pageMargins left="0.7" right="0.7" top="0.75" bottom="0.7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
  <sheetViews>
    <sheetView tabSelected="1" workbookViewId="0">
      <selection activeCell="C7" sqref="C7"/>
    </sheetView>
  </sheetViews>
  <sheetFormatPr baseColWidth="10" defaultRowHeight="16" x14ac:dyDescent="0.2"/>
  <cols>
    <col min="1" max="1" width="35.6640625" style="19" customWidth="1"/>
    <col min="2" max="2" width="39" style="19" bestFit="1" customWidth="1"/>
    <col min="3" max="3" width="29.33203125" style="19" customWidth="1"/>
    <col min="4" max="4" width="28" style="19" customWidth="1"/>
    <col min="5" max="5" width="43.5" style="19" customWidth="1"/>
    <col min="6" max="6" width="15.5" style="19" customWidth="1"/>
    <col min="7" max="16384" width="10.83203125" style="19"/>
  </cols>
  <sheetData>
    <row r="1" spans="1:8" ht="19" x14ac:dyDescent="0.25">
      <c r="A1" s="60" t="s">
        <v>130</v>
      </c>
    </row>
    <row r="2" spans="1:8" ht="19" x14ac:dyDescent="0.25">
      <c r="A2" s="93" t="s">
        <v>127</v>
      </c>
    </row>
    <row r="3" spans="1:8" ht="19" x14ac:dyDescent="0.25">
      <c r="A3" s="94"/>
    </row>
    <row r="4" spans="1:8" ht="17" thickBot="1" x14ac:dyDescent="0.25">
      <c r="A4" s="1"/>
      <c r="B4" s="50" t="s">
        <v>6</v>
      </c>
      <c r="C4" s="50" t="s">
        <v>7</v>
      </c>
      <c r="D4" s="50" t="s">
        <v>8</v>
      </c>
      <c r="E4" s="49" t="s">
        <v>68</v>
      </c>
      <c r="F4" s="50" t="s">
        <v>74</v>
      </c>
      <c r="G4" s="50" t="s">
        <v>72</v>
      </c>
    </row>
    <row r="5" spans="1:8" x14ac:dyDescent="0.2">
      <c r="A5" s="68" t="s">
        <v>5</v>
      </c>
      <c r="B5" s="69">
        <v>1</v>
      </c>
      <c r="C5" s="70"/>
      <c r="D5" s="71"/>
      <c r="E5" s="2" t="s">
        <v>96</v>
      </c>
      <c r="F5" s="1" t="s">
        <v>95</v>
      </c>
      <c r="G5" s="47" t="s">
        <v>97</v>
      </c>
    </row>
    <row r="6" spans="1:8" x14ac:dyDescent="0.2">
      <c r="A6" s="80" t="s">
        <v>73</v>
      </c>
      <c r="B6" s="56" t="s">
        <v>69</v>
      </c>
      <c r="C6" s="44"/>
      <c r="D6" s="72"/>
      <c r="E6" s="2" t="s">
        <v>71</v>
      </c>
      <c r="F6" s="1" t="s">
        <v>70</v>
      </c>
      <c r="G6" s="47" t="s">
        <v>86</v>
      </c>
    </row>
    <row r="7" spans="1:8" x14ac:dyDescent="0.2">
      <c r="A7" s="80"/>
      <c r="B7" s="56"/>
      <c r="C7" s="65">
        <v>10.4</v>
      </c>
      <c r="D7" s="72"/>
      <c r="E7" s="2" t="s">
        <v>150</v>
      </c>
      <c r="F7" s="1" t="s">
        <v>41</v>
      </c>
      <c r="G7" s="47"/>
    </row>
    <row r="8" spans="1:8" x14ac:dyDescent="0.2">
      <c r="A8" s="80"/>
      <c r="B8" s="56"/>
      <c r="C8" s="65">
        <v>14.1</v>
      </c>
      <c r="D8" s="72"/>
      <c r="E8" s="2" t="s">
        <v>151</v>
      </c>
      <c r="F8" s="1" t="s">
        <v>18</v>
      </c>
      <c r="G8" s="47" t="s">
        <v>149</v>
      </c>
    </row>
    <row r="9" spans="1:8" x14ac:dyDescent="0.2">
      <c r="A9" s="80"/>
      <c r="B9" s="56"/>
      <c r="C9" s="65">
        <v>13.7</v>
      </c>
      <c r="D9" s="72"/>
      <c r="E9" s="2" t="s">
        <v>75</v>
      </c>
      <c r="F9" s="1" t="s">
        <v>18</v>
      </c>
      <c r="G9" s="47" t="s">
        <v>111</v>
      </c>
    </row>
    <row r="10" spans="1:8" x14ac:dyDescent="0.2">
      <c r="A10" s="80"/>
      <c r="B10" s="56"/>
      <c r="C10" s="66">
        <v>9.5</v>
      </c>
      <c r="D10" s="72"/>
      <c r="E10" s="2" t="s">
        <v>75</v>
      </c>
      <c r="F10" s="1" t="s">
        <v>41</v>
      </c>
      <c r="G10" s="47" t="s">
        <v>111</v>
      </c>
    </row>
    <row r="11" spans="1:8" x14ac:dyDescent="0.2">
      <c r="A11" s="95" t="s">
        <v>159</v>
      </c>
      <c r="B11" s="55"/>
      <c r="C11" s="87">
        <v>8.8000000000000007</v>
      </c>
      <c r="D11" s="72"/>
      <c r="E11" s="2" t="s">
        <v>158</v>
      </c>
      <c r="F11" s="1"/>
      <c r="G11" s="47"/>
    </row>
    <row r="12" spans="1:8" x14ac:dyDescent="0.2">
      <c r="A12" s="90" t="s">
        <v>110</v>
      </c>
      <c r="B12" s="53"/>
      <c r="C12" s="43"/>
      <c r="D12" s="88" t="s">
        <v>82</v>
      </c>
      <c r="E12" s="2" t="s">
        <v>84</v>
      </c>
      <c r="F12" s="1" t="s">
        <v>85</v>
      </c>
      <c r="G12" s="47" t="s">
        <v>87</v>
      </c>
      <c r="H12" s="1"/>
    </row>
    <row r="13" spans="1:8" x14ac:dyDescent="0.2">
      <c r="A13" s="91"/>
      <c r="B13" s="55"/>
      <c r="C13" s="44">
        <v>6.11</v>
      </c>
      <c r="D13" s="72"/>
      <c r="E13" s="2" t="s">
        <v>158</v>
      </c>
      <c r="F13" s="1"/>
      <c r="G13" s="47"/>
      <c r="H13" s="1"/>
    </row>
    <row r="14" spans="1:8" x14ac:dyDescent="0.2">
      <c r="A14" s="91"/>
      <c r="B14" s="55"/>
      <c r="C14" s="44">
        <v>5.67</v>
      </c>
      <c r="D14" s="72"/>
      <c r="E14" s="2" t="s">
        <v>155</v>
      </c>
      <c r="F14" s="1" t="s">
        <v>153</v>
      </c>
      <c r="G14" s="47" t="s">
        <v>157</v>
      </c>
      <c r="H14" s="1"/>
    </row>
    <row r="15" spans="1:8" x14ac:dyDescent="0.2">
      <c r="A15" s="92"/>
      <c r="B15" s="54"/>
      <c r="C15" s="51">
        <v>5.26</v>
      </c>
      <c r="D15" s="89"/>
      <c r="E15" s="2" t="s">
        <v>156</v>
      </c>
      <c r="F15" s="1" t="s">
        <v>119</v>
      </c>
      <c r="G15" s="47" t="s">
        <v>152</v>
      </c>
      <c r="H15" s="1"/>
    </row>
    <row r="16" spans="1:8" x14ac:dyDescent="0.2">
      <c r="A16" s="82" t="s">
        <v>126</v>
      </c>
      <c r="B16" s="45" t="s">
        <v>90</v>
      </c>
      <c r="C16" s="55"/>
      <c r="D16" s="73"/>
      <c r="E16" s="2" t="s">
        <v>92</v>
      </c>
      <c r="F16" s="1"/>
      <c r="G16" s="47" t="s">
        <v>93</v>
      </c>
      <c r="H16" s="1"/>
    </row>
    <row r="17" spans="1:8" x14ac:dyDescent="0.2">
      <c r="A17" s="80"/>
      <c r="B17" s="45"/>
      <c r="C17" s="55"/>
      <c r="D17" s="73" t="s">
        <v>143</v>
      </c>
      <c r="E17" s="2" t="s">
        <v>144</v>
      </c>
      <c r="F17" s="1" t="s">
        <v>85</v>
      </c>
      <c r="G17" s="47" t="s">
        <v>145</v>
      </c>
      <c r="H17" s="1"/>
    </row>
    <row r="18" spans="1:8" x14ac:dyDescent="0.2">
      <c r="A18" s="80"/>
      <c r="B18" s="45" t="s">
        <v>120</v>
      </c>
      <c r="C18" s="55"/>
      <c r="D18" s="73"/>
      <c r="E18" s="2" t="s">
        <v>128</v>
      </c>
      <c r="F18" s="1"/>
      <c r="G18" s="1" t="s">
        <v>123</v>
      </c>
      <c r="H18" s="1"/>
    </row>
    <row r="19" spans="1:8" x14ac:dyDescent="0.2">
      <c r="A19" s="80"/>
      <c r="B19" s="45" t="s">
        <v>121</v>
      </c>
      <c r="C19" s="55"/>
      <c r="D19" s="73"/>
      <c r="E19" s="2" t="s">
        <v>129</v>
      </c>
      <c r="F19" s="59">
        <v>1991</v>
      </c>
      <c r="G19" s="1" t="s">
        <v>124</v>
      </c>
      <c r="H19" s="1"/>
    </row>
    <row r="20" spans="1:8" x14ac:dyDescent="0.2">
      <c r="A20" s="80"/>
      <c r="B20" s="45">
        <v>24.9</v>
      </c>
      <c r="C20" s="55"/>
      <c r="D20" s="73"/>
      <c r="E20" s="2" t="s">
        <v>71</v>
      </c>
      <c r="F20" s="1" t="s">
        <v>70</v>
      </c>
      <c r="G20" s="47" t="s">
        <v>86</v>
      </c>
      <c r="H20" s="1"/>
    </row>
    <row r="21" spans="1:8" x14ac:dyDescent="0.2">
      <c r="A21" s="80"/>
      <c r="B21" s="62">
        <v>50</v>
      </c>
      <c r="C21" s="55"/>
      <c r="D21" s="73"/>
      <c r="E21" s="2" t="s">
        <v>125</v>
      </c>
      <c r="F21" s="1"/>
      <c r="G21" s="47" t="s">
        <v>109</v>
      </c>
      <c r="H21" s="1"/>
    </row>
    <row r="22" spans="1:8" x14ac:dyDescent="0.2">
      <c r="A22" s="96" t="s">
        <v>98</v>
      </c>
      <c r="B22" s="45" t="s">
        <v>94</v>
      </c>
      <c r="C22" s="55"/>
      <c r="D22" s="73"/>
      <c r="E22" s="2" t="s">
        <v>96</v>
      </c>
      <c r="F22" s="1" t="s">
        <v>95</v>
      </c>
      <c r="G22" s="47" t="s">
        <v>97</v>
      </c>
      <c r="H22" s="1"/>
    </row>
    <row r="23" spans="1:8" x14ac:dyDescent="0.2">
      <c r="A23" s="74" t="s">
        <v>99</v>
      </c>
      <c r="B23" s="46"/>
      <c r="C23" s="54"/>
      <c r="D23" s="75"/>
      <c r="E23" s="2"/>
      <c r="F23" s="59"/>
      <c r="G23" s="47"/>
      <c r="H23" s="1"/>
    </row>
    <row r="24" spans="1:8" x14ac:dyDescent="0.2">
      <c r="A24" s="82" t="s">
        <v>2</v>
      </c>
      <c r="B24" s="52"/>
      <c r="C24" s="63">
        <v>2.12</v>
      </c>
      <c r="D24" s="76"/>
      <c r="E24" s="2" t="s">
        <v>75</v>
      </c>
      <c r="F24" s="59" t="s">
        <v>18</v>
      </c>
      <c r="G24" s="47" t="s">
        <v>111</v>
      </c>
      <c r="H24" s="1"/>
    </row>
    <row r="25" spans="1:8" x14ac:dyDescent="0.2">
      <c r="A25" s="80"/>
      <c r="B25" s="45"/>
      <c r="C25" s="64">
        <v>1.73</v>
      </c>
      <c r="D25" s="73"/>
      <c r="E25" s="2" t="s">
        <v>75</v>
      </c>
      <c r="F25" s="59" t="s">
        <v>41</v>
      </c>
      <c r="G25" s="47" t="s">
        <v>111</v>
      </c>
      <c r="H25" s="1"/>
    </row>
    <row r="26" spans="1:8" x14ac:dyDescent="0.2">
      <c r="A26" s="80"/>
      <c r="B26" s="45"/>
      <c r="C26" s="57">
        <f>43.4/25.9</f>
        <v>1.6756756756756757</v>
      </c>
      <c r="D26" s="73"/>
      <c r="E26" s="2" t="s">
        <v>76</v>
      </c>
      <c r="F26" s="59" t="s">
        <v>77</v>
      </c>
      <c r="G26" s="48" t="s">
        <v>88</v>
      </c>
      <c r="H26" s="1"/>
    </row>
    <row r="27" spans="1:8" x14ac:dyDescent="0.2">
      <c r="A27" s="80"/>
      <c r="B27" s="45" t="s">
        <v>91</v>
      </c>
      <c r="C27" s="57"/>
      <c r="D27" s="73"/>
      <c r="E27" s="2" t="s">
        <v>92</v>
      </c>
      <c r="F27" s="59"/>
      <c r="G27" s="47" t="s">
        <v>93</v>
      </c>
      <c r="H27" s="1"/>
    </row>
    <row r="28" spans="1:8" x14ac:dyDescent="0.2">
      <c r="A28" s="80"/>
      <c r="B28" s="45"/>
      <c r="C28" s="57"/>
      <c r="D28" s="73" t="s">
        <v>78</v>
      </c>
      <c r="E28" s="2" t="s">
        <v>79</v>
      </c>
      <c r="F28" s="59" t="s">
        <v>80</v>
      </c>
      <c r="G28" s="48"/>
      <c r="H28" s="1"/>
    </row>
    <row r="29" spans="1:8" x14ac:dyDescent="0.2">
      <c r="A29" s="80"/>
      <c r="B29" s="62">
        <v>3.6</v>
      </c>
      <c r="C29" s="57"/>
      <c r="D29" s="73"/>
      <c r="E29" s="2" t="s">
        <v>107</v>
      </c>
      <c r="F29" s="59"/>
      <c r="G29" s="47" t="s">
        <v>109</v>
      </c>
      <c r="H29" s="1"/>
    </row>
    <row r="30" spans="1:8" x14ac:dyDescent="0.2">
      <c r="A30" s="80"/>
      <c r="B30" s="45" t="s">
        <v>104</v>
      </c>
      <c r="C30" s="57"/>
      <c r="D30" s="73"/>
      <c r="E30" s="2" t="s">
        <v>103</v>
      </c>
      <c r="F30" s="59" t="s">
        <v>105</v>
      </c>
      <c r="G30" s="47" t="s">
        <v>106</v>
      </c>
      <c r="H30" s="1"/>
    </row>
    <row r="31" spans="1:8" x14ac:dyDescent="0.2">
      <c r="A31" s="83"/>
      <c r="B31" s="46"/>
      <c r="C31" s="58"/>
      <c r="D31" s="75" t="s">
        <v>81</v>
      </c>
      <c r="E31" s="2" t="s">
        <v>84</v>
      </c>
      <c r="F31" s="59" t="s">
        <v>85</v>
      </c>
      <c r="G31" s="47" t="s">
        <v>87</v>
      </c>
      <c r="H31" s="1"/>
    </row>
    <row r="32" spans="1:8" x14ac:dyDescent="0.2">
      <c r="A32" s="82" t="s">
        <v>1</v>
      </c>
      <c r="B32" s="43"/>
      <c r="C32" s="53"/>
      <c r="D32" s="76" t="s">
        <v>83</v>
      </c>
      <c r="E32" s="2" t="s">
        <v>84</v>
      </c>
      <c r="F32" s="59" t="s">
        <v>85</v>
      </c>
      <c r="G32" s="47" t="s">
        <v>87</v>
      </c>
      <c r="H32" s="1"/>
    </row>
    <row r="33" spans="1:8" x14ac:dyDescent="0.2">
      <c r="A33" s="80"/>
      <c r="B33" s="61">
        <v>25.3</v>
      </c>
      <c r="C33" s="55"/>
      <c r="D33" s="73"/>
      <c r="E33" s="2" t="s">
        <v>108</v>
      </c>
      <c r="F33" s="59"/>
      <c r="G33" s="47" t="s">
        <v>109</v>
      </c>
      <c r="H33" s="1"/>
    </row>
    <row r="34" spans="1:8" ht="17" x14ac:dyDescent="0.2">
      <c r="A34" s="80"/>
      <c r="B34" s="44">
        <v>25.3</v>
      </c>
      <c r="C34" s="55"/>
      <c r="D34" s="73"/>
      <c r="E34" s="2" t="s">
        <v>146</v>
      </c>
      <c r="F34" s="59" t="s">
        <v>147</v>
      </c>
      <c r="G34" s="86" t="s">
        <v>148</v>
      </c>
      <c r="H34" s="1"/>
    </row>
    <row r="35" spans="1:8" x14ac:dyDescent="0.2">
      <c r="A35" s="83"/>
      <c r="B35" s="51" t="s">
        <v>122</v>
      </c>
      <c r="C35" s="54"/>
      <c r="D35" s="75"/>
      <c r="E35" s="2" t="s">
        <v>129</v>
      </c>
      <c r="F35" s="59">
        <v>1991</v>
      </c>
      <c r="G35" s="1" t="s">
        <v>124</v>
      </c>
      <c r="H35" s="1"/>
    </row>
    <row r="36" spans="1:8" x14ac:dyDescent="0.2">
      <c r="A36" s="80" t="s">
        <v>0</v>
      </c>
      <c r="B36" s="61">
        <v>3</v>
      </c>
      <c r="C36" s="55"/>
      <c r="D36" s="73"/>
      <c r="E36" s="2" t="s">
        <v>102</v>
      </c>
      <c r="F36" s="1" t="s">
        <v>101</v>
      </c>
      <c r="G36" s="47" t="s">
        <v>100</v>
      </c>
    </row>
    <row r="37" spans="1:8" x14ac:dyDescent="0.2">
      <c r="A37" s="80"/>
      <c r="B37" s="44" t="s">
        <v>89</v>
      </c>
      <c r="C37" s="55"/>
      <c r="D37" s="73"/>
      <c r="E37" s="2" t="s">
        <v>92</v>
      </c>
      <c r="F37" s="1"/>
      <c r="G37" s="47" t="s">
        <v>93</v>
      </c>
    </row>
    <row r="38" spans="1:8" x14ac:dyDescent="0.2">
      <c r="A38" s="80"/>
      <c r="B38" s="44" t="s">
        <v>116</v>
      </c>
      <c r="C38" s="55"/>
      <c r="D38" s="73">
        <v>1</v>
      </c>
      <c r="E38" s="2" t="s">
        <v>117</v>
      </c>
      <c r="F38" s="1" t="s">
        <v>119</v>
      </c>
      <c r="G38" s="47" t="s">
        <v>118</v>
      </c>
    </row>
    <row r="39" spans="1:8" ht="17" thickBot="1" x14ac:dyDescent="0.25">
      <c r="A39" s="81"/>
      <c r="B39" s="77"/>
      <c r="C39" s="78"/>
      <c r="D39" s="79" t="s">
        <v>112</v>
      </c>
      <c r="E39" s="2" t="s">
        <v>114</v>
      </c>
      <c r="F39" s="1" t="s">
        <v>115</v>
      </c>
      <c r="G39" s="47" t="s">
        <v>113</v>
      </c>
    </row>
    <row r="42" spans="1:8" x14ac:dyDescent="0.2">
      <c r="A42" s="21" t="s">
        <v>154</v>
      </c>
    </row>
    <row r="45" spans="1:8" x14ac:dyDescent="0.2">
      <c r="A45" s="21" t="s">
        <v>40</v>
      </c>
    </row>
    <row r="46" spans="1:8" x14ac:dyDescent="0.2">
      <c r="A46" s="23"/>
      <c r="B46" s="24" t="s">
        <v>18</v>
      </c>
      <c r="C46" s="25" t="s">
        <v>41</v>
      </c>
      <c r="D46" s="19" t="s">
        <v>18</v>
      </c>
      <c r="E46" s="19" t="s">
        <v>41</v>
      </c>
    </row>
    <row r="47" spans="1:8" x14ac:dyDescent="0.2">
      <c r="A47" s="26" t="s">
        <v>16</v>
      </c>
      <c r="B47" s="22" t="s">
        <v>17</v>
      </c>
      <c r="C47" s="27" t="s">
        <v>17</v>
      </c>
      <c r="D47" s="19" t="s">
        <v>46</v>
      </c>
      <c r="E47" s="19" t="s">
        <v>46</v>
      </c>
    </row>
    <row r="48" spans="1:8" x14ac:dyDescent="0.2">
      <c r="A48" s="28" t="s">
        <v>42</v>
      </c>
      <c r="B48" s="20" t="s">
        <v>43</v>
      </c>
      <c r="C48" s="29" t="s">
        <v>44</v>
      </c>
    </row>
    <row r="49" spans="1:5" x14ac:dyDescent="0.2">
      <c r="A49" s="33" t="s">
        <v>19</v>
      </c>
      <c r="B49" s="34" t="s">
        <v>20</v>
      </c>
      <c r="C49" s="35" t="s">
        <v>21</v>
      </c>
      <c r="D49" s="41">
        <f>20.5/1.5</f>
        <v>13.666666666666666</v>
      </c>
      <c r="E49" s="41">
        <f>18.1/1.9</f>
        <v>9.526315789473685</v>
      </c>
    </row>
    <row r="50" spans="1:5" x14ac:dyDescent="0.2">
      <c r="A50" s="28" t="s">
        <v>28</v>
      </c>
      <c r="B50" s="20" t="s">
        <v>30</v>
      </c>
      <c r="C50" s="29" t="s">
        <v>31</v>
      </c>
    </row>
    <row r="51" spans="1:5" x14ac:dyDescent="0.2">
      <c r="A51" s="28" t="s">
        <v>29</v>
      </c>
      <c r="B51" s="20" t="s">
        <v>32</v>
      </c>
      <c r="C51" s="29" t="s">
        <v>33</v>
      </c>
    </row>
    <row r="52" spans="1:5" x14ac:dyDescent="0.2">
      <c r="A52" s="33" t="s">
        <v>22</v>
      </c>
      <c r="B52" s="34" t="s">
        <v>23</v>
      </c>
      <c r="C52" s="35" t="s">
        <v>24</v>
      </c>
      <c r="D52" s="36">
        <f>8.7/4.1</f>
        <v>2.1219512195121952</v>
      </c>
      <c r="E52" s="36">
        <f>6.9/4</f>
        <v>1.7250000000000001</v>
      </c>
    </row>
    <row r="53" spans="1:5" x14ac:dyDescent="0.2">
      <c r="A53" s="33" t="s">
        <v>25</v>
      </c>
      <c r="B53" s="34" t="s">
        <v>34</v>
      </c>
      <c r="C53" s="35" t="s">
        <v>39</v>
      </c>
      <c r="D53" s="36">
        <f>5.8/5.5</f>
        <v>1.0545454545454545</v>
      </c>
      <c r="E53" s="36">
        <f>6.6/4</f>
        <v>1.65</v>
      </c>
    </row>
    <row r="54" spans="1:5" x14ac:dyDescent="0.2">
      <c r="A54" s="28" t="s">
        <v>26</v>
      </c>
      <c r="B54" s="20" t="s">
        <v>35</v>
      </c>
      <c r="C54" s="29" t="s">
        <v>38</v>
      </c>
    </row>
    <row r="55" spans="1:5" x14ac:dyDescent="0.2">
      <c r="A55" s="30" t="s">
        <v>27</v>
      </c>
      <c r="B55" s="31" t="s">
        <v>36</v>
      </c>
      <c r="C55" s="32" t="s">
        <v>37</v>
      </c>
    </row>
    <row r="56" spans="1:5" x14ac:dyDescent="0.2">
      <c r="A56" s="20"/>
      <c r="B56" s="20"/>
      <c r="C56" s="20"/>
    </row>
    <row r="58" spans="1:5" x14ac:dyDescent="0.2">
      <c r="A58" s="37" t="s">
        <v>49</v>
      </c>
      <c r="C58" s="21"/>
    </row>
    <row r="59" spans="1:5" x14ac:dyDescent="0.2">
      <c r="A59" s="23"/>
      <c r="B59" s="25" t="s">
        <v>18</v>
      </c>
      <c r="C59" s="21" t="s">
        <v>18</v>
      </c>
    </row>
    <row r="60" spans="1:5" x14ac:dyDescent="0.2">
      <c r="A60" s="26" t="s">
        <v>16</v>
      </c>
      <c r="B60" s="27" t="s">
        <v>17</v>
      </c>
      <c r="C60" s="21" t="s">
        <v>45</v>
      </c>
    </row>
    <row r="61" spans="1:5" x14ac:dyDescent="0.2">
      <c r="A61" s="28" t="s">
        <v>42</v>
      </c>
      <c r="B61" s="29" t="s">
        <v>47</v>
      </c>
      <c r="C61" s="21"/>
    </row>
    <row r="62" spans="1:5" x14ac:dyDescent="0.2">
      <c r="A62" s="39" t="s">
        <v>19</v>
      </c>
      <c r="B62" s="40" t="s">
        <v>48</v>
      </c>
      <c r="C62" s="38">
        <f>19.8/1.4</f>
        <v>14.142857142857144</v>
      </c>
    </row>
    <row r="63" spans="1:5" x14ac:dyDescent="0.2">
      <c r="C63" s="21"/>
    </row>
    <row r="65" spans="1:5" x14ac:dyDescent="0.2">
      <c r="A65" s="37" t="s">
        <v>67</v>
      </c>
      <c r="B65" s="21"/>
      <c r="C65" s="21"/>
      <c r="D65" s="21"/>
    </row>
    <row r="66" spans="1:5" x14ac:dyDescent="0.2">
      <c r="A66" s="42"/>
      <c r="B66" s="84" t="s">
        <v>57</v>
      </c>
      <c r="C66" s="84"/>
      <c r="D66" s="85"/>
    </row>
    <row r="67" spans="1:5" x14ac:dyDescent="0.2">
      <c r="A67" s="26" t="s">
        <v>16</v>
      </c>
      <c r="B67" s="22" t="s">
        <v>50</v>
      </c>
      <c r="C67" s="22" t="s">
        <v>51</v>
      </c>
      <c r="D67" s="27" t="s">
        <v>52</v>
      </c>
    </row>
    <row r="68" spans="1:5" x14ac:dyDescent="0.2">
      <c r="A68" s="28" t="s">
        <v>58</v>
      </c>
      <c r="B68" s="20"/>
      <c r="C68" s="20"/>
      <c r="D68" s="29" t="s">
        <v>56</v>
      </c>
    </row>
    <row r="69" spans="1:5" x14ac:dyDescent="0.2">
      <c r="A69" s="28" t="s">
        <v>59</v>
      </c>
      <c r="B69" s="20" t="s">
        <v>53</v>
      </c>
      <c r="C69" s="20" t="s">
        <v>54</v>
      </c>
      <c r="D69" s="29" t="s">
        <v>55</v>
      </c>
    </row>
    <row r="70" spans="1:5" x14ac:dyDescent="0.2">
      <c r="A70" s="28" t="s">
        <v>60</v>
      </c>
      <c r="B70" s="20" t="s">
        <v>62</v>
      </c>
      <c r="C70" s="20"/>
      <c r="D70" s="29" t="s">
        <v>63</v>
      </c>
    </row>
    <row r="71" spans="1:5" x14ac:dyDescent="0.2">
      <c r="A71" s="30" t="s">
        <v>61</v>
      </c>
      <c r="B71" s="31" t="s">
        <v>66</v>
      </c>
      <c r="C71" s="31" t="s">
        <v>65</v>
      </c>
      <c r="D71" s="32" t="s">
        <v>64</v>
      </c>
    </row>
    <row r="74" spans="1:5" x14ac:dyDescent="0.2">
      <c r="A74" s="37" t="s">
        <v>131</v>
      </c>
    </row>
    <row r="75" spans="1:5" x14ac:dyDescent="0.2">
      <c r="A75" s="23"/>
      <c r="B75" s="24" t="s">
        <v>133</v>
      </c>
      <c r="C75" s="24" t="s">
        <v>134</v>
      </c>
      <c r="D75" s="24" t="s">
        <v>135</v>
      </c>
      <c r="E75" s="25" t="s">
        <v>136</v>
      </c>
    </row>
    <row r="76" spans="1:5" x14ac:dyDescent="0.2">
      <c r="A76" s="26" t="s">
        <v>132</v>
      </c>
      <c r="B76" s="20" t="s">
        <v>137</v>
      </c>
      <c r="C76" s="20" t="s">
        <v>138</v>
      </c>
      <c r="D76" s="20" t="s">
        <v>139</v>
      </c>
      <c r="E76" s="29" t="s">
        <v>140</v>
      </c>
    </row>
    <row r="77" spans="1:5" x14ac:dyDescent="0.2">
      <c r="A77" s="28"/>
      <c r="B77" s="20"/>
      <c r="C77" s="20"/>
      <c r="D77" s="20"/>
      <c r="E77" s="29"/>
    </row>
    <row r="78" spans="1:5" x14ac:dyDescent="0.2">
      <c r="A78" s="28" t="s">
        <v>141</v>
      </c>
      <c r="B78" s="34">
        <f>34/17.5</f>
        <v>1.9428571428571428</v>
      </c>
      <c r="C78" s="34">
        <f>31.7/4.2</f>
        <v>7.5476190476190474</v>
      </c>
      <c r="D78" s="20"/>
      <c r="E78" s="29"/>
    </row>
    <row r="79" spans="1:5" x14ac:dyDescent="0.2">
      <c r="A79" s="30" t="s">
        <v>142</v>
      </c>
      <c r="B79" s="31"/>
      <c r="C79" s="67">
        <f>31.7/34</f>
        <v>0.93235294117647061</v>
      </c>
      <c r="D79" s="31"/>
      <c r="E79" s="40">
        <f>4.2/17.5</f>
        <v>0.24000000000000002</v>
      </c>
    </row>
  </sheetData>
  <mergeCells count="7">
    <mergeCell ref="A36:A39"/>
    <mergeCell ref="A32:A35"/>
    <mergeCell ref="B66:D66"/>
    <mergeCell ref="A6:A10"/>
    <mergeCell ref="A24:A31"/>
    <mergeCell ref="A16:A21"/>
    <mergeCell ref="A12:A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Current Values</vt:lpstr>
      <vt:lpstr>Literature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Swartwood, Nicole Anne</dc:creator>
  <cp:lastModifiedBy>Microsoft Office User</cp:lastModifiedBy>
  <dcterms:created xsi:type="dcterms:W3CDTF">2018-09-05T12:16:39Z</dcterms:created>
  <dcterms:modified xsi:type="dcterms:W3CDTF">2018-10-05T19:16:15Z</dcterms:modified>
</cp:coreProperties>
</file>