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0A640C1-6F80-4125-A5FD-3EC583C85EBF}" xr6:coauthVersionLast="46" xr6:coauthVersionMax="46" xr10:uidLastSave="{00000000-0000-0000-0000-000000000000}"/>
  <bookViews>
    <workbookView xWindow="-108" yWindow="-108" windowWidth="23256" windowHeight="12576" activeTab="1" xr2:uid="{D752D7B4-D1D8-478E-B287-0026A3F4A723}"/>
  </bookViews>
  <sheets>
    <sheet name="Лист1" sheetId="1" r:id="rId1"/>
    <sheet name="Лист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2" l="1"/>
  <c r="J78" i="1" l="1"/>
  <c r="J74" i="1"/>
  <c r="I74" i="1"/>
  <c r="J75" i="1"/>
  <c r="I75" i="1"/>
  <c r="J76" i="1"/>
  <c r="I76" i="1"/>
  <c r="J77" i="1"/>
  <c r="I77" i="1"/>
  <c r="I78" i="1"/>
  <c r="X57" i="1"/>
  <c r="J67" i="1"/>
  <c r="J68" i="1"/>
  <c r="J69" i="1"/>
  <c r="J70" i="1"/>
  <c r="J71" i="1"/>
  <c r="J72" i="1"/>
  <c r="J73" i="1"/>
  <c r="J66" i="1"/>
  <c r="F67" i="1"/>
  <c r="F68" i="1"/>
  <c r="F69" i="1"/>
  <c r="F70" i="1"/>
  <c r="F71" i="1"/>
  <c r="F72" i="1"/>
  <c r="F73" i="1"/>
  <c r="F74" i="1"/>
  <c r="F75" i="1"/>
  <c r="F76" i="1"/>
  <c r="F77" i="1"/>
  <c r="F78" i="1"/>
  <c r="F66" i="1"/>
  <c r="I66" i="1"/>
  <c r="I72" i="1"/>
  <c r="I69" i="1"/>
  <c r="I73" i="1"/>
  <c r="I68" i="1"/>
  <c r="I70" i="1"/>
  <c r="I71" i="1"/>
  <c r="I67" i="1"/>
  <c r="E72" i="1"/>
  <c r="E73" i="1"/>
  <c r="E75" i="1"/>
  <c r="E76" i="1"/>
  <c r="E77" i="1"/>
  <c r="E68" i="1"/>
  <c r="E70" i="1"/>
  <c r="E74" i="1"/>
  <c r="E67" i="1"/>
  <c r="E69" i="1"/>
  <c r="E71" i="1"/>
  <c r="E78" i="1"/>
  <c r="E66" i="1"/>
  <c r="D72" i="1"/>
  <c r="D73" i="1"/>
  <c r="D76" i="1"/>
  <c r="D78" i="1"/>
  <c r="D68" i="1"/>
  <c r="D71" i="1"/>
  <c r="D74" i="1"/>
  <c r="D75" i="1"/>
  <c r="D67" i="1"/>
  <c r="D69" i="1"/>
  <c r="D70" i="1"/>
  <c r="D77" i="1"/>
  <c r="D66" i="1"/>
  <c r="C72" i="1"/>
  <c r="C73" i="1"/>
  <c r="C74" i="1"/>
  <c r="C75" i="1"/>
  <c r="C76" i="1"/>
  <c r="C77" i="1"/>
  <c r="C68" i="1"/>
  <c r="C70" i="1"/>
  <c r="C78" i="1"/>
  <c r="C67" i="1"/>
  <c r="C69" i="1"/>
  <c r="C71" i="1"/>
  <c r="C66" i="1"/>
  <c r="B67" i="1"/>
  <c r="B72" i="1"/>
  <c r="B76" i="1"/>
  <c r="B68" i="1"/>
  <c r="B73" i="1"/>
  <c r="B78" i="1"/>
  <c r="B69" i="1"/>
  <c r="B74" i="1"/>
  <c r="B77" i="1"/>
  <c r="B70" i="1"/>
  <c r="B71" i="1"/>
  <c r="B75" i="1"/>
  <c r="B66" i="1"/>
  <c r="Q47" i="1"/>
  <c r="Q49" i="1"/>
  <c r="Q50" i="1"/>
  <c r="Q43" i="1"/>
  <c r="Q45" i="1"/>
  <c r="Q46" i="1"/>
  <c r="Q48" i="1"/>
  <c r="Q42" i="1"/>
  <c r="Q44" i="1"/>
  <c r="O44" i="1"/>
  <c r="O46" i="1"/>
  <c r="O49" i="1"/>
  <c r="O47" i="1"/>
  <c r="O50" i="1"/>
  <c r="O48" i="1"/>
  <c r="O45" i="1"/>
  <c r="N47" i="1"/>
  <c r="N49" i="1"/>
  <c r="N42" i="1"/>
  <c r="N45" i="1"/>
  <c r="N48" i="1"/>
  <c r="N50" i="1"/>
  <c r="N43" i="1"/>
  <c r="N46" i="1"/>
  <c r="N44" i="1"/>
  <c r="Q30" i="1"/>
  <c r="Q31" i="1"/>
  <c r="Q32" i="1"/>
  <c r="Q36" i="1"/>
  <c r="Q38" i="1"/>
  <c r="Q33" i="1"/>
  <c r="Q37" i="1"/>
  <c r="Q39" i="1"/>
  <c r="Q34" i="1"/>
  <c r="Q40" i="1"/>
  <c r="Q35" i="1"/>
  <c r="Q41" i="1"/>
  <c r="Q29" i="1"/>
  <c r="P37" i="1"/>
  <c r="P35" i="1"/>
  <c r="P47" i="1"/>
  <c r="P50" i="1"/>
  <c r="P42" i="1"/>
  <c r="P32" i="1"/>
  <c r="P45" i="1"/>
  <c r="P36" i="1"/>
  <c r="P48" i="1"/>
  <c r="P49" i="1"/>
  <c r="P38" i="1"/>
  <c r="P40" i="1"/>
  <c r="P43" i="1"/>
  <c r="P44" i="1"/>
  <c r="P34" i="1"/>
  <c r="P39" i="1"/>
  <c r="P41" i="1"/>
  <c r="P30" i="1"/>
  <c r="P31" i="1"/>
  <c r="P33" i="1"/>
  <c r="P46" i="1"/>
  <c r="P29" i="1"/>
  <c r="N35" i="1"/>
  <c r="N36" i="1"/>
  <c r="N40" i="1"/>
  <c r="N31" i="1"/>
  <c r="N34" i="1"/>
  <c r="N41" i="1"/>
  <c r="N37" i="1"/>
  <c r="N38" i="1"/>
  <c r="N30" i="1"/>
  <c r="N32" i="1"/>
  <c r="N33" i="1"/>
  <c r="N39" i="1"/>
  <c r="O30" i="1"/>
  <c r="O42" i="1"/>
  <c r="O32" i="1"/>
  <c r="O33" i="1"/>
  <c r="O36" i="1"/>
  <c r="O40" i="1"/>
  <c r="O31" i="1"/>
  <c r="O43" i="1"/>
  <c r="O34" i="1"/>
  <c r="O35" i="1"/>
  <c r="O37" i="1"/>
  <c r="O39" i="1"/>
  <c r="O38" i="1"/>
  <c r="O41" i="1"/>
  <c r="O29" i="1"/>
  <c r="N29" i="1"/>
  <c r="U57" i="1" l="1"/>
  <c r="R57" i="1"/>
  <c r="O57" i="1"/>
  <c r="L57" i="1"/>
  <c r="Z3" i="1"/>
  <c r="AC3" i="1"/>
  <c r="E50" i="1" a="1"/>
  <c r="E42" i="1" a="1"/>
  <c r="D48" i="1" a="1"/>
  <c r="D49" i="1" a="1"/>
  <c r="C45" i="1" a="1"/>
  <c r="B42" i="1" a="1"/>
  <c r="B38" i="1" a="1"/>
  <c r="E45" i="1" a="1"/>
  <c r="E48" i="1" a="1"/>
  <c r="D43" i="1" a="1"/>
  <c r="C43" i="1" a="1"/>
  <c r="C40" i="1" a="1"/>
  <c r="B44" i="1" a="1"/>
  <c r="B33" i="1" a="1"/>
  <c r="E40" i="1" a="1"/>
  <c r="E41" i="1" a="1"/>
  <c r="D39" i="1" a="1"/>
  <c r="E29" i="1" a="1"/>
  <c r="C32" i="1" a="1"/>
  <c r="B50" i="1" a="1"/>
  <c r="B39" i="1" a="1"/>
  <c r="E35" i="1" a="1"/>
  <c r="E47" i="1" a="1"/>
  <c r="D45" i="1" a="1"/>
  <c r="D29" i="1" a="1"/>
  <c r="C44" i="1" a="1"/>
  <c r="B46" i="1" a="1"/>
  <c r="B34" i="1" a="1"/>
  <c r="D34" i="1" a="1"/>
  <c r="B29" i="1" a="1"/>
  <c r="D41" i="1" a="1"/>
  <c r="C35" i="1" a="1"/>
  <c r="E38" i="1" a="1"/>
  <c r="D30" i="1" a="1"/>
  <c r="D47" i="1" a="1"/>
  <c r="C30" i="1" a="1"/>
  <c r="C46" i="1" a="1"/>
  <c r="B47" i="1" a="1"/>
  <c r="B30" i="1" a="1"/>
  <c r="D32" i="1" a="1"/>
  <c r="C42" i="1" a="1"/>
  <c r="B45" i="1" a="1"/>
  <c r="E30" i="1" a="1"/>
  <c r="D38" i="1" a="1"/>
  <c r="C48" i="1" a="1"/>
  <c r="B43" i="1" a="1"/>
  <c r="E36" i="1" a="1"/>
  <c r="D35" i="1" a="1"/>
  <c r="C31" i="1" a="1"/>
  <c r="B40" i="1" a="1"/>
  <c r="E32" i="1" a="1"/>
  <c r="D50" i="1" a="1"/>
  <c r="C37" i="1" a="1"/>
  <c r="B31" i="1" a="1"/>
  <c r="E43" i="1" a="1"/>
  <c r="C49" i="1" a="1"/>
  <c r="B37" i="1" a="1"/>
  <c r="E34" i="1" a="1"/>
  <c r="D36" i="1" a="1"/>
  <c r="B32" i="1" a="1"/>
  <c r="E44" i="1" a="1"/>
  <c r="D31" i="1" a="1"/>
  <c r="D37" i="1" a="1"/>
  <c r="C36" i="1" a="1"/>
  <c r="C38" i="1" a="1"/>
  <c r="B49" i="1" a="1"/>
  <c r="B35" i="1" a="1"/>
  <c r="E33" i="1" a="1"/>
  <c r="D33" i="1" a="1"/>
  <c r="C47" i="1" a="1"/>
  <c r="B36" i="1" a="1"/>
  <c r="E46" i="1" a="1"/>
  <c r="D40" i="1" a="1"/>
  <c r="C33" i="1" a="1"/>
  <c r="B41" i="1" a="1"/>
  <c r="E31" i="1" a="1"/>
  <c r="D44" i="1" a="1"/>
  <c r="C39" i="1" a="1"/>
  <c r="B48" i="1" a="1"/>
  <c r="E37" i="1" a="1"/>
  <c r="D42" i="1" a="1"/>
  <c r="C34" i="1" a="1"/>
  <c r="C29" i="1" a="1"/>
  <c r="E39" i="1" a="1"/>
  <c r="D46" i="1" a="1"/>
  <c r="C41" i="1" a="1"/>
  <c r="E49" i="1" a="1"/>
  <c r="C50" i="1" a="1"/>
  <c r="B8" i="1" a="1"/>
  <c r="B8" i="1" l="1"/>
  <c r="C50" i="1"/>
  <c r="E49" i="1"/>
  <c r="C41" i="1"/>
  <c r="D46" i="1"/>
  <c r="E39" i="1"/>
  <c r="C29" i="1"/>
  <c r="C34" i="1"/>
  <c r="D42" i="1"/>
  <c r="E37" i="1"/>
  <c r="B48" i="1"/>
  <c r="C39" i="1"/>
  <c r="D44" i="1"/>
  <c r="E31" i="1"/>
  <c r="B41" i="1"/>
  <c r="C33" i="1"/>
  <c r="D40" i="1"/>
  <c r="E46" i="1"/>
  <c r="B36" i="1"/>
  <c r="C47" i="1"/>
  <c r="D33" i="1"/>
  <c r="E33" i="1"/>
  <c r="B35" i="1"/>
  <c r="B49" i="1"/>
  <c r="C38" i="1"/>
  <c r="C36" i="1"/>
  <c r="D37" i="1"/>
  <c r="D31" i="1"/>
  <c r="E44" i="1"/>
  <c r="B32" i="1"/>
  <c r="D36" i="1"/>
  <c r="E34" i="1"/>
  <c r="B37" i="1"/>
  <c r="C49" i="1"/>
  <c r="E43" i="1"/>
  <c r="B31" i="1"/>
  <c r="C37" i="1"/>
  <c r="D50" i="1"/>
  <c r="E32" i="1"/>
  <c r="B40" i="1"/>
  <c r="C31" i="1"/>
  <c r="D35" i="1"/>
  <c r="E36" i="1"/>
  <c r="B43" i="1"/>
  <c r="C48" i="1"/>
  <c r="D38" i="1"/>
  <c r="E30" i="1"/>
  <c r="B45" i="1"/>
  <c r="C42" i="1"/>
  <c r="D32" i="1"/>
  <c r="B30" i="1"/>
  <c r="B47" i="1"/>
  <c r="C46" i="1"/>
  <c r="C30" i="1"/>
  <c r="D47" i="1"/>
  <c r="D30" i="1"/>
  <c r="E38" i="1"/>
  <c r="C35" i="1"/>
  <c r="D41" i="1"/>
  <c r="B29" i="1"/>
  <c r="D34" i="1"/>
  <c r="B34" i="1"/>
  <c r="B46" i="1"/>
  <c r="C44" i="1"/>
  <c r="D29" i="1"/>
  <c r="D45" i="1"/>
  <c r="E47" i="1"/>
  <c r="E35" i="1"/>
  <c r="B39" i="1"/>
  <c r="B50" i="1"/>
  <c r="C32" i="1"/>
  <c r="E29" i="1"/>
  <c r="D39" i="1"/>
  <c r="E41" i="1"/>
  <c r="E40" i="1"/>
  <c r="B33" i="1"/>
  <c r="B44" i="1"/>
  <c r="C40" i="1"/>
  <c r="C43" i="1"/>
  <c r="D43" i="1"/>
  <c r="E48" i="1"/>
  <c r="E45" i="1"/>
  <c r="B38" i="1"/>
  <c r="B42" i="1"/>
  <c r="C45" i="1"/>
  <c r="D49" i="1"/>
  <c r="D48" i="1"/>
  <c r="E42" i="1"/>
  <c r="E50" i="1"/>
  <c r="I44" i="1"/>
  <c r="H41" i="1"/>
  <c r="K47" i="1"/>
  <c r="I37" i="1"/>
  <c r="K36" i="1"/>
  <c r="H47" i="1"/>
  <c r="H43" i="1"/>
  <c r="I48" i="1"/>
  <c r="J29" i="1"/>
  <c r="J34" i="1"/>
  <c r="K40" i="1"/>
  <c r="K44" i="1"/>
  <c r="H35" i="1"/>
  <c r="H31" i="1"/>
  <c r="I47" i="1"/>
  <c r="J40" i="1"/>
  <c r="J45" i="1"/>
  <c r="K49" i="1"/>
  <c r="K32" i="1"/>
  <c r="K29" i="1"/>
  <c r="H33" i="1"/>
  <c r="I32" i="1"/>
  <c r="K45" i="1"/>
  <c r="I29" i="1"/>
  <c r="I35" i="1"/>
  <c r="J33" i="1"/>
  <c r="K41" i="1"/>
  <c r="I39" i="1"/>
  <c r="J49" i="1"/>
  <c r="J44" i="1"/>
  <c r="K30" i="1"/>
  <c r="K38" i="1"/>
  <c r="H34" i="1"/>
  <c r="J47" i="1"/>
  <c r="H48" i="1"/>
  <c r="J35" i="1"/>
  <c r="H30" i="1"/>
  <c r="J50" i="1"/>
  <c r="K35" i="1"/>
  <c r="H50" i="1"/>
  <c r="I43" i="1"/>
  <c r="H29" i="1"/>
  <c r="H46" i="1"/>
  <c r="I30" i="1"/>
  <c r="I41" i="1"/>
  <c r="J37" i="1"/>
  <c r="J32" i="1"/>
  <c r="K50" i="1"/>
  <c r="K48" i="1"/>
  <c r="I31" i="1"/>
  <c r="H38" i="1"/>
  <c r="I49" i="1"/>
  <c r="H45" i="1"/>
  <c r="I33" i="1"/>
  <c r="J46" i="1"/>
  <c r="K34" i="1"/>
  <c r="I36" i="1"/>
  <c r="J36" i="1"/>
  <c r="K33" i="1"/>
  <c r="H49" i="1"/>
  <c r="I42" i="1"/>
  <c r="I46" i="1"/>
  <c r="J31" i="1"/>
  <c r="K31" i="1"/>
  <c r="H37" i="1"/>
  <c r="H42" i="1"/>
  <c r="I40" i="1"/>
  <c r="I34" i="1"/>
  <c r="J39" i="1"/>
  <c r="J42" i="1"/>
  <c r="K39" i="1"/>
  <c r="H40" i="1"/>
  <c r="I38" i="1"/>
  <c r="J38" i="1"/>
  <c r="K46" i="1"/>
  <c r="H44" i="1"/>
  <c r="J43" i="1"/>
  <c r="K43" i="1"/>
  <c r="H32" i="1"/>
  <c r="J41" i="1"/>
  <c r="K42" i="1"/>
  <c r="H36" i="1"/>
  <c r="H39" i="1"/>
  <c r="I50" i="1"/>
  <c r="I45" i="1"/>
  <c r="J48" i="1"/>
  <c r="J30" i="1"/>
  <c r="K3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<sst xmlns="http://schemas.openxmlformats.org/spreadsheetml/2006/main" count="101" uniqueCount="81">
  <si>
    <t>P упн</t>
  </si>
  <si>
    <t>атм</t>
  </si>
  <si>
    <t>rho_g</t>
  </si>
  <si>
    <t>rho_o</t>
  </si>
  <si>
    <t>rho_w</t>
  </si>
  <si>
    <t>кг/м3</t>
  </si>
  <si>
    <t>Rs</t>
  </si>
  <si>
    <t>м3/м3</t>
  </si>
  <si>
    <t>Pb</t>
  </si>
  <si>
    <t>Тпласта</t>
  </si>
  <si>
    <t>С</t>
  </si>
  <si>
    <t xml:space="preserve">PVT </t>
  </si>
  <si>
    <t xml:space="preserve">инклинометрия </t>
  </si>
  <si>
    <t>1,3</t>
  </si>
  <si>
    <t>MD</t>
  </si>
  <si>
    <t>TVD</t>
  </si>
  <si>
    <t>2,4</t>
  </si>
  <si>
    <t>d</t>
  </si>
  <si>
    <t>h</t>
  </si>
  <si>
    <t>grad_T</t>
  </si>
  <si>
    <t>C/100м</t>
  </si>
  <si>
    <t>Q</t>
  </si>
  <si>
    <t>Pwf1</t>
  </si>
  <si>
    <t>Pwf2</t>
  </si>
  <si>
    <t>Pwf3</t>
  </si>
  <si>
    <t>Pwf4</t>
  </si>
  <si>
    <t>well1</t>
  </si>
  <si>
    <t>well2</t>
  </si>
  <si>
    <t>well3</t>
  </si>
  <si>
    <t>well4</t>
  </si>
  <si>
    <t>Kпрод</t>
  </si>
  <si>
    <t>Pпласта</t>
  </si>
  <si>
    <t>обвод</t>
  </si>
  <si>
    <t>Pwh1</t>
  </si>
  <si>
    <t>Pwh2</t>
  </si>
  <si>
    <t>Pwh3</t>
  </si>
  <si>
    <t>Pwh4</t>
  </si>
  <si>
    <t>T</t>
  </si>
  <si>
    <t>d1</t>
  </si>
  <si>
    <t>d2</t>
  </si>
  <si>
    <t>d3</t>
  </si>
  <si>
    <t>d4</t>
  </si>
  <si>
    <t>x0</t>
  </si>
  <si>
    <t>y0</t>
  </si>
  <si>
    <t>x1</t>
  </si>
  <si>
    <t>y1</t>
  </si>
  <si>
    <t>dупн</t>
  </si>
  <si>
    <t>TVD стока</t>
  </si>
  <si>
    <t>Pсбора1</t>
  </si>
  <si>
    <t>Pсбора2</t>
  </si>
  <si>
    <t>Pсбора3</t>
  </si>
  <si>
    <t>Pсбора4</t>
  </si>
  <si>
    <t>MD стока</t>
  </si>
  <si>
    <t>z0</t>
  </si>
  <si>
    <t>z1</t>
  </si>
  <si>
    <t>Pстока</t>
  </si>
  <si>
    <t>q1</t>
  </si>
  <si>
    <t>q2</t>
  </si>
  <si>
    <t>q3</t>
  </si>
  <si>
    <t>q4</t>
  </si>
  <si>
    <t>MD упн</t>
  </si>
  <si>
    <t>TVD упн</t>
  </si>
  <si>
    <t>Dэк  внешний, мм</t>
  </si>
  <si>
    <t>плотность нефти</t>
  </si>
  <si>
    <t>T пласта</t>
  </si>
  <si>
    <t>Плотность воды</t>
  </si>
  <si>
    <t>Текущий забой</t>
  </si>
  <si>
    <t>Толщина стенки</t>
  </si>
  <si>
    <t>Глубина спуска ПО</t>
  </si>
  <si>
    <t>Расход г/г (тыс.м3/сут)</t>
  </si>
  <si>
    <t>Pbuf</t>
  </si>
  <si>
    <t>Pзатр</t>
  </si>
  <si>
    <t>Pлин</t>
  </si>
  <si>
    <t>P г/г</t>
  </si>
  <si>
    <t>Pзаб</t>
  </si>
  <si>
    <t>Дебит нефти,т/сут</t>
  </si>
  <si>
    <t>Дебит жидкости, м3/сут</t>
  </si>
  <si>
    <t>Обводненность</t>
  </si>
  <si>
    <t>Дебит газа, тыс.м3/сут</t>
  </si>
  <si>
    <t>pvt</t>
  </si>
  <si>
    <t>well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</si>
</sst>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9"/>
      <color rgb="FF001A1E"/>
      <name val="Segoe U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Лист1!$A$29:$A$50</c:f>
              <c:numCache>
                <c:formatCode>General</c:formatCode>
                <c:ptCount val="2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</c:numCache>
            </c:numRef>
          </c:xVal>
          <c:yVal>
            <c:numRef>
              <c:f>Лист1!$N$29:$N$50</c:f>
              <c:numCache>
                <c:formatCode>General</c:formatCode>
                <c:ptCount val="22"/>
                <c:pt idx="0">
                  <c:v>86.908304726547385</c:v>
                </c:pt>
                <c:pt idx="1">
                  <c:v>74.887600120670342</c:v>
                </c:pt>
                <c:pt idx="2">
                  <c:v>59.89553211354562</c:v>
                </c:pt>
                <c:pt idx="3">
                  <c:v>45.198335331313274</c:v>
                </c:pt>
                <c:pt idx="4">
                  <c:v>31.165582798060818</c:v>
                </c:pt>
                <c:pt idx="5">
                  <c:v>19.246268828821279</c:v>
                </c:pt>
                <c:pt idx="6">
                  <c:v>11.122461430589166</c:v>
                </c:pt>
                <c:pt idx="7">
                  <c:v>6.4017927620950292</c:v>
                </c:pt>
                <c:pt idx="8">
                  <c:v>4.0665983222248654</c:v>
                </c:pt>
                <c:pt idx="9">
                  <c:v>1.8477081231101478</c:v>
                </c:pt>
                <c:pt idx="10">
                  <c:v>0.78952628578110395</c:v>
                </c:pt>
                <c:pt idx="11">
                  <c:v>0.84517813052798763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946-43BC-A99B-2FAD4179CE1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Лист1!$A$29:$A$50</c:f>
              <c:numCache>
                <c:formatCode>General</c:formatCode>
                <c:ptCount val="2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</c:numCache>
            </c:numRef>
          </c:xVal>
          <c:yVal>
            <c:numRef>
              <c:f>Лист1!$O$29:$O$50</c:f>
              <c:numCache>
                <c:formatCode>General</c:formatCode>
                <c:ptCount val="22"/>
                <c:pt idx="0">
                  <c:v>72.976629995938083</c:v>
                </c:pt>
                <c:pt idx="1">
                  <c:v>63.323569136234433</c:v>
                </c:pt>
                <c:pt idx="2">
                  <c:v>51.276456513552716</c:v>
                </c:pt>
                <c:pt idx="3">
                  <c:v>39.706183426644046</c:v>
                </c:pt>
                <c:pt idx="4">
                  <c:v>29.97665358796894</c:v>
                </c:pt>
                <c:pt idx="5">
                  <c:v>23.379704713209954</c:v>
                </c:pt>
                <c:pt idx="6">
                  <c:v>18.539942863982272</c:v>
                </c:pt>
                <c:pt idx="7">
                  <c:v>15.006847623688747</c:v>
                </c:pt>
                <c:pt idx="8">
                  <c:v>12.372942578677455</c:v>
                </c:pt>
                <c:pt idx="9">
                  <c:v>10.516136367961096</c:v>
                </c:pt>
                <c:pt idx="10">
                  <c:v>8.8877372302952207</c:v>
                </c:pt>
                <c:pt idx="11">
                  <c:v>6.4865287895740096</c:v>
                </c:pt>
                <c:pt idx="12">
                  <c:v>2.9807723754621276</c:v>
                </c:pt>
                <c:pt idx="13">
                  <c:v>0.87499915229232494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946-43BC-A99B-2FAD4179CE11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Лист1!$A$29:$A$50</c:f>
              <c:numCache>
                <c:formatCode>General</c:formatCode>
                <c:ptCount val="2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</c:numCache>
            </c:numRef>
          </c:xVal>
          <c:yVal>
            <c:numRef>
              <c:f>Лист1!$P$29:$P$50</c:f>
              <c:numCache>
                <c:formatCode>General</c:formatCode>
                <c:ptCount val="22"/>
                <c:pt idx="0">
                  <c:v>64.469107960692284</c:v>
                </c:pt>
                <c:pt idx="1">
                  <c:v>56.343080437682609</c:v>
                </c:pt>
                <c:pt idx="2">
                  <c:v>46.214583921266133</c:v>
                </c:pt>
                <c:pt idx="3">
                  <c:v>36.171692167256175</c:v>
                </c:pt>
                <c:pt idx="4">
                  <c:v>26.25150208538135</c:v>
                </c:pt>
                <c:pt idx="5">
                  <c:v>16.524694047688897</c:v>
                </c:pt>
                <c:pt idx="6">
                  <c:v>7.1182391597681276</c:v>
                </c:pt>
                <c:pt idx="7">
                  <c:v>0.89228350275174462</c:v>
                </c:pt>
                <c:pt idx="8">
                  <c:v>0.88415259843142058</c:v>
                </c:pt>
                <c:pt idx="9">
                  <c:v>0.88058827694478836</c:v>
                </c:pt>
                <c:pt idx="10">
                  <c:v>0.89273934885261674</c:v>
                </c:pt>
                <c:pt idx="11">
                  <c:v>0.89153527596807824</c:v>
                </c:pt>
                <c:pt idx="12">
                  <c:v>0.85429794550285287</c:v>
                </c:pt>
                <c:pt idx="13">
                  <c:v>0.88031019089967721</c:v>
                </c:pt>
                <c:pt idx="14">
                  <c:v>0.87773966446537866</c:v>
                </c:pt>
                <c:pt idx="15">
                  <c:v>0.85095936556357588</c:v>
                </c:pt>
                <c:pt idx="16">
                  <c:v>0.8836334557748573</c:v>
                </c:pt>
                <c:pt idx="17">
                  <c:v>0.87766460036262051</c:v>
                </c:pt>
                <c:pt idx="18">
                  <c:v>0.89632474381171556</c:v>
                </c:pt>
                <c:pt idx="19">
                  <c:v>0.88571805444003948</c:v>
                </c:pt>
                <c:pt idx="20">
                  <c:v>0.84662421915630026</c:v>
                </c:pt>
                <c:pt idx="2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946-43BC-A99B-2FAD4179CE11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Лист1!$A$29:$A$50</c:f>
              <c:numCache>
                <c:formatCode>General</c:formatCode>
                <c:ptCount val="2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</c:numCache>
            </c:numRef>
          </c:xVal>
          <c:yVal>
            <c:numRef>
              <c:f>Лист1!$Q$29:$Q$50</c:f>
              <c:numCache>
                <c:formatCode>General</c:formatCode>
                <c:ptCount val="22"/>
                <c:pt idx="0">
                  <c:v>38.531363237215245</c:v>
                </c:pt>
                <c:pt idx="1">
                  <c:v>27.476948432573586</c:v>
                </c:pt>
                <c:pt idx="2">
                  <c:v>13.768741746244837</c:v>
                </c:pt>
                <c:pt idx="3">
                  <c:v>5.4981979942177928</c:v>
                </c:pt>
                <c:pt idx="4">
                  <c:v>1.5238502843627562</c:v>
                </c:pt>
                <c:pt idx="5">
                  <c:v>0.87796707792368722</c:v>
                </c:pt>
                <c:pt idx="6">
                  <c:v>0.88810287962350454</c:v>
                </c:pt>
                <c:pt idx="7">
                  <c:v>0.89600320676030065</c:v>
                </c:pt>
                <c:pt idx="8">
                  <c:v>0.876272203673228</c:v>
                </c:pt>
                <c:pt idx="9">
                  <c:v>0.88936599201706323</c:v>
                </c:pt>
                <c:pt idx="10">
                  <c:v>0.88342217877367246</c:v>
                </c:pt>
                <c:pt idx="11">
                  <c:v>0.88222299235974333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946-43BC-A99B-2FAD4179C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6647848"/>
        <c:axId val="826646208"/>
      </c:scatterChart>
      <c:valAx>
        <c:axId val="826647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6646208"/>
        <c:crosses val="autoZero"/>
        <c:crossBetween val="midCat"/>
      </c:valAx>
      <c:valAx>
        <c:axId val="82664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6647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Лист1!$F$66:$F$78</c:f>
              <c:numCache>
                <c:formatCode>General</c:formatCode>
                <c:ptCount val="13"/>
                <c:pt idx="0">
                  <c:v>295</c:v>
                </c:pt>
                <c:pt idx="1">
                  <c:v>161.17522833681042</c:v>
                </c:pt>
                <c:pt idx="2">
                  <c:v>118.52028923572145</c:v>
                </c:pt>
                <c:pt idx="3">
                  <c:v>97.987826753060688</c:v>
                </c:pt>
                <c:pt idx="4">
                  <c:v>84.116143769214801</c:v>
                </c:pt>
                <c:pt idx="5">
                  <c:v>72.905099876657403</c:v>
                </c:pt>
                <c:pt idx="6">
                  <c:v>62.674664644310198</c:v>
                </c:pt>
                <c:pt idx="7">
                  <c:v>53.92063695602009</c:v>
                </c:pt>
                <c:pt idx="8">
                  <c:v>45.287844941973205</c:v>
                </c:pt>
                <c:pt idx="9">
                  <c:v>37.047034169600792</c:v>
                </c:pt>
                <c:pt idx="10">
                  <c:v>28.899498920025188</c:v>
                </c:pt>
                <c:pt idx="11">
                  <c:v>20.823959485751221</c:v>
                </c:pt>
                <c:pt idx="12">
                  <c:v>12.776113288874878</c:v>
                </c:pt>
              </c:numCache>
            </c:numRef>
          </c:xVal>
          <c:yVal>
            <c:numRef>
              <c:f>Лист1!$I$66:$I$78</c:f>
              <c:numCache>
                <c:formatCode>General</c:formatCode>
                <c:ptCount val="13"/>
                <c:pt idx="0">
                  <c:v>10.98794580759902</c:v>
                </c:pt>
                <c:pt idx="1">
                  <c:v>10.055110862051654</c:v>
                </c:pt>
                <c:pt idx="2">
                  <c:v>9.8016879241223389</c:v>
                </c:pt>
                <c:pt idx="3">
                  <c:v>9.8092656722874612</c:v>
                </c:pt>
                <c:pt idx="4">
                  <c:v>9.8327517792399775</c:v>
                </c:pt>
                <c:pt idx="5">
                  <c:v>9.8562917965534762</c:v>
                </c:pt>
                <c:pt idx="6">
                  <c:v>9.8817589598070299</c:v>
                </c:pt>
                <c:pt idx="7">
                  <c:v>9.8992813547693643</c:v>
                </c:pt>
                <c:pt idx="8">
                  <c:v>9.9127334228147408</c:v>
                </c:pt>
                <c:pt idx="9">
                  <c:v>9.9187596802030917</c:v>
                </c:pt>
                <c:pt idx="10">
                  <c:v>9.923967602920003</c:v>
                </c:pt>
                <c:pt idx="11">
                  <c:v>9.9192176765579241</c:v>
                </c:pt>
                <c:pt idx="12">
                  <c:v>9.8735866971484416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14-43C0-A373-28245F3EB2AE}"/>
            </c:ext>
          </c:extLst>
        </c:ser>
        <c:ser>
          <c:idx val="1"/>
          <c:order val="1"/>
          <c:tx>
            <c:strRef>
              <c:f>Лист1!$A$66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Лист1!$F$66:$F$78</c:f>
              <c:numCache>
                <c:formatCode>General</c:formatCode>
                <c:ptCount val="13"/>
                <c:pt idx="0">
                  <c:v>295</c:v>
                </c:pt>
                <c:pt idx="1">
                  <c:v>161.17522833681042</c:v>
                </c:pt>
                <c:pt idx="2">
                  <c:v>118.52028923572145</c:v>
                </c:pt>
                <c:pt idx="3">
                  <c:v>97.987826753060688</c:v>
                </c:pt>
                <c:pt idx="4">
                  <c:v>84.116143769214801</c:v>
                </c:pt>
                <c:pt idx="5">
                  <c:v>72.905099876657403</c:v>
                </c:pt>
                <c:pt idx="6">
                  <c:v>62.674664644310198</c:v>
                </c:pt>
                <c:pt idx="7">
                  <c:v>53.92063695602009</c:v>
                </c:pt>
                <c:pt idx="8">
                  <c:v>45.287844941973205</c:v>
                </c:pt>
                <c:pt idx="9">
                  <c:v>37.047034169600792</c:v>
                </c:pt>
                <c:pt idx="10">
                  <c:v>28.899498920025188</c:v>
                </c:pt>
                <c:pt idx="11">
                  <c:v>20.823959485751221</c:v>
                </c:pt>
                <c:pt idx="12">
                  <c:v>12.776113288874878</c:v>
                </c:pt>
              </c:numCache>
            </c:numRef>
          </c:xVal>
          <c:yVal>
            <c:numRef>
              <c:f>Лист1!$A$66:$A$78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914-43C0-A373-28245F3EB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0708872"/>
        <c:axId val="890713464"/>
      </c:scatterChart>
      <c:valAx>
        <c:axId val="890708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0713464"/>
        <c:crosses val="autoZero"/>
        <c:crossBetween val="midCat"/>
      </c:valAx>
      <c:valAx>
        <c:axId val="89071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0708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607670</xdr:colOff>
      <xdr:row>0</xdr:row>
      <xdr:rowOff>0</xdr:rowOff>
    </xdr:from>
    <xdr:to>
      <xdr:col>19</xdr:col>
      <xdr:colOff>381986</xdr:colOff>
      <xdr:row>20</xdr:row>
      <xdr:rowOff>65800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81E4CB0-6245-4589-A85B-69C183409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9037" y="0"/>
          <a:ext cx="6578045" cy="3731116"/>
        </a:xfrm>
        <a:prstGeom prst="rect">
          <a:avLst/>
        </a:prstGeom>
      </xdr:spPr>
    </xdr:pic>
    <xdr:clientData/>
  </xdr:twoCellAnchor>
  <xdr:twoCellAnchor>
    <xdr:from>
      <xdr:col>17</xdr:col>
      <xdr:colOff>419100</xdr:colOff>
      <xdr:row>27</xdr:row>
      <xdr:rowOff>41910</xdr:rowOff>
    </xdr:from>
    <xdr:to>
      <xdr:col>25</xdr:col>
      <xdr:colOff>114300</xdr:colOff>
      <xdr:row>42</xdr:row>
      <xdr:rowOff>41910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62DC361-EC2A-4384-88C4-E8846E902C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165253</xdr:colOff>
      <xdr:row>64</xdr:row>
      <xdr:rowOff>918</xdr:rowOff>
    </xdr:from>
    <xdr:to>
      <xdr:col>18</xdr:col>
      <xdr:colOff>495759</xdr:colOff>
      <xdr:row>78</xdr:row>
      <xdr:rowOff>173515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25C88F4-F242-4FD7-994A-E6DBA0989A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h\unifloc_vba-master\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interpolation"/>
      <definedName name="IPR_pwf_atma"/>
      <definedName name="MF_p_pipeline_atma"/>
      <definedName name="PVT_encode_string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6933B-323A-489B-B167-E1C9E9BFCC94}">
  <dimension ref="A1:AC78"/>
  <sheetViews>
    <sheetView topLeftCell="A58" zoomScale="83" zoomScaleNormal="100" workbookViewId="0">
      <selection activeCell="V76" sqref="V76"/>
    </sheetView>
  </sheetViews>
  <sheetFormatPr defaultRowHeight="14.4" x14ac:dyDescent="0.3"/>
  <cols>
    <col min="9" max="9" width="10.5546875" bestFit="1" customWidth="1"/>
  </cols>
  <sheetData>
    <row r="1" spans="1:29" x14ac:dyDescent="0.3">
      <c r="A1" t="s">
        <v>0</v>
      </c>
      <c r="B1">
        <v>8.6</v>
      </c>
      <c r="C1" t="s">
        <v>1</v>
      </c>
      <c r="F1" t="s">
        <v>19</v>
      </c>
      <c r="G1">
        <v>2</v>
      </c>
      <c r="H1" t="s">
        <v>20</v>
      </c>
      <c r="Y1" t="s">
        <v>15</v>
      </c>
      <c r="Z1" t="s">
        <v>37</v>
      </c>
      <c r="AB1" t="s">
        <v>15</v>
      </c>
      <c r="AC1" t="s">
        <v>37</v>
      </c>
    </row>
    <row r="2" spans="1:29" x14ac:dyDescent="0.3">
      <c r="A2" t="s">
        <v>3</v>
      </c>
      <c r="B2">
        <v>816.3</v>
      </c>
      <c r="C2" t="s">
        <v>5</v>
      </c>
      <c r="Y2">
        <v>1671</v>
      </c>
      <c r="Z2">
        <v>98</v>
      </c>
      <c r="AB2">
        <v>1992</v>
      </c>
      <c r="AC2">
        <v>98</v>
      </c>
    </row>
    <row r="3" spans="1:29" x14ac:dyDescent="0.3">
      <c r="A3" t="s">
        <v>2</v>
      </c>
      <c r="B3">
        <v>1</v>
      </c>
      <c r="C3" t="s">
        <v>5</v>
      </c>
      <c r="Y3">
        <v>0</v>
      </c>
      <c r="Z3">
        <f>98-2/100*1671</f>
        <v>64.58</v>
      </c>
      <c r="AB3">
        <v>0</v>
      </c>
      <c r="AC3">
        <f>AC2-2/100*1998</f>
        <v>58.04</v>
      </c>
    </row>
    <row r="4" spans="1:29" x14ac:dyDescent="0.3">
      <c r="A4" t="s">
        <v>4</v>
      </c>
      <c r="B4">
        <v>1055.5</v>
      </c>
      <c r="C4" t="s">
        <v>5</v>
      </c>
    </row>
    <row r="5" spans="1:29" x14ac:dyDescent="0.3">
      <c r="A5" t="s">
        <v>6</v>
      </c>
      <c r="B5">
        <v>124.6</v>
      </c>
      <c r="C5" t="s">
        <v>7</v>
      </c>
    </row>
    <row r="6" spans="1:29" x14ac:dyDescent="0.3">
      <c r="A6" t="s">
        <v>8</v>
      </c>
      <c r="B6">
        <v>163.30000000000001</v>
      </c>
      <c r="C6" t="s">
        <v>1</v>
      </c>
    </row>
    <row r="7" spans="1:29" x14ac:dyDescent="0.3">
      <c r="A7" t="s">
        <v>9</v>
      </c>
      <c r="B7">
        <v>98</v>
      </c>
      <c r="C7" t="s">
        <v>10</v>
      </c>
    </row>
    <row r="8" spans="1:29" x14ac:dyDescent="0.3">
      <c r="A8" t="s">
        <v>11</v>
      </c>
      <c r="B8" t="str" cm="1">
        <f t="array" ref="B8">[1]!PVT_encode_string(B3/1000,B2/1000,B4/1000,B5,B5,B6)</f>
        <v>{"gamma_gas":0.001,"gamma_oil":0.8163,"gamma_wat":1.0555,"rsb_m3m3":124.6,"rp_m3m3":124.6,"pb_atma":163.3}</v>
      </c>
    </row>
    <row r="10" spans="1:29" x14ac:dyDescent="0.3">
      <c r="A10" t="s">
        <v>12</v>
      </c>
    </row>
    <row r="11" spans="1:29" x14ac:dyDescent="0.3">
      <c r="A11" t="s">
        <v>13</v>
      </c>
      <c r="E11" t="s">
        <v>16</v>
      </c>
    </row>
    <row r="12" spans="1:29" x14ac:dyDescent="0.3">
      <c r="A12" t="s">
        <v>14</v>
      </c>
      <c r="B12" t="s">
        <v>15</v>
      </c>
      <c r="E12" t="s">
        <v>14</v>
      </c>
      <c r="F12" t="s">
        <v>15</v>
      </c>
    </row>
    <row r="13" spans="1:29" x14ac:dyDescent="0.3">
      <c r="A13" s="1">
        <v>0</v>
      </c>
      <c r="B13" s="1">
        <v>0</v>
      </c>
      <c r="E13" s="1">
        <v>0</v>
      </c>
      <c r="F13" s="1">
        <v>0</v>
      </c>
    </row>
    <row r="14" spans="1:29" x14ac:dyDescent="0.3">
      <c r="A14">
        <v>856</v>
      </c>
      <c r="B14">
        <v>756</v>
      </c>
      <c r="E14">
        <v>861</v>
      </c>
      <c r="F14">
        <v>861</v>
      </c>
    </row>
    <row r="15" spans="1:29" x14ac:dyDescent="0.3">
      <c r="A15">
        <v>1971</v>
      </c>
      <c r="B15">
        <v>1671</v>
      </c>
      <c r="E15">
        <v>1992</v>
      </c>
      <c r="F15">
        <v>1992</v>
      </c>
    </row>
    <row r="17" spans="1:17" x14ac:dyDescent="0.3">
      <c r="A17" t="s">
        <v>18</v>
      </c>
      <c r="B17" t="s">
        <v>17</v>
      </c>
      <c r="E17" t="s">
        <v>18</v>
      </c>
      <c r="F17" t="s">
        <v>17</v>
      </c>
    </row>
    <row r="18" spans="1:17" x14ac:dyDescent="0.3">
      <c r="A18" s="1">
        <v>856</v>
      </c>
      <c r="B18">
        <v>65</v>
      </c>
      <c r="E18" s="1">
        <v>861</v>
      </c>
      <c r="F18">
        <v>70</v>
      </c>
    </row>
    <row r="19" spans="1:17" x14ac:dyDescent="0.3">
      <c r="A19" s="1">
        <v>1971</v>
      </c>
      <c r="B19">
        <v>100</v>
      </c>
      <c r="E19" s="1">
        <v>1992</v>
      </c>
      <c r="F19">
        <v>99</v>
      </c>
    </row>
    <row r="22" spans="1:17" x14ac:dyDescent="0.3">
      <c r="B22" t="s">
        <v>30</v>
      </c>
      <c r="C22" t="s">
        <v>31</v>
      </c>
      <c r="D22" t="s">
        <v>32</v>
      </c>
    </row>
    <row r="23" spans="1:17" x14ac:dyDescent="0.3">
      <c r="A23" t="s">
        <v>26</v>
      </c>
      <c r="B23">
        <v>0.33</v>
      </c>
      <c r="C23">
        <v>238</v>
      </c>
      <c r="D23">
        <v>42</v>
      </c>
    </row>
    <row r="24" spans="1:17" x14ac:dyDescent="0.3">
      <c r="A24" t="s">
        <v>27</v>
      </c>
      <c r="B24">
        <v>0.41</v>
      </c>
      <c r="C24">
        <v>238</v>
      </c>
      <c r="D24">
        <v>16</v>
      </c>
    </row>
    <row r="25" spans="1:17" x14ac:dyDescent="0.3">
      <c r="A25" t="s">
        <v>28</v>
      </c>
      <c r="B25">
        <v>0.49</v>
      </c>
      <c r="C25">
        <v>237</v>
      </c>
      <c r="D25">
        <v>94</v>
      </c>
    </row>
    <row r="26" spans="1:17" x14ac:dyDescent="0.3">
      <c r="A26" t="s">
        <v>29</v>
      </c>
      <c r="B26">
        <v>0.36</v>
      </c>
      <c r="C26">
        <v>227.3</v>
      </c>
      <c r="D26">
        <v>62</v>
      </c>
    </row>
    <row r="28" spans="1:17" x14ac:dyDescent="0.3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H28" t="s">
        <v>33</v>
      </c>
      <c r="I28" t="s">
        <v>34</v>
      </c>
      <c r="J28" t="s">
        <v>35</v>
      </c>
      <c r="K28" t="s">
        <v>36</v>
      </c>
      <c r="M28" t="s">
        <v>21</v>
      </c>
      <c r="N28" t="s">
        <v>48</v>
      </c>
      <c r="O28" t="s">
        <v>49</v>
      </c>
      <c r="P28" t="s">
        <v>50</v>
      </c>
      <c r="Q28" t="s">
        <v>51</v>
      </c>
    </row>
    <row r="29" spans="1:17" x14ac:dyDescent="0.3">
      <c r="A29">
        <v>1</v>
      </c>
      <c r="B29" cm="1">
        <f t="array" ref="B29">[1]!IPR_pwf_atma($B$23,$C$23,A29,$D$23,$B$6)</f>
        <v>234.96969696969697</v>
      </c>
      <c r="C29" cm="1">
        <f t="array" ref="C29">[1]!IPR_pwf_atma($B$24,$C$24,A29,$D$24,$B$6)</f>
        <v>235.5609756097561</v>
      </c>
      <c r="D29" cm="1">
        <f t="array" ref="D29">[1]!IPR_pwf_atma($B$25,$C$25,A29,$D$25,$B$6)</f>
        <v>234.9591836734694</v>
      </c>
      <c r="E29" cm="1">
        <f t="array" ref="E29">[1]!IPR_pwf_atma($B$26,$C$26,A29,$D$26,$B$6)</f>
        <v>224.52222222222224</v>
      </c>
      <c r="H29">
        <f>[1]!MF_p_pipeline_atma(B29,$B$7,$Z$3,$A$13:$B$15,$A$18:$B$19,A29,$D$23,,$B$8,0)</f>
        <v>93.016885435218555</v>
      </c>
      <c r="I29">
        <f>[1]!MF_p_pipeline_atma(C29,$B$7,$AC$3,$E$13:$F$15,$E$18:$F$19,A29,$D$24,,$B$8,0)</f>
        <v>78.666673645460023</v>
      </c>
      <c r="J29">
        <f>[1]!MF_p_pipeline_atma(D29,$B$7,$Z$3,$A$13:$B$15,$A$18:$B$19,A29,$D$25,,$B$8,0)</f>
        <v>71.451948779099084</v>
      </c>
      <c r="K29">
        <f>[1]!MF_p_pipeline_atma(E29,$B$7,$AC$3,$E$13:$F$15,$E$18:$F$19,A29,$D$26,,$B$8,0)</f>
        <v>44.993550140257355</v>
      </c>
      <c r="M29">
        <v>1</v>
      </c>
      <c r="N29">
        <f>[1]!MF_p_pipeline_atma(H29,$Z$3,20,L56:$M$57,$B$56,A29,$D$23,,$B$8,0)</f>
        <v>86.908304726547385</v>
      </c>
      <c r="O29">
        <f>[1]!MF_p_pipeline_atma(I29,$AC$3,20,$O$56:$P$57,$B$57,A29,$D$24,,$B$8,0)</f>
        <v>72.976629995938083</v>
      </c>
      <c r="P29">
        <f>[1]!MF_p_pipeline_atma(J29,$Z$3,20,$R$56:$S$57,$B$58,A29,$D$25,,$B$8,0)</f>
        <v>64.469107960692284</v>
      </c>
      <c r="Q29">
        <f>[1]!MF_p_pipeline_atma(K29,$AC$3,20,$U$56:$V$57,$B$60,A29,$D$26,,$B$8,0)</f>
        <v>38.531363237215245</v>
      </c>
    </row>
    <row r="30" spans="1:17" x14ac:dyDescent="0.3">
      <c r="A30">
        <v>5</v>
      </c>
      <c r="B30" cm="1">
        <f t="array" ref="B30">[1]!IPR_pwf_atma($B$23,$C$23,A30,$D$23,$B$6)</f>
        <v>222.84848484848484</v>
      </c>
      <c r="C30" cm="1">
        <f t="array" ref="C30">[1]!IPR_pwf_atma($B$24,$C$24,A30,$D$24,$B$6)</f>
        <v>225.80487804878049</v>
      </c>
      <c r="D30" cm="1">
        <f t="array" ref="D30">[1]!IPR_pwf_atma($B$25,$C$25,A30,$D$25,$B$6)</f>
        <v>226.79591836734693</v>
      </c>
      <c r="E30" cm="1">
        <f t="array" ref="E30">[1]!IPR_pwf_atma($B$26,$C$26,A30,$D$26,$B$6)</f>
        <v>213.41111111111113</v>
      </c>
      <c r="H30">
        <f>[1]!MF_p_pipeline_atma(B30,$B$7,$Z$3,$A$13:$B$15,$A$18:$B$19,A30,$D$23,,$B$8,0)</f>
        <v>80.998551903807709</v>
      </c>
      <c r="I30">
        <f>[1]!MF_p_pipeline_atma(C30,$B$7,$AC$3,$E$13:$F$15,$E$18:$F$19,A30,$D$24,,$B$8,0)</f>
        <v>69.016843168602136</v>
      </c>
      <c r="J30">
        <f>[1]!MF_p_pipeline_atma(D30,$B$7,$Z$3,$A$13:$B$15,$A$18:$B$19,A30,$D$25,,$B$8,0)</f>
        <v>63.325356679410014</v>
      </c>
      <c r="K30">
        <f>[1]!MF_p_pipeline_atma(E30,$B$7,$AC$3,$E$13:$F$15,$E$18:$F$19,A30,$D$26,,$B$8,0)</f>
        <v>33.940140284536064</v>
      </c>
      <c r="M30">
        <v>5</v>
      </c>
      <c r="N30">
        <f>[1]!MF_p_pipeline_atma(H30,$Z$3,20,L57:$M$57,$B$56,A30,$D$23,,$B$8,0)</f>
        <v>74.887600120670342</v>
      </c>
      <c r="O30">
        <f>[1]!MF_p_pipeline_atma(I30,$AC$3,20,$O$56:$P$57,$B$57,A30,$D$24,,$B$8,0)</f>
        <v>63.323569136234433</v>
      </c>
      <c r="P30">
        <f>[1]!MF_p_pipeline_atma(J30,$Z$3,20,$R$56:$S$57,$B$58,A30,$D$25,,$B$8,0)</f>
        <v>56.343080437682609</v>
      </c>
      <c r="Q30">
        <f>[1]!MF_p_pipeline_atma(K30,$AC$3,20,$U$56:$V$57,$B$60,A30,$D$26,,$B$8,0)</f>
        <v>27.476948432573586</v>
      </c>
    </row>
    <row r="31" spans="1:17" x14ac:dyDescent="0.3">
      <c r="A31">
        <v>10</v>
      </c>
      <c r="B31" cm="1">
        <f t="array" ref="B31">[1]!IPR_pwf_atma($B$23,$C$23,A31,$D$23,$B$6)</f>
        <v>207.69696969696969</v>
      </c>
      <c r="C31" cm="1">
        <f t="array" ref="C31">[1]!IPR_pwf_atma($B$24,$C$24,A31,$D$24,$B$6)</f>
        <v>213.60975609756096</v>
      </c>
      <c r="D31" cm="1">
        <f t="array" ref="D31">[1]!IPR_pwf_atma($B$25,$C$25,A31,$D$25,$B$6)</f>
        <v>216.59183673469389</v>
      </c>
      <c r="E31" cm="1">
        <f t="array" ref="E31">[1]!IPR_pwf_atma($B$26,$C$26,A31,$D$26,$B$6)</f>
        <v>199.52222222222224</v>
      </c>
      <c r="H31">
        <f>[1]!MF_p_pipeline_atma(B31,$B$7,$Z$3,$A$13:$B$15,$A$18:$B$19,A31,$D$23,,$B$8,0)</f>
        <v>66.00948489180972</v>
      </c>
      <c r="I31">
        <f>[1]!MF_p_pipeline_atma(C31,$B$7,$AC$3,$E$13:$F$15,$E$18:$F$19,A31,$D$24,,$B$8,0)</f>
        <v>56.973757489690009</v>
      </c>
      <c r="J31">
        <f>[1]!MF_p_pipeline_atma(D31,$B$7,$Z$3,$A$13:$B$15,$A$18:$B$19,A31,$D$25,,$B$8,0)</f>
        <v>53.196259876109764</v>
      </c>
      <c r="K31">
        <f>[1]!MF_p_pipeline_atma(E31,$B$7,$AC$3,$E$13:$F$15,$E$18:$F$19,A31,$D$26,,$B$8,0)</f>
        <v>20.233371293865481</v>
      </c>
      <c r="M31">
        <v>10</v>
      </c>
      <c r="N31">
        <f>[1]!MF_p_pipeline_atma(H31,$Z$3,20,L$57:$M58,$B$56,A31,$D$23,,$B$8,0)</f>
        <v>59.89553211354562</v>
      </c>
      <c r="O31">
        <f>[1]!MF_p_pipeline_atma(I31,$AC$3,20,$O$56:$P$57,$B$57,A31,$D$24,,$B$8,0)</f>
        <v>51.276456513552716</v>
      </c>
      <c r="P31">
        <f>[1]!MF_p_pipeline_atma(J31,$Z$3,20,$R$56:$S$57,$B$58,A31,$D$25,,$B$8,0)</f>
        <v>46.214583921266133</v>
      </c>
      <c r="Q31">
        <f>[1]!MF_p_pipeline_atma(K31,$AC$3,20,$U$56:$V$57,$B$60,A31,$D$26,,$B$8,0)</f>
        <v>13.768741746244837</v>
      </c>
    </row>
    <row r="32" spans="1:17" x14ac:dyDescent="0.3">
      <c r="A32">
        <v>15</v>
      </c>
      <c r="B32" cm="1">
        <f t="array" ref="B32">[1]!IPR_pwf_atma($B$23,$C$23,A32,$D$23,$B$6)</f>
        <v>192.54545454545456</v>
      </c>
      <c r="C32" cm="1">
        <f t="array" ref="C32">[1]!IPR_pwf_atma($B$24,$C$24,A32,$D$24,$B$6)</f>
        <v>201.41463414634146</v>
      </c>
      <c r="D32" cm="1">
        <f t="array" ref="D32">[1]!IPR_pwf_atma($B$25,$C$25,A32,$D$25,$B$6)</f>
        <v>206.38775510204081</v>
      </c>
      <c r="E32" cm="1">
        <f t="array" ref="E32">[1]!IPR_pwf_atma($B$26,$C$26,A32,$D$26,$B$6)</f>
        <v>185.63333333333335</v>
      </c>
      <c r="H32">
        <f>[1]!MF_p_pipeline_atma(B32,$B$7,$Z$3,$A$13:$B$15,$A$18:$B$19,A32,$D$23,,$B$8,0)</f>
        <v>51.315431879283665</v>
      </c>
      <c r="I32">
        <f>[1]!MF_p_pipeline_atma(C32,$B$7,$AC$3,$E$13:$F$15,$E$18:$F$19,A32,$D$24,,$B$8,0)</f>
        <v>45.407557408748794</v>
      </c>
      <c r="J32">
        <f>[1]!MF_p_pipeline_atma(D32,$B$7,$Z$3,$A$13:$B$15,$A$18:$B$19,A32,$D$25,,$B$8,0)</f>
        <v>43.152968266843246</v>
      </c>
      <c r="K32">
        <f>[1]!MF_p_pipeline_atma(E32,$B$7,$AC$3,$E$13:$F$15,$E$18:$F$19,A32,$D$26,,$B$8,0)</f>
        <v>10.027182762298089</v>
      </c>
      <c r="M32">
        <v>15</v>
      </c>
      <c r="N32">
        <f>[1]!MF_p_pipeline_atma(H32,$Z$3,20,L$57:$M59,$B$56,A32,$D$23,,$B$8,0)</f>
        <v>45.198335331313274</v>
      </c>
      <c r="O32">
        <f>[1]!MF_p_pipeline_atma(I32,$AC$3,20,$O$56:$P$57,$B$57,A32,$D$24,,$B$8,0)</f>
        <v>39.706183426644046</v>
      </c>
      <c r="P32">
        <f>[1]!MF_p_pipeline_atma(J32,$Z$3,20,$R$56:$S$57,$B$58,A32,$D$25,,$B$8,0)</f>
        <v>36.171692167256175</v>
      </c>
      <c r="Q32">
        <f>[1]!MF_p_pipeline_atma(K32,$AC$3,20,$U$56:$V$57,$B$60,A32,$D$26,,$B$8,0)</f>
        <v>5.4981979942177928</v>
      </c>
    </row>
    <row r="33" spans="1:17" x14ac:dyDescent="0.3">
      <c r="A33">
        <v>20</v>
      </c>
      <c r="B33" cm="1">
        <f t="array" ref="B33">[1]!IPR_pwf_atma($B$23,$C$23,A33,$D$23,$B$6)</f>
        <v>177.39393939393941</v>
      </c>
      <c r="C33" cm="1">
        <f t="array" ref="C33">[1]!IPR_pwf_atma($B$24,$C$24,A33,$D$24,$B$6)</f>
        <v>189.21951219512195</v>
      </c>
      <c r="D33" cm="1">
        <f t="array" ref="D33">[1]!IPR_pwf_atma($B$25,$C$25,A33,$D$25,$B$6)</f>
        <v>196.18367346938774</v>
      </c>
      <c r="E33" cm="1">
        <f t="array" ref="E33">[1]!IPR_pwf_atma($B$26,$C$26,A33,$D$26,$B$6)</f>
        <v>171.74444444444444</v>
      </c>
      <c r="H33">
        <f>[1]!MF_p_pipeline_atma(B33,$B$7,$Z$3,$A$13:$B$15,$A$18:$B$19,A33,$D$23,,$B$8,0)</f>
        <v>37.286108831624006</v>
      </c>
      <c r="I33">
        <f>[1]!MF_p_pipeline_atma(C33,$B$7,$AC$3,$E$13:$F$15,$E$18:$F$19,A33,$D$24,,$B$8,0)</f>
        <v>35.607453732408757</v>
      </c>
      <c r="J33">
        <f>[1]!MF_p_pipeline_atma(D33,$B$7,$Z$3,$A$13:$B$15,$A$18:$B$19,A33,$D$25,,$B$8,0)</f>
        <v>33.232540903973927</v>
      </c>
      <c r="K33">
        <f>[1]!MF_p_pipeline_atma(E33,$B$7,$AC$3,$E$13:$F$15,$E$18:$F$19,A33,$D$26,,$B$8,0)</f>
        <v>3.965461592497598</v>
      </c>
      <c r="M33">
        <v>20</v>
      </c>
      <c r="N33">
        <f>[1]!MF_p_pipeline_atma(H33,$Z$3,20,L$57:$M60,$B$56,A33,$D$23,,$B$8,0)</f>
        <v>31.165582798060818</v>
      </c>
      <c r="O33">
        <f>[1]!MF_p_pipeline_atma(I33,$AC$3,20,$O$56:$P$57,$B$57,A33,$D$24,,$B$8,0)</f>
        <v>29.97665358796894</v>
      </c>
      <c r="P33">
        <f>[1]!MF_p_pipeline_atma(J33,$Z$3,20,$R$56:$S$57,$B$58,A33,$D$25,,$B$8,0)</f>
        <v>26.25150208538135</v>
      </c>
      <c r="Q33">
        <f>[1]!MF_p_pipeline_atma(K33,$AC$3,20,$U$56:$V$57,$B$60,A33,$D$26,,$B$8,0)</f>
        <v>1.5238502843627562</v>
      </c>
    </row>
    <row r="34" spans="1:17" x14ac:dyDescent="0.3">
      <c r="A34">
        <v>25</v>
      </c>
      <c r="B34" cm="1">
        <f t="array" ref="B34">[1]!IPR_pwf_atma($B$23,$C$23,A34,$D$23,$B$6)</f>
        <v>162.24064844579621</v>
      </c>
      <c r="C34" cm="1">
        <f t="array" ref="C34">[1]!IPR_pwf_atma($B$24,$C$24,A34,$D$24,$B$6)</f>
        <v>177.02439024390245</v>
      </c>
      <c r="D34" cm="1">
        <f t="array" ref="D34">[1]!IPR_pwf_atma($B$25,$C$25,A34,$D$25,$B$6)</f>
        <v>185.9795918367347</v>
      </c>
      <c r="E34" cm="1">
        <f t="array" ref="E34">[1]!IPR_pwf_atma($B$26,$C$26,A34,$D$26,$B$6)</f>
        <v>157.82395545090122</v>
      </c>
      <c r="H34">
        <f>[1]!MF_p_pipeline_atma(B34,$B$7,$Z$3,$A$13:$B$15,$A$18:$B$19,A34,$D$23,,$B$8,0)</f>
        <v>24.66749641819494</v>
      </c>
      <c r="I34">
        <f>[1]!MF_p_pipeline_atma(C34,$B$7,$AC$3,$E$13:$F$15,$E$18:$F$19,A34,$D$24,,$B$8,0)</f>
        <v>28.197992011440917</v>
      </c>
      <c r="J34">
        <f>[1]!MF_p_pipeline_atma(D34,$B$7,$Z$3,$A$13:$B$15,$A$18:$B$19,A34,$D$25,,$B$8,0)</f>
        <v>23.505697688980625</v>
      </c>
      <c r="K34">
        <f>[1]!MF_p_pipeline_atma(E34,$B$7,$AC$3,$E$13:$F$15,$E$18:$F$19,A34,$D$26,,$B$8,0)</f>
        <v>1.1662248867405669</v>
      </c>
      <c r="M34">
        <v>25</v>
      </c>
      <c r="N34">
        <f>[1]!MF_p_pipeline_atma(H34,$Z$3,20,L$57:$M61,$B$56,A34,$D$23,,$B$8,0)</f>
        <v>19.246268828821279</v>
      </c>
      <c r="O34">
        <f>[1]!MF_p_pipeline_atma(I34,$AC$3,20,$O$56:$P$57,$B$57,A34,$D$24,,$B$8,0)</f>
        <v>23.379704713209954</v>
      </c>
      <c r="P34">
        <f>[1]!MF_p_pipeline_atma(J34,$Z$3,20,$R$56:$S$57,$B$58,A34,$D$25,,$B$8,0)</f>
        <v>16.524694047688897</v>
      </c>
      <c r="Q34">
        <f>[1]!MF_p_pipeline_atma(K34,$AC$3,20,$U$56:$V$57,$B$60,A34,$D$26,,$B$8,0)</f>
        <v>0.87796707792368722</v>
      </c>
    </row>
    <row r="35" spans="1:17" x14ac:dyDescent="0.3">
      <c r="A35">
        <v>30</v>
      </c>
      <c r="B35" cm="1">
        <f t="array" ref="B35">[1]!IPR_pwf_atma($B$23,$C$23,A35,$D$23,$B$6)</f>
        <v>146.63496461740246</v>
      </c>
      <c r="C35" cm="1">
        <f t="array" ref="C35">[1]!IPR_pwf_atma($B$24,$C$24,A35,$D$24,$B$6)</f>
        <v>164.82926829268291</v>
      </c>
      <c r="D35" cm="1">
        <f t="array" ref="D35">[1]!IPR_pwf_atma($B$25,$C$25,A35,$D$25,$B$6)</f>
        <v>175.77551020408163</v>
      </c>
      <c r="E35" cm="1">
        <f t="array" ref="E35">[1]!IPR_pwf_atma($B$26,$C$26,A35,$D$26,$B$6)</f>
        <v>143.53312577463802</v>
      </c>
      <c r="H35">
        <f>[1]!MF_p_pipeline_atma(B35,$B$7,$Z$3,$A$13:$B$15,$A$18:$B$19,A35,$D$23,,$B$8,0)</f>
        <v>15.217295767125457</v>
      </c>
      <c r="I35">
        <f>[1]!MF_p_pipeline_atma(C35,$B$7,$AC$3,$E$13:$F$15,$E$18:$F$19,A35,$D$24,,$B$8,0)</f>
        <v>22.717815089375172</v>
      </c>
      <c r="J35">
        <f>[1]!MF_p_pipeline_atma(D35,$B$7,$Z$3,$A$13:$B$15,$A$18:$B$19,A35,$D$25,,$B$8,0)</f>
        <v>14.099539529721971</v>
      </c>
      <c r="K35">
        <f>[1]!MF_p_pipeline_atma(E35,$B$7,$AC$3,$E$13:$F$15,$E$18:$F$19,A35,$D$26,,$B$8,0)</f>
        <v>0.88810287962350454</v>
      </c>
      <c r="M35">
        <v>30</v>
      </c>
      <c r="N35">
        <f>[1]!MF_p_pipeline_atma(H35,$Z$3,20,L$57:$M62,$B$56,A35,$D$23,,$B$8,0)</f>
        <v>11.122461430589166</v>
      </c>
      <c r="O35">
        <f>[1]!MF_p_pipeline_atma(I35,$AC$3,20,$O$56:$P$57,$B$57,A35,$D$24,,$B$8,0)</f>
        <v>18.539942863982272</v>
      </c>
      <c r="P35">
        <f>[1]!MF_p_pipeline_atma(J35,$Z$3,20,$R$56:$S$57,$B$58,A35,$D$25,,$B$8,0)</f>
        <v>7.1182391597681276</v>
      </c>
      <c r="Q35">
        <f>[1]!MF_p_pipeline_atma(K35,$AC$3,20,$U$56:$V$57,$B$60,A35,$D$26,,$B$8,0)</f>
        <v>0.88810287962350454</v>
      </c>
    </row>
    <row r="36" spans="1:17" x14ac:dyDescent="0.3">
      <c r="A36">
        <v>35</v>
      </c>
      <c r="B36" cm="1">
        <f t="array" ref="B36">[1]!IPR_pwf_atma($B$23,$C$23,A36,$D$23,$B$6)</f>
        <v>130.04707506037329</v>
      </c>
      <c r="C36" cm="1">
        <f t="array" ref="C36">[1]!IPR_pwf_atma($B$24,$C$24,A36,$D$24,$B$6)</f>
        <v>152.35777665844259</v>
      </c>
      <c r="D36" cm="1">
        <f t="array" ref="D36">[1]!IPR_pwf_atma($B$25,$C$25,A36,$D$25,$B$6)</f>
        <v>165.57142857142858</v>
      </c>
      <c r="E36" cm="1">
        <f t="array" ref="E36">[1]!IPR_pwf_atma($B$26,$C$26,A36,$D$26,$B$6)</f>
        <v>128.66688746552185</v>
      </c>
      <c r="H36">
        <f>[1]!MF_p_pipeline_atma(B36,$B$7,$Z$3,$A$13:$B$15,$A$18:$B$19,A36,$D$23,,$B$8,0)</f>
        <v>9.4746753629600917</v>
      </c>
      <c r="I36">
        <f>[1]!MF_p_pipeline_atma(C36,$B$7,$AC$3,$E$13:$F$15,$E$18:$F$19,A36,$D$24,,$B$8,0)</f>
        <v>18.680194371091297</v>
      </c>
      <c r="J36">
        <f>[1]!MF_p_pipeline_atma(D36,$B$7,$Z$3,$A$13:$B$15,$A$18:$B$19,A36,$D$25,,$B$8,0)</f>
        <v>5.4025028045212657</v>
      </c>
      <c r="K36">
        <f>[1]!MF_p_pipeline_atma(E36,$B$7,$AC$3,$E$13:$F$15,$E$18:$F$19,A36,$D$26,,$B$8,0)</f>
        <v>0.89600320676030065</v>
      </c>
      <c r="M36">
        <v>35</v>
      </c>
      <c r="N36">
        <f>[1]!MF_p_pipeline_atma(H36,$Z$3,20,L$57:$M63,$B$56,A36,$D$23,,$B$8,0)</f>
        <v>6.4017927620950292</v>
      </c>
      <c r="O36">
        <f>[1]!MF_p_pipeline_atma(I36,$AC$3,20,$O$56:$P$57,$B$57,A36,$D$24,,$B$8,0)</f>
        <v>15.006847623688747</v>
      </c>
      <c r="P36">
        <f>[1]!MF_p_pipeline_atma(J36,$Z$3,20,$R$56:$S$57,$B$58,A36,$D$25,,$B$8,0)</f>
        <v>0.89228350275174462</v>
      </c>
      <c r="Q36">
        <f>[1]!MF_p_pipeline_atma(K36,$AC$3,20,$U$56:$V$57,$B$60,A36,$D$26,,$B$8,0)</f>
        <v>0.89600320676030065</v>
      </c>
    </row>
    <row r="37" spans="1:17" x14ac:dyDescent="0.3">
      <c r="A37">
        <v>40</v>
      </c>
      <c r="B37" cm="1">
        <f t="array" ref="B37">[1]!IPR_pwf_atma($B$23,$C$23,A37,$D$23,$B$6)</f>
        <v>112.07563291871075</v>
      </c>
      <c r="C37" cm="1">
        <f t="array" ref="C37">[1]!IPR_pwf_atma($B$24,$C$24,A37,$D$24,$B$6)</f>
        <v>139.06743676929773</v>
      </c>
      <c r="D37" cm="1">
        <f t="array" ref="D37">[1]!IPR_pwf_atma($B$25,$C$25,A37,$D$25,$B$6)</f>
        <v>155.3566018407831</v>
      </c>
      <c r="E37" cm="1">
        <f t="array" ref="E37">[1]!IPR_pwf_atma($B$26,$C$26,A37,$D$26,$B$6)</f>
        <v>113.00413041893972</v>
      </c>
      <c r="H37">
        <f>[1]!MF_p_pipeline_atma(B37,$B$7,$Z$3,$A$13:$B$15,$A$18:$B$19,A37,$D$23,,$B$8,0)</f>
        <v>6.4897108656631017</v>
      </c>
      <c r="I37">
        <f>[1]!MF_p_pipeline_atma(C37,$B$7,$AC$3,$E$13:$F$15,$E$18:$F$19,A37,$D$24,,$B$8,0)</f>
        <v>15.642490318080755</v>
      </c>
      <c r="J37">
        <f>[1]!MF_p_pipeline_atma(D37,$B$7,$Z$3,$A$13:$B$15,$A$18:$B$19,A37,$D$25,,$B$8,0)</f>
        <v>0.88415259843142058</v>
      </c>
      <c r="K37">
        <f>[1]!MF_p_pipeline_atma(E37,$B$7,$AC$3,$E$13:$F$15,$E$18:$F$19,A37,$D$26,,$B$8,0)</f>
        <v>0.876272203673228</v>
      </c>
      <c r="M37">
        <v>40</v>
      </c>
      <c r="N37">
        <f>[1]!MF_p_pipeline_atma(H37,$Z$3,20,L$57:$M64,$B$56,A37,$D$23,,$B$8,0)</f>
        <v>4.0665983222248654</v>
      </c>
      <c r="O37">
        <f>[1]!MF_p_pipeline_atma(I37,$AC$3,20,$O$56:$P$57,$B$57,A37,$D$24,,$B$8,0)</f>
        <v>12.372942578677455</v>
      </c>
      <c r="P37">
        <f>[1]!MF_p_pipeline_atma(J37,$Z$3,20,$R$56:$S$57,$B$58,A37,$D$25,,$B$8,0)</f>
        <v>0.88415259843142058</v>
      </c>
      <c r="Q37">
        <f>[1]!MF_p_pipeline_atma(K37,$AC$3,20,$U$56:$V$57,$B$60,A37,$D$26,,$B$8,0)</f>
        <v>0.876272203673228</v>
      </c>
    </row>
    <row r="38" spans="1:17" x14ac:dyDescent="0.3">
      <c r="A38">
        <v>45</v>
      </c>
      <c r="B38" cm="1">
        <f t="array" ref="B38">[1]!IPR_pwf_atma($B$23,$C$23,A38,$D$23,$B$6)</f>
        <v>91.936978246095279</v>
      </c>
      <c r="C38" cm="1">
        <f t="array" ref="C38">[1]!IPR_pwf_atma($B$24,$C$24,A38,$D$24,$B$6)</f>
        <v>124.72213528616504</v>
      </c>
      <c r="D38" cm="1">
        <f t="array" ref="D38">[1]!IPR_pwf_atma($B$25,$C$25,A38,$D$25,$B$6)</f>
        <v>145.10348594098903</v>
      </c>
      <c r="E38" cm="1">
        <f t="array" ref="E38">[1]!IPR_pwf_atma($B$26,$C$26,A38,$D$26,$B$6)</f>
        <v>96.130520933603904</v>
      </c>
      <c r="H38">
        <f>[1]!MF_p_pipeline_atma(B38,$B$7,$Z$3,$A$13:$B$15,$A$18:$B$19,A38,$D$23,,$B$8,0)</f>
        <v>3.5071018880655185</v>
      </c>
      <c r="I38">
        <f>[1]!MF_p_pipeline_atma(C38,$B$7,$AC$3,$E$13:$F$15,$E$18:$F$19,A38,$D$24,,$B$8,0)</f>
        <v>13.469809439439862</v>
      </c>
      <c r="J38">
        <f>[1]!MF_p_pipeline_atma(D38,$B$7,$Z$3,$A$13:$B$15,$A$18:$B$19,A38,$D$25,,$B$8,0)</f>
        <v>0.88058827694478836</v>
      </c>
      <c r="K38">
        <f>[1]!MF_p_pipeline_atma(E38,$B$7,$AC$3,$E$13:$F$15,$E$18:$F$19,A38,$D$26,,$B$8,0)</f>
        <v>0.88936599201706323</v>
      </c>
      <c r="M38">
        <v>45</v>
      </c>
      <c r="N38">
        <f>[1]!MF_p_pipeline_atma(H38,$Z$3,20,L$57:$M65,$B$56,A38,$D$23,,$B$8,0)</f>
        <v>1.8477081231101478</v>
      </c>
      <c r="O38">
        <f>[1]!MF_p_pipeline_atma(I38,$AC$3,20,$O$56:$P$57,$B$57,A38,$D$24,,$B$8,0)</f>
        <v>10.516136367961096</v>
      </c>
      <c r="P38">
        <f>[1]!MF_p_pipeline_atma(J38,$Z$3,20,$R$56:$S$57,$B$58,A38,$D$25,,$B$8,0)</f>
        <v>0.88058827694478836</v>
      </c>
      <c r="Q38">
        <f>[1]!MF_p_pipeline_atma(K38,$AC$3,20,$U$56:$V$57,$B$60,A38,$D$26,,$B$8,0)</f>
        <v>0.88936599201706323</v>
      </c>
    </row>
    <row r="39" spans="1:17" x14ac:dyDescent="0.3">
      <c r="A39">
        <v>50</v>
      </c>
      <c r="B39" cm="1">
        <f t="array" ref="B39">[1]!IPR_pwf_atma($B$23,$C$23,A39,$D$23,$B$6)</f>
        <v>67.601742445283932</v>
      </c>
      <c r="C39" cm="1">
        <f t="array" ref="C39">[1]!IPR_pwf_atma($B$24,$C$24,A39,$D$24,$B$6)</f>
        <v>108.95772079153498</v>
      </c>
      <c r="D39" cm="1">
        <f t="array" ref="D39">[1]!IPR_pwf_atma($B$25,$C$25,A39,$D$25,$B$6)</f>
        <v>134.80278520452379</v>
      </c>
      <c r="E39" cm="1">
        <f t="array" ref="E39">[1]!IPR_pwf_atma($B$26,$C$26,A39,$D$26,$B$6)</f>
        <v>77.061858584328334</v>
      </c>
      <c r="H39">
        <f>[1]!MF_p_pipeline_atma(B39,$B$7,$Z$3,$A$13:$B$15,$A$18:$B$19,A39,$D$23,,$B$8,0)</f>
        <v>0.78952628578110395</v>
      </c>
      <c r="I39">
        <f>[1]!MF_p_pipeline_atma(C39,$B$7,$AC$3,$E$13:$F$15,$E$18:$F$19,A39,$D$24,,$B$8,0)</f>
        <v>11.538394488253516</v>
      </c>
      <c r="J39">
        <f>[1]!MF_p_pipeline_atma(D39,$B$7,$Z$3,$A$13:$B$15,$A$18:$B$19,A39,$D$25,,$B$8,0)</f>
        <v>0.89273934885261674</v>
      </c>
      <c r="K39">
        <f>[1]!MF_p_pipeline_atma(E39,$B$7,$AC$3,$E$13:$F$15,$E$18:$F$19,A39,$D$26,,$B$8,0)</f>
        <v>0.88342217877367246</v>
      </c>
      <c r="M39">
        <v>50</v>
      </c>
      <c r="N39">
        <f>[1]!MF_p_pipeline_atma(H39,$Z$3,20,L$57:$M66,$B$56,A39,$D$23,,$B$8,0)</f>
        <v>0.78952628578110395</v>
      </c>
      <c r="O39">
        <f>[1]!MF_p_pipeline_atma(I39,$AC$3,20,$O$56:$P$57,$B$57,A39,$D$24,,$B$8,0)</f>
        <v>8.8877372302952207</v>
      </c>
      <c r="P39">
        <f>[1]!MF_p_pipeline_atma(J39,$Z$3,20,$R$56:$S$57,$B$58,A39,$D$25,,$B$8,0)</f>
        <v>0.89273934885261674</v>
      </c>
      <c r="Q39">
        <f>[1]!MF_p_pipeline_atma(K39,$AC$3,20,$U$56:$V$57,$B$60,A39,$D$26,,$B$8,0)</f>
        <v>0.88342217877367246</v>
      </c>
    </row>
    <row r="40" spans="1:17" x14ac:dyDescent="0.3">
      <c r="A40">
        <v>55</v>
      </c>
      <c r="B40" cm="1">
        <f t="array" ref="B40">[1]!IPR_pwf_atma($B$23,$C$23,A40,$D$23,$B$6)</f>
        <v>23.685047228164692</v>
      </c>
      <c r="C40" cm="1">
        <f t="array" ref="C40">[1]!IPR_pwf_atma($B$24,$C$24,A40,$D$24,$B$6)</f>
        <v>91.134873755098937</v>
      </c>
      <c r="D40" cm="1">
        <f t="array" ref="D40">[1]!IPR_pwf_atma($B$25,$C$25,A40,$D$25,$B$6)</f>
        <v>124.44245770325374</v>
      </c>
      <c r="E40" cm="1">
        <f t="array" ref="E40">[1]!IPR_pwf_atma($B$26,$C$26,A40,$D$26,$B$6)</f>
        <v>51.227166492302771</v>
      </c>
      <c r="H40">
        <f>[1]!MF_p_pipeline_atma(B40,$B$7,$Z$3,$A$13:$B$15,$A$18:$B$19,A40,$D$23,,$B$8,0)</f>
        <v>0.84517813052798763</v>
      </c>
      <c r="I40">
        <f>[1]!MF_p_pipeline_atma(C40,$B$7,$AC$3,$E$13:$F$15,$E$18:$F$19,A40,$D$24,,$B$8,0)</f>
        <v>8.7019121126073191</v>
      </c>
      <c r="J40">
        <f>[1]!MF_p_pipeline_atma(D40,$B$7,$Z$3,$A$13:$B$15,$A$18:$B$19,A40,$D$25,,$B$8,0)</f>
        <v>0.89153527596807824</v>
      </c>
      <c r="K40">
        <f>[1]!MF_p_pipeline_atma(E40,$B$7,$AC$3,$E$13:$F$15,$E$18:$F$19,A40,$D$26,,$B$8,0)</f>
        <v>0.88222299235974333</v>
      </c>
      <c r="M40">
        <v>55</v>
      </c>
      <c r="N40">
        <f>[1]!MF_p_pipeline_atma(H40,$Z$3,20,L$57:$M67,$B$56,A40,$D$23,,$B$8,0)</f>
        <v>0.84517813052798763</v>
      </c>
      <c r="O40">
        <f>[1]!MF_p_pipeline_atma(I40,$AC$3,20,$O$56:$P$57,$B$57,A40,$D$24,,$B$8,0)</f>
        <v>6.4865287895740096</v>
      </c>
      <c r="P40">
        <f>[1]!MF_p_pipeline_atma(J40,$Z$3,20,$R$56:$S$57,$B$58,A40,$D$25,,$B$8,0)</f>
        <v>0.89153527596807824</v>
      </c>
      <c r="Q40">
        <f>[1]!MF_p_pipeline_atma(K40,$AC$3,20,$U$56:$V$57,$B$60,A40,$D$26,,$B$8,0)</f>
        <v>0.88222299235974333</v>
      </c>
    </row>
    <row r="41" spans="1:17" x14ac:dyDescent="0.3">
      <c r="A41">
        <v>60</v>
      </c>
      <c r="B41" cm="1">
        <f t="array" ref="B41">[1]!IPR_pwf_atma($B$23,$C$23,A41,$D$23,$B$6)</f>
        <v>0</v>
      </c>
      <c r="C41" cm="1">
        <f t="array" ref="C41">[1]!IPR_pwf_atma($B$24,$C$24,A41,$D$24,$B$6)</f>
        <v>69.912139804847854</v>
      </c>
      <c r="D41" cm="1">
        <f t="array" ref="D41">[1]!IPR_pwf_atma($B$25,$C$25,A41,$D$25,$B$6)</f>
        <v>114.00432034607796</v>
      </c>
      <c r="E41" cm="1">
        <f t="array" ref="E41">[1]!IPR_pwf_atma($B$26,$C$26,A41,$D$26,$B$6)</f>
        <v>0</v>
      </c>
      <c r="H41">
        <f>[1]!MF_p_pipeline_atma(B41,$B$7,$Z$3,$A$13:$B$15,$A$18:$B$19,A41,$D$23,,$B$8,0)</f>
        <v>0</v>
      </c>
      <c r="I41">
        <f>[1]!MF_p_pipeline_atma(C41,$B$7,$AC$3,$E$13:$F$15,$E$18:$F$19,A41,$D$24,,$B$8,0)</f>
        <v>4.5126934747891347</v>
      </c>
      <c r="J41">
        <f>[1]!MF_p_pipeline_atma(D41,$B$7,$Z$3,$A$13:$B$15,$A$18:$B$19,A41,$D$25,,$B$8,0)</f>
        <v>0.85429794550285287</v>
      </c>
      <c r="K41">
        <f>[1]!MF_p_pipeline_atma(E41,$B$7,$AC$3,$E$13:$F$15,$E$18:$F$19,A41,$D$26,,$B$8,0)</f>
        <v>0</v>
      </c>
      <c r="M41">
        <v>60</v>
      </c>
      <c r="N41">
        <f>[1]!MF_p_pipeline_atma(H41,$Z$3,20,L$57:$M68,$B$56,A41,$D$23,,$B$8,0)</f>
        <v>0</v>
      </c>
      <c r="O41">
        <f>[1]!MF_p_pipeline_atma(I41,$AC$3,20,$O$56:$P$57,$B$57,A41,$D$24,,$B$8,0)</f>
        <v>2.9807723754621276</v>
      </c>
      <c r="P41">
        <f>[1]!MF_p_pipeline_atma(J41,$Z$3,20,$R$56:$S$57,$B$58,A41,$D$25,,$B$8,0)</f>
        <v>0.85429794550285287</v>
      </c>
      <c r="Q41">
        <f>[1]!MF_p_pipeline_atma(K41,$AC$3,20,$U$56:$V$57,$B$60,A41,$D$26,,$B$8,0)</f>
        <v>0</v>
      </c>
    </row>
    <row r="42" spans="1:17" x14ac:dyDescent="0.3">
      <c r="A42">
        <v>65</v>
      </c>
      <c r="B42" cm="1">
        <f t="array" ref="B42">[1]!IPR_pwf_atma($B$23,$C$23,A42,$D$23,$B$6)</f>
        <v>0</v>
      </c>
      <c r="C42" cm="1">
        <f t="array" ref="C42">[1]!IPR_pwf_atma($B$24,$C$24,A42,$D$24,$B$6)</f>
        <v>41.16522079777387</v>
      </c>
      <c r="D42" cm="1">
        <f t="array" ref="D42">[1]!IPR_pwf_atma($B$25,$C$25,A42,$D$25,$B$6)</f>
        <v>103.45849567725345</v>
      </c>
      <c r="E42" cm="1">
        <f t="array" ref="E42">[1]!IPR_pwf_atma($B$26,$C$26,A42,$D$26,$B$6)</f>
        <v>0</v>
      </c>
      <c r="H42">
        <f>[1]!MF_p_pipeline_atma(B42,$B$7,$Z$3,$A$13:$B$15,$A$18:$B$19,A42,$D$23,,$B$8,0)</f>
        <v>0</v>
      </c>
      <c r="I42">
        <f>[1]!MF_p_pipeline_atma(C42,$B$7,$AC$3,$E$13:$F$15,$E$18:$F$19,A42,$D$24,,$B$8,0)</f>
        <v>0.87499915229232494</v>
      </c>
      <c r="J42">
        <f>[1]!MF_p_pipeline_atma(D42,$B$7,$Z$3,$A$13:$B$15,$A$18:$B$19,A42,$D$25,,$B$8,0)</f>
        <v>0.88031019089967721</v>
      </c>
      <c r="K42">
        <f>[1]!MF_p_pipeline_atma(E42,$B$7,$AC$3,$E$13:$F$15,$E$18:$F$19,A42,$D$26,,$B$8,0)</f>
        <v>0</v>
      </c>
      <c r="M42">
        <v>65</v>
      </c>
      <c r="N42">
        <f>[1]!MF_p_pipeline_atma(H42,$Z$3,20,L$57:$M69,$B$56,A42,$D$23,,$B$8,0)</f>
        <v>0</v>
      </c>
      <c r="O42">
        <f>[1]!MF_p_pipeline_atma(I42,$AC$3,20,$O$56:$P$57,$B$57,A42,$D$24,,$B$8,0)</f>
        <v>0.87499915229232494</v>
      </c>
      <c r="P42">
        <f>[1]!MF_p_pipeline_atma(J42,$Z$3,20,$R$56:$S$57,$B$58,A42,$D$25,,$B$8,0)</f>
        <v>0.88031019089967721</v>
      </c>
      <c r="Q42">
        <f>[1]!MF_p_pipeline_atma(K42,$AC$3,20,$U$56:$V$57,$B$60,A42,$D$26,,$B$8,0)</f>
        <v>0</v>
      </c>
    </row>
    <row r="43" spans="1:17" x14ac:dyDescent="0.3">
      <c r="A43">
        <v>70</v>
      </c>
      <c r="B43" cm="1">
        <f t="array" ref="B43">[1]!IPR_pwf_atma($B$23,$C$23,A43,$D$23,$B$6)</f>
        <v>0</v>
      </c>
      <c r="C43" cm="1">
        <f t="array" ref="C43">[1]!IPR_pwf_atma($B$24,$C$24,A43,$D$24,$B$6)</f>
        <v>0</v>
      </c>
      <c r="D43" cm="1">
        <f t="array" ref="D43">[1]!IPR_pwf_atma($B$25,$C$25,A43,$D$25,$B$6)</f>
        <v>92.749023828249591</v>
      </c>
      <c r="E43" cm="1">
        <f t="array" ref="E43">[1]!IPR_pwf_atma($B$26,$C$26,A43,$D$26,$B$6)</f>
        <v>0</v>
      </c>
      <c r="H43">
        <f>[1]!MF_p_pipeline_atma(B43,$B$7,$Z$3,$A$13:$B$15,$A$18:$B$19,A43,$D$23,,$B$8,0)</f>
        <v>0</v>
      </c>
      <c r="I43">
        <f>[1]!MF_p_pipeline_atma(C43,$B$7,$AC$3,$E$13:$F$15,$E$18:$F$19,A43,$D$24,,$B$8,0)</f>
        <v>0</v>
      </c>
      <c r="J43">
        <f>[1]!MF_p_pipeline_atma(D43,$B$7,$Z$3,$A$13:$B$15,$A$18:$B$19,A43,$D$25,,$B$8,0)</f>
        <v>0.87773966446537866</v>
      </c>
      <c r="K43">
        <f>[1]!MF_p_pipeline_atma(E43,$B$7,$AC$3,$E$13:$F$15,$E$18:$F$19,A43,$D$26,,$B$8,0)</f>
        <v>0</v>
      </c>
      <c r="M43">
        <v>70</v>
      </c>
      <c r="N43">
        <f>[1]!MF_p_pipeline_atma(H43,$Z$3,20,L$57:$M70,$B$56,A43,$D$23,,$B$8,0)</f>
        <v>0</v>
      </c>
      <c r="O43">
        <f>[1]!MF_p_pipeline_atma(I43,$AC$3,20,$O$56:$P$57,$B$57,A43,$D$24,,$B$8,0)</f>
        <v>0</v>
      </c>
      <c r="P43">
        <f>[1]!MF_p_pipeline_atma(J43,$Z$3,20,$R$56:$S$57,$B$58,A43,$D$25,,$B$8,0)</f>
        <v>0.87773966446537866</v>
      </c>
      <c r="Q43">
        <f>[1]!MF_p_pipeline_atma(K43,$AC$3,20,$U$56:$V$57,$B$60,A43,$D$26,,$B$8,0)</f>
        <v>0</v>
      </c>
    </row>
    <row r="44" spans="1:17" x14ac:dyDescent="0.3">
      <c r="A44">
        <v>75</v>
      </c>
      <c r="B44" cm="1">
        <f t="array" ref="B44">[1]!IPR_pwf_atma($B$23,$C$23,A44,$D$23,$B$6)</f>
        <v>0</v>
      </c>
      <c r="C44" cm="1">
        <f t="array" ref="C44">[1]!IPR_pwf_atma($B$24,$C$24,A44,$D$24,$B$6)</f>
        <v>0</v>
      </c>
      <c r="D44" cm="1">
        <f t="array" ref="D44">[1]!IPR_pwf_atma($B$25,$C$25,A44,$D$25,$B$6)</f>
        <v>81.743107334617463</v>
      </c>
      <c r="E44" cm="1">
        <f t="array" ref="E44">[1]!IPR_pwf_atma($B$26,$C$26,A44,$D$26,$B$6)</f>
        <v>0</v>
      </c>
      <c r="H44">
        <f>[1]!MF_p_pipeline_atma(B44,$B$7,$Z$3,$A$13:$B$15,$A$18:$B$19,A44,$D$23,,$B$8,0)</f>
        <v>0</v>
      </c>
      <c r="I44">
        <f>[1]!MF_p_pipeline_atma(C44,$B$7,$AC$3,$E$13:$F$15,$E$18:$F$19,A44,$D$24,,$B$8,0)</f>
        <v>0</v>
      </c>
      <c r="J44">
        <f>[1]!MF_p_pipeline_atma(D44,$B$7,$Z$3,$A$13:$B$15,$A$18:$B$19,A44,$D$25,,$B$8,0)</f>
        <v>0.85095936556357588</v>
      </c>
      <c r="K44">
        <f>[1]!MF_p_pipeline_atma(E44,$B$7,$AC$3,$E$13:$F$15,$E$18:$F$19,A44,$D$26,,$B$8,0)</f>
        <v>0</v>
      </c>
      <c r="M44">
        <v>75</v>
      </c>
      <c r="N44">
        <f>[1]!MF_p_pipeline_atma(H44,$Z$3,20,L$57:$M71,$B$56,A44,$D$23,,$B$8,0)</f>
        <v>0</v>
      </c>
      <c r="O44">
        <f>[1]!MF_p_pipeline_atma(I44,$AC$3,20,$O$56:$P$57,$B$57,A44,$D$24,,$B$8,0)</f>
        <v>0</v>
      </c>
      <c r="P44">
        <f>[1]!MF_p_pipeline_atma(J44,$Z$3,20,$R$56:$S$57,$B$58,A44,$D$25,,$B$8,0)</f>
        <v>0.85095936556357588</v>
      </c>
      <c r="Q44">
        <f>[1]!MF_p_pipeline_atma(K44,$AC$3,20,$U$56:$V$57,$B$60,A44,$D$26,,$B$8,0)</f>
        <v>0</v>
      </c>
    </row>
    <row r="45" spans="1:17" x14ac:dyDescent="0.3">
      <c r="A45">
        <v>80</v>
      </c>
      <c r="B45" cm="1">
        <f t="array" ref="B45">[1]!IPR_pwf_atma($B$23,$C$23,A45,$D$23,$B$6)</f>
        <v>0</v>
      </c>
      <c r="C45" cm="1">
        <f t="array" ref="C45">[1]!IPR_pwf_atma($B$24,$C$24,A45,$D$24,$B$6)</f>
        <v>0</v>
      </c>
      <c r="D45" cm="1">
        <f t="array" ref="D45">[1]!IPR_pwf_atma($B$25,$C$25,A45,$D$25,$B$6)</f>
        <v>69.826637990119906</v>
      </c>
      <c r="E45" cm="1">
        <f t="array" ref="E45">[1]!IPR_pwf_atma($B$26,$C$26,A45,$D$26,$B$6)</f>
        <v>0</v>
      </c>
      <c r="H45">
        <f>[1]!MF_p_pipeline_atma(B45,$B$7,$Z$3,$A$13:$B$15,$A$18:$B$19,A45,$D$23,,$B$8,0)</f>
        <v>0</v>
      </c>
      <c r="I45">
        <f>[1]!MF_p_pipeline_atma(C45,$B$7,$AC$3,$E$13:$F$15,$E$18:$F$19,A45,$D$24,,$B$8,0)</f>
        <v>0</v>
      </c>
      <c r="J45">
        <f>[1]!MF_p_pipeline_atma(D45,$B$7,$Z$3,$A$13:$B$15,$A$18:$B$19,A45,$D$25,,$B$8,0)</f>
        <v>0.8836334557748573</v>
      </c>
      <c r="K45">
        <f>[1]!MF_p_pipeline_atma(E45,$B$7,$AC$3,$E$13:$F$15,$E$18:$F$19,A45,$D$26,,$B$8,0)</f>
        <v>0</v>
      </c>
      <c r="M45">
        <v>80</v>
      </c>
      <c r="N45">
        <f>[1]!MF_p_pipeline_atma(H45,$Z$3,20,L$57:$M72,$B$56,A45,$D$23,,$B$8,0)</f>
        <v>0</v>
      </c>
      <c r="O45">
        <f>[1]!MF_p_pipeline_atma(I45,$AC$3,20,$O$56:$P$57,$B$57,A45,$D$24,,$B$8,0)</f>
        <v>0</v>
      </c>
      <c r="P45">
        <f>[1]!MF_p_pipeline_atma(J45,$Z$3,20,$R$56:$S$57,$B$58,A45,$D$25,,$B$8,0)</f>
        <v>0.8836334557748573</v>
      </c>
      <c r="Q45">
        <f>[1]!MF_p_pipeline_atma(K45,$AC$3,20,$U$56:$V$57,$B$60,A45,$D$26,,$B$8,0)</f>
        <v>0</v>
      </c>
    </row>
    <row r="46" spans="1:17" x14ac:dyDescent="0.3">
      <c r="A46">
        <v>85</v>
      </c>
      <c r="B46" cm="1">
        <f t="array" ref="B46">[1]!IPR_pwf_atma($B$23,$C$23,A46,$D$23,$B$6)</f>
        <v>0</v>
      </c>
      <c r="C46" cm="1">
        <f t="array" ref="C46">[1]!IPR_pwf_atma($B$24,$C$24,A46,$D$24,$B$6)</f>
        <v>0</v>
      </c>
      <c r="D46" cm="1">
        <f t="array" ref="D46">[1]!IPR_pwf_atma($B$25,$C$25,A46,$D$25,$B$6)</f>
        <v>54.998610692456836</v>
      </c>
      <c r="E46" cm="1">
        <f t="array" ref="E46">[1]!IPR_pwf_atma($B$26,$C$26,A46,$D$26,$B$6)</f>
        <v>0</v>
      </c>
      <c r="H46">
        <f>[1]!MF_p_pipeline_atma(B46,$B$7,$Z$3,$A$13:$B$15,$A$18:$B$19,A46,$D$23,,$B$8,0)</f>
        <v>0</v>
      </c>
      <c r="I46">
        <f>[1]!MF_p_pipeline_atma(C46,$B$7,$AC$3,$E$13:$F$15,$E$18:$F$19,A46,$D$24,,$B$8,0)</f>
        <v>0</v>
      </c>
      <c r="J46">
        <f>[1]!MF_p_pipeline_atma(D46,$B$7,$Z$3,$A$13:$B$15,$A$18:$B$19,A46,$D$25,,$B$8,0)</f>
        <v>0.87766460036262051</v>
      </c>
      <c r="K46">
        <f>[1]!MF_p_pipeline_atma(E46,$B$7,$AC$3,$E$13:$F$15,$E$18:$F$19,A46,$D$26,,$B$8,0)</f>
        <v>0</v>
      </c>
      <c r="M46">
        <v>85</v>
      </c>
      <c r="N46">
        <f>[1]!MF_p_pipeline_atma(H46,$Z$3,20,L$57:$M73,$B$56,A46,$D$23,,$B$8,0)</f>
        <v>0</v>
      </c>
      <c r="O46">
        <f>[1]!MF_p_pipeline_atma(I46,$AC$3,20,$O$56:$P$57,$B$57,A46,$D$24,,$B$8,0)</f>
        <v>0</v>
      </c>
      <c r="P46">
        <f>[1]!MF_p_pipeline_atma(J46,$Z$3,20,$R$56:$S$57,$B$58,A46,$D$25,,$B$8,0)</f>
        <v>0.87766460036262051</v>
      </c>
      <c r="Q46">
        <f>[1]!MF_p_pipeline_atma(K46,$AC$3,20,$U$56:$V$57,$B$60,A46,$D$26,,$B$8,0)</f>
        <v>0</v>
      </c>
    </row>
    <row r="47" spans="1:17" x14ac:dyDescent="0.3">
      <c r="A47">
        <v>90</v>
      </c>
      <c r="B47" cm="1">
        <f t="array" ref="B47">[1]!IPR_pwf_atma($B$23,$C$23,A47,$D$23,$B$6)</f>
        <v>0</v>
      </c>
      <c r="C47" cm="1">
        <f t="array" ref="C47">[1]!IPR_pwf_atma($B$24,$C$24,A47,$D$24,$B$6)</f>
        <v>0</v>
      </c>
      <c r="D47" cm="1">
        <f t="array" ref="D47">[1]!IPR_pwf_atma($B$25,$C$25,A47,$D$25,$B$6)</f>
        <v>40.083012947220432</v>
      </c>
      <c r="E47" cm="1">
        <f t="array" ref="E47">[1]!IPR_pwf_atma($B$26,$C$26,A47,$D$26,$B$6)</f>
        <v>0</v>
      </c>
      <c r="H47">
        <f>[1]!MF_p_pipeline_atma(B47,$B$7,$Z$3,$A$13:$B$15,$A$18:$B$19,A47,$D$23,,$B$8,0)</f>
        <v>0</v>
      </c>
      <c r="I47">
        <f>[1]!MF_p_pipeline_atma(C47,$B$7,$AC$3,$E$13:$F$15,$E$18:$F$19,A47,$D$24,,$B$8,0)</f>
        <v>0</v>
      </c>
      <c r="J47">
        <f>[1]!MF_p_pipeline_atma(D47,$B$7,$Z$3,$A$13:$B$15,$A$18:$B$19,A47,$D$25,,$B$8,0)</f>
        <v>0.89632474381171556</v>
      </c>
      <c r="K47">
        <f>[1]!MF_p_pipeline_atma(E47,$B$7,$AC$3,$E$13:$F$15,$E$18:$F$19,A47,$D$26,,$B$8,0)</f>
        <v>0</v>
      </c>
      <c r="M47">
        <v>90</v>
      </c>
      <c r="N47">
        <f>[1]!MF_p_pipeline_atma(H47,$Z$3,20,L$57:$M74,$B$56,A47,$D$23,,$B$8,0)</f>
        <v>0</v>
      </c>
      <c r="O47">
        <f>[1]!MF_p_pipeline_atma(I47,$AC$3,20,$O$56:$P$57,$B$57,A47,$D$24,,$B$8,0)</f>
        <v>0</v>
      </c>
      <c r="P47">
        <f>[1]!MF_p_pipeline_atma(J47,$Z$3,20,$R$56:$S$57,$B$58,A47,$D$25,,$B$8,0)</f>
        <v>0.89632474381171556</v>
      </c>
      <c r="Q47">
        <f>[1]!MF_p_pipeline_atma(K47,$AC$3,20,$U$56:$V$57,$B$60,A47,$D$26,,$B$8,0)</f>
        <v>0</v>
      </c>
    </row>
    <row r="48" spans="1:17" x14ac:dyDescent="0.3">
      <c r="A48">
        <v>95</v>
      </c>
      <c r="B48" cm="1">
        <f t="array" ref="B48">[1]!IPR_pwf_atma($B$23,$C$23,A48,$D$23,$B$6)</f>
        <v>0</v>
      </c>
      <c r="C48" cm="1">
        <f t="array" ref="C48">[1]!IPR_pwf_atma($B$24,$C$24,A48,$D$24,$B$6)</f>
        <v>0</v>
      </c>
      <c r="D48" cm="1">
        <f t="array" ref="D48">[1]!IPR_pwf_atma($B$25,$C$25,A48,$D$25,$B$6)</f>
        <v>25.167415201984035</v>
      </c>
      <c r="E48" cm="1">
        <f t="array" ref="E48">[1]!IPR_pwf_atma($B$26,$C$26,A48,$D$26,$B$6)</f>
        <v>0</v>
      </c>
      <c r="H48">
        <f>[1]!MF_p_pipeline_atma(B48,$B$7,$Z$3,$A$13:$B$15,$A$18:$B$19,A48,$D$23,,$B$8,0)</f>
        <v>0</v>
      </c>
      <c r="I48">
        <f>[1]!MF_p_pipeline_atma(C48,$B$7,$AC$3,$E$13:$F$15,$E$18:$F$19,A48,$D$24,,$B$8,0)</f>
        <v>0</v>
      </c>
      <c r="J48">
        <f>[1]!MF_p_pipeline_atma(D48,$B$7,$Z$3,$A$13:$B$15,$A$18:$B$19,A48,$D$25,,$B$8,0)</f>
        <v>0.88571805444003948</v>
      </c>
      <c r="K48">
        <f>[1]!MF_p_pipeline_atma(E48,$B$7,$AC$3,$E$13:$F$15,$E$18:$F$19,A48,$D$26,,$B$8,0)</f>
        <v>0</v>
      </c>
      <c r="M48">
        <v>95</v>
      </c>
      <c r="N48">
        <f>[1]!MF_p_pipeline_atma(H48,$Z$3,20,L$57:$M75,$B$56,A48,$D$23,,$B$8,0)</f>
        <v>0</v>
      </c>
      <c r="O48">
        <f>[1]!MF_p_pipeline_atma(I48,$AC$3,20,$O$56:$P$57,$B$57,A48,$D$24,,$B$8,0)</f>
        <v>0</v>
      </c>
      <c r="P48">
        <f>[1]!MF_p_pipeline_atma(J48,$Z$3,20,$R$56:$S$57,$B$58,A48,$D$25,,$B$8,0)</f>
        <v>0.88571805444003948</v>
      </c>
      <c r="Q48">
        <f>[1]!MF_p_pipeline_atma(K48,$AC$3,20,$U$56:$V$57,$B$60,A48,$D$26,,$B$8,0)</f>
        <v>0</v>
      </c>
    </row>
    <row r="49" spans="1:25" x14ac:dyDescent="0.3">
      <c r="A49">
        <v>100</v>
      </c>
      <c r="B49" cm="1">
        <f t="array" ref="B49">[1]!IPR_pwf_atma($B$23,$C$23,A49,$D$23,$B$6)</f>
        <v>0</v>
      </c>
      <c r="C49" cm="1">
        <f t="array" ref="C49">[1]!IPR_pwf_atma($B$24,$C$24,A49,$D$24,$B$6)</f>
        <v>0</v>
      </c>
      <c r="D49" cm="1">
        <f t="array" ref="D49">[1]!IPR_pwf_atma($B$25,$C$25,A49,$D$25,$B$6)</f>
        <v>10.251817456747634</v>
      </c>
      <c r="E49" cm="1">
        <f t="array" ref="E49">[1]!IPR_pwf_atma($B$26,$C$26,A49,$D$26,$B$6)</f>
        <v>0</v>
      </c>
      <c r="H49">
        <f>[1]!MF_p_pipeline_atma(B49,$B$7,$Z$3,$A$13:$B$15,$A$18:$B$19,A49,$D$23,,$B$8,0)</f>
        <v>0</v>
      </c>
      <c r="I49">
        <f>[1]!MF_p_pipeline_atma(C49,$B$7,$AC$3,$E$13:$F$15,$E$18:$F$19,A49,$D$24,,$B$8,0)</f>
        <v>0</v>
      </c>
      <c r="J49">
        <f>[1]!MF_p_pipeline_atma(D49,$B$7,$Z$3,$A$13:$B$15,$A$18:$B$19,A49,$D$25,,$B$8,0)</f>
        <v>0.84662421915630026</v>
      </c>
      <c r="K49">
        <f>[1]!MF_p_pipeline_atma(E49,$B$7,$AC$3,$E$13:$F$15,$E$18:$F$19,A49,$D$26,,$B$8,0)</f>
        <v>0</v>
      </c>
      <c r="M49">
        <v>100</v>
      </c>
      <c r="N49">
        <f>[1]!MF_p_pipeline_atma(H49,$Z$3,20,L$57:$M76,$B$56,A49,$D$23,,$B$8,0)</f>
        <v>0</v>
      </c>
      <c r="O49">
        <f>[1]!MF_p_pipeline_atma(I49,$AC$3,20,$O$56:$P$57,$B$57,A49,$D$24,,$B$8,0)</f>
        <v>0</v>
      </c>
      <c r="P49">
        <f>[1]!MF_p_pipeline_atma(J49,$Z$3,20,$R$56:$S$57,$B$58,A49,$D$25,,$B$8,0)</f>
        <v>0.84662421915630026</v>
      </c>
      <c r="Q49">
        <f>[1]!MF_p_pipeline_atma(K49,$AC$3,20,$U$56:$V$57,$B$60,A49,$D$26,,$B$8,0)</f>
        <v>0</v>
      </c>
    </row>
    <row r="50" spans="1:25" x14ac:dyDescent="0.3">
      <c r="A50">
        <v>105</v>
      </c>
      <c r="B50" cm="1">
        <f t="array" ref="B50">[1]!IPR_pwf_atma($B$23,$C$23,A50,$D$23,$B$6)</f>
        <v>0</v>
      </c>
      <c r="C50" cm="1">
        <f t="array" ref="C50">[1]!IPR_pwf_atma($B$24,$C$24,A50,$D$24,$B$6)</f>
        <v>0</v>
      </c>
      <c r="D50" cm="1">
        <f t="array" ref="D50">[1]!IPR_pwf_atma($B$25,$C$25,A50,$D$25,$B$6)</f>
        <v>0</v>
      </c>
      <c r="E50" cm="1">
        <f t="array" ref="E50">[1]!IPR_pwf_atma($B$26,$C$26,A50,$D$26,$B$6)</f>
        <v>0</v>
      </c>
      <c r="H50">
        <f>[1]!MF_p_pipeline_atma(B50,$B$7,$Z$3,$A$13:$B$15,$A$18:$B$19,A50,$D$23,,$B$8,0)</f>
        <v>0</v>
      </c>
      <c r="I50">
        <f>[1]!MF_p_pipeline_atma(C50,$B$7,$AC$3,$E$13:$F$15,$E$18:$F$19,A50,$D$24,,$B$8,0)</f>
        <v>0</v>
      </c>
      <c r="J50">
        <f>[1]!MF_p_pipeline_atma(D50,$B$7,$Z$3,$A$13:$B$15,$A$18:$B$19,A50,$D$25,,$B$8,0)</f>
        <v>0</v>
      </c>
      <c r="K50">
        <f>[1]!MF_p_pipeline_atma(E50,$B$7,$AC$3,$E$13:$F$15,$E$18:$F$19,A50,$D$26,,$B$8,0)</f>
        <v>0</v>
      </c>
      <c r="M50">
        <v>105</v>
      </c>
      <c r="N50">
        <f>[1]!MF_p_pipeline_atma(H50,$Z$3,20,L$57:$M77,$B$56,A50,$D$23,,$B$8,0)</f>
        <v>0</v>
      </c>
      <c r="O50">
        <f>[1]!MF_p_pipeline_atma(I50,$AC$3,20,$O$56:$P$57,$B$57,A50,$D$24,,$B$8,0)</f>
        <v>0</v>
      </c>
      <c r="P50">
        <f>[1]!MF_p_pipeline_atma(J50,$Z$3,20,$R$56:$S$57,$B$58,A50,$D$25,,$B$8,0)</f>
        <v>0</v>
      </c>
      <c r="Q50">
        <f>[1]!MF_p_pipeline_atma(K50,$AC$3,20,$U$56:$V$57,$B$60,A50,$D$26,,$B$8,0)</f>
        <v>0</v>
      </c>
    </row>
    <row r="55" spans="1:25" x14ac:dyDescent="0.3">
      <c r="D55" t="s">
        <v>42</v>
      </c>
      <c r="E55" t="s">
        <v>44</v>
      </c>
      <c r="F55" t="s">
        <v>43</v>
      </c>
      <c r="G55" t="s">
        <v>45</v>
      </c>
      <c r="H55" t="s">
        <v>53</v>
      </c>
      <c r="I55" t="s">
        <v>54</v>
      </c>
      <c r="L55" t="s">
        <v>52</v>
      </c>
      <c r="M55" t="s">
        <v>47</v>
      </c>
      <c r="O55" t="s">
        <v>52</v>
      </c>
      <c r="P55" t="s">
        <v>47</v>
      </c>
      <c r="R55" t="s">
        <v>52</v>
      </c>
      <c r="S55" t="s">
        <v>47</v>
      </c>
      <c r="U55" t="s">
        <v>52</v>
      </c>
      <c r="V55" t="s">
        <v>47</v>
      </c>
      <c r="X55" t="s">
        <v>60</v>
      </c>
      <c r="Y55" t="s">
        <v>61</v>
      </c>
    </row>
    <row r="56" spans="1:25" x14ac:dyDescent="0.3">
      <c r="A56" t="s">
        <v>38</v>
      </c>
      <c r="B56">
        <v>110</v>
      </c>
      <c r="D56">
        <v>1</v>
      </c>
      <c r="E56">
        <v>500</v>
      </c>
      <c r="F56">
        <v>1</v>
      </c>
      <c r="G56">
        <v>500</v>
      </c>
      <c r="H56">
        <v>0</v>
      </c>
      <c r="I56">
        <v>70</v>
      </c>
      <c r="L56">
        <v>0</v>
      </c>
      <c r="M56">
        <v>0</v>
      </c>
      <c r="O56">
        <v>0</v>
      </c>
      <c r="P56">
        <v>0</v>
      </c>
      <c r="R56">
        <v>0</v>
      </c>
      <c r="S56">
        <v>0</v>
      </c>
      <c r="U56">
        <v>0</v>
      </c>
      <c r="V56">
        <v>0</v>
      </c>
      <c r="X56">
        <v>0</v>
      </c>
      <c r="Y56">
        <v>0</v>
      </c>
    </row>
    <row r="57" spans="1:25" x14ac:dyDescent="0.3">
      <c r="A57" t="s">
        <v>39</v>
      </c>
      <c r="B57">
        <v>110</v>
      </c>
      <c r="D57">
        <v>1000</v>
      </c>
      <c r="E57">
        <v>500</v>
      </c>
      <c r="F57">
        <v>1000</v>
      </c>
      <c r="G57">
        <v>600</v>
      </c>
      <c r="H57">
        <v>0</v>
      </c>
      <c r="I57">
        <v>70</v>
      </c>
      <c r="L57">
        <f>SQRT(70^2+499^2+499^2)</f>
        <v>709.15583618835149</v>
      </c>
      <c r="M57">
        <v>70</v>
      </c>
      <c r="O57">
        <f>SQRT(70^2+500^2+400^2)</f>
        <v>644.1273166075166</v>
      </c>
      <c r="P57">
        <v>70</v>
      </c>
      <c r="R57">
        <f>SQRT(70^2+499^2+400^2)</f>
        <v>643.35138143941219</v>
      </c>
      <c r="S57">
        <v>70</v>
      </c>
      <c r="U57">
        <f>SQRT(70^2+500^2+599^2)</f>
        <v>783.39070711874035</v>
      </c>
      <c r="V57">
        <v>70</v>
      </c>
      <c r="X57">
        <f>SQRT(30^2+0^2+1900^2)</f>
        <v>1900.2368273454758</v>
      </c>
      <c r="Y57">
        <v>30</v>
      </c>
    </row>
    <row r="58" spans="1:25" x14ac:dyDescent="0.3">
      <c r="A58" t="s">
        <v>40</v>
      </c>
      <c r="B58">
        <v>112</v>
      </c>
      <c r="D58">
        <v>1</v>
      </c>
      <c r="E58">
        <v>500</v>
      </c>
      <c r="F58">
        <v>1000</v>
      </c>
      <c r="G58">
        <v>600</v>
      </c>
      <c r="H58">
        <v>0</v>
      </c>
      <c r="I58">
        <v>70</v>
      </c>
    </row>
    <row r="59" spans="1:25" x14ac:dyDescent="0.3">
      <c r="A59" t="s">
        <v>41</v>
      </c>
      <c r="B59">
        <v>114</v>
      </c>
      <c r="D59">
        <v>1000</v>
      </c>
      <c r="E59">
        <v>500</v>
      </c>
      <c r="F59">
        <v>1</v>
      </c>
      <c r="G59">
        <v>600</v>
      </c>
      <c r="H59">
        <v>0</v>
      </c>
      <c r="I59">
        <v>70</v>
      </c>
    </row>
    <row r="60" spans="1:25" x14ac:dyDescent="0.3">
      <c r="A60" t="s">
        <v>46</v>
      </c>
      <c r="B60">
        <v>119</v>
      </c>
      <c r="D60">
        <v>500</v>
      </c>
      <c r="E60">
        <v>500</v>
      </c>
      <c r="F60">
        <v>600</v>
      </c>
      <c r="G60">
        <v>2500</v>
      </c>
      <c r="H60">
        <v>70</v>
      </c>
      <c r="I60">
        <v>100</v>
      </c>
    </row>
    <row r="65" spans="1:10" x14ac:dyDescent="0.3">
      <c r="A65" t="s">
        <v>55</v>
      </c>
      <c r="B65" t="s">
        <v>56</v>
      </c>
      <c r="C65" t="s">
        <v>57</v>
      </c>
      <c r="D65" t="s">
        <v>58</v>
      </c>
      <c r="E65" t="s">
        <v>59</v>
      </c>
      <c r="F65" t="s">
        <v>21</v>
      </c>
      <c r="I65" t="s">
        <v>0</v>
      </c>
      <c r="J65" t="s">
        <v>32</v>
      </c>
    </row>
    <row r="66" spans="1:10" x14ac:dyDescent="0.3">
      <c r="A66">
        <v>0</v>
      </c>
      <c r="B66">
        <f>[1]!crv_interpolation($N$29:$N$41,$M$29:$M$41,A66)</f>
        <v>60</v>
      </c>
      <c r="C66">
        <f>[1]!crv_interpolation($O$29:$O$43,$M$29:$M$43,A66)</f>
        <v>70</v>
      </c>
      <c r="D66">
        <f>[1]!crv_interpolation($P$29:$P$50,$M$29:$M$50,A66)</f>
        <v>105</v>
      </c>
      <c r="E66">
        <f>[1]!crv_interpolation($Q$29:$Q$41,$M$29:$M$41,A66)</f>
        <v>60</v>
      </c>
      <c r="F66">
        <f>SUM(B66:E66)</f>
        <v>295</v>
      </c>
      <c r="I66">
        <f>[1]!MF_p_pipeline_atma($B$1,20,20,$X$56:$Y$57,$B$60,F66,J66,,$B$8,10)</f>
        <v>10.98794580759902</v>
      </c>
      <c r="J66">
        <f>(B66*$D$23+C66*$D$24+D66*$D$25+E66*$D$26)/F66</f>
        <v>58.406779661016948</v>
      </c>
    </row>
    <row r="67" spans="1:10" x14ac:dyDescent="0.3">
      <c r="A67">
        <v>5</v>
      </c>
      <c r="B67">
        <f>[1]!crv_interpolation($N$29:$N$41,$M$29:$M$41,A67)</f>
        <v>38.001447627146987</v>
      </c>
      <c r="C67">
        <f>[1]!crv_interpolation($O$29:$O$43,$M$29:$M$43,A67)</f>
        <v>57.120125607686568</v>
      </c>
      <c r="D67">
        <f>[1]!crv_interpolation($P$29:$P$50,$M$29:$M$50,A67)</f>
        <v>50.426888107002526</v>
      </c>
      <c r="E67">
        <f>[1]!crv_interpolation($Q$29:$Q$41,$M$29:$M$41,A67)</f>
        <v>15.626766994974332</v>
      </c>
      <c r="F67">
        <f t="shared" ref="F67:F78" si="0">SUM(B67:E67)</f>
        <v>161.17522833681042</v>
      </c>
      <c r="I67">
        <f>[1]!MF_p_pipeline_atma($B$1,20,20,$X$56:$Y$57,$B$60,F67,J67,,$B$8,10)</f>
        <v>10.055110862051654</v>
      </c>
      <c r="J67">
        <f t="shared" ref="J67:J78" si="1">(B67*$D$23+C67*$D$24+D67*$D$25+E67*$D$26)/F67</f>
        <v>50.994001563531171</v>
      </c>
    </row>
    <row r="68" spans="1:10" x14ac:dyDescent="0.3">
      <c r="A68">
        <v>10</v>
      </c>
      <c r="B68" s="2">
        <f>[1]!crv_interpolation($N$29:$N$41,$M$29:$M$41,A68)</f>
        <v>31.188879700539566</v>
      </c>
      <c r="C68" s="2">
        <f>[1]!crv_interpolation($O$29:$O$43,$M$29:$M$43,A68)</f>
        <v>46.584796859757979</v>
      </c>
      <c r="D68" s="2">
        <f>[1]!crv_interpolation($P$29:$P$50,$M$29:$M$50,A68)</f>
        <v>28.468200361045444</v>
      </c>
      <c r="E68" s="2">
        <f>[1]!crv_interpolation($Q$29:$Q$41,$M$29:$M$41,A68)</f>
        <v>12.278412314378452</v>
      </c>
      <c r="F68" s="2">
        <f t="shared" si="0"/>
        <v>118.52028923572145</v>
      </c>
      <c r="I68">
        <f>[1]!MF_p_pipeline_atma($B$1,20,20,$X$56:$Y$57,$B$60,F68,J68,,$B$8,10)</f>
        <v>9.8016879241223389</v>
      </c>
      <c r="J68">
        <f t="shared" si="1"/>
        <v>46.342800292062513</v>
      </c>
    </row>
    <row r="69" spans="1:10" x14ac:dyDescent="0.3">
      <c r="A69">
        <v>15</v>
      </c>
      <c r="B69">
        <f>[1]!crv_interpolation($N$29:$N$41,$M$29:$M$41,A69)</f>
        <v>27.61347212007103</v>
      </c>
      <c r="C69">
        <f>[1]!crv_interpolation($O$29:$O$43,$M$29:$M$43,A69)</f>
        <v>35.012998994974623</v>
      </c>
      <c r="D69">
        <f>[1]!crv_interpolation($P$29:$P$50,$M$29:$M$50,A69)</f>
        <v>25.810450943450981</v>
      </c>
      <c r="E69">
        <f>[1]!crv_interpolation($Q$29:$Q$41,$M$29:$M$41,A69)</f>
        <v>9.5509046945640588</v>
      </c>
      <c r="F69">
        <f t="shared" si="0"/>
        <v>97.987826753060688</v>
      </c>
      <c r="I69">
        <f>[1]!MF_p_pipeline_atma($B$1,20,20,$X$56:$Y$57,$B$60,F69,J69,,$B$8,10)</f>
        <v>9.8092656722874612</v>
      </c>
      <c r="J69">
        <f t="shared" si="1"/>
        <v>48.356132080069202</v>
      </c>
    </row>
    <row r="70" spans="1:10" x14ac:dyDescent="0.3">
      <c r="A70">
        <v>20</v>
      </c>
      <c r="B70">
        <f>[1]!crv_interpolation($N$29:$N$41,$M$29:$M$41,A70)</f>
        <v>24.683819398866454</v>
      </c>
      <c r="C70">
        <f>[1]!crv_interpolation($O$29:$O$43,$M$29:$M$43,A70)</f>
        <v>28.491602292114106</v>
      </c>
      <c r="D70">
        <f>[1]!crv_interpolation($P$29:$P$50,$M$29:$M$50,A70)</f>
        <v>23.213542439182561</v>
      </c>
      <c r="E70">
        <f>[1]!crv_interpolation($Q$29:$Q$41,$M$29:$M$41,A70)</f>
        <v>7.7271796390516849</v>
      </c>
      <c r="F70">
        <f t="shared" si="0"/>
        <v>84.116143769214801</v>
      </c>
      <c r="I70">
        <f>[1]!MF_p_pipeline_atma($B$1,20,20,$X$56:$Y$57,$B$60,F70,J70,,$B$8,10)</f>
        <v>9.8327517792399775</v>
      </c>
      <c r="J70">
        <f t="shared" si="1"/>
        <v>49.381058049058922</v>
      </c>
    </row>
    <row r="71" spans="1:10" x14ac:dyDescent="0.3">
      <c r="A71">
        <v>25</v>
      </c>
      <c r="B71">
        <f>[1]!crv_interpolation($N$29:$N$41,$M$29:$M$41,A71)</f>
        <v>22.586383249057995</v>
      </c>
      <c r="C71">
        <f>[1]!crv_interpolation($O$29:$O$43,$M$29:$M$43,A71)</f>
        <v>23.771935846744572</v>
      </c>
      <c r="D71">
        <f>[1]!crv_interpolation($P$29:$P$50,$M$29:$M$50,A71)</f>
        <v>20.643326197315524</v>
      </c>
      <c r="E71">
        <f>[1]!crv_interpolation($Q$29:$Q$41,$M$29:$M$41,A71)</f>
        <v>5.9034545835393102</v>
      </c>
      <c r="F71">
        <f t="shared" si="0"/>
        <v>72.905099876657403</v>
      </c>
      <c r="I71">
        <f>[1]!MF_p_pipeline_atma($B$1,20,20,$X$56:$Y$57,$B$60,F71,J71,,$B$8,10)</f>
        <v>9.8562917965534762</v>
      </c>
      <c r="J71">
        <f t="shared" si="1"/>
        <v>49.865728500283431</v>
      </c>
    </row>
    <row r="72" spans="1:10" x14ac:dyDescent="0.3">
      <c r="A72">
        <v>30</v>
      </c>
      <c r="B72">
        <f>[1]!crv_interpolation($N$29:$N$41,$M$29:$M$41,A72)</f>
        <v>20.488947099249533</v>
      </c>
      <c r="C72">
        <f>[1]!crv_interpolation($O$29:$O$43,$M$29:$M$43,A72)</f>
        <v>19.988002291776599</v>
      </c>
      <c r="D72">
        <f>[1]!crv_interpolation($P$29:$P$50,$M$29:$M$50,A72)</f>
        <v>18.110672334057625</v>
      </c>
      <c r="E72">
        <f>[1]!crv_interpolation($Q$29:$Q$41,$M$29:$M$41,A72)</f>
        <v>4.0870429192264419</v>
      </c>
      <c r="F72">
        <f t="shared" si="0"/>
        <v>62.674664644310198</v>
      </c>
      <c r="I72">
        <f>[1]!MF_p_pipeline_atma($B$1,20,20,$X$56:$Y$57,$B$60,F72,J72,,$B$8,10)</f>
        <v>9.8817589598070299</v>
      </c>
      <c r="J72">
        <f t="shared" si="1"/>
        <v>50.038459607698449</v>
      </c>
    </row>
    <row r="73" spans="1:10" x14ac:dyDescent="0.3">
      <c r="A73">
        <v>35</v>
      </c>
      <c r="B73">
        <f>[1]!crv_interpolation($N$29:$N$41,$M$29:$M$41,A73)</f>
        <v>18.633761554316223</v>
      </c>
      <c r="C73">
        <f>[1]!crv_interpolation($O$29:$O$43,$M$29:$M$43,A73)</f>
        <v>17.418505058660109</v>
      </c>
      <c r="D73">
        <f>[1]!crv_interpolation($P$29:$P$50,$M$29:$M$50,A73)</f>
        <v>15.590559332828196</v>
      </c>
      <c r="E73">
        <f>[1]!crv_interpolation($Q$29:$Q$41,$M$29:$M$41,A73)</f>
        <v>2.2778110102155584</v>
      </c>
      <c r="F73">
        <f t="shared" si="0"/>
        <v>53.92063695602009</v>
      </c>
      <c r="I73">
        <f>[1]!MF_p_pipeline_atma($B$1,20,20,$X$56:$Y$57,$B$60,F73,J73,,$B$8,10)</f>
        <v>9.8992813547693643</v>
      </c>
      <c r="J73">
        <f t="shared" si="1"/>
        <v>49.481072123002384</v>
      </c>
    </row>
    <row r="74" spans="1:10" x14ac:dyDescent="0.3">
      <c r="A74">
        <v>40</v>
      </c>
      <c r="B74">
        <f>[1]!crv_interpolation($N$29:$N$41,$M$29:$M$41,A74)</f>
        <v>16.85221513704996</v>
      </c>
      <c r="C74">
        <f>[1]!crv_interpolation($O$29:$O$43,$M$29:$M$43,A74)</f>
        <v>14.873029542540186</v>
      </c>
      <c r="D74">
        <f>[1]!crv_interpolation($P$29:$P$50,$M$29:$M$50,A74)</f>
        <v>13.094021161178381</v>
      </c>
      <c r="E74">
        <f>[1]!crv_interpolation($Q$29:$Q$41,$M$29:$M$41,A74)</f>
        <v>0.468579101204675</v>
      </c>
      <c r="F74">
        <f t="shared" si="0"/>
        <v>45.287844941973205</v>
      </c>
      <c r="I74">
        <f>[1]!MF_p_pipeline_atma($B$1,20,20,$X$56:$Y$57,$B$60,F74,J74,,$B$8,10)</f>
        <v>9.9127334228147408</v>
      </c>
      <c r="J74">
        <f t="shared" si="1"/>
        <v>48.702944569084153</v>
      </c>
    </row>
    <row r="75" spans="1:10" x14ac:dyDescent="0.3">
      <c r="A75">
        <v>45</v>
      </c>
      <c r="B75">
        <f>[1]!crv_interpolation($N$29:$N$41,$M$29:$M$41,A75)</f>
        <v>15.070668719783697</v>
      </c>
      <c r="C75">
        <f>[1]!crv_interpolation($O$29:$O$43,$M$29:$M$43,A75)</f>
        <v>12.712319954078824</v>
      </c>
      <c r="D75">
        <f>[1]!crv_interpolation($P$29:$P$50,$M$29:$M$50,A75)</f>
        <v>10.604698303544479</v>
      </c>
      <c r="E75">
        <f>[1]!crv_interpolation($Q$29:$Q$41,$M$29:$M$41,A75)</f>
        <v>-1.3406528078062083</v>
      </c>
      <c r="F75">
        <f t="shared" si="0"/>
        <v>37.047034169600792</v>
      </c>
      <c r="I75">
        <f>[1]!MF_p_pipeline_atma($B$1,20,20,$X$56:$Y$57,$B$60,F75,J75,,$B$8,10)</f>
        <v>9.9187596802030917</v>
      </c>
      <c r="J75">
        <f t="shared" si="1"/>
        <v>47.239581012976707</v>
      </c>
    </row>
    <row r="76" spans="1:10" x14ac:dyDescent="0.3">
      <c r="A76">
        <v>50</v>
      </c>
      <c r="B76">
        <f>[1]!crv_interpolation($N$29:$N$41,$M$29:$M$41,A76)</f>
        <v>13.366469218643269</v>
      </c>
      <c r="C76">
        <f>[1]!crv_interpolation($O$29:$O$43,$M$29:$M$43,A76)</f>
        <v>10.551610365617464</v>
      </c>
      <c r="D76">
        <f>[1]!crv_interpolation($P$29:$P$50,$M$29:$M$50,A76)</f>
        <v>8.1313040525815516</v>
      </c>
      <c r="E76">
        <f>[1]!crv_interpolation($Q$29:$Q$41,$M$29:$M$41,A76)</f>
        <v>-3.1498847168170916</v>
      </c>
      <c r="F76">
        <f t="shared" si="0"/>
        <v>28.899498920025188</v>
      </c>
      <c r="I76">
        <f>[1]!MF_p_pipeline_atma($B$1,20,20,$X$56:$Y$57,$B$60,F76,J76,,$B$8,10)</f>
        <v>9.923967602920003</v>
      </c>
      <c r="J76">
        <f t="shared" si="1"/>
        <v>44.958122115833916</v>
      </c>
    </row>
    <row r="77" spans="1:10" x14ac:dyDescent="0.3">
      <c r="A77">
        <v>55</v>
      </c>
      <c r="B77">
        <f>[1]!crv_interpolation($N$29:$N$41,$M$29:$M$41,A77)</f>
        <v>11.665464573306897</v>
      </c>
      <c r="C77">
        <f>[1]!crv_interpolation($O$29:$O$43,$M$29:$M$43,A77)</f>
        <v>8.4545909036175289</v>
      </c>
      <c r="D77">
        <f>[1]!crv_interpolation($P$29:$P$50,$M$29:$M$50,A77)</f>
        <v>5.6630206346547665</v>
      </c>
      <c r="E77">
        <f>[1]!crv_interpolation($Q$29:$Q$41,$M$29:$M$41,A77)</f>
        <v>-4.9591166258279751</v>
      </c>
      <c r="F77">
        <f t="shared" si="0"/>
        <v>20.823959485751221</v>
      </c>
      <c r="I77">
        <f>[1]!MF_p_pipeline_atma($B$1,20,20,$X$56:$Y$57,$B$60,F77,J77,,$B$8,10)</f>
        <v>9.9192176765579241</v>
      </c>
      <c r="J77">
        <f t="shared" si="1"/>
        <v>40.822288190420821</v>
      </c>
    </row>
    <row r="78" spans="1:10" x14ac:dyDescent="0.3">
      <c r="A78">
        <v>60</v>
      </c>
      <c r="B78">
        <f>[1]!crv_interpolation($N$29:$N$41,$M$29:$M$41,A78)</f>
        <v>9.9651589472497282</v>
      </c>
      <c r="C78">
        <f>[1]!crv_interpolation($O$29:$O$43,$M$29:$M$43,A78)</f>
        <v>6.3794048583795009</v>
      </c>
      <c r="D78">
        <f>[1]!crv_interpolation($P$29:$P$50,$M$29:$M$50,A78)</f>
        <v>3.1998980180845065</v>
      </c>
      <c r="E78">
        <f>[1]!crv_interpolation($Q$29:$Q$41,$M$29:$M$41,A78)</f>
        <v>-6.7683485348388581</v>
      </c>
      <c r="F78">
        <f t="shared" si="0"/>
        <v>12.776113288874878</v>
      </c>
      <c r="I78">
        <f>[1]!MF_p_pipeline_atma($B$1,20,20,$X$56:$Y$57,$B$60,F78,J78,,$B$8,10)</f>
        <v>9.8735866971484416</v>
      </c>
      <c r="J78">
        <f t="shared" si="1"/>
        <v>31.44617999030563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E44B-50B3-4C26-B6FF-3DDEDC7371F5}">
  <dimension ref="A1:C19"/>
  <sheetViews>
    <sheetView tabSelected="1" workbookViewId="0">
      <selection activeCell="G12" sqref="G12"/>
    </sheetView>
  </sheetViews>
  <sheetFormatPr defaultRowHeight="14.4" x14ac:dyDescent="0.3"/>
  <sheetData>
    <row r="1" spans="1:3" x14ac:dyDescent="0.3">
      <c r="C1" t="s">
        <v>80</v>
      </c>
    </row>
    <row r="2" spans="1:3" x14ac:dyDescent="0.3">
      <c r="A2" s="3" t="s">
        <v>62</v>
      </c>
      <c r="B2" s="3"/>
      <c r="C2">
        <v>177.8</v>
      </c>
    </row>
    <row r="3" spans="1:3" x14ac:dyDescent="0.3">
      <c r="A3" s="3" t="s">
        <v>63</v>
      </c>
      <c r="B3" s="3"/>
      <c r="C3">
        <v>0.83599999999999997</v>
      </c>
    </row>
    <row r="4" spans="1:3" x14ac:dyDescent="0.3">
      <c r="A4" s="3" t="s">
        <v>64</v>
      </c>
      <c r="B4" s="3"/>
      <c r="C4">
        <v>37</v>
      </c>
    </row>
    <row r="5" spans="1:3" x14ac:dyDescent="0.3">
      <c r="A5" s="3" t="s">
        <v>65</v>
      </c>
      <c r="B5" s="3"/>
      <c r="C5">
        <v>1.17</v>
      </c>
    </row>
    <row r="6" spans="1:3" x14ac:dyDescent="0.3">
      <c r="A6" s="3" t="s">
        <v>66</v>
      </c>
      <c r="B6" s="3"/>
      <c r="C6">
        <v>2780</v>
      </c>
    </row>
    <row r="7" spans="1:3" x14ac:dyDescent="0.3">
      <c r="A7" s="3" t="s">
        <v>67</v>
      </c>
      <c r="B7" s="3"/>
      <c r="C7">
        <v>9.19</v>
      </c>
    </row>
    <row r="8" spans="1:3" x14ac:dyDescent="0.3">
      <c r="A8" s="3" t="s">
        <v>68</v>
      </c>
      <c r="B8" s="3"/>
      <c r="C8">
        <v>2500</v>
      </c>
    </row>
    <row r="9" spans="1:3" x14ac:dyDescent="0.3">
      <c r="A9" s="3" t="s">
        <v>69</v>
      </c>
      <c r="B9" s="3"/>
      <c r="C9">
        <v>10</v>
      </c>
    </row>
    <row r="10" spans="1:3" x14ac:dyDescent="0.3">
      <c r="A10" s="3" t="s">
        <v>70</v>
      </c>
      <c r="B10" s="3"/>
      <c r="C10">
        <v>25</v>
      </c>
    </row>
    <row r="11" spans="1:3" x14ac:dyDescent="0.3">
      <c r="A11" s="3" t="s">
        <v>71</v>
      </c>
      <c r="B11" s="3"/>
      <c r="C11">
        <v>65</v>
      </c>
    </row>
    <row r="12" spans="1:3" x14ac:dyDescent="0.3">
      <c r="A12" s="3" t="s">
        <v>72</v>
      </c>
      <c r="B12" s="3"/>
      <c r="C12">
        <v>24</v>
      </c>
    </row>
    <row r="13" spans="1:3" x14ac:dyDescent="0.3">
      <c r="A13" s="3" t="s">
        <v>73</v>
      </c>
      <c r="B13" s="3"/>
      <c r="C13">
        <v>74</v>
      </c>
    </row>
    <row r="14" spans="1:3" x14ac:dyDescent="0.3">
      <c r="A14" s="3" t="s">
        <v>74</v>
      </c>
      <c r="B14" s="3"/>
      <c r="C14">
        <v>57</v>
      </c>
    </row>
    <row r="15" spans="1:3" x14ac:dyDescent="0.3">
      <c r="A15" s="3" t="s">
        <v>75</v>
      </c>
      <c r="B15" s="3"/>
      <c r="C15">
        <v>7.6</v>
      </c>
    </row>
    <row r="16" spans="1:3" x14ac:dyDescent="0.3">
      <c r="A16" s="3" t="s">
        <v>76</v>
      </c>
      <c r="B16" s="3"/>
      <c r="C16">
        <v>11</v>
      </c>
    </row>
    <row r="17" spans="1:3" x14ac:dyDescent="0.3">
      <c r="A17" s="3" t="s">
        <v>77</v>
      </c>
      <c r="B17" s="3"/>
      <c r="C17">
        <v>18</v>
      </c>
    </row>
    <row r="18" spans="1:3" x14ac:dyDescent="0.3">
      <c r="A18" s="3" t="s">
        <v>78</v>
      </c>
      <c r="B18" s="3"/>
      <c r="C18">
        <v>25</v>
      </c>
    </row>
    <row r="19" spans="1:3" x14ac:dyDescent="0.3">
      <c r="A19" s="3" t="s">
        <v>79</v>
      </c>
      <c r="C19" t="str">
        <f>[1]!PVT_encode_string(0.9,C3,C5)</f>
        <v>{"gamma_gas":0.9,"gamma_oil":0.836,"gamma_wat":1.17,"rsb_m3m3":100}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2021-04-18T05:31:25Z</cp:lastPrinted>
  <dcterms:created xsi:type="dcterms:W3CDTF">2021-04-18T05:24:48Z</dcterms:created>
  <dcterms:modified xsi:type="dcterms:W3CDTF">2021-04-18T16:11:20Z</dcterms:modified>
</cp:coreProperties>
</file>