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PLANEJAMENTO\RELATÓRIOS\Simulador Ofertas\"/>
    </mc:Choice>
  </mc:AlternateContent>
  <xr:revisionPtr revIDLastSave="0" documentId="13_ncr:1_{BCDE18B3-616A-49E3-A057-96900320C78C}" xr6:coauthVersionLast="47" xr6:coauthVersionMax="47" xr10:uidLastSave="{00000000-0000-0000-0000-000000000000}"/>
  <bookViews>
    <workbookView xWindow="-120" yWindow="-120" windowWidth="29040" windowHeight="15990" xr2:uid="{6894EED4-3583-438C-A92F-6EA7030A3F5A}"/>
  </bookViews>
  <sheets>
    <sheet name="Ofertas" sheetId="1" r:id="rId1"/>
    <sheet name="Simulador" sheetId="5" state="hidden" r:id="rId2"/>
    <sheet name="Planilha2" sheetId="2" state="hidden" r:id="rId3"/>
    <sheet name="DEPARA" sheetId="4" r:id="rId4"/>
  </sheets>
  <definedNames>
    <definedName name="_xlnm._FilterDatabase" localSheetId="3" hidden="1">DEPARA!$A$1:$J$701</definedName>
    <definedName name="_xlnm._FilterDatabase" localSheetId="2" hidden="1">Planilha2!$AA$34:$AH$34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8" i="4"/>
  <c r="A25" i="4"/>
  <c r="A31" i="4"/>
  <c r="A40" i="4"/>
  <c r="A48" i="4"/>
  <c r="A56" i="4"/>
  <c r="A64" i="4"/>
  <c r="A81" i="4"/>
  <c r="A87" i="4"/>
  <c r="A96" i="4"/>
  <c r="A104" i="4"/>
  <c r="A112" i="4"/>
  <c r="A120" i="4"/>
  <c r="A137" i="4"/>
  <c r="A143" i="4"/>
  <c r="A152" i="4"/>
  <c r="A160" i="4"/>
  <c r="A168" i="4"/>
  <c r="A176" i="4"/>
  <c r="A193" i="4"/>
  <c r="A199" i="4"/>
  <c r="A208" i="4"/>
  <c r="A216" i="4"/>
  <c r="A224" i="4"/>
  <c r="A232" i="4"/>
  <c r="A249" i="4"/>
  <c r="A255" i="4"/>
  <c r="A264" i="4"/>
  <c r="A272" i="4"/>
  <c r="A280" i="4"/>
  <c r="A288" i="4"/>
  <c r="A305" i="4"/>
  <c r="A311" i="4"/>
  <c r="A320" i="4"/>
  <c r="A328" i="4"/>
  <c r="A336" i="4"/>
  <c r="A344" i="4"/>
  <c r="A352" i="4"/>
  <c r="A361" i="4"/>
  <c r="A367" i="4"/>
  <c r="A376" i="4"/>
  <c r="A384" i="4"/>
  <c r="A392" i="4"/>
  <c r="A400" i="4"/>
  <c r="A417" i="4"/>
  <c r="A423" i="4"/>
  <c r="A432" i="4"/>
  <c r="A440" i="4"/>
  <c r="A448" i="4"/>
  <c r="A456" i="4"/>
  <c r="A473" i="4"/>
  <c r="A479" i="4"/>
  <c r="A488" i="4"/>
  <c r="A496" i="4"/>
  <c r="A504" i="4"/>
  <c r="A512" i="4"/>
  <c r="A529" i="4"/>
  <c r="A535" i="4"/>
  <c r="A544" i="4"/>
  <c r="A552" i="4"/>
  <c r="A560" i="4"/>
  <c r="A568" i="4"/>
  <c r="A585" i="4"/>
  <c r="A591" i="4"/>
  <c r="A600" i="4"/>
  <c r="A608" i="4"/>
  <c r="A616" i="4"/>
  <c r="A624" i="4"/>
  <c r="A641" i="4"/>
  <c r="A647" i="4"/>
  <c r="A656" i="4"/>
  <c r="A664" i="4"/>
  <c r="A672" i="4"/>
  <c r="A680" i="4"/>
  <c r="A697" i="4"/>
  <c r="F1" i="1"/>
  <c r="C15" i="1"/>
  <c r="A5" i="4"/>
  <c r="A3" i="4"/>
  <c r="A4" i="4"/>
  <c r="A7" i="4"/>
  <c r="A6" i="4"/>
  <c r="A11" i="4"/>
  <c r="A10" i="4"/>
  <c r="A12" i="4"/>
  <c r="A9" i="4"/>
  <c r="A13" i="4"/>
  <c r="A14" i="4"/>
  <c r="A15" i="4"/>
  <c r="A17" i="4"/>
  <c r="A18" i="4"/>
  <c r="A16" i="4"/>
  <c r="A19" i="4"/>
  <c r="A20" i="4"/>
  <c r="A22" i="4"/>
  <c r="A21" i="4"/>
  <c r="A23" i="4"/>
  <c r="A24" i="4"/>
  <c r="A26" i="4"/>
  <c r="A27" i="4"/>
  <c r="A28" i="4"/>
  <c r="A29" i="4"/>
  <c r="A30" i="4"/>
  <c r="A33" i="4"/>
  <c r="A32" i="4"/>
  <c r="A35" i="4"/>
  <c r="A34" i="4"/>
  <c r="A39" i="4"/>
  <c r="A36" i="4"/>
  <c r="A38" i="4"/>
  <c r="A37" i="4"/>
  <c r="A41" i="4"/>
  <c r="A42" i="4"/>
  <c r="A43" i="4"/>
  <c r="A45" i="4"/>
  <c r="A46" i="4"/>
  <c r="A44" i="4"/>
  <c r="A47" i="4"/>
  <c r="A50" i="4"/>
  <c r="A49" i="4"/>
  <c r="A51" i="4"/>
  <c r="A53" i="4"/>
  <c r="A52" i="4"/>
  <c r="A54" i="4"/>
  <c r="A55" i="4"/>
  <c r="A57" i="4"/>
  <c r="A58" i="4"/>
  <c r="A61" i="4"/>
  <c r="A59" i="4"/>
  <c r="A60" i="4"/>
  <c r="A63" i="4"/>
  <c r="A62" i="4"/>
  <c r="A67" i="4"/>
  <c r="A66" i="4"/>
  <c r="A68" i="4"/>
  <c r="A65" i="4"/>
  <c r="A69" i="4"/>
  <c r="A70" i="4"/>
  <c r="A71" i="4"/>
  <c r="A73" i="4"/>
  <c r="A74" i="4"/>
  <c r="A72" i="4"/>
  <c r="A75" i="4"/>
  <c r="A76" i="4"/>
  <c r="A78" i="4"/>
  <c r="A77" i="4"/>
  <c r="A79" i="4"/>
  <c r="A80" i="4"/>
  <c r="A82" i="4"/>
  <c r="A83" i="4"/>
  <c r="A84" i="4"/>
  <c r="A85" i="4"/>
  <c r="A86" i="4"/>
  <c r="A89" i="4"/>
  <c r="A88" i="4"/>
  <c r="A91" i="4"/>
  <c r="A90" i="4"/>
  <c r="A95" i="4"/>
  <c r="A92" i="4"/>
  <c r="A94" i="4"/>
  <c r="A93" i="4"/>
  <c r="A97" i="4"/>
  <c r="A98" i="4"/>
  <c r="A99" i="4"/>
  <c r="A101" i="4"/>
  <c r="A102" i="4"/>
  <c r="A100" i="4"/>
  <c r="A103" i="4"/>
  <c r="A106" i="4"/>
  <c r="A105" i="4"/>
  <c r="A107" i="4"/>
  <c r="A109" i="4"/>
  <c r="A108" i="4"/>
  <c r="A110" i="4"/>
  <c r="A111" i="4"/>
  <c r="A113" i="4"/>
  <c r="A114" i="4"/>
  <c r="A117" i="4"/>
  <c r="A115" i="4"/>
  <c r="A116" i="4"/>
  <c r="A119" i="4"/>
  <c r="A118" i="4"/>
  <c r="A123" i="4"/>
  <c r="A122" i="4"/>
  <c r="A124" i="4"/>
  <c r="A121" i="4"/>
  <c r="A125" i="4"/>
  <c r="A126" i="4"/>
  <c r="A127" i="4"/>
  <c r="A129" i="4"/>
  <c r="A130" i="4"/>
  <c r="A128" i="4"/>
  <c r="A131" i="4"/>
  <c r="A132" i="4"/>
  <c r="A134" i="4"/>
  <c r="A133" i="4"/>
  <c r="A135" i="4"/>
  <c r="A136" i="4"/>
  <c r="A138" i="4"/>
  <c r="A139" i="4"/>
  <c r="A140" i="4"/>
  <c r="A141" i="4"/>
  <c r="A142" i="4"/>
  <c r="A145" i="4"/>
  <c r="A144" i="4"/>
  <c r="A147" i="4"/>
  <c r="A146" i="4"/>
  <c r="A151" i="4"/>
  <c r="A148" i="4"/>
  <c r="A150" i="4"/>
  <c r="A149" i="4"/>
  <c r="A153" i="4"/>
  <c r="A154" i="4"/>
  <c r="A155" i="4"/>
  <c r="A157" i="4"/>
  <c r="A158" i="4"/>
  <c r="A156" i="4"/>
  <c r="A159" i="4"/>
  <c r="A162" i="4"/>
  <c r="A161" i="4"/>
  <c r="A163" i="4"/>
  <c r="A165" i="4"/>
  <c r="A164" i="4"/>
  <c r="A166" i="4"/>
  <c r="A167" i="4"/>
  <c r="A169" i="4"/>
  <c r="A170" i="4"/>
  <c r="A173" i="4"/>
  <c r="A171" i="4"/>
  <c r="A172" i="4"/>
  <c r="A175" i="4"/>
  <c r="A174" i="4"/>
  <c r="A179" i="4"/>
  <c r="A178" i="4"/>
  <c r="A180" i="4"/>
  <c r="A177" i="4"/>
  <c r="A181" i="4"/>
  <c r="A182" i="4"/>
  <c r="A183" i="4"/>
  <c r="A185" i="4"/>
  <c r="A186" i="4"/>
  <c r="A184" i="4"/>
  <c r="A187" i="4"/>
  <c r="A188" i="4"/>
  <c r="A190" i="4"/>
  <c r="A189" i="4"/>
  <c r="A191" i="4"/>
  <c r="A192" i="4"/>
  <c r="A194" i="4"/>
  <c r="A195" i="4"/>
  <c r="A196" i="4"/>
  <c r="A197" i="4"/>
  <c r="A198" i="4"/>
  <c r="A201" i="4"/>
  <c r="A200" i="4"/>
  <c r="A203" i="4"/>
  <c r="A202" i="4"/>
  <c r="A207" i="4"/>
  <c r="A204" i="4"/>
  <c r="A206" i="4"/>
  <c r="A205" i="4"/>
  <c r="A209" i="4"/>
  <c r="A210" i="4"/>
  <c r="A211" i="4"/>
  <c r="A213" i="4"/>
  <c r="A214" i="4"/>
  <c r="A212" i="4"/>
  <c r="A215" i="4"/>
  <c r="A218" i="4"/>
  <c r="A217" i="4"/>
  <c r="A219" i="4"/>
  <c r="A221" i="4"/>
  <c r="A220" i="4"/>
  <c r="A222" i="4"/>
  <c r="A223" i="4"/>
  <c r="A225" i="4"/>
  <c r="A226" i="4"/>
  <c r="A229" i="4"/>
  <c r="A227" i="4"/>
  <c r="A228" i="4"/>
  <c r="A231" i="4"/>
  <c r="A230" i="4"/>
  <c r="A235" i="4"/>
  <c r="A234" i="4"/>
  <c r="A236" i="4"/>
  <c r="A233" i="4"/>
  <c r="A237" i="4"/>
  <c r="A238" i="4"/>
  <c r="A239" i="4"/>
  <c r="A241" i="4"/>
  <c r="A242" i="4"/>
  <c r="A240" i="4"/>
  <c r="A243" i="4"/>
  <c r="A244" i="4"/>
  <c r="A246" i="4"/>
  <c r="A245" i="4"/>
  <c r="A247" i="4"/>
  <c r="A248" i="4"/>
  <c r="A250" i="4"/>
  <c r="A251" i="4"/>
  <c r="A252" i="4"/>
  <c r="A253" i="4"/>
  <c r="A254" i="4"/>
  <c r="A257" i="4"/>
  <c r="A256" i="4"/>
  <c r="A259" i="4"/>
  <c r="A258" i="4"/>
  <c r="A263" i="4"/>
  <c r="A260" i="4"/>
  <c r="A262" i="4"/>
  <c r="A261" i="4"/>
  <c r="A265" i="4"/>
  <c r="A266" i="4"/>
  <c r="A267" i="4"/>
  <c r="A269" i="4"/>
  <c r="A270" i="4"/>
  <c r="A268" i="4"/>
  <c r="A271" i="4"/>
  <c r="A274" i="4"/>
  <c r="A273" i="4"/>
  <c r="A275" i="4"/>
  <c r="A277" i="4"/>
  <c r="A276" i="4"/>
  <c r="A278" i="4"/>
  <c r="A279" i="4"/>
  <c r="A281" i="4"/>
  <c r="A282" i="4"/>
  <c r="A285" i="4"/>
  <c r="A283" i="4"/>
  <c r="A284" i="4"/>
  <c r="A287" i="4"/>
  <c r="A286" i="4"/>
  <c r="A291" i="4"/>
  <c r="A290" i="4"/>
  <c r="A292" i="4"/>
  <c r="A289" i="4"/>
  <c r="A293" i="4"/>
  <c r="A294" i="4"/>
  <c r="A295" i="4"/>
  <c r="A297" i="4"/>
  <c r="A298" i="4"/>
  <c r="A296" i="4"/>
  <c r="A299" i="4"/>
  <c r="A300" i="4"/>
  <c r="A302" i="4"/>
  <c r="A301" i="4"/>
  <c r="A303" i="4"/>
  <c r="A304" i="4"/>
  <c r="A306" i="4"/>
  <c r="A307" i="4"/>
  <c r="A308" i="4"/>
  <c r="A309" i="4"/>
  <c r="A310" i="4"/>
  <c r="A313" i="4"/>
  <c r="A312" i="4"/>
  <c r="A315" i="4"/>
  <c r="A314" i="4"/>
  <c r="A319" i="4"/>
  <c r="A316" i="4"/>
  <c r="A318" i="4"/>
  <c r="A317" i="4"/>
  <c r="A321" i="4"/>
  <c r="A322" i="4"/>
  <c r="A323" i="4"/>
  <c r="A325" i="4"/>
  <c r="A326" i="4"/>
  <c r="A324" i="4"/>
  <c r="A327" i="4"/>
  <c r="A330" i="4"/>
  <c r="A329" i="4"/>
  <c r="A331" i="4"/>
  <c r="A333" i="4"/>
  <c r="A332" i="4"/>
  <c r="A334" i="4"/>
  <c r="A335" i="4"/>
  <c r="A337" i="4"/>
  <c r="A338" i="4"/>
  <c r="A341" i="4"/>
  <c r="A339" i="4"/>
  <c r="A340" i="4"/>
  <c r="A343" i="4"/>
  <c r="A342" i="4"/>
  <c r="A347" i="4"/>
  <c r="A346" i="4"/>
  <c r="A348" i="4"/>
  <c r="A345" i="4"/>
  <c r="A349" i="4"/>
  <c r="A350" i="4"/>
  <c r="A351" i="4"/>
  <c r="A354" i="4"/>
  <c r="A353" i="4"/>
  <c r="A355" i="4"/>
  <c r="A356" i="4"/>
  <c r="A358" i="4"/>
  <c r="A357" i="4"/>
  <c r="A359" i="4"/>
  <c r="A360" i="4"/>
  <c r="A362" i="4"/>
  <c r="A363" i="4"/>
  <c r="A364" i="4"/>
  <c r="A365" i="4"/>
  <c r="A366" i="4"/>
  <c r="A369" i="4"/>
  <c r="A368" i="4"/>
  <c r="A371" i="4"/>
  <c r="A370" i="4"/>
  <c r="A375" i="4"/>
  <c r="A372" i="4"/>
  <c r="A374" i="4"/>
  <c r="A373" i="4"/>
  <c r="A377" i="4"/>
  <c r="A378" i="4"/>
  <c r="A379" i="4"/>
  <c r="A381" i="4"/>
  <c r="A382" i="4"/>
  <c r="A380" i="4"/>
  <c r="A383" i="4"/>
  <c r="A386" i="4"/>
  <c r="A385" i="4"/>
  <c r="A387" i="4"/>
  <c r="A389" i="4"/>
  <c r="A388" i="4"/>
  <c r="A390" i="4"/>
  <c r="A391" i="4"/>
  <c r="A393" i="4"/>
  <c r="A394" i="4"/>
  <c r="A397" i="4"/>
  <c r="A395" i="4"/>
  <c r="A396" i="4"/>
  <c r="A399" i="4"/>
  <c r="A398" i="4"/>
  <c r="A403" i="4"/>
  <c r="A402" i="4"/>
  <c r="A404" i="4"/>
  <c r="A401" i="4"/>
  <c r="A405" i="4"/>
  <c r="A406" i="4"/>
  <c r="A407" i="4"/>
  <c r="A409" i="4"/>
  <c r="A410" i="4"/>
  <c r="A408" i="4"/>
  <c r="A411" i="4"/>
  <c r="A412" i="4"/>
  <c r="A414" i="4"/>
  <c r="A413" i="4"/>
  <c r="A415" i="4"/>
  <c r="A416" i="4"/>
  <c r="A418" i="4"/>
  <c r="A419" i="4"/>
  <c r="A420" i="4"/>
  <c r="A421" i="4"/>
  <c r="A422" i="4"/>
  <c r="A425" i="4"/>
  <c r="A424" i="4"/>
  <c r="A427" i="4"/>
  <c r="A426" i="4"/>
  <c r="A431" i="4"/>
  <c r="A428" i="4"/>
  <c r="A430" i="4"/>
  <c r="A429" i="4"/>
  <c r="A433" i="4"/>
  <c r="A434" i="4"/>
  <c r="A435" i="4"/>
  <c r="A437" i="4"/>
  <c r="A438" i="4"/>
  <c r="A436" i="4"/>
  <c r="A439" i="4"/>
  <c r="A442" i="4"/>
  <c r="A441" i="4"/>
  <c r="A443" i="4"/>
  <c r="A445" i="4"/>
  <c r="A444" i="4"/>
  <c r="A446" i="4"/>
  <c r="A447" i="4"/>
  <c r="A449" i="4"/>
  <c r="A450" i="4"/>
  <c r="A453" i="4"/>
  <c r="A451" i="4"/>
  <c r="A452" i="4"/>
  <c r="A455" i="4"/>
  <c r="A454" i="4"/>
  <c r="A459" i="4"/>
  <c r="A458" i="4"/>
  <c r="A460" i="4"/>
  <c r="A457" i="4"/>
  <c r="A461" i="4"/>
  <c r="A462" i="4"/>
  <c r="A463" i="4"/>
  <c r="A465" i="4"/>
  <c r="A466" i="4"/>
  <c r="A464" i="4"/>
  <c r="A467" i="4"/>
  <c r="A468" i="4"/>
  <c r="A470" i="4"/>
  <c r="A469" i="4"/>
  <c r="A471" i="4"/>
  <c r="A472" i="4"/>
  <c r="A474" i="4"/>
  <c r="A475" i="4"/>
  <c r="A476" i="4"/>
  <c r="A477" i="4"/>
  <c r="A478" i="4"/>
  <c r="A481" i="4"/>
  <c r="A480" i="4"/>
  <c r="A483" i="4"/>
  <c r="A482" i="4"/>
  <c r="A487" i="4"/>
  <c r="A484" i="4"/>
  <c r="A486" i="4"/>
  <c r="A485" i="4"/>
  <c r="A489" i="4"/>
  <c r="A490" i="4"/>
  <c r="A491" i="4"/>
  <c r="A493" i="4"/>
  <c r="A494" i="4"/>
  <c r="A492" i="4"/>
  <c r="A495" i="4"/>
  <c r="A498" i="4"/>
  <c r="A497" i="4"/>
  <c r="A499" i="4"/>
  <c r="A501" i="4"/>
  <c r="A500" i="4"/>
  <c r="A502" i="4"/>
  <c r="A503" i="4"/>
  <c r="A505" i="4"/>
  <c r="A506" i="4"/>
  <c r="A509" i="4"/>
  <c r="A507" i="4"/>
  <c r="A508" i="4"/>
  <c r="A511" i="4"/>
  <c r="A510" i="4"/>
  <c r="A515" i="4"/>
  <c r="A514" i="4"/>
  <c r="A516" i="4"/>
  <c r="A513" i="4"/>
  <c r="A517" i="4"/>
  <c r="A518" i="4"/>
  <c r="A519" i="4"/>
  <c r="A521" i="4"/>
  <c r="A522" i="4"/>
  <c r="A520" i="4"/>
  <c r="A523" i="4"/>
  <c r="A524" i="4"/>
  <c r="A526" i="4"/>
  <c r="A525" i="4"/>
  <c r="A527" i="4"/>
  <c r="A528" i="4"/>
  <c r="A530" i="4"/>
  <c r="A531" i="4"/>
  <c r="A532" i="4"/>
  <c r="A533" i="4"/>
  <c r="A534" i="4"/>
  <c r="A537" i="4"/>
  <c r="A536" i="4"/>
  <c r="A539" i="4"/>
  <c r="A538" i="4"/>
  <c r="A543" i="4"/>
  <c r="A540" i="4"/>
  <c r="A542" i="4"/>
  <c r="A541" i="4"/>
  <c r="A545" i="4"/>
  <c r="A546" i="4"/>
  <c r="A547" i="4"/>
  <c r="A549" i="4"/>
  <c r="A550" i="4"/>
  <c r="A548" i="4"/>
  <c r="A551" i="4"/>
  <c r="A554" i="4"/>
  <c r="A553" i="4"/>
  <c r="A555" i="4"/>
  <c r="A557" i="4"/>
  <c r="A556" i="4"/>
  <c r="A558" i="4"/>
  <c r="A559" i="4"/>
  <c r="A561" i="4"/>
  <c r="A562" i="4"/>
  <c r="A565" i="4"/>
  <c r="A563" i="4"/>
  <c r="A564" i="4"/>
  <c r="A567" i="4"/>
  <c r="A566" i="4"/>
  <c r="A571" i="4"/>
  <c r="A570" i="4"/>
  <c r="A572" i="4"/>
  <c r="A569" i="4"/>
  <c r="A573" i="4"/>
  <c r="A574" i="4"/>
  <c r="A575" i="4"/>
  <c r="A577" i="4"/>
  <c r="A578" i="4"/>
  <c r="A576" i="4"/>
  <c r="A579" i="4"/>
  <c r="A580" i="4"/>
  <c r="A582" i="4"/>
  <c r="A581" i="4"/>
  <c r="A583" i="4"/>
  <c r="A584" i="4"/>
  <c r="A586" i="4"/>
  <c r="A587" i="4"/>
  <c r="A588" i="4"/>
  <c r="A589" i="4"/>
  <c r="A590" i="4"/>
  <c r="A593" i="4"/>
  <c r="A592" i="4"/>
  <c r="A595" i="4"/>
  <c r="A594" i="4"/>
  <c r="A599" i="4"/>
  <c r="A596" i="4"/>
  <c r="A598" i="4"/>
  <c r="A597" i="4"/>
  <c r="A601" i="4"/>
  <c r="A602" i="4"/>
  <c r="A603" i="4"/>
  <c r="A605" i="4"/>
  <c r="A606" i="4"/>
  <c r="A604" i="4"/>
  <c r="A607" i="4"/>
  <c r="A610" i="4"/>
  <c r="A609" i="4"/>
  <c r="A611" i="4"/>
  <c r="A613" i="4"/>
  <c r="A612" i="4"/>
  <c r="A614" i="4"/>
  <c r="A615" i="4"/>
  <c r="A617" i="4"/>
  <c r="A618" i="4"/>
  <c r="A621" i="4"/>
  <c r="A619" i="4"/>
  <c r="A620" i="4"/>
  <c r="A623" i="4"/>
  <c r="A622" i="4"/>
  <c r="A627" i="4"/>
  <c r="A626" i="4"/>
  <c r="A628" i="4"/>
  <c r="A625" i="4"/>
  <c r="A629" i="4"/>
  <c r="A630" i="4"/>
  <c r="A631" i="4"/>
  <c r="A633" i="4"/>
  <c r="A634" i="4"/>
  <c r="A632" i="4"/>
  <c r="A635" i="4"/>
  <c r="A636" i="4"/>
  <c r="A638" i="4"/>
  <c r="A637" i="4"/>
  <c r="A639" i="4"/>
  <c r="A640" i="4"/>
  <c r="A642" i="4"/>
  <c r="A643" i="4"/>
  <c r="A644" i="4"/>
  <c r="A645" i="4"/>
  <c r="A646" i="4"/>
  <c r="A649" i="4"/>
  <c r="A648" i="4"/>
  <c r="A651" i="4"/>
  <c r="A650" i="4"/>
  <c r="A655" i="4"/>
  <c r="A652" i="4"/>
  <c r="A654" i="4"/>
  <c r="A653" i="4"/>
  <c r="A657" i="4"/>
  <c r="A658" i="4"/>
  <c r="A659" i="4"/>
  <c r="A661" i="4"/>
  <c r="A662" i="4"/>
  <c r="A660" i="4"/>
  <c r="A663" i="4"/>
  <c r="A666" i="4"/>
  <c r="A665" i="4"/>
  <c r="A667" i="4"/>
  <c r="A669" i="4"/>
  <c r="A668" i="4"/>
  <c r="A670" i="4"/>
  <c r="A671" i="4"/>
  <c r="A673" i="4"/>
  <c r="A674" i="4"/>
  <c r="A677" i="4"/>
  <c r="A675" i="4"/>
  <c r="A676" i="4"/>
  <c r="A679" i="4"/>
  <c r="A678" i="4"/>
  <c r="A683" i="4"/>
  <c r="A682" i="4"/>
  <c r="A684" i="4"/>
  <c r="A681" i="4"/>
  <c r="A685" i="4"/>
  <c r="A686" i="4"/>
  <c r="A687" i="4"/>
  <c r="A689" i="4"/>
  <c r="A690" i="4"/>
  <c r="A688" i="4"/>
  <c r="A691" i="4"/>
  <c r="A692" i="4"/>
  <c r="A694" i="4"/>
  <c r="A693" i="4"/>
  <c r="A695" i="4"/>
  <c r="A696" i="4"/>
  <c r="A698" i="4"/>
  <c r="A699" i="4"/>
  <c r="A700" i="4"/>
  <c r="A701" i="4"/>
  <c r="A2" i="4"/>
  <c r="F19" i="5"/>
  <c r="G33" i="4"/>
  <c r="G31" i="4"/>
  <c r="G32" i="4"/>
  <c r="G35" i="4"/>
  <c r="G34" i="4"/>
  <c r="G39" i="4"/>
  <c r="G36" i="4"/>
  <c r="G38" i="4"/>
  <c r="G37" i="4"/>
  <c r="G40" i="4"/>
  <c r="G41" i="4"/>
  <c r="G42" i="4"/>
  <c r="G43" i="4"/>
  <c r="G44" i="4"/>
  <c r="G45" i="4"/>
  <c r="G46" i="4"/>
  <c r="G47" i="4"/>
  <c r="G48" i="4"/>
  <c r="G50" i="4"/>
  <c r="G49" i="4"/>
  <c r="G51" i="4"/>
  <c r="G53" i="4"/>
  <c r="G52" i="4"/>
  <c r="G54" i="4"/>
  <c r="G55" i="4"/>
  <c r="G56" i="4"/>
  <c r="G57" i="4"/>
  <c r="G58" i="4"/>
  <c r="G61" i="4"/>
  <c r="G59" i="4"/>
  <c r="G60" i="4"/>
  <c r="G63" i="4"/>
  <c r="G62" i="4"/>
  <c r="G67" i="4"/>
  <c r="G64" i="4"/>
  <c r="G66" i="4"/>
  <c r="G65" i="4"/>
  <c r="G68" i="4"/>
  <c r="G69" i="4"/>
  <c r="G70" i="4"/>
  <c r="G71" i="4"/>
  <c r="G72" i="4"/>
  <c r="G73" i="4"/>
  <c r="G74" i="4"/>
  <c r="G75" i="4"/>
  <c r="G76" i="4"/>
  <c r="G78" i="4"/>
  <c r="G77" i="4"/>
  <c r="G79" i="4"/>
  <c r="G81" i="4"/>
  <c r="G80" i="4"/>
  <c r="G82" i="4"/>
  <c r="G83" i="4"/>
  <c r="G84" i="4"/>
  <c r="G85" i="4"/>
  <c r="G86" i="4"/>
  <c r="G89" i="4"/>
  <c r="G87" i="4"/>
  <c r="G88" i="4"/>
  <c r="G91" i="4"/>
  <c r="G90" i="4"/>
  <c r="G95" i="4"/>
  <c r="G92" i="4"/>
  <c r="G94" i="4"/>
  <c r="G93" i="4"/>
  <c r="G96" i="4"/>
  <c r="G97" i="4"/>
  <c r="G98" i="4"/>
  <c r="G99" i="4"/>
  <c r="G100" i="4"/>
  <c r="G101" i="4"/>
  <c r="G102" i="4"/>
  <c r="G103" i="4"/>
  <c r="G104" i="4"/>
  <c r="G106" i="4"/>
  <c r="G105" i="4"/>
  <c r="G107" i="4"/>
  <c r="G109" i="4"/>
  <c r="G108" i="4"/>
  <c r="G110" i="4"/>
  <c r="G111" i="4"/>
  <c r="G112" i="4"/>
  <c r="G113" i="4"/>
  <c r="G114" i="4"/>
  <c r="G117" i="4"/>
  <c r="G115" i="4"/>
  <c r="G116" i="4"/>
  <c r="G119" i="4"/>
  <c r="G118" i="4"/>
  <c r="G123" i="4"/>
  <c r="G120" i="4"/>
  <c r="G122" i="4"/>
  <c r="G121" i="4"/>
  <c r="G124" i="4"/>
  <c r="G125" i="4"/>
  <c r="G126" i="4"/>
  <c r="G127" i="4"/>
  <c r="G128" i="4"/>
  <c r="G129" i="4"/>
  <c r="G130" i="4"/>
  <c r="G131" i="4"/>
  <c r="G132" i="4"/>
  <c r="G134" i="4"/>
  <c r="G133" i="4"/>
  <c r="G135" i="4"/>
  <c r="G137" i="4"/>
  <c r="G136" i="4"/>
  <c r="G138" i="4"/>
  <c r="G139" i="4"/>
  <c r="G140" i="4"/>
  <c r="G141" i="4"/>
  <c r="G142" i="4"/>
  <c r="G145" i="4"/>
  <c r="G143" i="4"/>
  <c r="G144" i="4"/>
  <c r="G147" i="4"/>
  <c r="G146" i="4"/>
  <c r="G151" i="4"/>
  <c r="G148" i="4"/>
  <c r="G150" i="4"/>
  <c r="G149" i="4"/>
  <c r="G152" i="4"/>
  <c r="G153" i="4"/>
  <c r="G154" i="4"/>
  <c r="G155" i="4"/>
  <c r="G156" i="4"/>
  <c r="G157" i="4"/>
  <c r="G158" i="4"/>
  <c r="G159" i="4"/>
  <c r="G160" i="4"/>
  <c r="G162" i="4"/>
  <c r="G161" i="4"/>
  <c r="G163" i="4"/>
  <c r="G165" i="4"/>
  <c r="G164" i="4"/>
  <c r="G166" i="4"/>
  <c r="G167" i="4"/>
  <c r="G168" i="4"/>
  <c r="G169" i="4"/>
  <c r="G170" i="4"/>
  <c r="G173" i="4"/>
  <c r="G171" i="4"/>
  <c r="G172" i="4"/>
  <c r="G175" i="4"/>
  <c r="G174" i="4"/>
  <c r="G179" i="4"/>
  <c r="G176" i="4"/>
  <c r="G178" i="4"/>
  <c r="G177" i="4"/>
  <c r="G180" i="4"/>
  <c r="G181" i="4"/>
  <c r="G182" i="4"/>
  <c r="G183" i="4"/>
  <c r="G184" i="4"/>
  <c r="G185" i="4"/>
  <c r="G186" i="4"/>
  <c r="G187" i="4"/>
  <c r="G188" i="4"/>
  <c r="G190" i="4"/>
  <c r="G189" i="4"/>
  <c r="G191" i="4"/>
  <c r="G193" i="4"/>
  <c r="G192" i="4"/>
  <c r="G194" i="4"/>
  <c r="G195" i="4"/>
  <c r="G196" i="4"/>
  <c r="G197" i="4"/>
  <c r="G198" i="4"/>
  <c r="G201" i="4"/>
  <c r="G199" i="4"/>
  <c r="G200" i="4"/>
  <c r="G203" i="4"/>
  <c r="G202" i="4"/>
  <c r="G207" i="4"/>
  <c r="G204" i="4"/>
  <c r="G206" i="4"/>
  <c r="G205" i="4"/>
  <c r="G208" i="4"/>
  <c r="G209" i="4"/>
  <c r="G210" i="4"/>
  <c r="G211" i="4"/>
  <c r="G212" i="4"/>
  <c r="G213" i="4"/>
  <c r="G214" i="4"/>
  <c r="G215" i="4"/>
  <c r="G216" i="4"/>
  <c r="G218" i="4"/>
  <c r="G217" i="4"/>
  <c r="G219" i="4"/>
  <c r="G221" i="4"/>
  <c r="G220" i="4"/>
  <c r="G222" i="4"/>
  <c r="G223" i="4"/>
  <c r="G224" i="4"/>
  <c r="G225" i="4"/>
  <c r="G226" i="4"/>
  <c r="G229" i="4"/>
  <c r="G227" i="4"/>
  <c r="G228" i="4"/>
  <c r="G231" i="4"/>
  <c r="G230" i="4"/>
  <c r="G235" i="4"/>
  <c r="G232" i="4"/>
  <c r="G234" i="4"/>
  <c r="G233" i="4"/>
  <c r="G236" i="4"/>
  <c r="G237" i="4"/>
  <c r="G238" i="4"/>
  <c r="G239" i="4"/>
  <c r="G240" i="4"/>
  <c r="G241" i="4"/>
  <c r="G242" i="4"/>
  <c r="G243" i="4"/>
  <c r="G244" i="4"/>
  <c r="G246" i="4"/>
  <c r="G245" i="4"/>
  <c r="G247" i="4"/>
  <c r="G249" i="4"/>
  <c r="G248" i="4"/>
  <c r="G250" i="4"/>
  <c r="G251" i="4"/>
  <c r="G252" i="4"/>
  <c r="G253" i="4"/>
  <c r="G254" i="4"/>
  <c r="G257" i="4"/>
  <c r="G255" i="4"/>
  <c r="G256" i="4"/>
  <c r="G259" i="4"/>
  <c r="G258" i="4"/>
  <c r="G263" i="4"/>
  <c r="G260" i="4"/>
  <c r="G262" i="4"/>
  <c r="G261" i="4"/>
  <c r="G264" i="4"/>
  <c r="G265" i="4"/>
  <c r="G266" i="4"/>
  <c r="G267" i="4"/>
  <c r="G268" i="4"/>
  <c r="G269" i="4"/>
  <c r="G270" i="4"/>
  <c r="G271" i="4"/>
  <c r="G272" i="4"/>
  <c r="G274" i="4"/>
  <c r="G273" i="4"/>
  <c r="G275" i="4"/>
  <c r="G277" i="4"/>
  <c r="G276" i="4"/>
  <c r="G278" i="4"/>
  <c r="G279" i="4"/>
  <c r="G280" i="4"/>
  <c r="G281" i="4"/>
  <c r="G282" i="4"/>
  <c r="G285" i="4"/>
  <c r="G283" i="4"/>
  <c r="G284" i="4"/>
  <c r="G287" i="4"/>
  <c r="G286" i="4"/>
  <c r="G291" i="4"/>
  <c r="G288" i="4"/>
  <c r="G290" i="4"/>
  <c r="G289" i="4"/>
  <c r="G292" i="4"/>
  <c r="G293" i="4"/>
  <c r="G294" i="4"/>
  <c r="G295" i="4"/>
  <c r="G296" i="4"/>
  <c r="G297" i="4"/>
  <c r="G298" i="4"/>
  <c r="G299" i="4"/>
  <c r="G300" i="4"/>
  <c r="G302" i="4"/>
  <c r="G301" i="4"/>
  <c r="G303" i="4"/>
  <c r="G305" i="4"/>
  <c r="G304" i="4"/>
  <c r="G306" i="4"/>
  <c r="G307" i="4"/>
  <c r="G308" i="4"/>
  <c r="G309" i="4"/>
  <c r="G310" i="4"/>
  <c r="G313" i="4"/>
  <c r="G311" i="4"/>
  <c r="G312" i="4"/>
  <c r="G315" i="4"/>
  <c r="G314" i="4"/>
  <c r="G319" i="4"/>
  <c r="G316" i="4"/>
  <c r="G318" i="4"/>
  <c r="G317" i="4"/>
  <c r="G320" i="4"/>
  <c r="G321" i="4"/>
  <c r="G322" i="4"/>
  <c r="G323" i="4"/>
  <c r="G324" i="4"/>
  <c r="G325" i="4"/>
  <c r="G326" i="4"/>
  <c r="G327" i="4"/>
  <c r="G328" i="4"/>
  <c r="G330" i="4"/>
  <c r="G329" i="4"/>
  <c r="G331" i="4"/>
  <c r="G333" i="4"/>
  <c r="G332" i="4"/>
  <c r="G334" i="4"/>
  <c r="G335" i="4"/>
  <c r="G336" i="4"/>
  <c r="G337" i="4"/>
  <c r="G338" i="4"/>
  <c r="G341" i="4"/>
  <c r="G339" i="4"/>
  <c r="G340" i="4"/>
  <c r="G343" i="4"/>
  <c r="G342" i="4"/>
  <c r="G347" i="4"/>
  <c r="G344" i="4"/>
  <c r="G346" i="4"/>
  <c r="G345" i="4"/>
  <c r="G348" i="4"/>
  <c r="G349" i="4"/>
  <c r="G350" i="4"/>
  <c r="G351" i="4"/>
  <c r="G353" i="4"/>
  <c r="G352" i="4"/>
  <c r="G354" i="4"/>
  <c r="G355" i="4"/>
  <c r="G356" i="4"/>
  <c r="G358" i="4"/>
  <c r="G357" i="4"/>
  <c r="G359" i="4"/>
  <c r="G361" i="4"/>
  <c r="G360" i="4"/>
  <c r="G362" i="4"/>
  <c r="G363" i="4"/>
  <c r="G364" i="4"/>
  <c r="G365" i="4"/>
  <c r="G366" i="4"/>
  <c r="G369" i="4"/>
  <c r="G367" i="4"/>
  <c r="G368" i="4"/>
  <c r="G371" i="4"/>
  <c r="G370" i="4"/>
  <c r="G375" i="4"/>
  <c r="G372" i="4"/>
  <c r="G374" i="4"/>
  <c r="G373" i="4"/>
  <c r="G376" i="4"/>
  <c r="G377" i="4"/>
  <c r="G378" i="4"/>
  <c r="G379" i="4"/>
  <c r="G380" i="4"/>
  <c r="G381" i="4"/>
  <c r="G382" i="4"/>
  <c r="G383" i="4"/>
  <c r="G384" i="4"/>
  <c r="G386" i="4"/>
  <c r="G385" i="4"/>
  <c r="G387" i="4"/>
  <c r="G389" i="4"/>
  <c r="G388" i="4"/>
  <c r="G390" i="4"/>
  <c r="G391" i="4"/>
  <c r="G392" i="4"/>
  <c r="G393" i="4"/>
  <c r="G394" i="4"/>
  <c r="G397" i="4"/>
  <c r="G395" i="4"/>
  <c r="G396" i="4"/>
  <c r="G399" i="4"/>
  <c r="G398" i="4"/>
  <c r="G403" i="4"/>
  <c r="G400" i="4"/>
  <c r="G402" i="4"/>
  <c r="G401" i="4"/>
  <c r="G404" i="4"/>
  <c r="G405" i="4"/>
  <c r="G406" i="4"/>
  <c r="G407" i="4"/>
  <c r="G408" i="4"/>
  <c r="G409" i="4"/>
  <c r="G410" i="4"/>
  <c r="G411" i="4"/>
  <c r="G412" i="4"/>
  <c r="G414" i="4"/>
  <c r="G413" i="4"/>
  <c r="G415" i="4"/>
  <c r="G417" i="4"/>
  <c r="G416" i="4"/>
  <c r="G418" i="4"/>
  <c r="G419" i="4"/>
  <c r="G420" i="4"/>
  <c r="G421" i="4"/>
  <c r="G422" i="4"/>
  <c r="G425" i="4"/>
  <c r="G423" i="4"/>
  <c r="G424" i="4"/>
  <c r="G427" i="4"/>
  <c r="G426" i="4"/>
  <c r="G431" i="4"/>
  <c r="G428" i="4"/>
  <c r="G430" i="4"/>
  <c r="G429" i="4"/>
  <c r="G432" i="4"/>
  <c r="G433" i="4"/>
  <c r="G434" i="4"/>
  <c r="G435" i="4"/>
  <c r="G436" i="4"/>
  <c r="G437" i="4"/>
  <c r="G438" i="4"/>
  <c r="G439" i="4"/>
  <c r="G440" i="4"/>
  <c r="G442" i="4"/>
  <c r="G441" i="4"/>
  <c r="G443" i="4"/>
  <c r="G445" i="4"/>
  <c r="G444" i="4"/>
  <c r="G446" i="4"/>
  <c r="G447" i="4"/>
  <c r="G448" i="4"/>
  <c r="G449" i="4"/>
  <c r="G450" i="4"/>
  <c r="G453" i="4"/>
  <c r="G451" i="4"/>
  <c r="G452" i="4"/>
  <c r="G455" i="4"/>
  <c r="G454" i="4"/>
  <c r="G459" i="4"/>
  <c r="G456" i="4"/>
  <c r="G458" i="4"/>
  <c r="G457" i="4"/>
  <c r="G460" i="4"/>
  <c r="G461" i="4"/>
  <c r="G462" i="4"/>
  <c r="G463" i="4"/>
  <c r="G464" i="4"/>
  <c r="G465" i="4"/>
  <c r="G466" i="4"/>
  <c r="G467" i="4"/>
  <c r="G468" i="4"/>
  <c r="G470" i="4"/>
  <c r="G469" i="4"/>
  <c r="G471" i="4"/>
  <c r="G473" i="4"/>
  <c r="G472" i="4"/>
  <c r="G474" i="4"/>
  <c r="G475" i="4"/>
  <c r="G476" i="4"/>
  <c r="G477" i="4"/>
  <c r="G478" i="4"/>
  <c r="G481" i="4"/>
  <c r="G479" i="4"/>
  <c r="G480" i="4"/>
  <c r="G483" i="4"/>
  <c r="G482" i="4"/>
  <c r="G487" i="4"/>
  <c r="G484" i="4"/>
  <c r="G486" i="4"/>
  <c r="G485" i="4"/>
  <c r="G488" i="4"/>
  <c r="G489" i="4"/>
  <c r="G490" i="4"/>
  <c r="G491" i="4"/>
  <c r="G492" i="4"/>
  <c r="G493" i="4"/>
  <c r="G494" i="4"/>
  <c r="G495" i="4"/>
  <c r="G496" i="4"/>
  <c r="G498" i="4"/>
  <c r="G497" i="4"/>
  <c r="G499" i="4"/>
  <c r="G501" i="4"/>
  <c r="G500" i="4"/>
  <c r="G502" i="4"/>
  <c r="G503" i="4"/>
  <c r="G504" i="4"/>
  <c r="G505" i="4"/>
  <c r="G506" i="4"/>
  <c r="G509" i="4"/>
  <c r="G507" i="4"/>
  <c r="G508" i="4"/>
  <c r="G511" i="4"/>
  <c r="G510" i="4"/>
  <c r="G515" i="4"/>
  <c r="G512" i="4"/>
  <c r="G514" i="4"/>
  <c r="G513" i="4"/>
  <c r="G516" i="4"/>
  <c r="G517" i="4"/>
  <c r="G518" i="4"/>
  <c r="G519" i="4"/>
  <c r="G520" i="4"/>
  <c r="G521" i="4"/>
  <c r="G522" i="4"/>
  <c r="G523" i="4"/>
  <c r="G524" i="4"/>
  <c r="G526" i="4"/>
  <c r="G525" i="4"/>
  <c r="G527" i="4"/>
  <c r="G529" i="4"/>
  <c r="G528" i="4"/>
  <c r="G530" i="4"/>
  <c r="G531" i="4"/>
  <c r="G532" i="4"/>
  <c r="G533" i="4"/>
  <c r="G534" i="4"/>
  <c r="G537" i="4"/>
  <c r="G535" i="4"/>
  <c r="G536" i="4"/>
  <c r="G539" i="4"/>
  <c r="G538" i="4"/>
  <c r="G543" i="4"/>
  <c r="G540" i="4"/>
  <c r="G542" i="4"/>
  <c r="G541" i="4"/>
  <c r="G544" i="4"/>
  <c r="G545" i="4"/>
  <c r="G546" i="4"/>
  <c r="G547" i="4"/>
  <c r="G548" i="4"/>
  <c r="G549" i="4"/>
  <c r="G550" i="4"/>
  <c r="G551" i="4"/>
  <c r="G552" i="4"/>
  <c r="G554" i="4"/>
  <c r="G553" i="4"/>
  <c r="G555" i="4"/>
  <c r="G557" i="4"/>
  <c r="G556" i="4"/>
  <c r="G558" i="4"/>
  <c r="G559" i="4"/>
  <c r="G560" i="4"/>
  <c r="G561" i="4"/>
  <c r="G562" i="4"/>
  <c r="G565" i="4"/>
  <c r="G563" i="4"/>
  <c r="G564" i="4"/>
  <c r="G567" i="4"/>
  <c r="G566" i="4"/>
  <c r="G571" i="4"/>
  <c r="G568" i="4"/>
  <c r="G570" i="4"/>
  <c r="G569" i="4"/>
  <c r="G572" i="4"/>
  <c r="G573" i="4"/>
  <c r="G574" i="4"/>
  <c r="G575" i="4"/>
  <c r="G576" i="4"/>
  <c r="G577" i="4"/>
  <c r="G578" i="4"/>
  <c r="G579" i="4"/>
  <c r="G580" i="4"/>
  <c r="G582" i="4"/>
  <c r="G581" i="4"/>
  <c r="G583" i="4"/>
  <c r="G585" i="4"/>
  <c r="G584" i="4"/>
  <c r="G586" i="4"/>
  <c r="G587" i="4"/>
  <c r="G588" i="4"/>
  <c r="G589" i="4"/>
  <c r="G590" i="4"/>
  <c r="G593" i="4"/>
  <c r="G591" i="4"/>
  <c r="G592" i="4"/>
  <c r="G595" i="4"/>
  <c r="G594" i="4"/>
  <c r="G599" i="4"/>
  <c r="G596" i="4"/>
  <c r="G598" i="4"/>
  <c r="G597" i="4"/>
  <c r="G600" i="4"/>
  <c r="G601" i="4"/>
  <c r="G602" i="4"/>
  <c r="G603" i="4"/>
  <c r="G604" i="4"/>
  <c r="G605" i="4"/>
  <c r="G606" i="4"/>
  <c r="G607" i="4"/>
  <c r="G608" i="4"/>
  <c r="G610" i="4"/>
  <c r="G609" i="4"/>
  <c r="G611" i="4"/>
  <c r="G613" i="4"/>
  <c r="G612" i="4"/>
  <c r="G614" i="4"/>
  <c r="G615" i="4"/>
  <c r="G616" i="4"/>
  <c r="G617" i="4"/>
  <c r="G618" i="4"/>
  <c r="G621" i="4"/>
  <c r="G619" i="4"/>
  <c r="G620" i="4"/>
  <c r="G623" i="4"/>
  <c r="G622" i="4"/>
  <c r="G627" i="4"/>
  <c r="G624" i="4"/>
  <c r="G626" i="4"/>
  <c r="G625" i="4"/>
  <c r="G628" i="4"/>
  <c r="G629" i="4"/>
  <c r="G630" i="4"/>
  <c r="G631" i="4"/>
  <c r="G632" i="4"/>
  <c r="G633" i="4"/>
  <c r="G634" i="4"/>
  <c r="G635" i="4"/>
  <c r="G636" i="4"/>
  <c r="G638" i="4"/>
  <c r="G637" i="4"/>
  <c r="G639" i="4"/>
  <c r="G641" i="4"/>
  <c r="G640" i="4"/>
  <c r="G642" i="4"/>
  <c r="G643" i="4"/>
  <c r="G644" i="4"/>
  <c r="G645" i="4"/>
  <c r="G646" i="4"/>
  <c r="G649" i="4"/>
  <c r="G647" i="4"/>
  <c r="G648" i="4"/>
  <c r="G651" i="4"/>
  <c r="G650" i="4"/>
  <c r="G655" i="4"/>
  <c r="G652" i="4"/>
  <c r="G654" i="4"/>
  <c r="G653" i="4"/>
  <c r="G656" i="4"/>
  <c r="G657" i="4"/>
  <c r="G658" i="4"/>
  <c r="G659" i="4"/>
  <c r="G660" i="4"/>
  <c r="G661" i="4"/>
  <c r="G662" i="4"/>
  <c r="G663" i="4"/>
  <c r="G664" i="4"/>
  <c r="G666" i="4"/>
  <c r="G665" i="4"/>
  <c r="G667" i="4"/>
  <c r="G669" i="4"/>
  <c r="G668" i="4"/>
  <c r="G670" i="4"/>
  <c r="G671" i="4"/>
  <c r="G672" i="4"/>
  <c r="G673" i="4"/>
  <c r="G674" i="4"/>
  <c r="G677" i="4"/>
  <c r="G675" i="4"/>
  <c r="G676" i="4"/>
  <c r="G679" i="4"/>
  <c r="G678" i="4"/>
  <c r="G683" i="4"/>
  <c r="G680" i="4"/>
  <c r="G682" i="4"/>
  <c r="G681" i="4"/>
  <c r="G684" i="4"/>
  <c r="G685" i="4"/>
  <c r="G686" i="4"/>
  <c r="G687" i="4"/>
  <c r="G688" i="4"/>
  <c r="G689" i="4"/>
  <c r="G690" i="4"/>
  <c r="G691" i="4"/>
  <c r="G692" i="4"/>
  <c r="G694" i="4"/>
  <c r="G693" i="4"/>
  <c r="G695" i="4"/>
  <c r="G697" i="4"/>
  <c r="G696" i="4"/>
  <c r="G698" i="4"/>
  <c r="G699" i="4"/>
  <c r="G700" i="4"/>
  <c r="G701" i="4"/>
  <c r="G2" i="4"/>
  <c r="G5" i="4"/>
  <c r="G3" i="4"/>
  <c r="G4" i="4"/>
  <c r="G7" i="4"/>
  <c r="G6" i="4"/>
  <c r="G11" i="4"/>
  <c r="G8" i="4"/>
  <c r="G10" i="4"/>
  <c r="G9" i="4"/>
  <c r="G12" i="4"/>
  <c r="G13" i="4"/>
  <c r="G14" i="4"/>
  <c r="G15" i="4"/>
  <c r="G16" i="4"/>
  <c r="G17" i="4"/>
  <c r="G18" i="4"/>
  <c r="G19" i="4"/>
  <c r="G20" i="4"/>
  <c r="G22" i="4"/>
  <c r="G21" i="4"/>
  <c r="G23" i="4"/>
  <c r="G25" i="4"/>
  <c r="G24" i="4"/>
  <c r="G26" i="4"/>
  <c r="G27" i="4"/>
  <c r="G28" i="4"/>
  <c r="G29" i="4"/>
  <c r="G30" i="4"/>
  <c r="F33" i="4"/>
  <c r="F31" i="4"/>
  <c r="F32" i="4"/>
  <c r="F35" i="4"/>
  <c r="F34" i="4"/>
  <c r="F39" i="4"/>
  <c r="F36" i="4"/>
  <c r="F38" i="4"/>
  <c r="F37" i="4"/>
  <c r="F40" i="4"/>
  <c r="F41" i="4"/>
  <c r="F42" i="4"/>
  <c r="F43" i="4"/>
  <c r="F44" i="4"/>
  <c r="F45" i="4"/>
  <c r="F46" i="4"/>
  <c r="F47" i="4"/>
  <c r="F48" i="4"/>
  <c r="F50" i="4"/>
  <c r="F49" i="4"/>
  <c r="F51" i="4"/>
  <c r="F53" i="4"/>
  <c r="F52" i="4"/>
  <c r="F54" i="4"/>
  <c r="F55" i="4"/>
  <c r="F56" i="4"/>
  <c r="F57" i="4"/>
  <c r="F58" i="4"/>
  <c r="F61" i="4"/>
  <c r="F59" i="4"/>
  <c r="F60" i="4"/>
  <c r="F63" i="4"/>
  <c r="F62" i="4"/>
  <c r="F67" i="4"/>
  <c r="F64" i="4"/>
  <c r="F66" i="4"/>
  <c r="F65" i="4"/>
  <c r="F68" i="4"/>
  <c r="F69" i="4"/>
  <c r="F70" i="4"/>
  <c r="F71" i="4"/>
  <c r="F72" i="4"/>
  <c r="F73" i="4"/>
  <c r="F74" i="4"/>
  <c r="F75" i="4"/>
  <c r="F76" i="4"/>
  <c r="F78" i="4"/>
  <c r="F77" i="4"/>
  <c r="F79" i="4"/>
  <c r="F81" i="4"/>
  <c r="F80" i="4"/>
  <c r="F82" i="4"/>
  <c r="F83" i="4"/>
  <c r="F84" i="4"/>
  <c r="F85" i="4"/>
  <c r="F86" i="4"/>
  <c r="F89" i="4"/>
  <c r="F87" i="4"/>
  <c r="F88" i="4"/>
  <c r="F91" i="4"/>
  <c r="F90" i="4"/>
  <c r="F95" i="4"/>
  <c r="F92" i="4"/>
  <c r="F94" i="4"/>
  <c r="F93" i="4"/>
  <c r="F96" i="4"/>
  <c r="F97" i="4"/>
  <c r="F98" i="4"/>
  <c r="F99" i="4"/>
  <c r="F100" i="4"/>
  <c r="F101" i="4"/>
  <c r="F102" i="4"/>
  <c r="F103" i="4"/>
  <c r="F104" i="4"/>
  <c r="F106" i="4"/>
  <c r="F105" i="4"/>
  <c r="F107" i="4"/>
  <c r="F109" i="4"/>
  <c r="F108" i="4"/>
  <c r="F110" i="4"/>
  <c r="F111" i="4"/>
  <c r="F112" i="4"/>
  <c r="F113" i="4"/>
  <c r="F114" i="4"/>
  <c r="F117" i="4"/>
  <c r="F115" i="4"/>
  <c r="F116" i="4"/>
  <c r="F119" i="4"/>
  <c r="F118" i="4"/>
  <c r="F123" i="4"/>
  <c r="F120" i="4"/>
  <c r="F122" i="4"/>
  <c r="F121" i="4"/>
  <c r="F124" i="4"/>
  <c r="F125" i="4"/>
  <c r="F126" i="4"/>
  <c r="F127" i="4"/>
  <c r="F128" i="4"/>
  <c r="F129" i="4"/>
  <c r="F130" i="4"/>
  <c r="F131" i="4"/>
  <c r="F132" i="4"/>
  <c r="F134" i="4"/>
  <c r="F133" i="4"/>
  <c r="F135" i="4"/>
  <c r="F137" i="4"/>
  <c r="F136" i="4"/>
  <c r="F138" i="4"/>
  <c r="F139" i="4"/>
  <c r="F140" i="4"/>
  <c r="F141" i="4"/>
  <c r="F142" i="4"/>
  <c r="F145" i="4"/>
  <c r="F143" i="4"/>
  <c r="F144" i="4"/>
  <c r="F147" i="4"/>
  <c r="F146" i="4"/>
  <c r="F151" i="4"/>
  <c r="F148" i="4"/>
  <c r="F150" i="4"/>
  <c r="F149" i="4"/>
  <c r="F152" i="4"/>
  <c r="F153" i="4"/>
  <c r="F154" i="4"/>
  <c r="F155" i="4"/>
  <c r="F156" i="4"/>
  <c r="F157" i="4"/>
  <c r="F158" i="4"/>
  <c r="F159" i="4"/>
  <c r="F160" i="4"/>
  <c r="F162" i="4"/>
  <c r="F161" i="4"/>
  <c r="F163" i="4"/>
  <c r="F165" i="4"/>
  <c r="F164" i="4"/>
  <c r="F166" i="4"/>
  <c r="F167" i="4"/>
  <c r="F168" i="4"/>
  <c r="F169" i="4"/>
  <c r="F170" i="4"/>
  <c r="F173" i="4"/>
  <c r="F171" i="4"/>
  <c r="F172" i="4"/>
  <c r="F175" i="4"/>
  <c r="F174" i="4"/>
  <c r="F179" i="4"/>
  <c r="F176" i="4"/>
  <c r="F178" i="4"/>
  <c r="F177" i="4"/>
  <c r="F180" i="4"/>
  <c r="F181" i="4"/>
  <c r="F182" i="4"/>
  <c r="F183" i="4"/>
  <c r="F184" i="4"/>
  <c r="F185" i="4"/>
  <c r="F186" i="4"/>
  <c r="F187" i="4"/>
  <c r="F188" i="4"/>
  <c r="F190" i="4"/>
  <c r="F189" i="4"/>
  <c r="F191" i="4"/>
  <c r="F193" i="4"/>
  <c r="F192" i="4"/>
  <c r="F194" i="4"/>
  <c r="F195" i="4"/>
  <c r="F196" i="4"/>
  <c r="F197" i="4"/>
  <c r="F198" i="4"/>
  <c r="F201" i="4"/>
  <c r="F199" i="4"/>
  <c r="F200" i="4"/>
  <c r="F203" i="4"/>
  <c r="F202" i="4"/>
  <c r="F207" i="4"/>
  <c r="F204" i="4"/>
  <c r="F206" i="4"/>
  <c r="F205" i="4"/>
  <c r="F208" i="4"/>
  <c r="F209" i="4"/>
  <c r="F210" i="4"/>
  <c r="F211" i="4"/>
  <c r="F212" i="4"/>
  <c r="F213" i="4"/>
  <c r="F214" i="4"/>
  <c r="F215" i="4"/>
  <c r="F216" i="4"/>
  <c r="F218" i="4"/>
  <c r="F217" i="4"/>
  <c r="F219" i="4"/>
  <c r="F221" i="4"/>
  <c r="F220" i="4"/>
  <c r="F222" i="4"/>
  <c r="F223" i="4"/>
  <c r="F224" i="4"/>
  <c r="F225" i="4"/>
  <c r="F226" i="4"/>
  <c r="F229" i="4"/>
  <c r="F227" i="4"/>
  <c r="F228" i="4"/>
  <c r="F231" i="4"/>
  <c r="F230" i="4"/>
  <c r="F235" i="4"/>
  <c r="F232" i="4"/>
  <c r="F234" i="4"/>
  <c r="F233" i="4"/>
  <c r="F236" i="4"/>
  <c r="F237" i="4"/>
  <c r="F238" i="4"/>
  <c r="F239" i="4"/>
  <c r="F240" i="4"/>
  <c r="F241" i="4"/>
  <c r="F242" i="4"/>
  <c r="F243" i="4"/>
  <c r="F244" i="4"/>
  <c r="F246" i="4"/>
  <c r="F245" i="4"/>
  <c r="F247" i="4"/>
  <c r="F249" i="4"/>
  <c r="F248" i="4"/>
  <c r="F250" i="4"/>
  <c r="F251" i="4"/>
  <c r="F252" i="4"/>
  <c r="F253" i="4"/>
  <c r="F254" i="4"/>
  <c r="F257" i="4"/>
  <c r="F255" i="4"/>
  <c r="F256" i="4"/>
  <c r="F259" i="4"/>
  <c r="F258" i="4"/>
  <c r="F263" i="4"/>
  <c r="F260" i="4"/>
  <c r="F262" i="4"/>
  <c r="F261" i="4"/>
  <c r="F264" i="4"/>
  <c r="F265" i="4"/>
  <c r="F266" i="4"/>
  <c r="F267" i="4"/>
  <c r="F268" i="4"/>
  <c r="F269" i="4"/>
  <c r="F270" i="4"/>
  <c r="F271" i="4"/>
  <c r="F272" i="4"/>
  <c r="F274" i="4"/>
  <c r="F273" i="4"/>
  <c r="F275" i="4"/>
  <c r="F277" i="4"/>
  <c r="F276" i="4"/>
  <c r="F278" i="4"/>
  <c r="F279" i="4"/>
  <c r="F280" i="4"/>
  <c r="F281" i="4"/>
  <c r="F282" i="4"/>
  <c r="F285" i="4"/>
  <c r="F283" i="4"/>
  <c r="F284" i="4"/>
  <c r="F287" i="4"/>
  <c r="F286" i="4"/>
  <c r="F291" i="4"/>
  <c r="F288" i="4"/>
  <c r="F290" i="4"/>
  <c r="F289" i="4"/>
  <c r="F292" i="4"/>
  <c r="F293" i="4"/>
  <c r="F294" i="4"/>
  <c r="F295" i="4"/>
  <c r="F296" i="4"/>
  <c r="F297" i="4"/>
  <c r="F298" i="4"/>
  <c r="F299" i="4"/>
  <c r="F300" i="4"/>
  <c r="F302" i="4"/>
  <c r="F301" i="4"/>
  <c r="F303" i="4"/>
  <c r="F305" i="4"/>
  <c r="F304" i="4"/>
  <c r="F306" i="4"/>
  <c r="F307" i="4"/>
  <c r="F308" i="4"/>
  <c r="F309" i="4"/>
  <c r="F310" i="4"/>
  <c r="F313" i="4"/>
  <c r="F311" i="4"/>
  <c r="F312" i="4"/>
  <c r="F315" i="4"/>
  <c r="F314" i="4"/>
  <c r="F319" i="4"/>
  <c r="F316" i="4"/>
  <c r="F318" i="4"/>
  <c r="F317" i="4"/>
  <c r="F320" i="4"/>
  <c r="F321" i="4"/>
  <c r="F322" i="4"/>
  <c r="F323" i="4"/>
  <c r="F324" i="4"/>
  <c r="F325" i="4"/>
  <c r="F326" i="4"/>
  <c r="F327" i="4"/>
  <c r="F328" i="4"/>
  <c r="F330" i="4"/>
  <c r="F329" i="4"/>
  <c r="F331" i="4"/>
  <c r="F333" i="4"/>
  <c r="F332" i="4"/>
  <c r="F334" i="4"/>
  <c r="F335" i="4"/>
  <c r="F336" i="4"/>
  <c r="F337" i="4"/>
  <c r="F338" i="4"/>
  <c r="F341" i="4"/>
  <c r="F339" i="4"/>
  <c r="F340" i="4"/>
  <c r="F343" i="4"/>
  <c r="F342" i="4"/>
  <c r="F347" i="4"/>
  <c r="F344" i="4"/>
  <c r="F346" i="4"/>
  <c r="F345" i="4"/>
  <c r="F348" i="4"/>
  <c r="F349" i="4"/>
  <c r="F350" i="4"/>
  <c r="F351" i="4"/>
  <c r="F353" i="4"/>
  <c r="F352" i="4"/>
  <c r="F354" i="4"/>
  <c r="F355" i="4"/>
  <c r="F356" i="4"/>
  <c r="F358" i="4"/>
  <c r="F357" i="4"/>
  <c r="F359" i="4"/>
  <c r="F361" i="4"/>
  <c r="F360" i="4"/>
  <c r="F362" i="4"/>
  <c r="F363" i="4"/>
  <c r="F364" i="4"/>
  <c r="F365" i="4"/>
  <c r="F366" i="4"/>
  <c r="F369" i="4"/>
  <c r="F367" i="4"/>
  <c r="F368" i="4"/>
  <c r="F371" i="4"/>
  <c r="F370" i="4"/>
  <c r="F375" i="4"/>
  <c r="F372" i="4"/>
  <c r="F374" i="4"/>
  <c r="F373" i="4"/>
  <c r="F376" i="4"/>
  <c r="F377" i="4"/>
  <c r="F378" i="4"/>
  <c r="F379" i="4"/>
  <c r="F380" i="4"/>
  <c r="F381" i="4"/>
  <c r="F382" i="4"/>
  <c r="F383" i="4"/>
  <c r="F384" i="4"/>
  <c r="F386" i="4"/>
  <c r="F385" i="4"/>
  <c r="F387" i="4"/>
  <c r="F389" i="4"/>
  <c r="F388" i="4"/>
  <c r="F390" i="4"/>
  <c r="F391" i="4"/>
  <c r="F392" i="4"/>
  <c r="F393" i="4"/>
  <c r="F394" i="4"/>
  <c r="F397" i="4"/>
  <c r="F395" i="4"/>
  <c r="F396" i="4"/>
  <c r="F399" i="4"/>
  <c r="F398" i="4"/>
  <c r="F403" i="4"/>
  <c r="F400" i="4"/>
  <c r="F402" i="4"/>
  <c r="F401" i="4"/>
  <c r="F404" i="4"/>
  <c r="F405" i="4"/>
  <c r="F406" i="4"/>
  <c r="F407" i="4"/>
  <c r="F408" i="4"/>
  <c r="F409" i="4"/>
  <c r="F410" i="4"/>
  <c r="F411" i="4"/>
  <c r="F412" i="4"/>
  <c r="F414" i="4"/>
  <c r="F413" i="4"/>
  <c r="F415" i="4"/>
  <c r="F417" i="4"/>
  <c r="F416" i="4"/>
  <c r="F418" i="4"/>
  <c r="F419" i="4"/>
  <c r="F420" i="4"/>
  <c r="F421" i="4"/>
  <c r="F422" i="4"/>
  <c r="F425" i="4"/>
  <c r="F423" i="4"/>
  <c r="F424" i="4"/>
  <c r="F427" i="4"/>
  <c r="F426" i="4"/>
  <c r="F431" i="4"/>
  <c r="F428" i="4"/>
  <c r="F430" i="4"/>
  <c r="F429" i="4"/>
  <c r="F432" i="4"/>
  <c r="F433" i="4"/>
  <c r="F434" i="4"/>
  <c r="F435" i="4"/>
  <c r="F436" i="4"/>
  <c r="F437" i="4"/>
  <c r="F438" i="4"/>
  <c r="F439" i="4"/>
  <c r="F440" i="4"/>
  <c r="F442" i="4"/>
  <c r="F441" i="4"/>
  <c r="F443" i="4"/>
  <c r="F445" i="4"/>
  <c r="F444" i="4"/>
  <c r="F446" i="4"/>
  <c r="F447" i="4"/>
  <c r="F448" i="4"/>
  <c r="F449" i="4"/>
  <c r="F450" i="4"/>
  <c r="F453" i="4"/>
  <c r="F451" i="4"/>
  <c r="F452" i="4"/>
  <c r="F455" i="4"/>
  <c r="F454" i="4"/>
  <c r="F459" i="4"/>
  <c r="F456" i="4"/>
  <c r="F458" i="4"/>
  <c r="F457" i="4"/>
  <c r="F460" i="4"/>
  <c r="F461" i="4"/>
  <c r="F462" i="4"/>
  <c r="F463" i="4"/>
  <c r="F464" i="4"/>
  <c r="F465" i="4"/>
  <c r="F466" i="4"/>
  <c r="F467" i="4"/>
  <c r="F468" i="4"/>
  <c r="F470" i="4"/>
  <c r="F469" i="4"/>
  <c r="F471" i="4"/>
  <c r="F473" i="4"/>
  <c r="F472" i="4"/>
  <c r="F474" i="4"/>
  <c r="F475" i="4"/>
  <c r="F476" i="4"/>
  <c r="F477" i="4"/>
  <c r="F478" i="4"/>
  <c r="F481" i="4"/>
  <c r="F479" i="4"/>
  <c r="F480" i="4"/>
  <c r="F483" i="4"/>
  <c r="F482" i="4"/>
  <c r="F487" i="4"/>
  <c r="F484" i="4"/>
  <c r="F486" i="4"/>
  <c r="F485" i="4"/>
  <c r="F488" i="4"/>
  <c r="F489" i="4"/>
  <c r="F490" i="4"/>
  <c r="F491" i="4"/>
  <c r="F492" i="4"/>
  <c r="F493" i="4"/>
  <c r="F494" i="4"/>
  <c r="F495" i="4"/>
  <c r="F496" i="4"/>
  <c r="F498" i="4"/>
  <c r="F497" i="4"/>
  <c r="F499" i="4"/>
  <c r="F501" i="4"/>
  <c r="F500" i="4"/>
  <c r="F502" i="4"/>
  <c r="F503" i="4"/>
  <c r="F504" i="4"/>
  <c r="F505" i="4"/>
  <c r="F506" i="4"/>
  <c r="F509" i="4"/>
  <c r="F507" i="4"/>
  <c r="F508" i="4"/>
  <c r="F511" i="4"/>
  <c r="F510" i="4"/>
  <c r="F515" i="4"/>
  <c r="F512" i="4"/>
  <c r="F514" i="4"/>
  <c r="F513" i="4"/>
  <c r="F516" i="4"/>
  <c r="F517" i="4"/>
  <c r="F518" i="4"/>
  <c r="F519" i="4"/>
  <c r="F520" i="4"/>
  <c r="F521" i="4"/>
  <c r="F522" i="4"/>
  <c r="F523" i="4"/>
  <c r="F524" i="4"/>
  <c r="F526" i="4"/>
  <c r="F525" i="4"/>
  <c r="F527" i="4"/>
  <c r="F529" i="4"/>
  <c r="F528" i="4"/>
  <c r="F530" i="4"/>
  <c r="F531" i="4"/>
  <c r="F532" i="4"/>
  <c r="F533" i="4"/>
  <c r="F534" i="4"/>
  <c r="F537" i="4"/>
  <c r="F535" i="4"/>
  <c r="F536" i="4"/>
  <c r="F539" i="4"/>
  <c r="F538" i="4"/>
  <c r="F543" i="4"/>
  <c r="F540" i="4"/>
  <c r="F542" i="4"/>
  <c r="F541" i="4"/>
  <c r="F544" i="4"/>
  <c r="F545" i="4"/>
  <c r="F546" i="4"/>
  <c r="F547" i="4"/>
  <c r="F548" i="4"/>
  <c r="F549" i="4"/>
  <c r="F550" i="4"/>
  <c r="F551" i="4"/>
  <c r="F552" i="4"/>
  <c r="F554" i="4"/>
  <c r="F553" i="4"/>
  <c r="F555" i="4"/>
  <c r="F557" i="4"/>
  <c r="F556" i="4"/>
  <c r="F558" i="4"/>
  <c r="F559" i="4"/>
  <c r="F560" i="4"/>
  <c r="F561" i="4"/>
  <c r="F562" i="4"/>
  <c r="F565" i="4"/>
  <c r="F563" i="4"/>
  <c r="F564" i="4"/>
  <c r="F567" i="4"/>
  <c r="F566" i="4"/>
  <c r="F571" i="4"/>
  <c r="F568" i="4"/>
  <c r="F570" i="4"/>
  <c r="F569" i="4"/>
  <c r="F572" i="4"/>
  <c r="F573" i="4"/>
  <c r="F574" i="4"/>
  <c r="F575" i="4"/>
  <c r="F576" i="4"/>
  <c r="F577" i="4"/>
  <c r="F578" i="4"/>
  <c r="F579" i="4"/>
  <c r="F580" i="4"/>
  <c r="F582" i="4"/>
  <c r="F581" i="4"/>
  <c r="F583" i="4"/>
  <c r="F585" i="4"/>
  <c r="F584" i="4"/>
  <c r="F586" i="4"/>
  <c r="F587" i="4"/>
  <c r="F588" i="4"/>
  <c r="F589" i="4"/>
  <c r="F590" i="4"/>
  <c r="F593" i="4"/>
  <c r="F591" i="4"/>
  <c r="F592" i="4"/>
  <c r="F595" i="4"/>
  <c r="F594" i="4"/>
  <c r="F599" i="4"/>
  <c r="F596" i="4"/>
  <c r="F598" i="4"/>
  <c r="F597" i="4"/>
  <c r="F600" i="4"/>
  <c r="F601" i="4"/>
  <c r="F602" i="4"/>
  <c r="F603" i="4"/>
  <c r="F604" i="4"/>
  <c r="F605" i="4"/>
  <c r="F606" i="4"/>
  <c r="F607" i="4"/>
  <c r="F608" i="4"/>
  <c r="F610" i="4"/>
  <c r="F609" i="4"/>
  <c r="F611" i="4"/>
  <c r="F613" i="4"/>
  <c r="F612" i="4"/>
  <c r="F614" i="4"/>
  <c r="F615" i="4"/>
  <c r="F616" i="4"/>
  <c r="F617" i="4"/>
  <c r="F618" i="4"/>
  <c r="F621" i="4"/>
  <c r="F619" i="4"/>
  <c r="F620" i="4"/>
  <c r="F623" i="4"/>
  <c r="F622" i="4"/>
  <c r="F627" i="4"/>
  <c r="F624" i="4"/>
  <c r="F626" i="4"/>
  <c r="F625" i="4"/>
  <c r="F628" i="4"/>
  <c r="F629" i="4"/>
  <c r="F630" i="4"/>
  <c r="F631" i="4"/>
  <c r="F632" i="4"/>
  <c r="F633" i="4"/>
  <c r="F634" i="4"/>
  <c r="F635" i="4"/>
  <c r="F636" i="4"/>
  <c r="F638" i="4"/>
  <c r="F637" i="4"/>
  <c r="F639" i="4"/>
  <c r="F641" i="4"/>
  <c r="F640" i="4"/>
  <c r="F642" i="4"/>
  <c r="F643" i="4"/>
  <c r="F644" i="4"/>
  <c r="F645" i="4"/>
  <c r="F646" i="4"/>
  <c r="F649" i="4"/>
  <c r="F647" i="4"/>
  <c r="F648" i="4"/>
  <c r="F651" i="4"/>
  <c r="F650" i="4"/>
  <c r="F655" i="4"/>
  <c r="F652" i="4"/>
  <c r="F654" i="4"/>
  <c r="F653" i="4"/>
  <c r="F656" i="4"/>
  <c r="F657" i="4"/>
  <c r="F658" i="4"/>
  <c r="F659" i="4"/>
  <c r="F660" i="4"/>
  <c r="F661" i="4"/>
  <c r="F662" i="4"/>
  <c r="F663" i="4"/>
  <c r="F664" i="4"/>
  <c r="F666" i="4"/>
  <c r="F665" i="4"/>
  <c r="F667" i="4"/>
  <c r="F669" i="4"/>
  <c r="F668" i="4"/>
  <c r="F670" i="4"/>
  <c r="F671" i="4"/>
  <c r="F672" i="4"/>
  <c r="F673" i="4"/>
  <c r="F674" i="4"/>
  <c r="F677" i="4"/>
  <c r="F675" i="4"/>
  <c r="F676" i="4"/>
  <c r="F679" i="4"/>
  <c r="F678" i="4"/>
  <c r="F683" i="4"/>
  <c r="F680" i="4"/>
  <c r="F682" i="4"/>
  <c r="F681" i="4"/>
  <c r="F684" i="4"/>
  <c r="F685" i="4"/>
  <c r="F686" i="4"/>
  <c r="F687" i="4"/>
  <c r="F688" i="4"/>
  <c r="F689" i="4"/>
  <c r="F690" i="4"/>
  <c r="F691" i="4"/>
  <c r="F692" i="4"/>
  <c r="F694" i="4"/>
  <c r="F693" i="4"/>
  <c r="F695" i="4"/>
  <c r="F697" i="4"/>
  <c r="F696" i="4"/>
  <c r="F698" i="4"/>
  <c r="F699" i="4"/>
  <c r="F700" i="4"/>
  <c r="F701" i="4"/>
  <c r="F2" i="4"/>
  <c r="F5" i="4"/>
  <c r="F3" i="4"/>
  <c r="F4" i="4"/>
  <c r="F7" i="4"/>
  <c r="F6" i="4"/>
  <c r="F11" i="4"/>
  <c r="F8" i="4"/>
  <c r="F10" i="4"/>
  <c r="F9" i="4"/>
  <c r="F12" i="4"/>
  <c r="F13" i="4"/>
  <c r="F14" i="4"/>
  <c r="F15" i="4"/>
  <c r="F16" i="4"/>
  <c r="F17" i="4"/>
  <c r="F18" i="4"/>
  <c r="F19" i="4"/>
  <c r="F20" i="4"/>
  <c r="F22" i="4"/>
  <c r="F21" i="4"/>
  <c r="F23" i="4"/>
  <c r="F25" i="4"/>
  <c r="F24" i="4"/>
  <c r="F26" i="4"/>
  <c r="F27" i="4"/>
  <c r="F28" i="4"/>
  <c r="F29" i="4"/>
  <c r="F30" i="4"/>
  <c r="E33" i="4"/>
  <c r="E31" i="4"/>
  <c r="E32" i="4"/>
  <c r="E35" i="4"/>
  <c r="E34" i="4"/>
  <c r="E39" i="4"/>
  <c r="E36" i="4"/>
  <c r="E38" i="4"/>
  <c r="E37" i="4"/>
  <c r="E40" i="4"/>
  <c r="E41" i="4"/>
  <c r="E42" i="4"/>
  <c r="E43" i="4"/>
  <c r="E44" i="4"/>
  <c r="E45" i="4"/>
  <c r="E46" i="4"/>
  <c r="E47" i="4"/>
  <c r="E48" i="4"/>
  <c r="E50" i="4"/>
  <c r="E49" i="4"/>
  <c r="E51" i="4"/>
  <c r="E53" i="4"/>
  <c r="E52" i="4"/>
  <c r="E54" i="4"/>
  <c r="E55" i="4"/>
  <c r="E56" i="4"/>
  <c r="E57" i="4"/>
  <c r="E58" i="4"/>
  <c r="E61" i="4"/>
  <c r="E59" i="4"/>
  <c r="E60" i="4"/>
  <c r="E63" i="4"/>
  <c r="E62" i="4"/>
  <c r="E67" i="4"/>
  <c r="E64" i="4"/>
  <c r="E66" i="4"/>
  <c r="E65" i="4"/>
  <c r="E68" i="4"/>
  <c r="E69" i="4"/>
  <c r="E70" i="4"/>
  <c r="E71" i="4"/>
  <c r="E72" i="4"/>
  <c r="E73" i="4"/>
  <c r="E74" i="4"/>
  <c r="E75" i="4"/>
  <c r="E76" i="4"/>
  <c r="E78" i="4"/>
  <c r="E77" i="4"/>
  <c r="E79" i="4"/>
  <c r="E81" i="4"/>
  <c r="E80" i="4"/>
  <c r="E82" i="4"/>
  <c r="E83" i="4"/>
  <c r="E84" i="4"/>
  <c r="E85" i="4"/>
  <c r="E86" i="4"/>
  <c r="E89" i="4"/>
  <c r="E87" i="4"/>
  <c r="E88" i="4"/>
  <c r="E91" i="4"/>
  <c r="E90" i="4"/>
  <c r="E95" i="4"/>
  <c r="E92" i="4"/>
  <c r="E94" i="4"/>
  <c r="E93" i="4"/>
  <c r="E96" i="4"/>
  <c r="E97" i="4"/>
  <c r="E98" i="4"/>
  <c r="E99" i="4"/>
  <c r="E100" i="4"/>
  <c r="E101" i="4"/>
  <c r="E102" i="4"/>
  <c r="E103" i="4"/>
  <c r="E104" i="4"/>
  <c r="E106" i="4"/>
  <c r="E105" i="4"/>
  <c r="E107" i="4"/>
  <c r="E109" i="4"/>
  <c r="E108" i="4"/>
  <c r="E110" i="4"/>
  <c r="E111" i="4"/>
  <c r="E112" i="4"/>
  <c r="E113" i="4"/>
  <c r="E114" i="4"/>
  <c r="E117" i="4"/>
  <c r="E115" i="4"/>
  <c r="E116" i="4"/>
  <c r="E119" i="4"/>
  <c r="E118" i="4"/>
  <c r="E123" i="4"/>
  <c r="E120" i="4"/>
  <c r="E122" i="4"/>
  <c r="E121" i="4"/>
  <c r="E124" i="4"/>
  <c r="E125" i="4"/>
  <c r="E126" i="4"/>
  <c r="E127" i="4"/>
  <c r="E128" i="4"/>
  <c r="E129" i="4"/>
  <c r="E130" i="4"/>
  <c r="E131" i="4"/>
  <c r="E132" i="4"/>
  <c r="E134" i="4"/>
  <c r="E133" i="4"/>
  <c r="E135" i="4"/>
  <c r="E137" i="4"/>
  <c r="E136" i="4"/>
  <c r="E138" i="4"/>
  <c r="E139" i="4"/>
  <c r="E140" i="4"/>
  <c r="E141" i="4"/>
  <c r="E142" i="4"/>
  <c r="E145" i="4"/>
  <c r="E143" i="4"/>
  <c r="E144" i="4"/>
  <c r="E147" i="4"/>
  <c r="E146" i="4"/>
  <c r="E151" i="4"/>
  <c r="E148" i="4"/>
  <c r="E150" i="4"/>
  <c r="E149" i="4"/>
  <c r="E152" i="4"/>
  <c r="E153" i="4"/>
  <c r="E154" i="4"/>
  <c r="E155" i="4"/>
  <c r="E156" i="4"/>
  <c r="E157" i="4"/>
  <c r="E158" i="4"/>
  <c r="E159" i="4"/>
  <c r="E160" i="4"/>
  <c r="E162" i="4"/>
  <c r="E161" i="4"/>
  <c r="E163" i="4"/>
  <c r="E165" i="4"/>
  <c r="E164" i="4"/>
  <c r="E166" i="4"/>
  <c r="E167" i="4"/>
  <c r="E168" i="4"/>
  <c r="E169" i="4"/>
  <c r="E170" i="4"/>
  <c r="E173" i="4"/>
  <c r="E171" i="4"/>
  <c r="E172" i="4"/>
  <c r="E175" i="4"/>
  <c r="E174" i="4"/>
  <c r="E179" i="4"/>
  <c r="E176" i="4"/>
  <c r="E178" i="4"/>
  <c r="E177" i="4"/>
  <c r="E180" i="4"/>
  <c r="E181" i="4"/>
  <c r="E182" i="4"/>
  <c r="E183" i="4"/>
  <c r="E184" i="4"/>
  <c r="E185" i="4"/>
  <c r="E186" i="4"/>
  <c r="E187" i="4"/>
  <c r="E188" i="4"/>
  <c r="E190" i="4"/>
  <c r="E189" i="4"/>
  <c r="E191" i="4"/>
  <c r="E193" i="4"/>
  <c r="E192" i="4"/>
  <c r="E194" i="4"/>
  <c r="E195" i="4"/>
  <c r="E196" i="4"/>
  <c r="E197" i="4"/>
  <c r="E198" i="4"/>
  <c r="E201" i="4"/>
  <c r="E199" i="4"/>
  <c r="E200" i="4"/>
  <c r="E203" i="4"/>
  <c r="E202" i="4"/>
  <c r="E207" i="4"/>
  <c r="E204" i="4"/>
  <c r="E206" i="4"/>
  <c r="E205" i="4"/>
  <c r="E208" i="4"/>
  <c r="E209" i="4"/>
  <c r="E210" i="4"/>
  <c r="E211" i="4"/>
  <c r="E212" i="4"/>
  <c r="E213" i="4"/>
  <c r="E214" i="4"/>
  <c r="E215" i="4"/>
  <c r="E216" i="4"/>
  <c r="E218" i="4"/>
  <c r="E217" i="4"/>
  <c r="E219" i="4"/>
  <c r="E221" i="4"/>
  <c r="E220" i="4"/>
  <c r="E222" i="4"/>
  <c r="E223" i="4"/>
  <c r="E224" i="4"/>
  <c r="E225" i="4"/>
  <c r="E226" i="4"/>
  <c r="E229" i="4"/>
  <c r="E227" i="4"/>
  <c r="E228" i="4"/>
  <c r="E231" i="4"/>
  <c r="E230" i="4"/>
  <c r="E235" i="4"/>
  <c r="E232" i="4"/>
  <c r="E234" i="4"/>
  <c r="E233" i="4"/>
  <c r="E236" i="4"/>
  <c r="E237" i="4"/>
  <c r="E238" i="4"/>
  <c r="E239" i="4"/>
  <c r="E240" i="4"/>
  <c r="E241" i="4"/>
  <c r="E242" i="4"/>
  <c r="E243" i="4"/>
  <c r="E244" i="4"/>
  <c r="E246" i="4"/>
  <c r="E245" i="4"/>
  <c r="E247" i="4"/>
  <c r="E249" i="4"/>
  <c r="E248" i="4"/>
  <c r="E250" i="4"/>
  <c r="E251" i="4"/>
  <c r="E252" i="4"/>
  <c r="E253" i="4"/>
  <c r="E254" i="4"/>
  <c r="E257" i="4"/>
  <c r="E255" i="4"/>
  <c r="E256" i="4"/>
  <c r="E259" i="4"/>
  <c r="E258" i="4"/>
  <c r="E263" i="4"/>
  <c r="E260" i="4"/>
  <c r="E262" i="4"/>
  <c r="E261" i="4"/>
  <c r="E264" i="4"/>
  <c r="E265" i="4"/>
  <c r="E266" i="4"/>
  <c r="E267" i="4"/>
  <c r="E268" i="4"/>
  <c r="E269" i="4"/>
  <c r="E270" i="4"/>
  <c r="E271" i="4"/>
  <c r="E272" i="4"/>
  <c r="E274" i="4"/>
  <c r="E273" i="4"/>
  <c r="E275" i="4"/>
  <c r="E277" i="4"/>
  <c r="E276" i="4"/>
  <c r="E278" i="4"/>
  <c r="E279" i="4"/>
  <c r="E280" i="4"/>
  <c r="E281" i="4"/>
  <c r="E282" i="4"/>
  <c r="E285" i="4"/>
  <c r="E283" i="4"/>
  <c r="E284" i="4"/>
  <c r="E287" i="4"/>
  <c r="E286" i="4"/>
  <c r="E291" i="4"/>
  <c r="E288" i="4"/>
  <c r="E290" i="4"/>
  <c r="E289" i="4"/>
  <c r="E292" i="4"/>
  <c r="E293" i="4"/>
  <c r="E294" i="4"/>
  <c r="E295" i="4"/>
  <c r="E296" i="4"/>
  <c r="E297" i="4"/>
  <c r="E298" i="4"/>
  <c r="E299" i="4"/>
  <c r="E300" i="4"/>
  <c r="E302" i="4"/>
  <c r="E301" i="4"/>
  <c r="E303" i="4"/>
  <c r="E305" i="4"/>
  <c r="E304" i="4"/>
  <c r="E306" i="4"/>
  <c r="E307" i="4"/>
  <c r="E308" i="4"/>
  <c r="E309" i="4"/>
  <c r="E310" i="4"/>
  <c r="E313" i="4"/>
  <c r="E311" i="4"/>
  <c r="E312" i="4"/>
  <c r="E315" i="4"/>
  <c r="E314" i="4"/>
  <c r="E319" i="4"/>
  <c r="E316" i="4"/>
  <c r="E318" i="4"/>
  <c r="E317" i="4"/>
  <c r="E320" i="4"/>
  <c r="E321" i="4"/>
  <c r="E322" i="4"/>
  <c r="E323" i="4"/>
  <c r="E324" i="4"/>
  <c r="E325" i="4"/>
  <c r="E326" i="4"/>
  <c r="E327" i="4"/>
  <c r="E328" i="4"/>
  <c r="E330" i="4"/>
  <c r="E329" i="4"/>
  <c r="E331" i="4"/>
  <c r="E333" i="4"/>
  <c r="E332" i="4"/>
  <c r="E334" i="4"/>
  <c r="E335" i="4"/>
  <c r="E336" i="4"/>
  <c r="E337" i="4"/>
  <c r="E338" i="4"/>
  <c r="E341" i="4"/>
  <c r="E339" i="4"/>
  <c r="E340" i="4"/>
  <c r="E343" i="4"/>
  <c r="E342" i="4"/>
  <c r="E347" i="4"/>
  <c r="E344" i="4"/>
  <c r="E346" i="4"/>
  <c r="E345" i="4"/>
  <c r="E348" i="4"/>
  <c r="E349" i="4"/>
  <c r="E350" i="4"/>
  <c r="E351" i="4"/>
  <c r="E353" i="4"/>
  <c r="E352" i="4"/>
  <c r="E354" i="4"/>
  <c r="E355" i="4"/>
  <c r="E356" i="4"/>
  <c r="E358" i="4"/>
  <c r="E357" i="4"/>
  <c r="E359" i="4"/>
  <c r="E361" i="4"/>
  <c r="E360" i="4"/>
  <c r="E362" i="4"/>
  <c r="E363" i="4"/>
  <c r="E364" i="4"/>
  <c r="E365" i="4"/>
  <c r="E366" i="4"/>
  <c r="E369" i="4"/>
  <c r="E367" i="4"/>
  <c r="E368" i="4"/>
  <c r="E371" i="4"/>
  <c r="E370" i="4"/>
  <c r="E375" i="4"/>
  <c r="E372" i="4"/>
  <c r="E374" i="4"/>
  <c r="E373" i="4"/>
  <c r="E376" i="4"/>
  <c r="E377" i="4"/>
  <c r="E378" i="4"/>
  <c r="E379" i="4"/>
  <c r="E380" i="4"/>
  <c r="E381" i="4"/>
  <c r="E382" i="4"/>
  <c r="E383" i="4"/>
  <c r="E384" i="4"/>
  <c r="E386" i="4"/>
  <c r="E385" i="4"/>
  <c r="E387" i="4"/>
  <c r="E389" i="4"/>
  <c r="E388" i="4"/>
  <c r="E390" i="4"/>
  <c r="E391" i="4"/>
  <c r="E392" i="4"/>
  <c r="E393" i="4"/>
  <c r="E394" i="4"/>
  <c r="E397" i="4"/>
  <c r="E395" i="4"/>
  <c r="E396" i="4"/>
  <c r="E399" i="4"/>
  <c r="E398" i="4"/>
  <c r="E403" i="4"/>
  <c r="E400" i="4"/>
  <c r="E402" i="4"/>
  <c r="E401" i="4"/>
  <c r="E404" i="4"/>
  <c r="E405" i="4"/>
  <c r="E406" i="4"/>
  <c r="E407" i="4"/>
  <c r="E408" i="4"/>
  <c r="E409" i="4"/>
  <c r="E410" i="4"/>
  <c r="E411" i="4"/>
  <c r="E412" i="4"/>
  <c r="E414" i="4"/>
  <c r="E413" i="4"/>
  <c r="E415" i="4"/>
  <c r="E417" i="4"/>
  <c r="E416" i="4"/>
  <c r="E418" i="4"/>
  <c r="E419" i="4"/>
  <c r="E420" i="4"/>
  <c r="E421" i="4"/>
  <c r="E422" i="4"/>
  <c r="E425" i="4"/>
  <c r="E423" i="4"/>
  <c r="E424" i="4"/>
  <c r="E427" i="4"/>
  <c r="E426" i="4"/>
  <c r="E431" i="4"/>
  <c r="E428" i="4"/>
  <c r="E430" i="4"/>
  <c r="E429" i="4"/>
  <c r="E432" i="4"/>
  <c r="E433" i="4"/>
  <c r="E434" i="4"/>
  <c r="E435" i="4"/>
  <c r="E436" i="4"/>
  <c r="E437" i="4"/>
  <c r="E438" i="4"/>
  <c r="E439" i="4"/>
  <c r="E440" i="4"/>
  <c r="E442" i="4"/>
  <c r="E441" i="4"/>
  <c r="E443" i="4"/>
  <c r="E445" i="4"/>
  <c r="E444" i="4"/>
  <c r="E446" i="4"/>
  <c r="E447" i="4"/>
  <c r="E448" i="4"/>
  <c r="E449" i="4"/>
  <c r="E450" i="4"/>
  <c r="E453" i="4"/>
  <c r="E451" i="4"/>
  <c r="E452" i="4"/>
  <c r="E455" i="4"/>
  <c r="E454" i="4"/>
  <c r="E459" i="4"/>
  <c r="E456" i="4"/>
  <c r="E458" i="4"/>
  <c r="E457" i="4"/>
  <c r="E460" i="4"/>
  <c r="E461" i="4"/>
  <c r="E462" i="4"/>
  <c r="E463" i="4"/>
  <c r="E464" i="4"/>
  <c r="E465" i="4"/>
  <c r="E466" i="4"/>
  <c r="E467" i="4"/>
  <c r="E468" i="4"/>
  <c r="E470" i="4"/>
  <c r="E469" i="4"/>
  <c r="E471" i="4"/>
  <c r="E473" i="4"/>
  <c r="E472" i="4"/>
  <c r="E474" i="4"/>
  <c r="E475" i="4"/>
  <c r="E476" i="4"/>
  <c r="E477" i="4"/>
  <c r="E478" i="4"/>
  <c r="E481" i="4"/>
  <c r="E479" i="4"/>
  <c r="E480" i="4"/>
  <c r="E483" i="4"/>
  <c r="E482" i="4"/>
  <c r="E487" i="4"/>
  <c r="E484" i="4"/>
  <c r="E486" i="4"/>
  <c r="E485" i="4"/>
  <c r="E488" i="4"/>
  <c r="E489" i="4"/>
  <c r="E490" i="4"/>
  <c r="E491" i="4"/>
  <c r="E492" i="4"/>
  <c r="E493" i="4"/>
  <c r="E494" i="4"/>
  <c r="E495" i="4"/>
  <c r="E496" i="4"/>
  <c r="E498" i="4"/>
  <c r="E497" i="4"/>
  <c r="E499" i="4"/>
  <c r="E501" i="4"/>
  <c r="E500" i="4"/>
  <c r="E502" i="4"/>
  <c r="E503" i="4"/>
  <c r="E504" i="4"/>
  <c r="E505" i="4"/>
  <c r="E506" i="4"/>
  <c r="E509" i="4"/>
  <c r="E507" i="4"/>
  <c r="E508" i="4"/>
  <c r="E511" i="4"/>
  <c r="E510" i="4"/>
  <c r="E515" i="4"/>
  <c r="E512" i="4"/>
  <c r="E514" i="4"/>
  <c r="E513" i="4"/>
  <c r="E516" i="4"/>
  <c r="E517" i="4"/>
  <c r="E518" i="4"/>
  <c r="E519" i="4"/>
  <c r="E520" i="4"/>
  <c r="E521" i="4"/>
  <c r="E522" i="4"/>
  <c r="E523" i="4"/>
  <c r="E524" i="4"/>
  <c r="E526" i="4"/>
  <c r="E525" i="4"/>
  <c r="E527" i="4"/>
  <c r="E529" i="4"/>
  <c r="E528" i="4"/>
  <c r="E530" i="4"/>
  <c r="E531" i="4"/>
  <c r="E532" i="4"/>
  <c r="E533" i="4"/>
  <c r="E534" i="4"/>
  <c r="E537" i="4"/>
  <c r="E535" i="4"/>
  <c r="E536" i="4"/>
  <c r="E539" i="4"/>
  <c r="E538" i="4"/>
  <c r="E543" i="4"/>
  <c r="E540" i="4"/>
  <c r="E542" i="4"/>
  <c r="E541" i="4"/>
  <c r="E544" i="4"/>
  <c r="E545" i="4"/>
  <c r="E546" i="4"/>
  <c r="E547" i="4"/>
  <c r="E548" i="4"/>
  <c r="E549" i="4"/>
  <c r="E550" i="4"/>
  <c r="E551" i="4"/>
  <c r="E552" i="4"/>
  <c r="E554" i="4"/>
  <c r="E553" i="4"/>
  <c r="E555" i="4"/>
  <c r="E557" i="4"/>
  <c r="E556" i="4"/>
  <c r="E558" i="4"/>
  <c r="E559" i="4"/>
  <c r="E560" i="4"/>
  <c r="E561" i="4"/>
  <c r="E562" i="4"/>
  <c r="E565" i="4"/>
  <c r="E563" i="4"/>
  <c r="E564" i="4"/>
  <c r="E567" i="4"/>
  <c r="E566" i="4"/>
  <c r="E571" i="4"/>
  <c r="E568" i="4"/>
  <c r="E570" i="4"/>
  <c r="E569" i="4"/>
  <c r="E572" i="4"/>
  <c r="E573" i="4"/>
  <c r="E574" i="4"/>
  <c r="E575" i="4"/>
  <c r="E576" i="4"/>
  <c r="E577" i="4"/>
  <c r="E578" i="4"/>
  <c r="E579" i="4"/>
  <c r="E580" i="4"/>
  <c r="E582" i="4"/>
  <c r="E581" i="4"/>
  <c r="E583" i="4"/>
  <c r="E585" i="4"/>
  <c r="E584" i="4"/>
  <c r="E586" i="4"/>
  <c r="E587" i="4"/>
  <c r="E588" i="4"/>
  <c r="E589" i="4"/>
  <c r="E590" i="4"/>
  <c r="E593" i="4"/>
  <c r="E591" i="4"/>
  <c r="E592" i="4"/>
  <c r="E595" i="4"/>
  <c r="E594" i="4"/>
  <c r="E599" i="4"/>
  <c r="E596" i="4"/>
  <c r="E598" i="4"/>
  <c r="E597" i="4"/>
  <c r="E600" i="4"/>
  <c r="E601" i="4"/>
  <c r="E602" i="4"/>
  <c r="E603" i="4"/>
  <c r="E604" i="4"/>
  <c r="E605" i="4"/>
  <c r="E606" i="4"/>
  <c r="E607" i="4"/>
  <c r="E608" i="4"/>
  <c r="E610" i="4"/>
  <c r="E609" i="4"/>
  <c r="E611" i="4"/>
  <c r="E613" i="4"/>
  <c r="E612" i="4"/>
  <c r="E614" i="4"/>
  <c r="E615" i="4"/>
  <c r="E616" i="4"/>
  <c r="E617" i="4"/>
  <c r="E618" i="4"/>
  <c r="E621" i="4"/>
  <c r="E619" i="4"/>
  <c r="E620" i="4"/>
  <c r="E623" i="4"/>
  <c r="E622" i="4"/>
  <c r="E627" i="4"/>
  <c r="E624" i="4"/>
  <c r="E626" i="4"/>
  <c r="E625" i="4"/>
  <c r="E628" i="4"/>
  <c r="E629" i="4"/>
  <c r="E630" i="4"/>
  <c r="E631" i="4"/>
  <c r="E632" i="4"/>
  <c r="E633" i="4"/>
  <c r="E634" i="4"/>
  <c r="E635" i="4"/>
  <c r="E636" i="4"/>
  <c r="E638" i="4"/>
  <c r="E637" i="4"/>
  <c r="E639" i="4"/>
  <c r="E641" i="4"/>
  <c r="E640" i="4"/>
  <c r="E642" i="4"/>
  <c r="E643" i="4"/>
  <c r="E644" i="4"/>
  <c r="E645" i="4"/>
  <c r="E646" i="4"/>
  <c r="E649" i="4"/>
  <c r="E647" i="4"/>
  <c r="E648" i="4"/>
  <c r="E651" i="4"/>
  <c r="E650" i="4"/>
  <c r="E655" i="4"/>
  <c r="E652" i="4"/>
  <c r="E654" i="4"/>
  <c r="E653" i="4"/>
  <c r="E656" i="4"/>
  <c r="E657" i="4"/>
  <c r="E658" i="4"/>
  <c r="E659" i="4"/>
  <c r="E660" i="4"/>
  <c r="E661" i="4"/>
  <c r="E662" i="4"/>
  <c r="E663" i="4"/>
  <c r="E664" i="4"/>
  <c r="E666" i="4"/>
  <c r="E665" i="4"/>
  <c r="E667" i="4"/>
  <c r="E669" i="4"/>
  <c r="E668" i="4"/>
  <c r="E670" i="4"/>
  <c r="E671" i="4"/>
  <c r="E672" i="4"/>
  <c r="E673" i="4"/>
  <c r="E674" i="4"/>
  <c r="E677" i="4"/>
  <c r="E675" i="4"/>
  <c r="E676" i="4"/>
  <c r="E679" i="4"/>
  <c r="E678" i="4"/>
  <c r="E683" i="4"/>
  <c r="E680" i="4"/>
  <c r="E682" i="4"/>
  <c r="E681" i="4"/>
  <c r="E684" i="4"/>
  <c r="E685" i="4"/>
  <c r="E686" i="4"/>
  <c r="E687" i="4"/>
  <c r="E688" i="4"/>
  <c r="E689" i="4"/>
  <c r="E690" i="4"/>
  <c r="E691" i="4"/>
  <c r="E692" i="4"/>
  <c r="E694" i="4"/>
  <c r="E693" i="4"/>
  <c r="E695" i="4"/>
  <c r="E697" i="4"/>
  <c r="E696" i="4"/>
  <c r="E698" i="4"/>
  <c r="E699" i="4"/>
  <c r="E700" i="4"/>
  <c r="E701" i="4"/>
  <c r="E2" i="4"/>
  <c r="E5" i="4"/>
  <c r="E3" i="4"/>
  <c r="E4" i="4"/>
  <c r="E7" i="4"/>
  <c r="E6" i="4"/>
  <c r="E11" i="4"/>
  <c r="E8" i="4"/>
  <c r="E10" i="4"/>
  <c r="E9" i="4"/>
  <c r="E12" i="4"/>
  <c r="E13" i="4"/>
  <c r="E14" i="4"/>
  <c r="E15" i="4"/>
  <c r="E16" i="4"/>
  <c r="E17" i="4"/>
  <c r="E18" i="4"/>
  <c r="E19" i="4"/>
  <c r="E20" i="4"/>
  <c r="E22" i="4"/>
  <c r="E21" i="4"/>
  <c r="E23" i="4"/>
  <c r="E25" i="4"/>
  <c r="E24" i="4"/>
  <c r="E26" i="4"/>
  <c r="E27" i="4"/>
  <c r="E28" i="4"/>
  <c r="E29" i="4"/>
  <c r="E30" i="4"/>
  <c r="AG42" i="2"/>
  <c r="AG45" i="2"/>
  <c r="AG46" i="2"/>
  <c r="AG60" i="2"/>
  <c r="AG47" i="2"/>
  <c r="AG48" i="2"/>
  <c r="AG49" i="2"/>
  <c r="AG53" i="2"/>
  <c r="AG54" i="2"/>
  <c r="AG35" i="2"/>
  <c r="AG36" i="2"/>
  <c r="AG61" i="2"/>
  <c r="AG50" i="2"/>
  <c r="AG51" i="2"/>
  <c r="AG52" i="2"/>
  <c r="AG38" i="2"/>
  <c r="AG39" i="2"/>
  <c r="AG41" i="2"/>
  <c r="AG43" i="2"/>
  <c r="AG55" i="2"/>
  <c r="AG37" i="2"/>
  <c r="AG40" i="2"/>
  <c r="AG44" i="2"/>
  <c r="AG62" i="2"/>
  <c r="AG56" i="2"/>
  <c r="AG58" i="2"/>
  <c r="AG59" i="2"/>
  <c r="AG57" i="2"/>
  <c r="AA56" i="2"/>
  <c r="AA58" i="2"/>
  <c r="AA59" i="2"/>
  <c r="AA57" i="2"/>
  <c r="AA42" i="2"/>
  <c r="AA45" i="2"/>
  <c r="AA46" i="2"/>
  <c r="H241" i="4" l="1"/>
  <c r="H695" i="4"/>
  <c r="H649" i="4"/>
  <c r="H615" i="4"/>
  <c r="H485" i="4"/>
  <c r="H429" i="4"/>
  <c r="H407" i="4"/>
  <c r="H391" i="4"/>
  <c r="H373" i="4"/>
  <c r="H313" i="4"/>
  <c r="H279" i="4"/>
  <c r="H247" i="4"/>
  <c r="H223" i="4"/>
  <c r="H191" i="4"/>
  <c r="H159" i="4"/>
  <c r="H127" i="4"/>
  <c r="H93" i="4"/>
  <c r="H62" i="4"/>
  <c r="H33" i="4"/>
  <c r="H687" i="4"/>
  <c r="H622" i="4"/>
  <c r="H519" i="4"/>
  <c r="H454" i="4"/>
  <c r="H342" i="4"/>
  <c r="H9" i="4"/>
  <c r="H678" i="4"/>
  <c r="H583" i="4"/>
  <c r="H551" i="4"/>
  <c r="H495" i="4"/>
  <c r="H359" i="4"/>
  <c r="H27" i="4"/>
  <c r="H631" i="4"/>
  <c r="H559" i="4"/>
  <c r="H425" i="4"/>
  <c r="H67" i="4"/>
  <c r="H435" i="4"/>
  <c r="H15" i="4"/>
  <c r="H699" i="4"/>
  <c r="H691" i="4"/>
  <c r="H681" i="4"/>
  <c r="H677" i="4"/>
  <c r="H667" i="4"/>
  <c r="H659" i="4"/>
  <c r="H643" i="4"/>
  <c r="H635" i="4"/>
  <c r="H625" i="4"/>
  <c r="H621" i="4"/>
  <c r="H611" i="4"/>
  <c r="H603" i="4"/>
  <c r="H594" i="4"/>
  <c r="H587" i="4"/>
  <c r="H579" i="4"/>
  <c r="H569" i="4"/>
  <c r="H565" i="4"/>
  <c r="H555" i="4"/>
  <c r="H547" i="4"/>
  <c r="H538" i="4"/>
  <c r="H531" i="4"/>
  <c r="H523" i="4"/>
  <c r="H513" i="4"/>
  <c r="H509" i="4"/>
  <c r="H499" i="4"/>
  <c r="H491" i="4"/>
  <c r="H482" i="4"/>
  <c r="H475" i="4"/>
  <c r="H467" i="4"/>
  <c r="H457" i="4"/>
  <c r="H453" i="4"/>
  <c r="H443" i="4"/>
  <c r="H426" i="4"/>
  <c r="H23" i="4"/>
  <c r="H6" i="4"/>
  <c r="H650" i="4"/>
  <c r="H564" i="4"/>
  <c r="H332" i="4"/>
  <c r="H284" i="4"/>
  <c r="H141" i="4"/>
  <c r="H92" i="4"/>
  <c r="H45" i="4"/>
  <c r="H620" i="4"/>
  <c r="H526" i="4"/>
  <c r="H477" i="4"/>
  <c r="H381" i="4"/>
  <c r="J232" i="4"/>
  <c r="H24" i="4"/>
  <c r="H17" i="4"/>
  <c r="H8" i="4"/>
  <c r="H701" i="4"/>
  <c r="H694" i="4"/>
  <c r="H685" i="4"/>
  <c r="H676" i="4"/>
  <c r="H668" i="4"/>
  <c r="H661" i="4"/>
  <c r="H652" i="4"/>
  <c r="H645" i="4"/>
  <c r="H638" i="4"/>
  <c r="H629" i="4"/>
  <c r="H612" i="4"/>
  <c r="H605" i="4"/>
  <c r="H596" i="4"/>
  <c r="H589" i="4"/>
  <c r="H582" i="4"/>
  <c r="H573" i="4"/>
  <c r="H556" i="4"/>
  <c r="H549" i="4"/>
  <c r="H540" i="4"/>
  <c r="H533" i="4"/>
  <c r="H517" i="4"/>
  <c r="H508" i="4"/>
  <c r="H500" i="4"/>
  <c r="H493" i="4"/>
  <c r="H484" i="4"/>
  <c r="H470" i="4"/>
  <c r="H461" i="4"/>
  <c r="H452" i="4"/>
  <c r="H444" i="4"/>
  <c r="H437" i="4"/>
  <c r="H428" i="4"/>
  <c r="H421" i="4"/>
  <c r="H414" i="4"/>
  <c r="H405" i="4"/>
  <c r="H396" i="4"/>
  <c r="H388" i="4"/>
  <c r="H372" i="4"/>
  <c r="H365" i="4"/>
  <c r="H358" i="4"/>
  <c r="H349" i="4"/>
  <c r="H340" i="4"/>
  <c r="H325" i="4"/>
  <c r="H316" i="4"/>
  <c r="H309" i="4"/>
  <c r="H302" i="4"/>
  <c r="H293" i="4"/>
  <c r="H276" i="4"/>
  <c r="H269" i="4"/>
  <c r="H260" i="4"/>
  <c r="H253" i="4"/>
  <c r="H246" i="4"/>
  <c r="H237" i="4"/>
  <c r="H228" i="4"/>
  <c r="H220" i="4"/>
  <c r="H213" i="4"/>
  <c r="H204" i="4"/>
  <c r="H197" i="4"/>
  <c r="H190" i="4"/>
  <c r="H181" i="4"/>
  <c r="H172" i="4"/>
  <c r="H164" i="4"/>
  <c r="H157" i="4"/>
  <c r="H148" i="4"/>
  <c r="H134" i="4"/>
  <c r="H125" i="4"/>
  <c r="H116" i="4"/>
  <c r="H108" i="4"/>
  <c r="H101" i="4"/>
  <c r="H85" i="4"/>
  <c r="H78" i="4"/>
  <c r="H69" i="4"/>
  <c r="H60" i="4"/>
  <c r="H52" i="4"/>
  <c r="H36" i="4"/>
  <c r="H304" i="4"/>
  <c r="H403" i="4"/>
  <c r="H336" i="4"/>
  <c r="H296" i="4"/>
  <c r="H193" i="4"/>
  <c r="H128" i="4"/>
  <c r="H671" i="4"/>
  <c r="H663" i="4"/>
  <c r="H653" i="4"/>
  <c r="H639" i="4"/>
  <c r="H607" i="4"/>
  <c r="H597" i="4"/>
  <c r="H593" i="4"/>
  <c r="H575" i="4"/>
  <c r="H566" i="4"/>
  <c r="H541" i="4"/>
  <c r="H537" i="4"/>
  <c r="H527" i="4"/>
  <c r="H510" i="4"/>
  <c r="H503" i="4"/>
  <c r="H481" i="4"/>
  <c r="H471" i="4"/>
  <c r="H463" i="4"/>
  <c r="H447" i="4"/>
  <c r="H439" i="4"/>
  <c r="H415" i="4"/>
  <c r="H398" i="4"/>
  <c r="H383" i="4"/>
  <c r="H369" i="4"/>
  <c r="H351" i="4"/>
  <c r="H335" i="4"/>
  <c r="H327" i="4"/>
  <c r="H317" i="4"/>
  <c r="H303" i="4"/>
  <c r="H295" i="4"/>
  <c r="H286" i="4"/>
  <c r="H271" i="4"/>
  <c r="H261" i="4"/>
  <c r="H257" i="4"/>
  <c r="H239" i="4"/>
  <c r="H230" i="4"/>
  <c r="H215" i="4"/>
  <c r="H205" i="4"/>
  <c r="H201" i="4"/>
  <c r="H183" i="4"/>
  <c r="H174" i="4"/>
  <c r="H167" i="4"/>
  <c r="H149" i="4"/>
  <c r="H145" i="4"/>
  <c r="H135" i="4"/>
  <c r="H118" i="4"/>
  <c r="H111" i="4"/>
  <c r="H103" i="4"/>
  <c r="H89" i="4"/>
  <c r="H79" i="4"/>
  <c r="H71" i="4"/>
  <c r="H55" i="4"/>
  <c r="H47" i="4"/>
  <c r="H37" i="4"/>
  <c r="J307" i="4"/>
  <c r="J499" i="4"/>
  <c r="H5" i="4"/>
  <c r="J251" i="4"/>
  <c r="J331" i="4"/>
  <c r="J424" i="4"/>
  <c r="J300" i="4"/>
  <c r="H28" i="4"/>
  <c r="H20" i="4"/>
  <c r="H12" i="4"/>
  <c r="H3" i="4"/>
  <c r="H697" i="4"/>
  <c r="H664" i="4"/>
  <c r="H656" i="4"/>
  <c r="H647" i="4"/>
  <c r="H641" i="4"/>
  <c r="H632" i="4"/>
  <c r="H627" i="4"/>
  <c r="H616" i="4"/>
  <c r="H608" i="4"/>
  <c r="H600" i="4"/>
  <c r="H591" i="4"/>
  <c r="H585" i="4"/>
  <c r="H576" i="4"/>
  <c r="H571" i="4"/>
  <c r="H560" i="4"/>
  <c r="H552" i="4"/>
  <c r="H544" i="4"/>
  <c r="H535" i="4"/>
  <c r="H529" i="4"/>
  <c r="H520" i="4"/>
  <c r="J628" i="4"/>
  <c r="H504" i="4"/>
  <c r="H496" i="4"/>
  <c r="H488" i="4"/>
  <c r="H479" i="4"/>
  <c r="H473" i="4"/>
  <c r="H464" i="4"/>
  <c r="H459" i="4"/>
  <c r="H440" i="4"/>
  <c r="H432" i="4"/>
  <c r="H423" i="4"/>
  <c r="H417" i="4"/>
  <c r="H408" i="4"/>
  <c r="H392" i="4"/>
  <c r="H384" i="4"/>
  <c r="H376" i="4"/>
  <c r="H367" i="4"/>
  <c r="H361" i="4"/>
  <c r="H353" i="4"/>
  <c r="H347" i="4"/>
  <c r="H328" i="4"/>
  <c r="H320" i="4"/>
  <c r="H311" i="4"/>
  <c r="H305" i="4"/>
  <c r="H280" i="4"/>
  <c r="H272" i="4"/>
  <c r="H264" i="4"/>
  <c r="H255" i="4"/>
  <c r="H249" i="4"/>
  <c r="H240" i="4"/>
  <c r="H235" i="4"/>
  <c r="H216" i="4"/>
  <c r="H208" i="4"/>
  <c r="H199" i="4"/>
  <c r="H184" i="4"/>
  <c r="H179" i="4"/>
  <c r="H168" i="4"/>
  <c r="H160" i="4"/>
  <c r="H152" i="4"/>
  <c r="H143" i="4"/>
  <c r="H137" i="4"/>
  <c r="H123" i="4"/>
  <c r="H112" i="4"/>
  <c r="H104" i="4"/>
  <c r="H96" i="4"/>
  <c r="H87" i="4"/>
  <c r="H81" i="4"/>
  <c r="H72" i="4"/>
  <c r="H56" i="4"/>
  <c r="H48" i="4"/>
  <c r="H40" i="4"/>
  <c r="H31" i="4"/>
  <c r="H672" i="4"/>
  <c r="J244" i="4"/>
  <c r="H683" i="4"/>
  <c r="H688" i="4"/>
  <c r="J604" i="4"/>
  <c r="J675" i="4"/>
  <c r="J624" i="4"/>
  <c r="H19" i="4"/>
  <c r="J468" i="4"/>
  <c r="J292" i="4"/>
  <c r="J592" i="4"/>
  <c r="J363" i="4"/>
  <c r="J443" i="4"/>
  <c r="J368" i="4"/>
  <c r="J587" i="4"/>
  <c r="J687" i="4"/>
  <c r="J268" i="4"/>
  <c r="J456" i="4"/>
  <c r="J475" i="4"/>
  <c r="J2" i="4"/>
  <c r="J684" i="4"/>
  <c r="J356" i="4"/>
  <c r="J200" i="4"/>
  <c r="J648" i="4"/>
  <c r="J348" i="4"/>
  <c r="J667" i="4"/>
  <c r="J312" i="4"/>
  <c r="J492" i="4"/>
  <c r="J236" i="4"/>
  <c r="J524" i="4"/>
  <c r="J436" i="4"/>
  <c r="J256" i="4"/>
  <c r="J404" i="4"/>
  <c r="J275" i="4"/>
  <c r="J324" i="4"/>
  <c r="J288" i="4"/>
  <c r="J387" i="4"/>
  <c r="J568" i="4"/>
  <c r="J693" i="4"/>
  <c r="J460" i="4"/>
  <c r="J555" i="4"/>
  <c r="J400" i="4"/>
  <c r="J548" i="4"/>
  <c r="J419" i="4"/>
  <c r="J512" i="4"/>
  <c r="J412" i="4"/>
  <c r="J611" i="4"/>
  <c r="J680" i="4"/>
  <c r="J380" i="4"/>
  <c r="J699" i="4"/>
  <c r="J344" i="4"/>
  <c r="J692" i="4"/>
  <c r="J580" i="4"/>
  <c r="J655" i="4"/>
  <c r="J572" i="4"/>
  <c r="J670" i="4"/>
  <c r="J536" i="4"/>
  <c r="J663" i="4"/>
  <c r="J660" i="4"/>
  <c r="J531" i="4"/>
  <c r="J643" i="4"/>
  <c r="J516" i="4"/>
  <c r="J636" i="4"/>
  <c r="J480" i="4"/>
  <c r="H515" i="4"/>
  <c r="H448" i="4"/>
  <c r="H291" i="4"/>
  <c r="H224" i="4"/>
  <c r="J515" i="4"/>
  <c r="J255" i="4"/>
  <c r="J679" i="4"/>
  <c r="J697" i="4"/>
  <c r="J689" i="4"/>
  <c r="J654" i="4"/>
  <c r="J672" i="4"/>
  <c r="J666" i="4"/>
  <c r="H419" i="4"/>
  <c r="H411" i="4"/>
  <c r="H401" i="4"/>
  <c r="H397" i="4"/>
  <c r="H387" i="4"/>
  <c r="H379" i="4"/>
  <c r="H370" i="4"/>
  <c r="H363" i="4"/>
  <c r="H355" i="4"/>
  <c r="H345" i="4"/>
  <c r="H341" i="4"/>
  <c r="H331" i="4"/>
  <c r="H323" i="4"/>
  <c r="H314" i="4"/>
  <c r="H307" i="4"/>
  <c r="H299" i="4"/>
  <c r="H289" i="4"/>
  <c r="H285" i="4"/>
  <c r="H275" i="4"/>
  <c r="H267" i="4"/>
  <c r="H258" i="4"/>
  <c r="H251" i="4"/>
  <c r="H243" i="4"/>
  <c r="H233" i="4"/>
  <c r="H229" i="4"/>
  <c r="H219" i="4"/>
  <c r="H211" i="4"/>
  <c r="H202" i="4"/>
  <c r="H195" i="4"/>
  <c r="H187" i="4"/>
  <c r="H177" i="4"/>
  <c r="H173" i="4"/>
  <c r="H163" i="4"/>
  <c r="H155" i="4"/>
  <c r="H146" i="4"/>
  <c r="H139" i="4"/>
  <c r="H131" i="4"/>
  <c r="H121" i="4"/>
  <c r="H117" i="4"/>
  <c r="H107" i="4"/>
  <c r="H99" i="4"/>
  <c r="H90" i="4"/>
  <c r="H83" i="4"/>
  <c r="H75" i="4"/>
  <c r="H65" i="4"/>
  <c r="H61" i="4"/>
  <c r="H51" i="4"/>
  <c r="H43" i="4"/>
  <c r="H34" i="4"/>
  <c r="J676" i="4"/>
  <c r="J695" i="4"/>
  <c r="J688" i="4"/>
  <c r="J652" i="4"/>
  <c r="J671" i="4"/>
  <c r="J664" i="4"/>
  <c r="J681" i="4"/>
  <c r="J701" i="4"/>
  <c r="J677" i="4"/>
  <c r="J686" i="4"/>
  <c r="J650" i="4"/>
  <c r="J668" i="4"/>
  <c r="J682" i="4"/>
  <c r="J700" i="4"/>
  <c r="J694" i="4"/>
  <c r="J685" i="4"/>
  <c r="J651" i="4"/>
  <c r="J669" i="4"/>
  <c r="J219" i="4"/>
  <c r="J212" i="4"/>
  <c r="J176" i="4"/>
  <c r="J195" i="4"/>
  <c r="J188" i="4"/>
  <c r="J180" i="4"/>
  <c r="J144" i="4"/>
  <c r="J163" i="4"/>
  <c r="J156" i="4"/>
  <c r="J120" i="4"/>
  <c r="J139" i="4"/>
  <c r="J132" i="4"/>
  <c r="J124" i="4"/>
  <c r="J88" i="4"/>
  <c r="J107" i="4"/>
  <c r="J100" i="4"/>
  <c r="J64" i="4"/>
  <c r="J83" i="4"/>
  <c r="J76" i="4"/>
  <c r="J68" i="4"/>
  <c r="J32" i="4"/>
  <c r="J51" i="4"/>
  <c r="J44" i="4"/>
  <c r="J8" i="4"/>
  <c r="J27" i="4"/>
  <c r="J20" i="4"/>
  <c r="J12" i="4"/>
  <c r="J665" i="4"/>
  <c r="J635" i="4"/>
  <c r="J603" i="4"/>
  <c r="J562" i="4"/>
  <c r="J479" i="4"/>
  <c r="J474" i="4"/>
  <c r="J441" i="4"/>
  <c r="J411" i="4"/>
  <c r="J379" i="4"/>
  <c r="J338" i="4"/>
  <c r="J291" i="4"/>
  <c r="J250" i="4"/>
  <c r="J217" i="4"/>
  <c r="J187" i="4"/>
  <c r="J138" i="4"/>
  <c r="J75" i="4"/>
  <c r="J678" i="4"/>
  <c r="J696" i="4"/>
  <c r="J690" i="4"/>
  <c r="J653" i="4"/>
  <c r="J673" i="4"/>
  <c r="J662" i="4"/>
  <c r="J625" i="4"/>
  <c r="J645" i="4"/>
  <c r="J621" i="4"/>
  <c r="J630" i="4"/>
  <c r="J594" i="4"/>
  <c r="J612" i="4"/>
  <c r="J606" i="4"/>
  <c r="J569" i="4"/>
  <c r="J589" i="4"/>
  <c r="J565" i="4"/>
  <c r="J574" i="4"/>
  <c r="J538" i="4"/>
  <c r="J556" i="4"/>
  <c r="J550" i="4"/>
  <c r="J513" i="4"/>
  <c r="J533" i="4"/>
  <c r="J509" i="4"/>
  <c r="J518" i="4"/>
  <c r="J482" i="4"/>
  <c r="J500" i="4"/>
  <c r="J494" i="4"/>
  <c r="J457" i="4"/>
  <c r="J477" i="4"/>
  <c r="J453" i="4"/>
  <c r="J462" i="4"/>
  <c r="J426" i="4"/>
  <c r="J444" i="4"/>
  <c r="J438" i="4"/>
  <c r="J401" i="4"/>
  <c r="J421" i="4"/>
  <c r="J397" i="4"/>
  <c r="J406" i="4"/>
  <c r="J370" i="4"/>
  <c r="J388" i="4"/>
  <c r="J382" i="4"/>
  <c r="J345" i="4"/>
  <c r="J365" i="4"/>
  <c r="J341" i="4"/>
  <c r="J350" i="4"/>
  <c r="J314" i="4"/>
  <c r="J332" i="4"/>
  <c r="J326" i="4"/>
  <c r="J289" i="4"/>
  <c r="J309" i="4"/>
  <c r="J285" i="4"/>
  <c r="J294" i="4"/>
  <c r="J258" i="4"/>
  <c r="J276" i="4"/>
  <c r="J270" i="4"/>
  <c r="J233" i="4"/>
  <c r="J253" i="4"/>
  <c r="J229" i="4"/>
  <c r="J238" i="4"/>
  <c r="J202" i="4"/>
  <c r="J220" i="4"/>
  <c r="J214" i="4"/>
  <c r="J177" i="4"/>
  <c r="J197" i="4"/>
  <c r="J173" i="4"/>
  <c r="J182" i="4"/>
  <c r="J146" i="4"/>
  <c r="J164" i="4"/>
  <c r="J158" i="4"/>
  <c r="J121" i="4"/>
  <c r="J141" i="4"/>
  <c r="J117" i="4"/>
  <c r="J126" i="4"/>
  <c r="J90" i="4"/>
  <c r="J108" i="4"/>
  <c r="J102" i="4"/>
  <c r="J65" i="4"/>
  <c r="J85" i="4"/>
  <c r="J61" i="4"/>
  <c r="J70" i="4"/>
  <c r="J34" i="4"/>
  <c r="J52" i="4"/>
  <c r="J46" i="4"/>
  <c r="J9" i="4"/>
  <c r="J29" i="4"/>
  <c r="J5" i="4"/>
  <c r="J14" i="4"/>
  <c r="J661" i="4"/>
  <c r="J626" i="4"/>
  <c r="J644" i="4"/>
  <c r="J638" i="4"/>
  <c r="J629" i="4"/>
  <c r="J595" i="4"/>
  <c r="J613" i="4"/>
  <c r="J605" i="4"/>
  <c r="J570" i="4"/>
  <c r="J588" i="4"/>
  <c r="J582" i="4"/>
  <c r="J573" i="4"/>
  <c r="J539" i="4"/>
  <c r="J557" i="4"/>
  <c r="J549" i="4"/>
  <c r="J514" i="4"/>
  <c r="J532" i="4"/>
  <c r="J526" i="4"/>
  <c r="J517" i="4"/>
  <c r="J483" i="4"/>
  <c r="J501" i="4"/>
  <c r="J493" i="4"/>
  <c r="J458" i="4"/>
  <c r="J476" i="4"/>
  <c r="J470" i="4"/>
  <c r="J461" i="4"/>
  <c r="J427" i="4"/>
  <c r="J445" i="4"/>
  <c r="J437" i="4"/>
  <c r="J402" i="4"/>
  <c r="J420" i="4"/>
  <c r="J414" i="4"/>
  <c r="J405" i="4"/>
  <c r="J371" i="4"/>
  <c r="J389" i="4"/>
  <c r="J381" i="4"/>
  <c r="J346" i="4"/>
  <c r="J364" i="4"/>
  <c r="J358" i="4"/>
  <c r="J349" i="4"/>
  <c r="J315" i="4"/>
  <c r="J333" i="4"/>
  <c r="J325" i="4"/>
  <c r="J290" i="4"/>
  <c r="J308" i="4"/>
  <c r="J302" i="4"/>
  <c r="J293" i="4"/>
  <c r="J259" i="4"/>
  <c r="J277" i="4"/>
  <c r="J269" i="4"/>
  <c r="J234" i="4"/>
  <c r="J252" i="4"/>
  <c r="J246" i="4"/>
  <c r="J237" i="4"/>
  <c r="J203" i="4"/>
  <c r="J221" i="4"/>
  <c r="J213" i="4"/>
  <c r="J178" i="4"/>
  <c r="J196" i="4"/>
  <c r="J190" i="4"/>
  <c r="J181" i="4"/>
  <c r="J147" i="4"/>
  <c r="J165" i="4"/>
  <c r="J157" i="4"/>
  <c r="J122" i="4"/>
  <c r="J140" i="4"/>
  <c r="J134" i="4"/>
  <c r="J125" i="4"/>
  <c r="J91" i="4"/>
  <c r="J109" i="4"/>
  <c r="J101" i="4"/>
  <c r="J66" i="4"/>
  <c r="J84" i="4"/>
  <c r="J78" i="4"/>
  <c r="J69" i="4"/>
  <c r="J35" i="4"/>
  <c r="J53" i="4"/>
  <c r="J45" i="4"/>
  <c r="J10" i="4"/>
  <c r="J28" i="4"/>
  <c r="J22" i="4"/>
  <c r="J13" i="4"/>
  <c r="J683" i="4"/>
  <c r="J698" i="4"/>
  <c r="J691" i="4"/>
  <c r="J674" i="4"/>
  <c r="J647" i="4"/>
  <c r="J659" i="4"/>
  <c r="J627" i="4"/>
  <c r="J642" i="4"/>
  <c r="J618" i="4"/>
  <c r="J591" i="4"/>
  <c r="J609" i="4"/>
  <c r="J571" i="4"/>
  <c r="J586" i="4"/>
  <c r="J579" i="4"/>
  <c r="J535" i="4"/>
  <c r="J553" i="4"/>
  <c r="J547" i="4"/>
  <c r="J530" i="4"/>
  <c r="J523" i="4"/>
  <c r="J506" i="4"/>
  <c r="J497" i="4"/>
  <c r="J491" i="4"/>
  <c r="J459" i="4"/>
  <c r="J467" i="4"/>
  <c r="J450" i="4"/>
  <c r="J423" i="4"/>
  <c r="J435" i="4"/>
  <c r="J403" i="4"/>
  <c r="J418" i="4"/>
  <c r="J394" i="4"/>
  <c r="J367" i="4"/>
  <c r="J385" i="4"/>
  <c r="J347" i="4"/>
  <c r="J362" i="4"/>
  <c r="J355" i="4"/>
  <c r="J311" i="4"/>
  <c r="J329" i="4"/>
  <c r="J323" i="4"/>
  <c r="J306" i="4"/>
  <c r="J299" i="4"/>
  <c r="J282" i="4"/>
  <c r="J273" i="4"/>
  <c r="J267" i="4"/>
  <c r="J235" i="4"/>
  <c r="J243" i="4"/>
  <c r="J226" i="4"/>
  <c r="J199" i="4"/>
  <c r="J211" i="4"/>
  <c r="J179" i="4"/>
  <c r="J194" i="4"/>
  <c r="J170" i="4"/>
  <c r="J143" i="4"/>
  <c r="J161" i="4"/>
  <c r="J155" i="4"/>
  <c r="J123" i="4"/>
  <c r="J131" i="4"/>
  <c r="J114" i="4"/>
  <c r="J87" i="4"/>
  <c r="J105" i="4"/>
  <c r="J99" i="4"/>
  <c r="J67" i="4"/>
  <c r="J82" i="4"/>
  <c r="J58" i="4"/>
  <c r="J31" i="4"/>
  <c r="J49" i="4"/>
  <c r="J43" i="4"/>
  <c r="J11" i="4"/>
  <c r="J26" i="4"/>
  <c r="J19" i="4"/>
  <c r="J649" i="4"/>
  <c r="J658" i="4"/>
  <c r="J622" i="4"/>
  <c r="J640" i="4"/>
  <c r="J634" i="4"/>
  <c r="J597" i="4"/>
  <c r="J617" i="4"/>
  <c r="J593" i="4"/>
  <c r="J602" i="4"/>
  <c r="J566" i="4"/>
  <c r="J584" i="4"/>
  <c r="J578" i="4"/>
  <c r="J541" i="4"/>
  <c r="J561" i="4"/>
  <c r="J537" i="4"/>
  <c r="J546" i="4"/>
  <c r="J510" i="4"/>
  <c r="J528" i="4"/>
  <c r="J522" i="4"/>
  <c r="J485" i="4"/>
  <c r="J505" i="4"/>
  <c r="J481" i="4"/>
  <c r="J490" i="4"/>
  <c r="J454" i="4"/>
  <c r="J472" i="4"/>
  <c r="J466" i="4"/>
  <c r="J429" i="4"/>
  <c r="J449" i="4"/>
  <c r="J425" i="4"/>
  <c r="J434" i="4"/>
  <c r="J398" i="4"/>
  <c r="J416" i="4"/>
  <c r="J410" i="4"/>
  <c r="J373" i="4"/>
  <c r="J393" i="4"/>
  <c r="J369" i="4"/>
  <c r="J378" i="4"/>
  <c r="J342" i="4"/>
  <c r="J360" i="4"/>
  <c r="J354" i="4"/>
  <c r="J317" i="4"/>
  <c r="J337" i="4"/>
  <c r="J313" i="4"/>
  <c r="J322" i="4"/>
  <c r="J286" i="4"/>
  <c r="J304" i="4"/>
  <c r="J298" i="4"/>
  <c r="J261" i="4"/>
  <c r="J281" i="4"/>
  <c r="J257" i="4"/>
  <c r="J266" i="4"/>
  <c r="J230" i="4"/>
  <c r="J248" i="4"/>
  <c r="J242" i="4"/>
  <c r="J205" i="4"/>
  <c r="J225" i="4"/>
  <c r="J201" i="4"/>
  <c r="J210" i="4"/>
  <c r="J174" i="4"/>
  <c r="J192" i="4"/>
  <c r="J186" i="4"/>
  <c r="J149" i="4"/>
  <c r="J169" i="4"/>
  <c r="J145" i="4"/>
  <c r="J154" i="4"/>
  <c r="J118" i="4"/>
  <c r="J136" i="4"/>
  <c r="J130" i="4"/>
  <c r="J93" i="4"/>
  <c r="J113" i="4"/>
  <c r="J89" i="4"/>
  <c r="J98" i="4"/>
  <c r="J62" i="4"/>
  <c r="J80" i="4"/>
  <c r="J74" i="4"/>
  <c r="J37" i="4"/>
  <c r="J57" i="4"/>
  <c r="J33" i="4"/>
  <c r="J42" i="4"/>
  <c r="J6" i="4"/>
  <c r="J24" i="4"/>
  <c r="J18" i="4"/>
  <c r="J657" i="4"/>
  <c r="J623" i="4"/>
  <c r="J641" i="4"/>
  <c r="J633" i="4"/>
  <c r="J598" i="4"/>
  <c r="J616" i="4"/>
  <c r="J610" i="4"/>
  <c r="J601" i="4"/>
  <c r="J567" i="4"/>
  <c r="J585" i="4"/>
  <c r="J577" i="4"/>
  <c r="J542" i="4"/>
  <c r="J560" i="4"/>
  <c r="J554" i="4"/>
  <c r="J545" i="4"/>
  <c r="J511" i="4"/>
  <c r="J529" i="4"/>
  <c r="J521" i="4"/>
  <c r="J486" i="4"/>
  <c r="J504" i="4"/>
  <c r="J498" i="4"/>
  <c r="J489" i="4"/>
  <c r="J455" i="4"/>
  <c r="J473" i="4"/>
  <c r="J465" i="4"/>
  <c r="J430" i="4"/>
  <c r="J448" i="4"/>
  <c r="J442" i="4"/>
  <c r="J433" i="4"/>
  <c r="J399" i="4"/>
  <c r="J417" i="4"/>
  <c r="J409" i="4"/>
  <c r="J374" i="4"/>
  <c r="J392" i="4"/>
  <c r="J386" i="4"/>
  <c r="J377" i="4"/>
  <c r="J343" i="4"/>
  <c r="J361" i="4"/>
  <c r="J352" i="4"/>
  <c r="J318" i="4"/>
  <c r="J336" i="4"/>
  <c r="J330" i="4"/>
  <c r="J321" i="4"/>
  <c r="J287" i="4"/>
  <c r="J305" i="4"/>
  <c r="J297" i="4"/>
  <c r="J262" i="4"/>
  <c r="J280" i="4"/>
  <c r="J274" i="4"/>
  <c r="J265" i="4"/>
  <c r="J231" i="4"/>
  <c r="J249" i="4"/>
  <c r="J241" i="4"/>
  <c r="J206" i="4"/>
  <c r="J224" i="4"/>
  <c r="J218" i="4"/>
  <c r="J209" i="4"/>
  <c r="J175" i="4"/>
  <c r="J193" i="4"/>
  <c r="J185" i="4"/>
  <c r="J150" i="4"/>
  <c r="J168" i="4"/>
  <c r="J162" i="4"/>
  <c r="J153" i="4"/>
  <c r="J119" i="4"/>
  <c r="J137" i="4"/>
  <c r="J129" i="4"/>
  <c r="J94" i="4"/>
  <c r="J112" i="4"/>
  <c r="J106" i="4"/>
  <c r="J97" i="4"/>
  <c r="J63" i="4"/>
  <c r="J81" i="4"/>
  <c r="J73" i="4"/>
  <c r="J38" i="4"/>
  <c r="J56" i="4"/>
  <c r="J50" i="4"/>
  <c r="J41" i="4"/>
  <c r="J7" i="4"/>
  <c r="J25" i="4"/>
  <c r="J17" i="4"/>
  <c r="J656" i="4"/>
  <c r="J620" i="4"/>
  <c r="J639" i="4"/>
  <c r="J632" i="4"/>
  <c r="J596" i="4"/>
  <c r="J615" i="4"/>
  <c r="J608" i="4"/>
  <c r="J600" i="4"/>
  <c r="J564" i="4"/>
  <c r="J583" i="4"/>
  <c r="J576" i="4"/>
  <c r="J540" i="4"/>
  <c r="J559" i="4"/>
  <c r="J552" i="4"/>
  <c r="J544" i="4"/>
  <c r="J508" i="4"/>
  <c r="J527" i="4"/>
  <c r="J520" i="4"/>
  <c r="J484" i="4"/>
  <c r="J503" i="4"/>
  <c r="J496" i="4"/>
  <c r="J488" i="4"/>
  <c r="J452" i="4"/>
  <c r="J471" i="4"/>
  <c r="J464" i="4"/>
  <c r="J428" i="4"/>
  <c r="J447" i="4"/>
  <c r="J440" i="4"/>
  <c r="J432" i="4"/>
  <c r="J396" i="4"/>
  <c r="J415" i="4"/>
  <c r="J408" i="4"/>
  <c r="J372" i="4"/>
  <c r="J391" i="4"/>
  <c r="J384" i="4"/>
  <c r="J376" i="4"/>
  <c r="J340" i="4"/>
  <c r="J359" i="4"/>
  <c r="J353" i="4"/>
  <c r="J316" i="4"/>
  <c r="J335" i="4"/>
  <c r="J328" i="4"/>
  <c r="J320" i="4"/>
  <c r="J284" i="4"/>
  <c r="J303" i="4"/>
  <c r="J296" i="4"/>
  <c r="J260" i="4"/>
  <c r="J279" i="4"/>
  <c r="J272" i="4"/>
  <c r="J264" i="4"/>
  <c r="J228" i="4"/>
  <c r="J247" i="4"/>
  <c r="J240" i="4"/>
  <c r="J204" i="4"/>
  <c r="J223" i="4"/>
  <c r="J216" i="4"/>
  <c r="J208" i="4"/>
  <c r="J172" i="4"/>
  <c r="J191" i="4"/>
  <c r="J184" i="4"/>
  <c r="J148" i="4"/>
  <c r="J167" i="4"/>
  <c r="J160" i="4"/>
  <c r="J152" i="4"/>
  <c r="J116" i="4"/>
  <c r="J135" i="4"/>
  <c r="J128" i="4"/>
  <c r="J92" i="4"/>
  <c r="J111" i="4"/>
  <c r="J104" i="4"/>
  <c r="J96" i="4"/>
  <c r="J60" i="4"/>
  <c r="J79" i="4"/>
  <c r="J72" i="4"/>
  <c r="J36" i="4"/>
  <c r="J55" i="4"/>
  <c r="J48" i="4"/>
  <c r="J40" i="4"/>
  <c r="J4" i="4"/>
  <c r="J23" i="4"/>
  <c r="J16" i="4"/>
  <c r="J646" i="4"/>
  <c r="J619" i="4"/>
  <c r="J637" i="4"/>
  <c r="J631" i="4"/>
  <c r="J599" i="4"/>
  <c r="J614" i="4"/>
  <c r="J607" i="4"/>
  <c r="J590" i="4"/>
  <c r="J563" i="4"/>
  <c r="J581" i="4"/>
  <c r="J575" i="4"/>
  <c r="J543" i="4"/>
  <c r="J558" i="4"/>
  <c r="J551" i="4"/>
  <c r="J534" i="4"/>
  <c r="J507" i="4"/>
  <c r="J525" i="4"/>
  <c r="J519" i="4"/>
  <c r="J487" i="4"/>
  <c r="J502" i="4"/>
  <c r="J495" i="4"/>
  <c r="J478" i="4"/>
  <c r="J451" i="4"/>
  <c r="J469" i="4"/>
  <c r="J463" i="4"/>
  <c r="J431" i="4"/>
  <c r="J446" i="4"/>
  <c r="J439" i="4"/>
  <c r="J422" i="4"/>
  <c r="J395" i="4"/>
  <c r="J413" i="4"/>
  <c r="J407" i="4"/>
  <c r="J375" i="4"/>
  <c r="J390" i="4"/>
  <c r="J383" i="4"/>
  <c r="J366" i="4"/>
  <c r="J339" i="4"/>
  <c r="J357" i="4"/>
  <c r="J351" i="4"/>
  <c r="J319" i="4"/>
  <c r="J334" i="4"/>
  <c r="J327" i="4"/>
  <c r="J310" i="4"/>
  <c r="J283" i="4"/>
  <c r="J301" i="4"/>
  <c r="J295" i="4"/>
  <c r="J263" i="4"/>
  <c r="J278" i="4"/>
  <c r="J271" i="4"/>
  <c r="J254" i="4"/>
  <c r="J227" i="4"/>
  <c r="J245" i="4"/>
  <c r="J239" i="4"/>
  <c r="J207" i="4"/>
  <c r="J222" i="4"/>
  <c r="J215" i="4"/>
  <c r="J198" i="4"/>
  <c r="J171" i="4"/>
  <c r="J189" i="4"/>
  <c r="J183" i="4"/>
  <c r="J151" i="4"/>
  <c r="J166" i="4"/>
  <c r="J159" i="4"/>
  <c r="J142" i="4"/>
  <c r="J115" i="4"/>
  <c r="J133" i="4"/>
  <c r="J127" i="4"/>
  <c r="J95" i="4"/>
  <c r="J110" i="4"/>
  <c r="J103" i="4"/>
  <c r="J86" i="4"/>
  <c r="J59" i="4"/>
  <c r="J77" i="4"/>
  <c r="J71" i="4"/>
  <c r="J39" i="4"/>
  <c r="J54" i="4"/>
  <c r="J47" i="4"/>
  <c r="J30" i="4"/>
  <c r="J3" i="4"/>
  <c r="J21" i="4"/>
  <c r="J15" i="4"/>
  <c r="H690" i="4"/>
  <c r="H626" i="4"/>
  <c r="H562" i="4"/>
  <c r="H29" i="4"/>
  <c r="H497" i="4"/>
  <c r="H434" i="4"/>
  <c r="H371" i="4"/>
  <c r="H306" i="4"/>
  <c r="H242" i="4"/>
  <c r="H178" i="4"/>
  <c r="H114" i="4"/>
  <c r="H49" i="4"/>
  <c r="H22" i="4"/>
  <c r="H13" i="4"/>
  <c r="H4" i="4"/>
  <c r="H696" i="4"/>
  <c r="H689" i="4"/>
  <c r="H680" i="4"/>
  <c r="H673" i="4"/>
  <c r="H666" i="4"/>
  <c r="H657" i="4"/>
  <c r="H648" i="4"/>
  <c r="H640" i="4"/>
  <c r="H633" i="4"/>
  <c r="H624" i="4"/>
  <c r="H617" i="4"/>
  <c r="H610" i="4"/>
  <c r="H601" i="4"/>
  <c r="H592" i="4"/>
  <c r="H584" i="4"/>
  <c r="H577" i="4"/>
  <c r="H568" i="4"/>
  <c r="H561" i="4"/>
  <c r="H554" i="4"/>
  <c r="H545" i="4"/>
  <c r="H536" i="4"/>
  <c r="H528" i="4"/>
  <c r="H521" i="4"/>
  <c r="H512" i="4"/>
  <c r="H505" i="4"/>
  <c r="H498" i="4"/>
  <c r="H489" i="4"/>
  <c r="H480" i="4"/>
  <c r="H472" i="4"/>
  <c r="H465" i="4"/>
  <c r="H456" i="4"/>
  <c r="H449" i="4"/>
  <c r="H442" i="4"/>
  <c r="H433" i="4"/>
  <c r="H424" i="4"/>
  <c r="H416" i="4"/>
  <c r="H409" i="4"/>
  <c r="H400" i="4"/>
  <c r="H393" i="4"/>
  <c r="H386" i="4"/>
  <c r="H377" i="4"/>
  <c r="H368" i="4"/>
  <c r="H360" i="4"/>
  <c r="H352" i="4"/>
  <c r="H344" i="4"/>
  <c r="H337" i="4"/>
  <c r="H330" i="4"/>
  <c r="H321" i="4"/>
  <c r="H312" i="4"/>
  <c r="H297" i="4"/>
  <c r="H288" i="4"/>
  <c r="H281" i="4"/>
  <c r="H274" i="4"/>
  <c r="H265" i="4"/>
  <c r="H256" i="4"/>
  <c r="H248" i="4"/>
  <c r="H232" i="4"/>
  <c r="H225" i="4"/>
  <c r="H218" i="4"/>
  <c r="H209" i="4"/>
  <c r="H200" i="4"/>
  <c r="H192" i="4"/>
  <c r="H185" i="4"/>
  <c r="H176" i="4"/>
  <c r="H169" i="4"/>
  <c r="H162" i="4"/>
  <c r="H153" i="4"/>
  <c r="H144" i="4"/>
  <c r="H136" i="4"/>
  <c r="H129" i="4"/>
  <c r="H120" i="4"/>
  <c r="H113" i="4"/>
  <c r="H106" i="4"/>
  <c r="H97" i="4"/>
  <c r="H88" i="4"/>
  <c r="H80" i="4"/>
  <c r="H73" i="4"/>
  <c r="H64" i="4"/>
  <c r="H57" i="4"/>
  <c r="H50" i="4"/>
  <c r="H41" i="4"/>
  <c r="H32" i="4"/>
  <c r="H30" i="4"/>
  <c r="H21" i="4"/>
  <c r="H14" i="4"/>
  <c r="H7" i="4"/>
  <c r="H698" i="4"/>
  <c r="H682" i="4"/>
  <c r="H674" i="4"/>
  <c r="H665" i="4"/>
  <c r="H658" i="4"/>
  <c r="H651" i="4"/>
  <c r="H642" i="4"/>
  <c r="H634" i="4"/>
  <c r="H618" i="4"/>
  <c r="H609" i="4"/>
  <c r="H602" i="4"/>
  <c r="H595" i="4"/>
  <c r="H586" i="4"/>
  <c r="H578" i="4"/>
  <c r="H570" i="4"/>
  <c r="H553" i="4"/>
  <c r="H546" i="4"/>
  <c r="H539" i="4"/>
  <c r="H530" i="4"/>
  <c r="H522" i="4"/>
  <c r="H514" i="4"/>
  <c r="H506" i="4"/>
  <c r="H490" i="4"/>
  <c r="H483" i="4"/>
  <c r="H474" i="4"/>
  <c r="H466" i="4"/>
  <c r="H458" i="4"/>
  <c r="H450" i="4"/>
  <c r="H441" i="4"/>
  <c r="H427" i="4"/>
  <c r="H418" i="4"/>
  <c r="H410" i="4"/>
  <c r="H402" i="4"/>
  <c r="H394" i="4"/>
  <c r="H385" i="4"/>
  <c r="H378" i="4"/>
  <c r="H362" i="4"/>
  <c r="H354" i="4"/>
  <c r="H346" i="4"/>
  <c r="H338" i="4"/>
  <c r="H329" i="4"/>
  <c r="H322" i="4"/>
  <c r="H315" i="4"/>
  <c r="H298" i="4"/>
  <c r="H290" i="4"/>
  <c r="H282" i="4"/>
  <c r="H273" i="4"/>
  <c r="H266" i="4"/>
  <c r="H259" i="4"/>
  <c r="H250" i="4"/>
  <c r="H234" i="4"/>
  <c r="H226" i="4"/>
  <c r="H217" i="4"/>
  <c r="H210" i="4"/>
  <c r="H203" i="4"/>
  <c r="H194" i="4"/>
  <c r="H186" i="4"/>
  <c r="H170" i="4"/>
  <c r="H161" i="4"/>
  <c r="H154" i="4"/>
  <c r="H147" i="4"/>
  <c r="H138" i="4"/>
  <c r="H130" i="4"/>
  <c r="H122" i="4"/>
  <c r="H105" i="4"/>
  <c r="H98" i="4"/>
  <c r="H91" i="4"/>
  <c r="H82" i="4"/>
  <c r="H74" i="4"/>
  <c r="H66" i="4"/>
  <c r="H58" i="4"/>
  <c r="H42" i="4"/>
  <c r="H35" i="4"/>
  <c r="H26" i="4"/>
  <c r="H18" i="4"/>
  <c r="H10" i="4"/>
  <c r="H2" i="4"/>
  <c r="H25" i="4"/>
  <c r="H16" i="4"/>
  <c r="H693" i="4"/>
  <c r="H686" i="4"/>
  <c r="H679" i="4"/>
  <c r="H670" i="4"/>
  <c r="H662" i="4"/>
  <c r="H654" i="4"/>
  <c r="H646" i="4"/>
  <c r="H637" i="4"/>
  <c r="H630" i="4"/>
  <c r="H623" i="4"/>
  <c r="H614" i="4"/>
  <c r="H606" i="4"/>
  <c r="H598" i="4"/>
  <c r="H590" i="4"/>
  <c r="H581" i="4"/>
  <c r="H574" i="4"/>
  <c r="H567" i="4"/>
  <c r="H558" i="4"/>
  <c r="H550" i="4"/>
  <c r="H542" i="4"/>
  <c r="H534" i="4"/>
  <c r="H525" i="4"/>
  <c r="H518" i="4"/>
  <c r="H511" i="4"/>
  <c r="H502" i="4"/>
  <c r="H494" i="4"/>
  <c r="H486" i="4"/>
  <c r="H478" i="4"/>
  <c r="H469" i="4"/>
  <c r="H462" i="4"/>
  <c r="H455" i="4"/>
  <c r="H446" i="4"/>
  <c r="H438" i="4"/>
  <c r="H430" i="4"/>
  <c r="H422" i="4"/>
  <c r="H413" i="4"/>
  <c r="H406" i="4"/>
  <c r="H399" i="4"/>
  <c r="H390" i="4"/>
  <c r="H382" i="4"/>
  <c r="H374" i="4"/>
  <c r="H366" i="4"/>
  <c r="H357" i="4"/>
  <c r="H350" i="4"/>
  <c r="H343" i="4"/>
  <c r="H334" i="4"/>
  <c r="H326" i="4"/>
  <c r="H318" i="4"/>
  <c r="H310" i="4"/>
  <c r="H301" i="4"/>
  <c r="H294" i="4"/>
  <c r="H287" i="4"/>
  <c r="H278" i="4"/>
  <c r="H270" i="4"/>
  <c r="H262" i="4"/>
  <c r="H254" i="4"/>
  <c r="H245" i="4"/>
  <c r="H238" i="4"/>
  <c r="H231" i="4"/>
  <c r="H222" i="4"/>
  <c r="H214" i="4"/>
  <c r="H206" i="4"/>
  <c r="H198" i="4"/>
  <c r="H189" i="4"/>
  <c r="H182" i="4"/>
  <c r="H175" i="4"/>
  <c r="H166" i="4"/>
  <c r="H158" i="4"/>
  <c r="H150" i="4"/>
  <c r="H142" i="4"/>
  <c r="H133" i="4"/>
  <c r="H126" i="4"/>
  <c r="H119" i="4"/>
  <c r="H110" i="4"/>
  <c r="H102" i="4"/>
  <c r="H94" i="4"/>
  <c r="H86" i="4"/>
  <c r="H77" i="4"/>
  <c r="H70" i="4"/>
  <c r="H63" i="4"/>
  <c r="H54" i="4"/>
  <c r="H46" i="4"/>
  <c r="H38" i="4"/>
  <c r="H11" i="4"/>
  <c r="H700" i="4"/>
  <c r="H692" i="4"/>
  <c r="H684" i="4"/>
  <c r="H675" i="4"/>
  <c r="H669" i="4"/>
  <c r="H660" i="4"/>
  <c r="H655" i="4"/>
  <c r="H644" i="4"/>
  <c r="H636" i="4"/>
  <c r="H628" i="4"/>
  <c r="H619" i="4"/>
  <c r="H613" i="4"/>
  <c r="H604" i="4"/>
  <c r="H599" i="4"/>
  <c r="H588" i="4"/>
  <c r="H580" i="4"/>
  <c r="H572" i="4"/>
  <c r="H563" i="4"/>
  <c r="H557" i="4"/>
  <c r="H548" i="4"/>
  <c r="H543" i="4"/>
  <c r="H532" i="4"/>
  <c r="H524" i="4"/>
  <c r="H516" i="4"/>
  <c r="H507" i="4"/>
  <c r="H501" i="4"/>
  <c r="H492" i="4"/>
  <c r="H487" i="4"/>
  <c r="H476" i="4"/>
  <c r="H468" i="4"/>
  <c r="H460" i="4"/>
  <c r="H451" i="4"/>
  <c r="H445" i="4"/>
  <c r="H436" i="4"/>
  <c r="H431" i="4"/>
  <c r="H420" i="4"/>
  <c r="H412" i="4"/>
  <c r="H404" i="4"/>
  <c r="H395" i="4"/>
  <c r="H389" i="4"/>
  <c r="H380" i="4"/>
  <c r="H375" i="4"/>
  <c r="H364" i="4"/>
  <c r="H356" i="4"/>
  <c r="H348" i="4"/>
  <c r="H339" i="4"/>
  <c r="H333" i="4"/>
  <c r="H324" i="4"/>
  <c r="H319" i="4"/>
  <c r="H308" i="4"/>
  <c r="H300" i="4"/>
  <c r="H292" i="4"/>
  <c r="H283" i="4"/>
  <c r="H277" i="4"/>
  <c r="H268" i="4"/>
  <c r="H263" i="4"/>
  <c r="H252" i="4"/>
  <c r="H244" i="4"/>
  <c r="H236" i="4"/>
  <c r="H227" i="4"/>
  <c r="H221" i="4"/>
  <c r="H212" i="4"/>
  <c r="H207" i="4"/>
  <c r="H196" i="4"/>
  <c r="H188" i="4"/>
  <c r="H180" i="4"/>
  <c r="H171" i="4"/>
  <c r="H165" i="4"/>
  <c r="H156" i="4"/>
  <c r="H151" i="4"/>
  <c r="H140" i="4"/>
  <c r="H132" i="4"/>
  <c r="H124" i="4"/>
  <c r="H115" i="4"/>
  <c r="H109" i="4"/>
  <c r="H100" i="4"/>
  <c r="H95" i="4"/>
  <c r="H84" i="4"/>
  <c r="H76" i="4"/>
  <c r="H68" i="4"/>
  <c r="H59" i="4"/>
  <c r="H53" i="4"/>
  <c r="H44" i="4"/>
  <c r="H39" i="4"/>
  <c r="F1" i="5"/>
  <c r="AA54" i="2"/>
  <c r="AA55" i="2"/>
  <c r="AA60" i="2"/>
  <c r="AA61" i="2"/>
  <c r="AA62" i="2"/>
  <c r="AA35" i="2"/>
  <c r="AA36" i="2"/>
  <c r="AA37" i="2"/>
  <c r="AA47" i="2"/>
  <c r="AA50" i="2"/>
  <c r="AA38" i="2"/>
  <c r="AA39" i="2"/>
  <c r="AA40" i="2"/>
  <c r="AA48" i="2"/>
  <c r="AA51" i="2"/>
  <c r="AA41" i="2"/>
  <c r="AA43" i="2"/>
  <c r="AA44" i="2"/>
  <c r="AA49" i="2"/>
  <c r="AA52" i="2"/>
  <c r="AA53" i="2"/>
  <c r="AC7" i="2"/>
  <c r="AC8" i="2"/>
  <c r="AC10" i="2"/>
  <c r="AC9" i="2"/>
  <c r="AC11" i="2"/>
  <c r="AC12" i="2"/>
  <c r="AC13" i="2"/>
  <c r="AC14" i="2"/>
  <c r="AC15" i="2"/>
  <c r="AC16" i="2"/>
  <c r="AC18" i="2"/>
  <c r="AC17" i="2"/>
  <c r="AC19" i="2"/>
  <c r="AC20" i="2"/>
  <c r="AC21" i="2"/>
  <c r="AC22" i="2"/>
  <c r="Q4" i="2" s="1"/>
  <c r="AC23" i="2"/>
  <c r="AC24" i="2"/>
  <c r="AC25" i="2"/>
  <c r="AC26" i="2"/>
  <c r="AC27" i="2"/>
  <c r="AC28" i="2"/>
  <c r="AC29" i="2"/>
  <c r="AC6" i="2"/>
  <c r="S15" i="2"/>
  <c r="S8" i="2"/>
  <c r="S23" i="2"/>
  <c r="S16" i="2"/>
  <c r="S24" i="2"/>
  <c r="S9" i="2"/>
  <c r="S17" i="2"/>
  <c r="S25" i="2"/>
  <c r="S11" i="2"/>
  <c r="S12" i="2"/>
  <c r="S19" i="2"/>
  <c r="S13" i="2"/>
  <c r="S20" i="2"/>
  <c r="S21" i="2"/>
  <c r="S6" i="2"/>
  <c r="S14" i="2"/>
  <c r="S22" i="2"/>
  <c r="S27" i="2"/>
  <c r="S28" i="2"/>
  <c r="S29" i="2"/>
  <c r="S10" i="2"/>
  <c r="S18" i="2"/>
  <c r="S26" i="2"/>
  <c r="S7" i="2"/>
  <c r="I22" i="5" l="1"/>
  <c r="F3" i="5"/>
  <c r="F25" i="5" l="1"/>
  <c r="F12" i="5"/>
  <c r="F15" i="5"/>
  <c r="F47" i="5"/>
  <c r="F3" i="1"/>
  <c r="L3" i="1"/>
  <c r="I3" i="1"/>
  <c r="F8" i="1"/>
  <c r="G55" i="1" s="1"/>
  <c r="F13" i="1"/>
  <c r="F19" i="1" l="1"/>
  <c r="G22" i="1" s="1"/>
  <c r="G54" i="1"/>
  <c r="G56" i="1" s="1"/>
  <c r="G57" i="1" s="1"/>
  <c r="G70" i="1" s="1"/>
  <c r="F15" i="1"/>
  <c r="F25" i="1"/>
  <c r="R3" i="1"/>
  <c r="O3" i="1"/>
  <c r="F12" i="1"/>
  <c r="I8" i="1"/>
  <c r="J55" i="1" s="1"/>
  <c r="I13" i="1"/>
  <c r="J54" i="1" s="1"/>
  <c r="L13" i="1"/>
  <c r="M54" i="1" s="1"/>
  <c r="L8" i="1"/>
  <c r="M55" i="1" s="1"/>
  <c r="F47" i="1" l="1"/>
  <c r="L19" i="1"/>
  <c r="M22" i="1" s="1"/>
  <c r="J56" i="1"/>
  <c r="J57" i="1" s="1"/>
  <c r="J61" i="1" s="1"/>
  <c r="I19" i="1"/>
  <c r="J22" i="1" s="1"/>
  <c r="L12" i="1"/>
  <c r="I12" i="1"/>
  <c r="M56" i="1"/>
  <c r="M57" i="1" s="1"/>
  <c r="G61" i="1"/>
  <c r="G64" i="1"/>
  <c r="G67" i="1"/>
  <c r="R13" i="1"/>
  <c r="S54" i="1" s="1"/>
  <c r="R8" i="1"/>
  <c r="S55" i="1" s="1"/>
  <c r="L25" i="1"/>
  <c r="L15" i="1"/>
  <c r="O13" i="1"/>
  <c r="P54" i="1" s="1"/>
  <c r="I15" i="1"/>
  <c r="I25" i="1"/>
  <c r="O8" i="1"/>
  <c r="P55" i="1" s="1"/>
  <c r="L47" i="1" l="1"/>
  <c r="I47" i="1"/>
  <c r="O19" i="1"/>
  <c r="O47" i="1" s="1"/>
  <c r="J67" i="1"/>
  <c r="R12" i="1"/>
  <c r="R19" i="1"/>
  <c r="J64" i="1"/>
  <c r="J70" i="1"/>
  <c r="O12" i="1"/>
  <c r="S56" i="1"/>
  <c r="S57" i="1" s="1"/>
  <c r="M70" i="1"/>
  <c r="M67" i="1"/>
  <c r="M61" i="1"/>
  <c r="M64" i="1"/>
  <c r="P56" i="1"/>
  <c r="P57" i="1" s="1"/>
  <c r="R25" i="1"/>
  <c r="R15" i="1"/>
  <c r="O25" i="1"/>
  <c r="O15" i="1"/>
  <c r="P22" i="1" l="1"/>
  <c r="S22" i="1"/>
  <c r="R47" i="1"/>
  <c r="P61" i="1"/>
  <c r="P70" i="1"/>
  <c r="P67" i="1"/>
  <c r="P64" i="1"/>
  <c r="S70" i="1"/>
  <c r="S67" i="1"/>
  <c r="S64" i="1"/>
  <c r="S6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</futureMetadata>
  <valueMetadata count="2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</valueMetadata>
</metadata>
</file>

<file path=xl/sharedStrings.xml><?xml version="1.0" encoding="utf-8"?>
<sst xmlns="http://schemas.openxmlformats.org/spreadsheetml/2006/main" count="3431" uniqueCount="236">
  <si>
    <t>1GB</t>
  </si>
  <si>
    <t>300GB</t>
  </si>
  <si>
    <t>R$</t>
  </si>
  <si>
    <t>Fibra+</t>
  </si>
  <si>
    <t>Foco em + Internet Móvel</t>
  </si>
  <si>
    <t>Globoplay</t>
  </si>
  <si>
    <t>350MB</t>
  </si>
  <si>
    <t>500MB</t>
  </si>
  <si>
    <t>750MB</t>
  </si>
  <si>
    <t>150GB</t>
  </si>
  <si>
    <t>100GB</t>
  </si>
  <si>
    <t>Até 15GB</t>
  </si>
  <si>
    <t>Entre 16GB e 30GB</t>
  </si>
  <si>
    <t>Plano(s) Sugerido(s)</t>
  </si>
  <si>
    <t>Preço</t>
  </si>
  <si>
    <t>59,90, 79,90</t>
  </si>
  <si>
    <t>Entre 31GB e 60GB</t>
  </si>
  <si>
    <t>25GB, 100GB</t>
  </si>
  <si>
    <t>79,90, 159,90</t>
  </si>
  <si>
    <t>Entre 61GB e 120GB</t>
  </si>
  <si>
    <t>Entre 121GB e 200GB</t>
  </si>
  <si>
    <t>Entre 201GB e 300GB</t>
  </si>
  <si>
    <t>Acima de 300GB</t>
  </si>
  <si>
    <t>300GB (ou plano personalizado)</t>
  </si>
  <si>
    <t xml:space="preserve">20GB, </t>
  </si>
  <si>
    <t>20GB</t>
  </si>
  <si>
    <t>50GB</t>
  </si>
  <si>
    <t>Faixa de Velocidade</t>
  </si>
  <si>
    <t>Perfil de Cliente</t>
  </si>
  <si>
    <t>Entre 800M e 1GB</t>
  </si>
  <si>
    <t>Ultra heavy users, múltiplos dispositivos, streaming 4K, downloads intensivos</t>
  </si>
  <si>
    <t>Entre 600M e 800M</t>
  </si>
  <si>
    <t>Usuários pesados, streaming 4K/HD, gaming, múltiplos dispositivos conectados</t>
  </si>
  <si>
    <t>Entre 400M e 600M</t>
  </si>
  <si>
    <t>Famílias conectadas, gaming casual, streaming HD, downloads moderados</t>
  </si>
  <si>
    <t>Entre 280M e 400M</t>
  </si>
  <si>
    <t>Consumidores intermediários, streaming HD, videoconferências, navegação intensa</t>
  </si>
  <si>
    <t>Entre 150M e 280M</t>
  </si>
  <si>
    <t>Usuários moderados, redes sociais, vídeos em resolução média, navegação comum</t>
  </si>
  <si>
    <t>Entre 80M e 150M</t>
  </si>
  <si>
    <t>Consumidores leves, streaming ocasional, videoconferências ocasionais</t>
  </si>
  <si>
    <t>Entre 40M e 80M</t>
  </si>
  <si>
    <t>Uso básico, navegação leve, redes sociais, vídeos em baixa resolução</t>
  </si>
  <si>
    <t>INFERIOR a 40M</t>
  </si>
  <si>
    <t>Uso mínimo, navegação em sites simples, mensagens de texto e e-mails</t>
  </si>
  <si>
    <t>-</t>
  </si>
  <si>
    <t>Multi por:</t>
  </si>
  <si>
    <t>Velocidade de Internet</t>
  </si>
  <si>
    <t>Dados Móveis</t>
  </si>
  <si>
    <t>Valor Total (R$)</t>
  </si>
  <si>
    <t>15GB (49,90)</t>
  </si>
  <si>
    <t>1GB (299,90)</t>
  </si>
  <si>
    <t>750MB (129,90)</t>
  </si>
  <si>
    <t>500MB (99,90)</t>
  </si>
  <si>
    <t>350MB (79,90)</t>
  </si>
  <si>
    <t>Velocidade</t>
  </si>
  <si>
    <t>QTD</t>
  </si>
  <si>
    <t>15GB</t>
  </si>
  <si>
    <t>200GB</t>
  </si>
  <si>
    <t>600GB</t>
  </si>
  <si>
    <t>50GB (69,90)</t>
  </si>
  <si>
    <t>200GB (159,90)</t>
  </si>
  <si>
    <t>300GB (209,90)</t>
  </si>
  <si>
    <t>600GB (309,90)</t>
  </si>
  <si>
    <t>Não tem</t>
  </si>
  <si>
    <t>Faixa</t>
  </si>
  <si>
    <t>FAIXA 1</t>
  </si>
  <si>
    <t>FAIXA 2</t>
  </si>
  <si>
    <t>Faixa de Preço (R$)</t>
  </si>
  <si>
    <t>Combos Disponíveis</t>
  </si>
  <si>
    <t>Até R$ 150,00</t>
  </si>
  <si>
    <t>350MB + 15GB = 129,80</t>
  </si>
  <si>
    <t>500MB + 15GB = 149,80</t>
  </si>
  <si>
    <t>Entre R$ 150,01 e R$ 170,00</t>
  </si>
  <si>
    <t>500MB + 20GB = 159,80</t>
  </si>
  <si>
    <t>350MB + 25GB = 159,80</t>
  </si>
  <si>
    <t>Entre R$ 170,01 e R$ 190,00</t>
  </si>
  <si>
    <t>750MB + 15GB = 179,80</t>
  </si>
  <si>
    <t>500MB + 25GB = 179,80</t>
  </si>
  <si>
    <t>750MB + 20GB = 189,80</t>
  </si>
  <si>
    <t>Entre R$ 190,01 e R$ 210,00</t>
  </si>
  <si>
    <t>750MB + 25GB = 209,80</t>
  </si>
  <si>
    <t>1GB + 15GB = 349,80</t>
  </si>
  <si>
    <t>Entre R$ 210,01 e R$ 230,00</t>
  </si>
  <si>
    <t>750MB + 100GB = 289,80</t>
  </si>
  <si>
    <t>500MB + 100GB = 259,80</t>
  </si>
  <si>
    <t>Entre R$ 230,01 e R$ 250,00</t>
  </si>
  <si>
    <t>1GB + 20GB = 359,80</t>
  </si>
  <si>
    <t>750MB + 150GB = 339,80</t>
  </si>
  <si>
    <t>Entre R$ 250,01 e R$ 270,00</t>
  </si>
  <si>
    <t>500MB + 150GB = 309,80</t>
  </si>
  <si>
    <t>1GB + 25GB = 379,80</t>
  </si>
  <si>
    <t>Entre R$ 270,01 e R$ 290,00</t>
  </si>
  <si>
    <t>750MB + 300GB = 439,80</t>
  </si>
  <si>
    <t>1GB + 100GB = 459,80</t>
  </si>
  <si>
    <t>Entre R$ 290,01 e R$ 310,00</t>
  </si>
  <si>
    <t>1GB + 150GB = 509,80</t>
  </si>
  <si>
    <t>1GB + 300GB = 609,80</t>
  </si>
  <si>
    <t>COMBINATORIA</t>
  </si>
  <si>
    <t>Até R$ 129,80</t>
  </si>
  <si>
    <t>Entre R$ 129,81 e R$ 139,80</t>
  </si>
  <si>
    <t>Entre R$ 139,81 e R$ 149,80</t>
  </si>
  <si>
    <t>Entre R$ 149,81 e R$ 159,80</t>
  </si>
  <si>
    <t>Entre R$ 159,81 e R$ 169,80</t>
  </si>
  <si>
    <t>Entre R$ 169,81 e R$ 179,80</t>
  </si>
  <si>
    <t>Entre R$ 179,81 e R$ 189,80</t>
  </si>
  <si>
    <t>Entre R$ 189,81 e R$ 199,80</t>
  </si>
  <si>
    <t>Entre R$ 199,81 e R$ 209,80</t>
  </si>
  <si>
    <t>Entre R$ 209,81 e R$ 219,80</t>
  </si>
  <si>
    <t>Entre R$ 219,81 e R$ 229,80</t>
  </si>
  <si>
    <t>Entre R$ 229,81 e R$ 239,80</t>
  </si>
  <si>
    <t>Entre R$ 239,81 e R$ 249,80</t>
  </si>
  <si>
    <t>Entre R$ 249,81 e R$ 259,80</t>
  </si>
  <si>
    <t>Entre R$ 259,81 e R$ 269,80</t>
  </si>
  <si>
    <t>Entre R$ 269,81 e R$ 279,80</t>
  </si>
  <si>
    <t>Entre R$ 279,81 e R$ 289,80</t>
  </si>
  <si>
    <t>Entre R$ 289,81 e R$ 299,80</t>
  </si>
  <si>
    <t>Entre R$ 299,81 e R$ 309,80</t>
  </si>
  <si>
    <t>Entre R$ 309,81 e R$ 319,80</t>
  </si>
  <si>
    <t>Entre R$ 319,81 e R$ 329,80</t>
  </si>
  <si>
    <t>Entre R$ 329,81 e R$ 339,80</t>
  </si>
  <si>
    <t>Entre R$ 339,81 e R$ 349,80</t>
  </si>
  <si>
    <t>Entre R$ 349,81 e R$ 359,80</t>
  </si>
  <si>
    <t>Entre R$ 359,81 e R$ 369,80</t>
  </si>
  <si>
    <t>Entre R$ 369,81 e R$ 379,80</t>
  </si>
  <si>
    <t>Entre R$ 379,81 e R$ 389,80</t>
  </si>
  <si>
    <t>Entre R$ 389,81 e R$ 399,80</t>
  </si>
  <si>
    <t>Entre R$ 399,81 e R$ 409,80</t>
  </si>
  <si>
    <t>Entre R$ 409,81 e R$ 419,80</t>
  </si>
  <si>
    <t>Entre R$ 419,81 e R$ 429,80</t>
  </si>
  <si>
    <t>Entre R$ 429,81 e R$ 439,80</t>
  </si>
  <si>
    <t>Entre R$ 439,81 e R$ 449,80</t>
  </si>
  <si>
    <t>Entre R$ 449,81 e R$ 459,80</t>
  </si>
  <si>
    <t>Entre R$ 459,81 e R$ 469,80</t>
  </si>
  <si>
    <t>Entre R$ 469,81 e R$ 479,80</t>
  </si>
  <si>
    <t>Entre R$ 479,81 e R$ 489,80</t>
  </si>
  <si>
    <t>Entre R$ 489,81 e R$ 499,80</t>
  </si>
  <si>
    <t>Entre R$ 499,81 e R$ 509,80</t>
  </si>
  <si>
    <t>Entre R$ 509,81 e R$ 519,80</t>
  </si>
  <si>
    <t>Entre R$ 519,81 e R$ 529,80</t>
  </si>
  <si>
    <t>Entre R$ 589,81 e R$ 609,80</t>
  </si>
  <si>
    <t>Faixa Velocidade</t>
  </si>
  <si>
    <t>Entre R$ 189,81 e R$ 229,80</t>
  </si>
  <si>
    <t>Entre R$ 239,81 e R$ 279,80</t>
  </si>
  <si>
    <t>Entre R$ 289,81 e R$ 329,80</t>
  </si>
  <si>
    <t>Entre R$ 359,81 e R$ 379,80</t>
  </si>
  <si>
    <t>Entre R$ 379,81 e R$ 399,80</t>
  </si>
  <si>
    <t>Entre R$ 399,81 e R$ 429,80</t>
  </si>
  <si>
    <t>Entre R$ 429,81 e R$ 449,80</t>
  </si>
  <si>
    <t>Entre R$ 449,81 e R$ 499,80</t>
  </si>
  <si>
    <t>Entre R$ 499,81 e R$ 589,80</t>
  </si>
  <si>
    <t>350 Mega</t>
  </si>
  <si>
    <t>500 Mega</t>
  </si>
  <si>
    <t>750 Mega</t>
  </si>
  <si>
    <t>1 Giga</t>
  </si>
  <si>
    <t>Perfil Cliente</t>
  </si>
  <si>
    <t>FAIXA 3</t>
  </si>
  <si>
    <t>FAIXA 4</t>
  </si>
  <si>
    <t>FAIXA 5</t>
  </si>
  <si>
    <t>FAIXA 6</t>
  </si>
  <si>
    <t>FAIXA 7</t>
  </si>
  <si>
    <t>FAIXA 8</t>
  </si>
  <si>
    <t>FAIXA 9</t>
  </si>
  <si>
    <t>FAIXA 10</t>
  </si>
  <si>
    <t>FAIXA 11</t>
  </si>
  <si>
    <t>FAIXA 12</t>
  </si>
  <si>
    <t>FAIXA 13</t>
  </si>
  <si>
    <t>FAIXA 14</t>
  </si>
  <si>
    <t>FAIXA 15</t>
  </si>
  <si>
    <t>FAIXA 16</t>
  </si>
  <si>
    <t>FAIXA 17</t>
  </si>
  <si>
    <t>FAIXA 18</t>
  </si>
  <si>
    <t>FAIXA 19</t>
  </si>
  <si>
    <t>FAIXA 20</t>
  </si>
  <si>
    <t>FAIXA 21</t>
  </si>
  <si>
    <t>FAIXA 22</t>
  </si>
  <si>
    <t>FAIXA 23</t>
  </si>
  <si>
    <t>FAIXA 24</t>
  </si>
  <si>
    <t>VALOR</t>
  </si>
  <si>
    <t>FAIXA</t>
  </si>
  <si>
    <t>28GB (59,90)</t>
  </si>
  <si>
    <t>28GB</t>
  </si>
  <si>
    <t>Faixa de Preço</t>
  </si>
  <si>
    <t>Internet Banda Larga</t>
  </si>
  <si>
    <t>Internet Móvel</t>
  </si>
  <si>
    <t>vlr_bl</t>
  </si>
  <si>
    <t>vlr_movel</t>
  </si>
  <si>
    <t>vlr_total</t>
  </si>
  <si>
    <t>FAIXAS</t>
  </si>
  <si>
    <t>FAIXA 0</t>
  </si>
  <si>
    <t>Combinatoria</t>
  </si>
  <si>
    <t>Final:</t>
  </si>
  <si>
    <t>Opção Adc. 1</t>
  </si>
  <si>
    <t>Opção Adc. 2</t>
  </si>
  <si>
    <t>35GB</t>
  </si>
  <si>
    <t>Vlr. BL:</t>
  </si>
  <si>
    <t>Vlr. Móvel:</t>
  </si>
  <si>
    <t>Vl. Adic:</t>
  </si>
  <si>
    <r>
      <t>ATUALIZADO EM:</t>
    </r>
    <r>
      <rPr>
        <b/>
        <sz val="11"/>
        <rFont val="Arial"/>
        <family val="2"/>
      </rPr>
      <t xml:space="preserve"> 02/09/2024</t>
    </r>
  </si>
  <si>
    <t>Melhor Opção</t>
  </si>
  <si>
    <t>Foco em + Velocidade</t>
  </si>
  <si>
    <t>RSC - Ofertas Sugeridas</t>
  </si>
  <si>
    <t>Simulador</t>
  </si>
  <si>
    <t>RSC - Simulador</t>
  </si>
  <si>
    <t>Clique ^</t>
  </si>
  <si>
    <t>Ofertas</t>
  </si>
  <si>
    <t>FAIXA 25</t>
  </si>
  <si>
    <t>FAIXA 26</t>
  </si>
  <si>
    <t>FAIXA 27</t>
  </si>
  <si>
    <t>Entre R$ 239,81 e R$ 259,80</t>
  </si>
  <si>
    <t>Entre R$ 259,81 e R$ 279,80</t>
  </si>
  <si>
    <t>Entre R$ 189,81 e R$ 209,80</t>
  </si>
  <si>
    <t>Entre R$ 289,81 e R$ 309,80</t>
  </si>
  <si>
    <t>Entre R$ 309,81 e R$ 329,80</t>
  </si>
  <si>
    <t>Entre R$ 209,81 e R$ 229,80</t>
  </si>
  <si>
    <t>Portabilidade:</t>
  </si>
  <si>
    <t>vlr_total_portin</t>
  </si>
  <si>
    <t>vlr_movel_portin</t>
  </si>
  <si>
    <t>Não</t>
  </si>
  <si>
    <t>Sim</t>
  </si>
  <si>
    <t>35Gb</t>
  </si>
  <si>
    <t>Faixa 1</t>
  </si>
  <si>
    <t>Faixa 2</t>
  </si>
  <si>
    <t>Faixa 3</t>
  </si>
  <si>
    <t>Faixa 4</t>
  </si>
  <si>
    <t>Receita Produtos RVV:</t>
  </si>
  <si>
    <t>Comissionamento:</t>
  </si>
  <si>
    <t>Móvel:</t>
  </si>
  <si>
    <t>BL:</t>
  </si>
  <si>
    <t>LP FAIXA</t>
  </si>
  <si>
    <t>Estimativa de receita, considera clientes MPLAY, com fatura coboletada e marcada no sistema, bonus de marcação mplay de R$28,00 está presente no calculo final. Este painel não é uma ferramenta oficial de apuração de RVV, mas sim de um simulador para ajudar na escolha da oferta.</t>
  </si>
  <si>
    <t>Movel + BL:</t>
  </si>
  <si>
    <t>Multi:</t>
  </si>
  <si>
    <t>Base UR:</t>
  </si>
  <si>
    <t>OS VALORES INFORMADOS ACIMA REFEREM-SE AO PAGAMENTO VIA BOLETO. PARA PAGAMENTOS EM DCC + FATURA DIGITAL, DEVE-SE APLICAR UM DESCONTO DE R$5,00 VIRTUA, R$5,00 CONTROLE, R$10,00 PÓS CONTA E R$5,00 BOX</t>
  </si>
  <si>
    <r>
      <t>ATUALIZADO EM:</t>
    </r>
    <r>
      <rPr>
        <b/>
        <sz val="11"/>
        <rFont val="Arial"/>
        <family val="2"/>
      </rPr>
      <t xml:space="preserve"> 01/10/2024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</si>
</sst>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0"/>
      <color rgb="FFC00000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4"/>
      <color theme="1"/>
      <name val="Arial"/>
      <family val="2"/>
    </font>
    <font>
      <b/>
      <sz val="16"/>
      <color rgb="FFC00000"/>
      <name val="Arial"/>
      <family val="2"/>
    </font>
    <font>
      <b/>
      <sz val="14"/>
      <color rgb="FFC00000"/>
      <name val="Arial"/>
      <family val="2"/>
    </font>
    <font>
      <b/>
      <sz val="11"/>
      <color rgb="FFC00000"/>
      <name val="Arial"/>
      <family val="2"/>
    </font>
    <font>
      <b/>
      <sz val="16"/>
      <color theme="1"/>
      <name val="Arial"/>
      <family val="2"/>
    </font>
    <font>
      <b/>
      <sz val="12"/>
      <color rgb="FFC00000"/>
      <name val="Arial"/>
      <family val="2"/>
    </font>
    <font>
      <b/>
      <sz val="24"/>
      <color rgb="FFC00000"/>
      <name val="Arial"/>
      <family val="2"/>
    </font>
    <font>
      <b/>
      <sz val="11"/>
      <color rgb="FFFFC000"/>
      <name val="Arial"/>
      <family val="2"/>
    </font>
    <font>
      <b/>
      <sz val="22"/>
      <color rgb="FFC00000"/>
      <name val="Arial"/>
      <family val="2"/>
    </font>
    <font>
      <b/>
      <sz val="16"/>
      <name val="Arial"/>
      <family val="2"/>
    </font>
    <font>
      <b/>
      <sz val="20"/>
      <color rgb="FFC00000"/>
      <name val="Arial"/>
      <family val="2"/>
    </font>
    <font>
      <b/>
      <sz val="11"/>
      <name val="Arial"/>
      <family val="2"/>
    </font>
    <font>
      <b/>
      <sz val="26"/>
      <color rgb="FFFFC000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Aptos Narrow"/>
      <family val="2"/>
      <scheme val="minor"/>
    </font>
    <font>
      <b/>
      <sz val="22"/>
      <color theme="0"/>
      <name val="Arial"/>
      <family val="2"/>
    </font>
    <font>
      <b/>
      <sz val="36"/>
      <color rgb="FFC00000"/>
      <name val="Arial"/>
      <family val="2"/>
    </font>
    <font>
      <b/>
      <sz val="36"/>
      <color rgb="FFFFC000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sz val="11"/>
      <color rgb="FFFF0000"/>
      <name val="Arial"/>
      <family val="2"/>
    </font>
    <font>
      <b/>
      <sz val="14"/>
      <color rgb="FFFF2F2F"/>
      <name val="Arial"/>
      <family val="2"/>
    </font>
    <font>
      <sz val="16"/>
      <color theme="1"/>
      <name val="Arial"/>
      <family val="2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FF2F2F"/>
      </bottom>
      <diagonal/>
    </border>
    <border>
      <left style="thin">
        <color rgb="FFFF2F2F"/>
      </left>
      <right/>
      <top style="thin">
        <color rgb="FFFF2F2F"/>
      </top>
      <bottom/>
      <diagonal/>
    </border>
    <border>
      <left/>
      <right style="thin">
        <color rgb="FFFF2F2F"/>
      </right>
      <top style="thin">
        <color rgb="FFFF2F2F"/>
      </top>
      <bottom/>
      <diagonal/>
    </border>
    <border>
      <left style="thin">
        <color rgb="FFFF2F2F"/>
      </left>
      <right/>
      <top/>
      <bottom style="thin">
        <color rgb="FFFF2F2F"/>
      </bottom>
      <diagonal/>
    </border>
    <border>
      <left/>
      <right style="thin">
        <color rgb="FFFF2F2F"/>
      </right>
      <top/>
      <bottom style="thin">
        <color rgb="FFFF2F2F"/>
      </bottom>
      <diagonal/>
    </border>
    <border>
      <left style="thin">
        <color rgb="FFFF2F2F"/>
      </left>
      <right/>
      <top/>
      <bottom/>
      <diagonal/>
    </border>
    <border>
      <left/>
      <right style="thin">
        <color rgb="FFFF2F2F"/>
      </right>
      <top/>
      <bottom/>
      <diagonal/>
    </border>
    <border>
      <left/>
      <right/>
      <top style="thin">
        <color rgb="FFFF2F2F"/>
      </top>
      <bottom/>
      <diagonal/>
    </border>
    <border>
      <left style="thin">
        <color rgb="FFFF2F2F"/>
      </left>
      <right style="thin">
        <color rgb="FFFF2F2F"/>
      </right>
      <top/>
      <bottom style="thin">
        <color rgb="FFFF2F2F"/>
      </bottom>
      <diagonal/>
    </border>
    <border>
      <left style="thin">
        <color rgb="FFFF2F2F"/>
      </left>
      <right style="thin">
        <color rgb="FFFF2F2F"/>
      </right>
      <top style="thin">
        <color rgb="FFFF2F2F"/>
      </top>
      <bottom/>
      <diagonal/>
    </border>
    <border>
      <left style="thin">
        <color rgb="FFFF2F2F"/>
      </left>
      <right style="thin">
        <color rgb="FFFF2F2F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0" xfId="1" applyNumberFormat="1" applyFont="1"/>
    <xf numFmtId="0" fontId="2" fillId="0" borderId="0" xfId="0" applyFont="1"/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7" xfId="0" applyFont="1" applyBorder="1"/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0" fillId="0" borderId="5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5" fillId="0" borderId="6" xfId="0" applyFont="1" applyBorder="1"/>
    <xf numFmtId="0" fontId="21" fillId="0" borderId="0" xfId="0" applyFont="1"/>
    <xf numFmtId="0" fontId="5" fillId="0" borderId="8" xfId="0" applyFont="1" applyBorder="1" applyAlignment="1">
      <alignment vertical="top"/>
    </xf>
    <xf numFmtId="0" fontId="5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5" fillId="0" borderId="11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12" xfId="0" applyFont="1" applyBorder="1"/>
    <xf numFmtId="0" fontId="5" fillId="0" borderId="5" xfId="0" applyFont="1" applyBorder="1" applyAlignment="1">
      <alignment vertical="top"/>
    </xf>
    <xf numFmtId="0" fontId="5" fillId="0" borderId="5" xfId="0" applyFont="1" applyBorder="1"/>
    <xf numFmtId="0" fontId="5" fillId="0" borderId="9" xfId="0" applyFont="1" applyBorder="1"/>
    <xf numFmtId="0" fontId="12" fillId="0" borderId="6" xfId="0" applyFont="1" applyBorder="1"/>
    <xf numFmtId="0" fontId="12" fillId="0" borderId="12" xfId="0" applyFont="1" applyBorder="1"/>
    <xf numFmtId="0" fontId="12" fillId="0" borderId="7" xfId="0" applyFont="1" applyBorder="1"/>
    <xf numFmtId="0" fontId="5" fillId="0" borderId="11" xfId="0" applyFont="1" applyBorder="1"/>
    <xf numFmtId="164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vertical="center"/>
    </xf>
    <xf numFmtId="0" fontId="12" fillId="0" borderId="6" xfId="0" applyFont="1" applyBorder="1" applyAlignment="1">
      <alignment horizontal="left" inden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vertical="top"/>
    </xf>
    <xf numFmtId="0" fontId="9" fillId="0" borderId="2" xfId="0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vertical="top" wrapText="1"/>
    </xf>
    <xf numFmtId="0" fontId="10" fillId="0" borderId="0" xfId="0" applyFont="1" applyAlignment="1">
      <alignment horizontal="left" vertical="top"/>
    </xf>
    <xf numFmtId="0" fontId="22" fillId="2" borderId="8" xfId="0" applyFont="1" applyFill="1" applyBorder="1" applyAlignment="1">
      <alignment horizontal="left" vertical="center"/>
    </xf>
    <xf numFmtId="0" fontId="22" fillId="2" borderId="6" xfId="0" applyFont="1" applyFill="1" applyBorder="1" applyAlignment="1">
      <alignment horizontal="left" vertical="center"/>
    </xf>
    <xf numFmtId="0" fontId="31" fillId="0" borderId="0" xfId="0" applyFont="1"/>
    <xf numFmtId="0" fontId="30" fillId="0" borderId="1" xfId="0" applyFont="1" applyBorder="1"/>
    <xf numFmtId="0" fontId="24" fillId="0" borderId="1" xfId="0" applyFont="1" applyBorder="1"/>
    <xf numFmtId="7" fontId="5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7" fontId="29" fillId="0" borderId="9" xfId="0" applyNumberFormat="1" applyFont="1" applyBorder="1"/>
    <xf numFmtId="7" fontId="29" fillId="0" borderId="7" xfId="0" applyNumberFormat="1" applyFont="1" applyBorder="1"/>
    <xf numFmtId="0" fontId="29" fillId="0" borderId="10" xfId="0" applyFont="1" applyBorder="1"/>
    <xf numFmtId="164" fontId="29" fillId="0" borderId="11" xfId="0" applyNumberFormat="1" applyFont="1" applyBorder="1"/>
    <xf numFmtId="7" fontId="29" fillId="0" borderId="11" xfId="0" applyNumberFormat="1" applyFont="1" applyBorder="1"/>
    <xf numFmtId="0" fontId="29" fillId="0" borderId="8" xfId="0" applyFont="1" applyBorder="1"/>
    <xf numFmtId="0" fontId="29" fillId="0" borderId="6" xfId="0" applyFont="1" applyBorder="1" applyAlignment="1">
      <alignment horizontal="left"/>
    </xf>
    <xf numFmtId="7" fontId="29" fillId="0" borderId="9" xfId="0" applyNumberFormat="1" applyFont="1" applyBorder="1" applyAlignment="1">
      <alignment horizontal="center" vertical="center"/>
    </xf>
    <xf numFmtId="7" fontId="29" fillId="0" borderId="0" xfId="0" applyNumberFormat="1" applyFont="1" applyAlignment="1">
      <alignment horizontal="center" vertical="center"/>
    </xf>
    <xf numFmtId="165" fontId="29" fillId="0" borderId="7" xfId="0" applyNumberFormat="1" applyFont="1" applyBorder="1" applyAlignment="1">
      <alignment horizontal="center" vertical="center"/>
    </xf>
    <xf numFmtId="0" fontId="26" fillId="0" borderId="0" xfId="3" applyFont="1" applyFill="1" applyAlignment="1">
      <alignment vertical="center" wrapText="1"/>
    </xf>
    <xf numFmtId="0" fontId="32" fillId="0" borderId="5" xfId="0" applyFont="1" applyBorder="1"/>
    <xf numFmtId="0" fontId="33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4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12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8" xfId="0" applyFont="1" applyBorder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5" fillId="0" borderId="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7" fontId="19" fillId="2" borderId="10" xfId="1" applyNumberFormat="1" applyFont="1" applyFill="1" applyBorder="1" applyAlignment="1" applyProtection="1">
      <alignment horizontal="center" vertical="top"/>
    </xf>
    <xf numFmtId="7" fontId="19" fillId="2" borderId="11" xfId="1" applyNumberFormat="1" applyFont="1" applyFill="1" applyBorder="1" applyAlignment="1" applyProtection="1">
      <alignment horizontal="center" vertical="top"/>
    </xf>
    <xf numFmtId="7" fontId="19" fillId="2" borderId="8" xfId="1" applyNumberFormat="1" applyFont="1" applyFill="1" applyBorder="1" applyAlignment="1" applyProtection="1">
      <alignment horizontal="center" vertical="top"/>
    </xf>
    <xf numFmtId="7" fontId="19" fillId="2" borderId="9" xfId="1" applyNumberFormat="1" applyFont="1" applyFill="1" applyBorder="1" applyAlignment="1" applyProtection="1">
      <alignment horizontal="center" vertical="top"/>
    </xf>
    <xf numFmtId="0" fontId="23" fillId="2" borderId="6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24" fillId="2" borderId="6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24" fillId="2" borderId="8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164" fontId="16" fillId="0" borderId="12" xfId="2" applyNumberFormat="1" applyFont="1" applyBorder="1" applyAlignment="1" applyProtection="1">
      <alignment horizontal="center" vertical="center"/>
    </xf>
    <xf numFmtId="164" fontId="16" fillId="0" borderId="7" xfId="2" applyNumberFormat="1" applyFont="1" applyBorder="1" applyAlignment="1" applyProtection="1">
      <alignment horizontal="center" vertical="center"/>
    </xf>
    <xf numFmtId="164" fontId="16" fillId="0" borderId="5" xfId="2" applyNumberFormat="1" applyFont="1" applyBorder="1" applyAlignment="1" applyProtection="1">
      <alignment horizontal="center" vertical="center"/>
    </xf>
    <xf numFmtId="164" fontId="16" fillId="0" borderId="9" xfId="2" applyNumberFormat="1" applyFont="1" applyBorder="1" applyAlignment="1" applyProtection="1">
      <alignment horizontal="center" vertical="center"/>
    </xf>
    <xf numFmtId="0" fontId="22" fillId="2" borderId="14" xfId="0" applyFont="1" applyFill="1" applyBorder="1" applyAlignment="1">
      <alignment horizontal="left" vertical="center"/>
    </xf>
    <xf numFmtId="0" fontId="22" fillId="2" borderId="13" xfId="0" applyFont="1" applyFill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>
      <alignment horizontal="left" vertical="center"/>
    </xf>
    <xf numFmtId="164" fontId="11" fillId="0" borderId="6" xfId="1" applyNumberFormat="1" applyFont="1" applyBorder="1" applyAlignment="1" applyProtection="1">
      <alignment horizontal="center" vertical="center"/>
      <protection locked="0"/>
    </xf>
    <xf numFmtId="164" fontId="11" fillId="0" borderId="7" xfId="1" applyNumberFormat="1" applyFont="1" applyBorder="1" applyAlignment="1" applyProtection="1">
      <alignment horizontal="center" vertical="center"/>
      <protection locked="0"/>
    </xf>
    <xf numFmtId="164" fontId="11" fillId="0" borderId="10" xfId="1" applyNumberFormat="1" applyFont="1" applyBorder="1" applyAlignment="1" applyProtection="1">
      <alignment horizontal="center" vertical="center"/>
      <protection locked="0"/>
    </xf>
    <xf numFmtId="164" fontId="11" fillId="0" borderId="11" xfId="1" applyNumberFormat="1" applyFont="1" applyBorder="1" applyAlignment="1" applyProtection="1">
      <alignment horizontal="center" vertical="center"/>
      <protection locked="0"/>
    </xf>
    <xf numFmtId="164" fontId="11" fillId="0" borderId="8" xfId="1" applyNumberFormat="1" applyFont="1" applyBorder="1" applyAlignment="1" applyProtection="1">
      <alignment horizontal="center" vertical="center"/>
      <protection locked="0"/>
    </xf>
    <xf numFmtId="164" fontId="11" fillId="0" borderId="9" xfId="1" applyNumberFormat="1" applyFont="1" applyBorder="1" applyAlignment="1" applyProtection="1">
      <alignment horizontal="center" vertical="center"/>
      <protection locked="0"/>
    </xf>
    <xf numFmtId="7" fontId="28" fillId="2" borderId="0" xfId="1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left"/>
    </xf>
    <xf numFmtId="7" fontId="28" fillId="2" borderId="10" xfId="1" applyNumberFormat="1" applyFont="1" applyFill="1" applyBorder="1" applyAlignment="1">
      <alignment horizontal="center" vertical="top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7" fillId="3" borderId="10" xfId="0" applyFont="1" applyFill="1" applyBorder="1" applyAlignment="1" applyProtection="1">
      <alignment horizontal="center" vertical="center"/>
      <protection locked="0"/>
    </xf>
    <xf numFmtId="0" fontId="27" fillId="3" borderId="0" xfId="0" applyFont="1" applyFill="1" applyAlignment="1" applyProtection="1">
      <alignment horizontal="center" vertical="center"/>
      <protection locked="0"/>
    </xf>
    <xf numFmtId="0" fontId="27" fillId="3" borderId="11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center" vertical="top"/>
    </xf>
    <xf numFmtId="0" fontId="17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0" fontId="24" fillId="2" borderId="10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6" fillId="2" borderId="0" xfId="3" applyFont="1" applyFill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Vírgula" xfId="2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825527</xdr:colOff>
      <xdr:row>36</xdr:row>
      <xdr:rowOff>171317</xdr:rowOff>
    </xdr:from>
    <xdr:to>
      <xdr:col>6</xdr:col>
      <xdr:colOff>108855</xdr:colOff>
      <xdr:row>39</xdr:row>
      <xdr:rowOff>133168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03769F46-2C3B-405F-8270-6969EEE85620}"/>
            </a:ext>
          </a:extLst>
        </xdr:cNvPr>
        <xdr:cNvGrpSpPr/>
      </xdr:nvGrpSpPr>
      <xdr:grpSpPr>
        <a:xfrm>
          <a:off x="3321077" y="7143617"/>
          <a:ext cx="254878" cy="342851"/>
          <a:chOff x="2389339" y="6275554"/>
          <a:chExt cx="286041" cy="372548"/>
        </a:xfrm>
      </xdr:grpSpPr>
      <xdr:sp macro="" textlink="">
        <xdr:nvSpPr>
          <xdr:cNvPr id="95" name="Elipse 94">
            <a:extLst>
              <a:ext uri="{FF2B5EF4-FFF2-40B4-BE49-F238E27FC236}">
                <a16:creationId xmlns:a16="http://schemas.microsoft.com/office/drawing/2014/main" id="{4156032D-B931-2928-3932-8A742926B884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6" name="CaixaDeTexto 95">
            <a:extLst>
              <a:ext uri="{FF2B5EF4-FFF2-40B4-BE49-F238E27FC236}">
                <a16:creationId xmlns:a16="http://schemas.microsoft.com/office/drawing/2014/main" id="{FAD5D4DB-D090-17FC-8CA5-65F98C7CAD77}"/>
              </a:ext>
            </a:extLst>
          </xdr:cNvPr>
          <xdr:cNvSpPr txBox="1"/>
        </xdr:nvSpPr>
        <xdr:spPr>
          <a:xfrm>
            <a:off x="2389339" y="6275554"/>
            <a:ext cx="286041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  <xdr:twoCellAnchor>
    <xdr:from>
      <xdr:col>5</xdr:col>
      <xdr:colOff>127000</xdr:colOff>
      <xdr:row>9</xdr:row>
      <xdr:rowOff>165553</xdr:rowOff>
    </xdr:from>
    <xdr:to>
      <xdr:col>6</xdr:col>
      <xdr:colOff>738187</xdr:colOff>
      <xdr:row>11</xdr:row>
      <xdr:rowOff>87374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5AB2BB93-3A4A-639D-2E79-07622E558F3B}"/>
            </a:ext>
          </a:extLst>
        </xdr:cNvPr>
        <xdr:cNvGrpSpPr/>
      </xdr:nvGrpSpPr>
      <xdr:grpSpPr>
        <a:xfrm>
          <a:off x="2622550" y="1918153"/>
          <a:ext cx="1582737" cy="379021"/>
          <a:chOff x="2197100" y="1769803"/>
          <a:chExt cx="1500187" cy="328221"/>
        </a:xfrm>
      </xdr:grpSpPr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DF7A2BC8-4584-EEF4-E8F4-20DCE7ACFAEB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F8566593-068E-4D7E-A856-6D1CD0BE15DB}"/>
              </a:ext>
            </a:extLst>
          </xdr:cNvPr>
          <xdr:cNvGrpSpPr/>
        </xdr:nvGrpSpPr>
        <xdr:grpSpPr>
          <a:xfrm>
            <a:off x="2832286" y="1769803"/>
            <a:ext cx="235852" cy="328221"/>
            <a:chOff x="2390113" y="6300158"/>
            <a:chExt cx="273988" cy="342851"/>
          </a:xfrm>
        </xdr:grpSpPr>
        <xdr:sp macro="" textlink="">
          <xdr:nvSpPr>
            <xdr:cNvPr id="30" name="Elipse 29">
              <a:extLst>
                <a:ext uri="{FF2B5EF4-FFF2-40B4-BE49-F238E27FC236}">
                  <a16:creationId xmlns:a16="http://schemas.microsoft.com/office/drawing/2014/main" id="{9898F118-F730-3138-B263-DCE14B0CFDF6}"/>
                </a:ext>
              </a:extLst>
            </xdr:cNvPr>
            <xdr:cNvSpPr/>
          </xdr:nvSpPr>
          <xdr:spPr>
            <a:xfrm>
              <a:off x="2432345" y="6366140"/>
              <a:ext cx="217713" cy="190499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C7603A9C-9CCA-D902-871D-BA481B0E35E6}"/>
                </a:ext>
              </a:extLst>
            </xdr:cNvPr>
            <xdr:cNvSpPr txBox="1"/>
          </xdr:nvSpPr>
          <xdr:spPr>
            <a:xfrm>
              <a:off x="2390113" y="6300158"/>
              <a:ext cx="273988" cy="342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  <xdr:twoCellAnchor>
    <xdr:from>
      <xdr:col>8</xdr:col>
      <xdr:colOff>120650</xdr:colOff>
      <xdr:row>9</xdr:row>
      <xdr:rowOff>165553</xdr:rowOff>
    </xdr:from>
    <xdr:to>
      <xdr:col>9</xdr:col>
      <xdr:colOff>731837</xdr:colOff>
      <xdr:row>11</xdr:row>
      <xdr:rowOff>87374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6A9D1491-06D7-48FB-9E86-4178681510BF}"/>
            </a:ext>
          </a:extLst>
        </xdr:cNvPr>
        <xdr:cNvGrpSpPr/>
      </xdr:nvGrpSpPr>
      <xdr:grpSpPr>
        <a:xfrm>
          <a:off x="4616450" y="1918153"/>
          <a:ext cx="1582737" cy="379021"/>
          <a:chOff x="2197100" y="1769803"/>
          <a:chExt cx="1500187" cy="328221"/>
        </a:xfrm>
      </xdr:grpSpPr>
      <xdr:cxnSp macro="">
        <xdr:nvCxnSpPr>
          <xdr:cNvPr id="54" name="Conector reto 53">
            <a:extLst>
              <a:ext uri="{FF2B5EF4-FFF2-40B4-BE49-F238E27FC236}">
                <a16:creationId xmlns:a16="http://schemas.microsoft.com/office/drawing/2014/main" id="{EC315BCE-4FA2-520F-30EB-B5DF2C808F4E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974C5C7B-969E-95A0-FA3F-CE86EAE735D5}"/>
              </a:ext>
            </a:extLst>
          </xdr:cNvPr>
          <xdr:cNvGrpSpPr/>
        </xdr:nvGrpSpPr>
        <xdr:grpSpPr>
          <a:xfrm>
            <a:off x="2825843" y="1769803"/>
            <a:ext cx="235852" cy="328221"/>
            <a:chOff x="2382628" y="6300158"/>
            <a:chExt cx="273988" cy="342851"/>
          </a:xfrm>
        </xdr:grpSpPr>
        <xdr:sp macro="" textlink="">
          <xdr:nvSpPr>
            <xdr:cNvPr id="56" name="Elipse 55">
              <a:extLst>
                <a:ext uri="{FF2B5EF4-FFF2-40B4-BE49-F238E27FC236}">
                  <a16:creationId xmlns:a16="http://schemas.microsoft.com/office/drawing/2014/main" id="{40FD31E5-88E0-9EF9-BC62-E8B0C2B1FFE8}"/>
                </a:ext>
              </a:extLst>
            </xdr:cNvPr>
            <xdr:cNvSpPr/>
          </xdr:nvSpPr>
          <xdr:spPr>
            <a:xfrm>
              <a:off x="2432345" y="6366140"/>
              <a:ext cx="217713" cy="190499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7" name="CaixaDeTexto 56">
              <a:extLst>
                <a:ext uri="{FF2B5EF4-FFF2-40B4-BE49-F238E27FC236}">
                  <a16:creationId xmlns:a16="http://schemas.microsoft.com/office/drawing/2014/main" id="{7B948BEE-B1CF-D6B0-C316-74457A9BF817}"/>
                </a:ext>
              </a:extLst>
            </xdr:cNvPr>
            <xdr:cNvSpPr txBox="1"/>
          </xdr:nvSpPr>
          <xdr:spPr>
            <a:xfrm>
              <a:off x="2382628" y="6300158"/>
              <a:ext cx="273988" cy="342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  <xdr:twoCellAnchor>
    <xdr:from>
      <xdr:col>11</xdr:col>
      <xdr:colOff>184150</xdr:colOff>
      <xdr:row>9</xdr:row>
      <xdr:rowOff>175078</xdr:rowOff>
    </xdr:from>
    <xdr:to>
      <xdr:col>12</xdr:col>
      <xdr:colOff>795337</xdr:colOff>
      <xdr:row>11</xdr:row>
      <xdr:rowOff>96899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E79FC658-B55A-4C29-8D9D-8CE09BBB8C75}"/>
            </a:ext>
          </a:extLst>
        </xdr:cNvPr>
        <xdr:cNvGrpSpPr/>
      </xdr:nvGrpSpPr>
      <xdr:grpSpPr>
        <a:xfrm>
          <a:off x="6680200" y="1927678"/>
          <a:ext cx="1582737" cy="379021"/>
          <a:chOff x="2197100" y="1778051"/>
          <a:chExt cx="1500187" cy="328221"/>
        </a:xfrm>
      </xdr:grpSpPr>
      <xdr:cxnSp macro="">
        <xdr:nvCxnSpPr>
          <xdr:cNvPr id="59" name="Conector reto 58">
            <a:extLst>
              <a:ext uri="{FF2B5EF4-FFF2-40B4-BE49-F238E27FC236}">
                <a16:creationId xmlns:a16="http://schemas.microsoft.com/office/drawing/2014/main" id="{3E5F4C0E-DAE6-CF21-B9E4-62AFF2B8F1CC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51A8CF08-9B22-3333-E9C2-553B0D5DBFBB}"/>
              </a:ext>
            </a:extLst>
          </xdr:cNvPr>
          <xdr:cNvGrpSpPr/>
        </xdr:nvGrpSpPr>
        <xdr:grpSpPr>
          <a:xfrm>
            <a:off x="2832286" y="1778051"/>
            <a:ext cx="235852" cy="328221"/>
            <a:chOff x="2390113" y="6308774"/>
            <a:chExt cx="273988" cy="342851"/>
          </a:xfrm>
        </xdr:grpSpPr>
        <xdr:sp macro="" textlink="">
          <xdr:nvSpPr>
            <xdr:cNvPr id="61" name="Elipse 60">
              <a:extLst>
                <a:ext uri="{FF2B5EF4-FFF2-40B4-BE49-F238E27FC236}">
                  <a16:creationId xmlns:a16="http://schemas.microsoft.com/office/drawing/2014/main" id="{3A0E02CF-215A-B489-F8A7-9FBB30315FF1}"/>
                </a:ext>
              </a:extLst>
            </xdr:cNvPr>
            <xdr:cNvSpPr/>
          </xdr:nvSpPr>
          <xdr:spPr>
            <a:xfrm>
              <a:off x="2432345" y="6366140"/>
              <a:ext cx="217713" cy="190499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2" name="CaixaDeTexto 61">
              <a:extLst>
                <a:ext uri="{FF2B5EF4-FFF2-40B4-BE49-F238E27FC236}">
                  <a16:creationId xmlns:a16="http://schemas.microsoft.com/office/drawing/2014/main" id="{1F58B0B7-4E61-8127-7FED-65873EC087D9}"/>
                </a:ext>
              </a:extLst>
            </xdr:cNvPr>
            <xdr:cNvSpPr txBox="1"/>
          </xdr:nvSpPr>
          <xdr:spPr>
            <a:xfrm>
              <a:off x="2390113" y="6308774"/>
              <a:ext cx="273988" cy="342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  <xdr:twoCellAnchor>
    <xdr:from>
      <xdr:col>14</xdr:col>
      <xdr:colOff>133350</xdr:colOff>
      <xdr:row>9</xdr:row>
      <xdr:rowOff>168267</xdr:rowOff>
    </xdr:from>
    <xdr:to>
      <xdr:col>15</xdr:col>
      <xdr:colOff>744537</xdr:colOff>
      <xdr:row>11</xdr:row>
      <xdr:rowOff>116510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29AE1C60-8AA3-4558-B51B-9DF08A412985}"/>
            </a:ext>
          </a:extLst>
        </xdr:cNvPr>
        <xdr:cNvGrpSpPr/>
      </xdr:nvGrpSpPr>
      <xdr:grpSpPr>
        <a:xfrm>
          <a:off x="8629650" y="1920867"/>
          <a:ext cx="1582737" cy="405443"/>
          <a:chOff x="2197100" y="1772679"/>
          <a:chExt cx="1500187" cy="355628"/>
        </a:xfrm>
      </xdr:grpSpPr>
      <xdr:cxnSp macro="">
        <xdr:nvCxnSpPr>
          <xdr:cNvPr id="64" name="Conector reto 63">
            <a:extLst>
              <a:ext uri="{FF2B5EF4-FFF2-40B4-BE49-F238E27FC236}">
                <a16:creationId xmlns:a16="http://schemas.microsoft.com/office/drawing/2014/main" id="{D3D48058-3011-B39E-20E0-6D1A57CDF193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031A70F7-F333-73EC-2A43-3A3E39C5CA6F}"/>
              </a:ext>
            </a:extLst>
          </xdr:cNvPr>
          <xdr:cNvGrpSpPr/>
        </xdr:nvGrpSpPr>
        <xdr:grpSpPr>
          <a:xfrm>
            <a:off x="2823259" y="1772679"/>
            <a:ext cx="269435" cy="355628"/>
            <a:chOff x="2379625" y="6303167"/>
            <a:chExt cx="313001" cy="371480"/>
          </a:xfrm>
        </xdr:grpSpPr>
        <xdr:sp macro="" textlink="">
          <xdr:nvSpPr>
            <xdr:cNvPr id="66" name="Elipse 65">
              <a:extLst>
                <a:ext uri="{FF2B5EF4-FFF2-40B4-BE49-F238E27FC236}">
                  <a16:creationId xmlns:a16="http://schemas.microsoft.com/office/drawing/2014/main" id="{C4F1ECCF-226D-55A6-EB9C-B47D3D31128E}"/>
                </a:ext>
              </a:extLst>
            </xdr:cNvPr>
            <xdr:cNvSpPr/>
          </xdr:nvSpPr>
          <xdr:spPr>
            <a:xfrm>
              <a:off x="2432345" y="6366140"/>
              <a:ext cx="217713" cy="190499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7397DBFA-2291-10F1-C597-0C70251CC57A}"/>
                </a:ext>
              </a:extLst>
            </xdr:cNvPr>
            <xdr:cNvSpPr txBox="1"/>
          </xdr:nvSpPr>
          <xdr:spPr>
            <a:xfrm>
              <a:off x="2379625" y="6303167"/>
              <a:ext cx="313001" cy="3714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  <xdr:twoCellAnchor>
    <xdr:from>
      <xdr:col>17</xdr:col>
      <xdr:colOff>120650</xdr:colOff>
      <xdr:row>9</xdr:row>
      <xdr:rowOff>165553</xdr:rowOff>
    </xdr:from>
    <xdr:to>
      <xdr:col>18</xdr:col>
      <xdr:colOff>731837</xdr:colOff>
      <xdr:row>11</xdr:row>
      <xdr:rowOff>87374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91C8C4DA-6035-4A46-AD63-45477C519FEE}"/>
            </a:ext>
          </a:extLst>
        </xdr:cNvPr>
        <xdr:cNvGrpSpPr/>
      </xdr:nvGrpSpPr>
      <xdr:grpSpPr>
        <a:xfrm>
          <a:off x="10617200" y="1918153"/>
          <a:ext cx="1582737" cy="379021"/>
          <a:chOff x="2197100" y="1769803"/>
          <a:chExt cx="1500187" cy="328221"/>
        </a:xfrm>
      </xdr:grpSpPr>
      <xdr:cxnSp macro="">
        <xdr:nvCxnSpPr>
          <xdr:cNvPr id="69" name="Conector reto 68">
            <a:extLst>
              <a:ext uri="{FF2B5EF4-FFF2-40B4-BE49-F238E27FC236}">
                <a16:creationId xmlns:a16="http://schemas.microsoft.com/office/drawing/2014/main" id="{05A0CF19-A9AC-3FE8-8B65-4775EC92E1CF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70" name="Agrupar 69">
            <a:extLst>
              <a:ext uri="{FF2B5EF4-FFF2-40B4-BE49-F238E27FC236}">
                <a16:creationId xmlns:a16="http://schemas.microsoft.com/office/drawing/2014/main" id="{276292BD-1ADD-7F7C-5FB2-9964E23453D7}"/>
              </a:ext>
            </a:extLst>
          </xdr:cNvPr>
          <xdr:cNvGrpSpPr/>
        </xdr:nvGrpSpPr>
        <xdr:grpSpPr>
          <a:xfrm>
            <a:off x="2832286" y="1769803"/>
            <a:ext cx="235852" cy="328221"/>
            <a:chOff x="2390113" y="6300158"/>
            <a:chExt cx="273988" cy="342851"/>
          </a:xfrm>
        </xdr:grpSpPr>
        <xdr:sp macro="" textlink="">
          <xdr:nvSpPr>
            <xdr:cNvPr id="71" name="Elipse 70">
              <a:extLst>
                <a:ext uri="{FF2B5EF4-FFF2-40B4-BE49-F238E27FC236}">
                  <a16:creationId xmlns:a16="http://schemas.microsoft.com/office/drawing/2014/main" id="{96E3F3D0-1765-5F31-84F4-1632E96F41B2}"/>
                </a:ext>
              </a:extLst>
            </xdr:cNvPr>
            <xdr:cNvSpPr/>
          </xdr:nvSpPr>
          <xdr:spPr>
            <a:xfrm>
              <a:off x="2432345" y="6366140"/>
              <a:ext cx="217713" cy="190499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72" name="CaixaDeTexto 71">
              <a:extLst>
                <a:ext uri="{FF2B5EF4-FFF2-40B4-BE49-F238E27FC236}">
                  <a16:creationId xmlns:a16="http://schemas.microsoft.com/office/drawing/2014/main" id="{20B65EF7-DA48-09D6-0E29-FDA7BE2BF284}"/>
                </a:ext>
              </a:extLst>
            </xdr:cNvPr>
            <xdr:cNvSpPr txBox="1"/>
          </xdr:nvSpPr>
          <xdr:spPr>
            <a:xfrm>
              <a:off x="2390113" y="6300158"/>
              <a:ext cx="273988" cy="3428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  <xdr:twoCellAnchor>
    <xdr:from>
      <xdr:col>8</xdr:col>
      <xdr:colOff>862265</xdr:colOff>
      <xdr:row>36</xdr:row>
      <xdr:rowOff>167236</xdr:rowOff>
    </xdr:from>
    <xdr:to>
      <xdr:col>9</xdr:col>
      <xdr:colOff>129265</xdr:colOff>
      <xdr:row>39</xdr:row>
      <xdr:rowOff>129087</xdr:rowOff>
    </xdr:to>
    <xdr:grpSp>
      <xdr:nvGrpSpPr>
        <xdr:cNvPr id="73" name="Agrupar 72">
          <a:extLst>
            <a:ext uri="{FF2B5EF4-FFF2-40B4-BE49-F238E27FC236}">
              <a16:creationId xmlns:a16="http://schemas.microsoft.com/office/drawing/2014/main" id="{342C1628-706C-44BE-86E2-F359183D9E97}"/>
            </a:ext>
          </a:extLst>
        </xdr:cNvPr>
        <xdr:cNvGrpSpPr/>
      </xdr:nvGrpSpPr>
      <xdr:grpSpPr>
        <a:xfrm>
          <a:off x="5358065" y="7139536"/>
          <a:ext cx="238550" cy="342851"/>
          <a:chOff x="2389339" y="6275554"/>
          <a:chExt cx="267814" cy="372548"/>
        </a:xfrm>
      </xdr:grpSpPr>
      <xdr:sp macro="" textlink="">
        <xdr:nvSpPr>
          <xdr:cNvPr id="74" name="Elipse 73">
            <a:extLst>
              <a:ext uri="{FF2B5EF4-FFF2-40B4-BE49-F238E27FC236}">
                <a16:creationId xmlns:a16="http://schemas.microsoft.com/office/drawing/2014/main" id="{3AA411E8-CA33-1952-A567-CB3BFEB2F45A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5" name="CaixaDeTexto 74">
            <a:extLst>
              <a:ext uri="{FF2B5EF4-FFF2-40B4-BE49-F238E27FC236}">
                <a16:creationId xmlns:a16="http://schemas.microsoft.com/office/drawing/2014/main" id="{9FBF8371-15DB-5F93-D9A2-75A117C9EA1D}"/>
              </a:ext>
            </a:extLst>
          </xdr:cNvPr>
          <xdr:cNvSpPr txBox="1"/>
        </xdr:nvSpPr>
        <xdr:spPr>
          <a:xfrm>
            <a:off x="2389339" y="6275554"/>
            <a:ext cx="267814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  <xdr:twoCellAnchor>
    <xdr:from>
      <xdr:col>11</xdr:col>
      <xdr:colOff>830969</xdr:colOff>
      <xdr:row>36</xdr:row>
      <xdr:rowOff>176761</xdr:rowOff>
    </xdr:from>
    <xdr:to>
      <xdr:col>12</xdr:col>
      <xdr:colOff>129265</xdr:colOff>
      <xdr:row>39</xdr:row>
      <xdr:rowOff>138612</xdr:rowOff>
    </xdr:to>
    <xdr:grpSp>
      <xdr:nvGrpSpPr>
        <xdr:cNvPr id="76" name="Agrupar 75">
          <a:extLst>
            <a:ext uri="{FF2B5EF4-FFF2-40B4-BE49-F238E27FC236}">
              <a16:creationId xmlns:a16="http://schemas.microsoft.com/office/drawing/2014/main" id="{79EA0560-F109-4A58-BE7A-4964B62F912F}"/>
            </a:ext>
          </a:extLst>
        </xdr:cNvPr>
        <xdr:cNvGrpSpPr/>
      </xdr:nvGrpSpPr>
      <xdr:grpSpPr>
        <a:xfrm>
          <a:off x="7327019" y="7149061"/>
          <a:ext cx="269846" cy="342851"/>
          <a:chOff x="2389339" y="6275554"/>
          <a:chExt cx="302750" cy="372548"/>
        </a:xfrm>
      </xdr:grpSpPr>
      <xdr:sp macro="" textlink="">
        <xdr:nvSpPr>
          <xdr:cNvPr id="77" name="Elipse 76">
            <a:extLst>
              <a:ext uri="{FF2B5EF4-FFF2-40B4-BE49-F238E27FC236}">
                <a16:creationId xmlns:a16="http://schemas.microsoft.com/office/drawing/2014/main" id="{4BDD2CD3-2603-0C5E-499B-B1B84FFAACB6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8" name="CaixaDeTexto 77">
            <a:extLst>
              <a:ext uri="{FF2B5EF4-FFF2-40B4-BE49-F238E27FC236}">
                <a16:creationId xmlns:a16="http://schemas.microsoft.com/office/drawing/2014/main" id="{0866B202-8193-6512-F230-2A7EAC20C699}"/>
              </a:ext>
            </a:extLst>
          </xdr:cNvPr>
          <xdr:cNvSpPr txBox="1"/>
        </xdr:nvSpPr>
        <xdr:spPr>
          <a:xfrm>
            <a:off x="2389339" y="6275554"/>
            <a:ext cx="302750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  <xdr:twoCellAnchor>
    <xdr:from>
      <xdr:col>14</xdr:col>
      <xdr:colOff>854103</xdr:colOff>
      <xdr:row>36</xdr:row>
      <xdr:rowOff>179482</xdr:rowOff>
    </xdr:from>
    <xdr:to>
      <xdr:col>15</xdr:col>
      <xdr:colOff>170088</xdr:colOff>
      <xdr:row>39</xdr:row>
      <xdr:rowOff>141333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5DD7CCCC-61C3-4C79-9E45-ED9C3BB1FEC9}"/>
            </a:ext>
          </a:extLst>
        </xdr:cNvPr>
        <xdr:cNvGrpSpPr/>
      </xdr:nvGrpSpPr>
      <xdr:grpSpPr>
        <a:xfrm>
          <a:off x="9350403" y="7151782"/>
          <a:ext cx="287535" cy="342851"/>
          <a:chOff x="2389339" y="6275554"/>
          <a:chExt cx="322496" cy="372548"/>
        </a:xfrm>
      </xdr:grpSpPr>
      <xdr:sp macro="" textlink="">
        <xdr:nvSpPr>
          <xdr:cNvPr id="81" name="Elipse 80">
            <a:extLst>
              <a:ext uri="{FF2B5EF4-FFF2-40B4-BE49-F238E27FC236}">
                <a16:creationId xmlns:a16="http://schemas.microsoft.com/office/drawing/2014/main" id="{DBF3563D-FE08-8A98-F67A-E5E8FD858804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2" name="CaixaDeTexto 81">
            <a:extLst>
              <a:ext uri="{FF2B5EF4-FFF2-40B4-BE49-F238E27FC236}">
                <a16:creationId xmlns:a16="http://schemas.microsoft.com/office/drawing/2014/main" id="{49F825DC-B203-906F-08D9-24038A327E2E}"/>
              </a:ext>
            </a:extLst>
          </xdr:cNvPr>
          <xdr:cNvSpPr txBox="1"/>
        </xdr:nvSpPr>
        <xdr:spPr>
          <a:xfrm>
            <a:off x="2389339" y="6275554"/>
            <a:ext cx="322496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  <xdr:twoCellAnchor>
    <xdr:from>
      <xdr:col>17</xdr:col>
      <xdr:colOff>836416</xdr:colOff>
      <xdr:row>36</xdr:row>
      <xdr:rowOff>182204</xdr:rowOff>
    </xdr:from>
    <xdr:to>
      <xdr:col>18</xdr:col>
      <xdr:colOff>170090</xdr:colOff>
      <xdr:row>39</xdr:row>
      <xdr:rowOff>144055</xdr:rowOff>
    </xdr:to>
    <xdr:grpSp>
      <xdr:nvGrpSpPr>
        <xdr:cNvPr id="103" name="Agrupar 102">
          <a:extLst>
            <a:ext uri="{FF2B5EF4-FFF2-40B4-BE49-F238E27FC236}">
              <a16:creationId xmlns:a16="http://schemas.microsoft.com/office/drawing/2014/main" id="{93761E4E-4639-4297-AB07-B9CE5BDD0CD2}"/>
            </a:ext>
          </a:extLst>
        </xdr:cNvPr>
        <xdr:cNvGrpSpPr/>
      </xdr:nvGrpSpPr>
      <xdr:grpSpPr>
        <a:xfrm>
          <a:off x="11332966" y="7154504"/>
          <a:ext cx="305224" cy="342851"/>
          <a:chOff x="2389339" y="6275554"/>
          <a:chExt cx="342242" cy="372548"/>
        </a:xfrm>
      </xdr:grpSpPr>
      <xdr:sp macro="" textlink="">
        <xdr:nvSpPr>
          <xdr:cNvPr id="104" name="Elipse 103">
            <a:extLst>
              <a:ext uri="{FF2B5EF4-FFF2-40B4-BE49-F238E27FC236}">
                <a16:creationId xmlns:a16="http://schemas.microsoft.com/office/drawing/2014/main" id="{B3CB71F8-947E-C747-A0BD-E0C29128036D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B2ED0AE4-6159-74D0-7627-DEFAA0B4DB6D}"/>
              </a:ext>
            </a:extLst>
          </xdr:cNvPr>
          <xdr:cNvSpPr txBox="1"/>
        </xdr:nvSpPr>
        <xdr:spPr>
          <a:xfrm>
            <a:off x="2389339" y="6275554"/>
            <a:ext cx="342242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37</xdr:row>
      <xdr:rowOff>28442</xdr:rowOff>
    </xdr:from>
    <xdr:to>
      <xdr:col>8</xdr:col>
      <xdr:colOff>352425</xdr:colOff>
      <xdr:row>39</xdr:row>
      <xdr:rowOff>171268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7D8F4AF-2E6F-442A-A518-8E37B0DAFD1F}"/>
            </a:ext>
          </a:extLst>
        </xdr:cNvPr>
        <xdr:cNvGrpSpPr/>
      </xdr:nvGrpSpPr>
      <xdr:grpSpPr>
        <a:xfrm>
          <a:off x="3552825" y="7381742"/>
          <a:ext cx="276225" cy="361901"/>
          <a:chOff x="2389338" y="6294184"/>
          <a:chExt cx="286041" cy="372548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410C9DB3-6435-0839-D578-4B02A108C3BB}"/>
              </a:ext>
            </a:extLst>
          </xdr:cNvPr>
          <xdr:cNvSpPr/>
        </xdr:nvSpPr>
        <xdr:spPr>
          <a:xfrm>
            <a:off x="2432345" y="6366140"/>
            <a:ext cx="217713" cy="190499"/>
          </a:xfrm>
          <a:prstGeom prst="ellipse">
            <a:avLst/>
          </a:prstGeom>
          <a:solidFill>
            <a:schemeClr val="bg1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FF1D8585-2995-28D2-BF49-2D158F0F964F}"/>
              </a:ext>
            </a:extLst>
          </xdr:cNvPr>
          <xdr:cNvSpPr txBox="1"/>
        </xdr:nvSpPr>
        <xdr:spPr>
          <a:xfrm>
            <a:off x="2389338" y="6294184"/>
            <a:ext cx="286041" cy="3725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t-BR" sz="1600" b="1">
                <a:solidFill>
                  <a:srgbClr val="C00000"/>
                </a:solidFill>
              </a:rPr>
              <a:t>+</a:t>
            </a:r>
          </a:p>
        </xdr:txBody>
      </xdr:sp>
    </xdr:grpSp>
    <xdr:clientData/>
  </xdr:twoCellAnchor>
  <xdr:twoCellAnchor>
    <xdr:from>
      <xdr:col>5</xdr:col>
      <xdr:colOff>104775</xdr:colOff>
      <xdr:row>9</xdr:row>
      <xdr:rowOff>127453</xdr:rowOff>
    </xdr:from>
    <xdr:to>
      <xdr:col>11</xdr:col>
      <xdr:colOff>419101</xdr:colOff>
      <xdr:row>10</xdr:row>
      <xdr:rowOff>279804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422C791-6DCD-4902-9289-8BDD152E46D3}"/>
            </a:ext>
          </a:extLst>
        </xdr:cNvPr>
        <xdr:cNvGrpSpPr/>
      </xdr:nvGrpSpPr>
      <xdr:grpSpPr>
        <a:xfrm>
          <a:off x="1943100" y="2041978"/>
          <a:ext cx="3409951" cy="342851"/>
          <a:chOff x="2197100" y="1684677"/>
          <a:chExt cx="1500187" cy="452904"/>
        </a:xfrm>
      </xdr:grpSpPr>
      <xdr:cxnSp macro="">
        <xdr:nvCxnSpPr>
          <xdr:cNvPr id="6" name="Conector reto 5">
            <a:extLst>
              <a:ext uri="{FF2B5EF4-FFF2-40B4-BE49-F238E27FC236}">
                <a16:creationId xmlns:a16="http://schemas.microsoft.com/office/drawing/2014/main" id="{CF675F99-96E4-340A-30D2-860ED0C28EE7}"/>
              </a:ext>
            </a:extLst>
          </xdr:cNvPr>
          <xdr:cNvCxnSpPr/>
        </xdr:nvCxnSpPr>
        <xdr:spPr>
          <a:xfrm>
            <a:off x="2197100" y="1920876"/>
            <a:ext cx="1500187" cy="0"/>
          </a:xfrm>
          <a:prstGeom prst="line">
            <a:avLst/>
          </a:prstGeom>
          <a:ln>
            <a:solidFill>
              <a:srgbClr val="C0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430C0A4B-1EA6-9ED5-C7AB-D049E4D4E64C}"/>
              </a:ext>
            </a:extLst>
          </xdr:cNvPr>
          <xdr:cNvGrpSpPr/>
        </xdr:nvGrpSpPr>
        <xdr:grpSpPr>
          <a:xfrm>
            <a:off x="2876941" y="1684677"/>
            <a:ext cx="120535" cy="452904"/>
            <a:chOff x="2441956" y="6211240"/>
            <a:chExt cx="140023" cy="473092"/>
          </a:xfrm>
        </xdr:grpSpPr>
        <xdr:sp macro="" textlink="">
          <xdr:nvSpPr>
            <xdr:cNvPr id="8" name="Elipse 7">
              <a:extLst>
                <a:ext uri="{FF2B5EF4-FFF2-40B4-BE49-F238E27FC236}">
                  <a16:creationId xmlns:a16="http://schemas.microsoft.com/office/drawing/2014/main" id="{3E1D1545-5B60-E2F4-E64A-EA0232DEB898}"/>
                </a:ext>
              </a:extLst>
            </xdr:cNvPr>
            <xdr:cNvSpPr/>
          </xdr:nvSpPr>
          <xdr:spPr>
            <a:xfrm>
              <a:off x="2459304" y="6315541"/>
              <a:ext cx="107954" cy="232422"/>
            </a:xfrm>
            <a:prstGeom prst="ellipse">
              <a:avLst/>
            </a:prstGeom>
            <a:solidFill>
              <a:schemeClr val="bg1"/>
            </a:solidFill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72BB8BAD-91A4-F649-CCAF-6AF5EB28CA8C}"/>
                </a:ext>
              </a:extLst>
            </xdr:cNvPr>
            <xdr:cNvSpPr txBox="1"/>
          </xdr:nvSpPr>
          <xdr:spPr>
            <a:xfrm>
              <a:off x="2441956" y="6211240"/>
              <a:ext cx="140023" cy="473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600" b="1">
                  <a:solidFill>
                    <a:srgbClr val="C00000"/>
                  </a:solidFill>
                </a:rPr>
                <a:t>+</a:t>
              </a:r>
            </a:p>
          </xdr:txBody>
        </xdr:sp>
      </xdr:grpSp>
    </xdr:grp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4">
  <rv s="0">
    <v>0</v>
    <v>4</v>
  </rv>
  <rv s="0">
    <v>1</v>
    <v>4</v>
  </rv>
  <rv s="0">
    <v>2</v>
    <v>4</v>
  </rv>
  <rv s="0">
    <v>3</v>
    <v>4</v>
  </rv>
  <rv s="0">
    <v>4</v>
    <v>4</v>
  </rv>
  <rv s="0">
    <v>5</v>
    <v>4</v>
  </rv>
  <rv s="0">
    <v>6</v>
    <v>4</v>
  </rv>
  <rv s="0">
    <v>7</v>
    <v>4</v>
  </rv>
  <rv s="0">
    <v>8</v>
    <v>5</v>
  </rv>
  <rv s="0">
    <v>1</v>
    <v>5</v>
  </rv>
  <rv s="0">
    <v>7</v>
    <v>5</v>
  </rv>
  <rv s="0">
    <v>4</v>
    <v>5</v>
  </rv>
  <rv s="0">
    <v>6</v>
    <v>5</v>
  </rv>
  <rv s="0">
    <v>3</v>
    <v>5</v>
  </rv>
  <rv s="0">
    <v>0</v>
    <v>5</v>
  </rv>
  <rv s="0">
    <v>5</v>
    <v>5</v>
  </rv>
  <rv s="0">
    <v>2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841F-751D-4708-B3BA-C2D82E911A60}">
  <dimension ref="A1:T71"/>
  <sheetViews>
    <sheetView showGridLines="0" showRowColHeaders="0" tabSelected="1" zoomScaleNormal="100" workbookViewId="0">
      <selection activeCell="C21" sqref="C21"/>
    </sheetView>
  </sheetViews>
  <sheetFormatPr defaultColWidth="0" defaultRowHeight="14.25" zeroHeight="1" x14ac:dyDescent="0.2"/>
  <cols>
    <col min="1" max="1" width="2.42578125" style="5" customWidth="1"/>
    <col min="2" max="2" width="15.42578125" style="5" customWidth="1"/>
    <col min="3" max="4" width="9" style="5" customWidth="1"/>
    <col min="5" max="5" width="1.5703125" style="5" customWidth="1"/>
    <col min="6" max="7" width="14.5703125" style="5" customWidth="1"/>
    <col min="8" max="8" width="0.85546875" style="5" customWidth="1"/>
    <col min="9" max="10" width="14.5703125" style="5" customWidth="1"/>
    <col min="11" max="11" width="0.85546875" style="5" customWidth="1"/>
    <col min="12" max="13" width="14.5703125" style="5" customWidth="1"/>
    <col min="14" max="14" width="0.85546875" style="5" customWidth="1"/>
    <col min="15" max="16" width="14.5703125" style="5" customWidth="1"/>
    <col min="17" max="17" width="0.85546875" style="5" customWidth="1"/>
    <col min="18" max="19" width="14.5703125" style="5" customWidth="1"/>
    <col min="20" max="20" width="4.42578125" style="5" customWidth="1"/>
    <col min="21" max="16384" width="9.140625" style="5" hidden="1"/>
  </cols>
  <sheetData>
    <row r="1" spans="2:19" ht="6" customHeight="1" x14ac:dyDescent="0.2">
      <c r="F1" s="6" t="str">
        <f>IF(C15&lt;=129.8,"FAIXA 0",
IF(C15&lt;=139.8,"FAIXA 1",
IF(C15&lt;=149.8,"FAIXA 2",
IF(C15&lt;=159.8,"FAIXA 3",
IF(C15&lt;=169.8,"FAIXA 4",
IF(C15&lt;=179.8,"FAIXA 5",
IF(C15&lt;=189.8,"FAIXA 7",
IF(C15&lt;=199.8,"FAIXA 6",
IF(C15&lt;=209.8,"FAIXA 8",
IF(C15&lt;=219.8,"FAIXA 9",
IF(C15&lt;=229.8,"FAIXA 10",
IF(C15&lt;=239.8,"FAIXA 11",
IF(C15&lt;=249.8,"FAIXA 12",
IF(C15&lt;=259.8,"FAIXA 13",
IF(C15&lt;=269.8,"FAIXA 14",
IF(C15&lt;=289.8,"FAIXA 15",
IF(C15&lt;=309.8,"FAIXA 16",
IF(C15&lt;=339.8,"FAIXA 17",
IF(C15&lt;=349.8,"FAIXA 18",
IF(C15&lt;=359.8,"FAIXA 19",
IF(C15&lt;=369.8,"FAIXA 20",
IF(C15&lt;=389.8,"FAIXA 21",
IF(C15&lt;=409.8,"FAIXA 22",
IF(C15&lt;=409.8,"FAIXA 23",
IF(C15&lt;=439.8,"FAIXA 24",
IF(C15&lt;=459.8,"FAIXA 25",
IF(C15&lt;=509.8,"FAIXA 26",
IF(C15&lt;=609.8,"FAIXA 27",
"FAIXA 27"))))))))))))))))))))))))))))</f>
        <v>FAIXA 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43"/>
    </row>
    <row r="2" spans="2:19" ht="18" x14ac:dyDescent="0.25">
      <c r="B2" s="32" t="s">
        <v>201</v>
      </c>
      <c r="C2" s="32"/>
      <c r="D2" s="32"/>
      <c r="E2" s="32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4"/>
    </row>
    <row r="3" spans="2:19" s="7" customFormat="1" ht="8.25" customHeight="1" x14ac:dyDescent="0.2">
      <c r="B3" s="7" t="str">
        <f>IF(C15&lt;=129.8,"Até R$ 129,80",
IF(C15&lt;=139.8,"Entre R$ 129,81 e R$ 139,80",
IF(C15&lt;=149.8,"Entre R$ 139,81 e R$ 149,80",
IF(C15&lt;=159.8,"Entre R$ 149,81 e R$ 159,80",
IF(C15&lt;=169.8,"Entre R$ 159,81 e R$ 169,80",
IF(C15&lt;=179.8,"Entre R$ 169,81 e R$ 179,80",
IF(C15&lt;=189.8,"Entre R$ 179,81 e R$ 189,80",
IF(C15&lt;=209.8,"Entre R$ 189,81 e R$ 209,80",
IF(C15&lt;=229.8,"Entre R$ 209,81 e R$ 229,80",
IF(C15&lt;=239.8,"Entre R$ 229,81 e R$ 239,80",
IF(C15&lt;=259.8,"Entre R$ 239,81 e R$ 259,80",
IF(C15&lt;=279.8,"Entre R$ 259,81 e R$ 279,80",
IF(C15&lt;=289.8,"Entre R$ 279,81 e R$ 289,80",
IF(C15&lt;=309.8,"Entre R$ 289,81 e R$ 309,80",
IF(C15&lt;=329.8,"Entre R$ 309,81 e R$ 329,80",
IF(C15&lt;=339.8,"Entre R$ 329,81 e R$ 339,80",
IF(C15&lt;=349.8,"Entre R$ 339,81 e R$ 349,80",
IF(C15&lt;=359.8,"Entre R$ 349,81 e R$ 359,80",
IF(C15&lt;=379.8,"Entre R$ 359,81 e R$ 379,80",
IF(C15&lt;=399.8,"Entre R$ 379,81 e R$ 399,80",
IF(C15&lt;=429.8,"Entre R$ 399,81 e R$ 429,80",
IF(C15&lt;=449.8,"Entre R$ 429,81 e R$ 449,80",
IF(C15&lt;=499.8,"Entre R$ 449,81 e R$ 499,80",
IF(C15&lt;=589.8,"Entre R$ 499,81 e R$ 589,80",
IF(C15&lt;=609.8,"Entre R$ 589,81 e R$ 609,80","Acima de R$ 609,80")))))))))))))))))))))))))</f>
        <v>Entre R$ 159,81 e R$ 169,80</v>
      </c>
      <c r="F3" s="7" t="str">
        <f>VLOOKUP(F1&amp;B3,DEPARA!A:I,3,0)</f>
        <v>500 Mega</v>
      </c>
      <c r="I3" s="7" t="str">
        <f>LEFT(F1,5)&amp;" "&amp;RIGHT(F1,2)+1</f>
        <v>FAIXA 5</v>
      </c>
      <c r="L3" s="7" t="str">
        <f>LEFT(F1,5)&amp;" "&amp;RIGHT(F1,2)+2</f>
        <v>FAIXA 6</v>
      </c>
      <c r="O3" s="7" t="str">
        <f>LEFT(I3,5)&amp;" "&amp;RIGHT(I3,2)+2</f>
        <v>FAIXA 7</v>
      </c>
      <c r="R3" s="7" t="str">
        <f>LEFT(L3,5)&amp;" "&amp;RIGHT(L3,2)+2</f>
        <v>FAIXA 8</v>
      </c>
      <c r="S3" s="43"/>
    </row>
    <row r="4" spans="2:19" ht="20.25" customHeight="1" x14ac:dyDescent="0.2">
      <c r="B4" s="88" t="s">
        <v>155</v>
      </c>
      <c r="C4" s="89"/>
      <c r="D4" s="90"/>
      <c r="F4" s="96" t="s">
        <v>199</v>
      </c>
      <c r="G4" s="97"/>
      <c r="H4" s="33"/>
      <c r="I4" s="96" t="s">
        <v>4</v>
      </c>
      <c r="J4" s="97"/>
      <c r="L4" s="96" t="s">
        <v>200</v>
      </c>
      <c r="M4" s="97"/>
      <c r="O4" s="96" t="s">
        <v>192</v>
      </c>
      <c r="P4" s="97"/>
      <c r="R4" s="96" t="s">
        <v>193</v>
      </c>
      <c r="S4" s="97"/>
    </row>
    <row r="5" spans="2:19" ht="20.25" customHeight="1" x14ac:dyDescent="0.2">
      <c r="B5" s="91"/>
      <c r="C5" s="92"/>
      <c r="D5" s="93"/>
      <c r="F5" s="98"/>
      <c r="G5" s="99"/>
      <c r="H5" s="33"/>
      <c r="I5" s="98"/>
      <c r="J5" s="99"/>
      <c r="L5" s="98"/>
      <c r="M5" s="99"/>
      <c r="O5" s="98"/>
      <c r="P5" s="99"/>
      <c r="R5" s="98"/>
      <c r="S5" s="99"/>
    </row>
    <row r="6" spans="2:19" ht="4.5" customHeight="1" x14ac:dyDescent="0.2">
      <c r="F6" s="8"/>
      <c r="G6" s="8"/>
      <c r="I6" s="8"/>
      <c r="J6" s="8"/>
      <c r="L6" s="8"/>
      <c r="M6" s="8"/>
      <c r="O6" s="8"/>
      <c r="P6" s="8"/>
      <c r="R6" s="8"/>
      <c r="S6" s="8"/>
    </row>
    <row r="7" spans="2:19" ht="27" customHeight="1" x14ac:dyDescent="0.25">
      <c r="B7" s="42" t="s">
        <v>233</v>
      </c>
      <c r="C7" s="124" t="s">
        <v>218</v>
      </c>
      <c r="D7" s="125"/>
      <c r="F7" s="34" t="s">
        <v>3</v>
      </c>
      <c r="G7" s="9"/>
      <c r="I7" s="34" t="s">
        <v>3</v>
      </c>
      <c r="J7" s="9"/>
      <c r="L7" s="34" t="s">
        <v>3</v>
      </c>
      <c r="M7" s="9"/>
      <c r="O7" s="34" t="s">
        <v>3</v>
      </c>
      <c r="P7" s="9"/>
      <c r="R7" s="34" t="s">
        <v>3</v>
      </c>
      <c r="S7" s="9"/>
    </row>
    <row r="8" spans="2:19" ht="27" customHeight="1" x14ac:dyDescent="0.2">
      <c r="B8" s="41" t="s">
        <v>215</v>
      </c>
      <c r="C8" s="110" t="s">
        <v>219</v>
      </c>
      <c r="D8" s="111"/>
      <c r="F8" s="100" t="str">
        <f>VLOOKUP(F1&amp;B3,DEPARA!A:I,3,0)</f>
        <v>500 Mega</v>
      </c>
      <c r="G8" s="101"/>
      <c r="I8" s="100" t="str">
        <f>VLOOKUP(I3&amp;B3,DEPARA!A:I,3,0)</f>
        <v>500 Mega</v>
      </c>
      <c r="J8" s="101"/>
      <c r="K8" s="35"/>
      <c r="L8" s="100" t="str">
        <f>VLOOKUP(L3&amp;B3,DEPARA!A:I,3,0)</f>
        <v>750 Mega</v>
      </c>
      <c r="M8" s="101"/>
      <c r="N8" s="35"/>
      <c r="O8" s="100" t="str">
        <f>IFERROR(VLOOKUP(O3&amp;B3,DEPARA!A:I,3,0),"")</f>
        <v>750 Mega</v>
      </c>
      <c r="P8" s="101"/>
      <c r="Q8" s="35"/>
      <c r="R8" s="100" t="str">
        <f>IFERROR(VLOOKUP(R3&amp;B3,DEPARA!A:I,3,0),"")</f>
        <v>750 Mega</v>
      </c>
      <c r="S8" s="101"/>
    </row>
    <row r="9" spans="2:19" ht="6.75" customHeight="1" x14ac:dyDescent="0.3">
      <c r="B9" s="63"/>
      <c r="C9" s="62"/>
      <c r="D9" s="62"/>
      <c r="F9" s="100"/>
      <c r="G9" s="101"/>
      <c r="I9" s="100"/>
      <c r="J9" s="101"/>
      <c r="K9" s="35"/>
      <c r="L9" s="100"/>
      <c r="M9" s="101"/>
      <c r="N9" s="35"/>
      <c r="O9" s="100"/>
      <c r="P9" s="101"/>
      <c r="Q9" s="35"/>
      <c r="R9" s="100"/>
      <c r="S9" s="101"/>
    </row>
    <row r="10" spans="2:19" ht="18" customHeight="1" x14ac:dyDescent="0.25">
      <c r="B10" s="116" t="s">
        <v>196</v>
      </c>
      <c r="C10" s="127">
        <v>60</v>
      </c>
      <c r="D10" s="128"/>
      <c r="F10" s="102" t="s">
        <v>5</v>
      </c>
      <c r="G10" s="103"/>
      <c r="I10" s="102" t="s">
        <v>5</v>
      </c>
      <c r="J10" s="103"/>
      <c r="K10" s="35"/>
      <c r="L10" s="102" t="s">
        <v>5</v>
      </c>
      <c r="M10" s="103"/>
      <c r="N10" s="35"/>
      <c r="O10" s="102" t="s">
        <v>5</v>
      </c>
      <c r="P10" s="103"/>
      <c r="Q10" s="35"/>
      <c r="R10" s="102" t="s">
        <v>5</v>
      </c>
      <c r="S10" s="103"/>
    </row>
    <row r="11" spans="2:19" ht="18" customHeight="1" x14ac:dyDescent="0.2">
      <c r="B11" s="126"/>
      <c r="C11" s="129"/>
      <c r="D11" s="130"/>
      <c r="F11" s="120"/>
      <c r="G11" s="121"/>
      <c r="I11" s="120"/>
      <c r="J11" s="121"/>
      <c r="L11" s="120"/>
      <c r="M11" s="121"/>
      <c r="O11" s="120"/>
      <c r="P11" s="121"/>
      <c r="R11" s="120"/>
      <c r="S11" s="121"/>
    </row>
    <row r="12" spans="2:19" ht="18" customHeight="1" x14ac:dyDescent="0.3">
      <c r="B12" s="126" t="s">
        <v>195</v>
      </c>
      <c r="C12" s="129">
        <v>100</v>
      </c>
      <c r="D12" s="130"/>
      <c r="F12" s="122" t="e" vm="1">
        <f>VLOOKUP(F13,DEPARA!P1:Q7,2,0)</f>
        <v>#VALUE!</v>
      </c>
      <c r="G12" s="123"/>
      <c r="I12" s="118" t="e" vm="2">
        <f>VLOOKUP(I13,DEPARA!P1:Q7,2,0)</f>
        <v>#VALUE!</v>
      </c>
      <c r="J12" s="119"/>
      <c r="L12" s="118" t="e" vm="1">
        <f>VLOOKUP(L13,DEPARA!P1:Q7,2,0)</f>
        <v>#VALUE!</v>
      </c>
      <c r="M12" s="119"/>
      <c r="O12" s="118" t="e" vm="2">
        <f>IFERROR(VLOOKUP(O13,DEPARA!P1:Q7,2,0),"")</f>
        <v>#VALUE!</v>
      </c>
      <c r="P12" s="119"/>
      <c r="R12" s="118" t="e" vm="2">
        <f>IFERROR(VLOOKUP(R13,DEPARA!P1:Q7,2,0),"")</f>
        <v>#VALUE!</v>
      </c>
      <c r="S12" s="119"/>
    </row>
    <row r="13" spans="2:19" ht="18" customHeight="1" x14ac:dyDescent="0.2">
      <c r="B13" s="117"/>
      <c r="C13" s="131"/>
      <c r="D13" s="132"/>
      <c r="F13" s="94" t="str">
        <f>VLOOKUP(F1&amp;B3,DEPARA!A:I,4,0)</f>
        <v>50GB</v>
      </c>
      <c r="G13" s="95"/>
      <c r="I13" s="94" t="str">
        <f>VLOOKUP(I3&amp;B3,DEPARA!A:I,4,0)</f>
        <v>35Gb</v>
      </c>
      <c r="J13" s="95"/>
      <c r="L13" s="94" t="str">
        <f>VLOOKUP(L3&amp;B3,DEPARA!A:I,4,0)</f>
        <v>50GB</v>
      </c>
      <c r="M13" s="95"/>
      <c r="O13" s="94" t="str">
        <f>IFERROR(VLOOKUP(O3&amp;B3,DEPARA!A:I,4,0),"")</f>
        <v>28GB</v>
      </c>
      <c r="P13" s="95"/>
      <c r="R13" s="94" t="str">
        <f>IFERROR(VLOOKUP(R3&amp;B3,DEPARA!A:I,4,0),"")</f>
        <v>35Gb</v>
      </c>
      <c r="S13" s="95"/>
    </row>
    <row r="14" spans="2:19" ht="18" customHeight="1" x14ac:dyDescent="0.3">
      <c r="B14" s="63"/>
      <c r="C14" s="62"/>
      <c r="D14" s="62"/>
      <c r="F14" s="94"/>
      <c r="G14" s="95"/>
      <c r="I14" s="94"/>
      <c r="J14" s="95"/>
      <c r="L14" s="94"/>
      <c r="M14" s="95"/>
      <c r="O14" s="94"/>
      <c r="P14" s="95"/>
      <c r="R14" s="94"/>
      <c r="S14" s="95"/>
    </row>
    <row r="15" spans="2:19" ht="18" customHeight="1" x14ac:dyDescent="0.2">
      <c r="B15" s="116" t="s">
        <v>191</v>
      </c>
      <c r="C15" s="112">
        <f>SUM(C10,C12)</f>
        <v>160</v>
      </c>
      <c r="D15" s="113"/>
      <c r="F15" s="71" t="e" vm="3">
        <f>VLOOKUP(F13,DEPARA!P1:S7,4,0)</f>
        <v>#VALUE!</v>
      </c>
      <c r="G15" s="72"/>
      <c r="I15" s="71" t="e" vm="4">
        <f>VLOOKUP(I13,DEPARA!P1:S7,4,0)</f>
        <v>#VALUE!</v>
      </c>
      <c r="J15" s="72"/>
      <c r="L15" s="71" t="e" vm="3">
        <f>VLOOKUP(L13,DEPARA!P1:S7,4,0)</f>
        <v>#VALUE!</v>
      </c>
      <c r="M15" s="72"/>
      <c r="O15" s="71" t="e" vm="5">
        <f>IFERROR(VLOOKUP(O13,DEPARA!P1:S7,4,0),"")</f>
        <v>#VALUE!</v>
      </c>
      <c r="P15" s="72"/>
      <c r="R15" s="71" t="e" vm="4">
        <f>IFERROR(VLOOKUP(R13,DEPARA!P1:S7,4,0),"")</f>
        <v>#VALUE!</v>
      </c>
      <c r="S15" s="72"/>
    </row>
    <row r="16" spans="2:19" ht="18" customHeight="1" x14ac:dyDescent="0.2">
      <c r="B16" s="117"/>
      <c r="C16" s="114"/>
      <c r="D16" s="115"/>
      <c r="F16" s="73"/>
      <c r="G16" s="74"/>
      <c r="I16" s="73"/>
      <c r="J16" s="74"/>
      <c r="L16" s="73"/>
      <c r="M16" s="74"/>
      <c r="O16" s="73"/>
      <c r="P16" s="74"/>
      <c r="R16" s="73"/>
      <c r="S16" s="74"/>
    </row>
    <row r="17" spans="1:19" ht="3.75" customHeight="1" x14ac:dyDescent="0.2">
      <c r="B17" s="20"/>
      <c r="C17" s="20"/>
      <c r="D17" s="10"/>
    </row>
    <row r="18" spans="1:19" ht="20.25" customHeight="1" x14ac:dyDescent="0.2">
      <c r="B18" s="40" t="s">
        <v>235</v>
      </c>
      <c r="C18" s="20"/>
      <c r="F18" s="104" t="s">
        <v>46</v>
      </c>
      <c r="G18" s="105"/>
      <c r="I18" s="104" t="s">
        <v>46</v>
      </c>
      <c r="J18" s="105"/>
      <c r="L18" s="104" t="s">
        <v>46</v>
      </c>
      <c r="M18" s="105"/>
      <c r="O18" s="104" t="s">
        <v>46</v>
      </c>
      <c r="P18" s="105"/>
      <c r="R18" s="104" t="s">
        <v>46</v>
      </c>
      <c r="S18" s="105"/>
    </row>
    <row r="19" spans="1:19" ht="13.5" customHeight="1" x14ac:dyDescent="0.2">
      <c r="F19" s="84">
        <f>(IF(AND(C7="Sim",C8="Sim"),VLOOKUP(F13,DEPARA!P1:U7,6,0),VLOOKUP(F13,DEPARA!P1:T7,5,0)))+VLOOKUP(F8,DEPARA!X1:Z4,2,0)+0.1</f>
        <v>149.9</v>
      </c>
      <c r="G19" s="85"/>
      <c r="H19" s="19"/>
      <c r="I19" s="84">
        <f>(IF(AND(C7="Sim",C8="Sim"),VLOOKUP(I13,DEPARA!P1:U7,6,0),VLOOKUP(I13,DEPARA!P1:T7,5,0)))+VLOOKUP(I8,DEPARA!X1:Z4,2,0)+0.1</f>
        <v>154.9</v>
      </c>
      <c r="J19" s="85"/>
      <c r="K19" s="19"/>
      <c r="L19" s="84">
        <f>(IF(AND(C7="Sim",C8="Sim"),VLOOKUP(L13,DEPARA!P1:U7,6,0),VLOOKUP(L13,DEPARA!P1:T7,5,0)))+VLOOKUP(L8,DEPARA!X1:Z4,2,0)+0.1</f>
        <v>194.9</v>
      </c>
      <c r="M19" s="85"/>
      <c r="N19" s="19"/>
      <c r="O19" s="84">
        <f>(IF(AND(C7="Sim",C8="Sim"),VLOOKUP(O13,DEPARA!P1:U7,6,0),VLOOKUP(O13,DEPARA!P1:T7,5,0)))+VLOOKUP(O8,DEPARA!X1:Z4,2,0)+0.1</f>
        <v>189.9</v>
      </c>
      <c r="P19" s="85"/>
      <c r="Q19" s="19"/>
      <c r="R19" s="84">
        <f>(IF(AND(C7="Sim",C8="Sim"),VLOOKUP(R13,DEPARA!P1:U7,6,0),VLOOKUP(R13,DEPARA!P1:T7,5,0)))+VLOOKUP(R8,DEPARA!X1:Z4,2,0)+0.1</f>
        <v>199.9</v>
      </c>
      <c r="S19" s="85"/>
    </row>
    <row r="20" spans="1:19" ht="13.5" customHeight="1" x14ac:dyDescent="0.2">
      <c r="D20" s="60"/>
      <c r="F20" s="84"/>
      <c r="G20" s="85"/>
      <c r="H20" s="19"/>
      <c r="I20" s="84"/>
      <c r="J20" s="85"/>
      <c r="K20" s="19"/>
      <c r="L20" s="84"/>
      <c r="M20" s="85"/>
      <c r="N20" s="36"/>
      <c r="O20" s="84"/>
      <c r="P20" s="85"/>
      <c r="Q20" s="19"/>
      <c r="R20" s="84"/>
      <c r="S20" s="85"/>
    </row>
    <row r="21" spans="1:19" ht="13.5" customHeight="1" x14ac:dyDescent="0.2">
      <c r="D21" s="60"/>
      <c r="F21" s="86"/>
      <c r="G21" s="87"/>
      <c r="H21" s="19"/>
      <c r="I21" s="86"/>
      <c r="J21" s="87"/>
      <c r="K21" s="19"/>
      <c r="L21" s="86"/>
      <c r="M21" s="87"/>
      <c r="N21" s="19"/>
      <c r="O21" s="86"/>
      <c r="P21" s="87"/>
      <c r="Q21" s="19"/>
      <c r="R21" s="86"/>
      <c r="S21" s="87"/>
    </row>
    <row r="22" spans="1:19" ht="30.75" customHeight="1" x14ac:dyDescent="0.2">
      <c r="B22" s="39"/>
      <c r="C22" s="39"/>
      <c r="D22" s="12"/>
      <c r="F22" s="37" t="s">
        <v>197</v>
      </c>
      <c r="G22" s="38">
        <f>F19-C15</f>
        <v>-10.099999999999994</v>
      </c>
      <c r="H22" s="13"/>
      <c r="I22" s="37" t="s">
        <v>197</v>
      </c>
      <c r="J22" s="38">
        <f>I19-C15</f>
        <v>-5.0999999999999943</v>
      </c>
      <c r="K22" s="13"/>
      <c r="L22" s="37" t="s">
        <v>197</v>
      </c>
      <c r="M22" s="38">
        <f>L19-C15</f>
        <v>34.900000000000006</v>
      </c>
      <c r="N22" s="13"/>
      <c r="O22" s="37" t="s">
        <v>197</v>
      </c>
      <c r="P22" s="38">
        <f>IFERROR(O19-C15,"")</f>
        <v>29.900000000000006</v>
      </c>
      <c r="Q22" s="13"/>
      <c r="R22" s="37" t="s">
        <v>197</v>
      </c>
      <c r="S22" s="38">
        <f>IFERROR(R19-C15,"")</f>
        <v>39.900000000000006</v>
      </c>
    </row>
    <row r="23" spans="1:19" ht="3.75" customHeight="1" x14ac:dyDescent="0.2">
      <c r="B23" s="11"/>
      <c r="C23" s="11"/>
      <c r="D23" s="11"/>
      <c r="F23" s="14"/>
      <c r="G23" s="15"/>
      <c r="H23" s="13"/>
      <c r="I23" s="14"/>
      <c r="J23" s="15"/>
      <c r="K23" s="13"/>
      <c r="L23" s="14"/>
      <c r="M23" s="15"/>
      <c r="N23" s="13"/>
      <c r="O23" s="14"/>
      <c r="P23" s="15"/>
      <c r="Q23" s="13"/>
      <c r="R23" s="14"/>
      <c r="S23" s="15"/>
    </row>
    <row r="24" spans="1:19" x14ac:dyDescent="0.2">
      <c r="F24" s="16"/>
      <c r="G24" s="9"/>
      <c r="I24" s="16"/>
      <c r="J24" s="9"/>
      <c r="L24" s="16"/>
      <c r="M24" s="9"/>
      <c r="O24" s="16"/>
      <c r="P24" s="9"/>
      <c r="R24" s="16"/>
      <c r="S24" s="9"/>
    </row>
    <row r="25" spans="1:19" ht="15" customHeight="1" x14ac:dyDescent="0.2">
      <c r="A25" s="17"/>
      <c r="B25" s="68" t="s">
        <v>234</v>
      </c>
      <c r="C25" s="68"/>
      <c r="D25" s="68"/>
      <c r="E25" s="17"/>
      <c r="F25" s="106" t="e" vm="6">
        <f>VLOOKUP(F13,DEPARA!P1:R7,3,0)</f>
        <v>#VALUE!</v>
      </c>
      <c r="G25" s="107"/>
      <c r="I25" s="106" t="e" vm="7">
        <f>VLOOKUP(I13,DEPARA!P1:R7,3,0)</f>
        <v>#VALUE!</v>
      </c>
      <c r="J25" s="107"/>
      <c r="L25" s="106" t="e" vm="6">
        <f>VLOOKUP(L13,DEPARA!P1:R7,3,0)</f>
        <v>#VALUE!</v>
      </c>
      <c r="M25" s="107"/>
      <c r="O25" s="106" t="e" vm="8">
        <f>IFERROR(VLOOKUP(O13,DEPARA!P1:R7,3,0),"")</f>
        <v>#VALUE!</v>
      </c>
      <c r="P25" s="107"/>
      <c r="R25" s="106" t="e" vm="7">
        <f>IFERROR(VLOOKUP(R13,DEPARA!P1:R7,3,0),"")</f>
        <v>#VALUE!</v>
      </c>
      <c r="S25" s="107"/>
    </row>
    <row r="26" spans="1:19" x14ac:dyDescent="0.2">
      <c r="A26" s="17"/>
      <c r="B26" s="68"/>
      <c r="C26" s="68"/>
      <c r="D26" s="68"/>
      <c r="E26" s="17"/>
      <c r="F26" s="106"/>
      <c r="G26" s="107"/>
      <c r="I26" s="106"/>
      <c r="J26" s="107"/>
      <c r="L26" s="106"/>
      <c r="M26" s="107"/>
      <c r="O26" s="106"/>
      <c r="P26" s="107"/>
      <c r="R26" s="106"/>
      <c r="S26" s="107"/>
    </row>
    <row r="27" spans="1:19" x14ac:dyDescent="0.2">
      <c r="A27" s="17"/>
      <c r="B27" s="68"/>
      <c r="C27" s="68"/>
      <c r="D27" s="68"/>
      <c r="E27" s="17"/>
      <c r="F27" s="106"/>
      <c r="G27" s="107"/>
      <c r="I27" s="106"/>
      <c r="J27" s="107"/>
      <c r="L27" s="106"/>
      <c r="M27" s="107"/>
      <c r="O27" s="106"/>
      <c r="P27" s="107"/>
      <c r="R27" s="106"/>
      <c r="S27" s="107"/>
    </row>
    <row r="28" spans="1:19" x14ac:dyDescent="0.2">
      <c r="A28" s="17"/>
      <c r="B28" s="68"/>
      <c r="C28" s="68"/>
      <c r="D28" s="68"/>
      <c r="E28" s="17"/>
      <c r="F28" s="106"/>
      <c r="G28" s="107"/>
      <c r="I28" s="106"/>
      <c r="J28" s="107"/>
      <c r="L28" s="106"/>
      <c r="M28" s="107"/>
      <c r="O28" s="106"/>
      <c r="P28" s="107"/>
      <c r="R28" s="106"/>
      <c r="S28" s="107"/>
    </row>
    <row r="29" spans="1:19" x14ac:dyDescent="0.2">
      <c r="A29" s="17"/>
      <c r="B29" s="68"/>
      <c r="C29" s="68"/>
      <c r="D29" s="68"/>
      <c r="E29" s="17"/>
      <c r="F29" s="106"/>
      <c r="G29" s="107"/>
      <c r="I29" s="106"/>
      <c r="J29" s="107"/>
      <c r="L29" s="106"/>
      <c r="M29" s="107"/>
      <c r="O29" s="106"/>
      <c r="P29" s="107"/>
      <c r="R29" s="106"/>
      <c r="S29" s="107"/>
    </row>
    <row r="30" spans="1:19" x14ac:dyDescent="0.2">
      <c r="A30" s="17"/>
      <c r="B30" s="68"/>
      <c r="C30" s="68"/>
      <c r="D30" s="68"/>
      <c r="E30" s="17"/>
      <c r="F30" s="106"/>
      <c r="G30" s="107"/>
      <c r="I30" s="106"/>
      <c r="J30" s="107"/>
      <c r="L30" s="106"/>
      <c r="M30" s="107"/>
      <c r="O30" s="106"/>
      <c r="P30" s="107"/>
      <c r="R30" s="106"/>
      <c r="S30" s="107"/>
    </row>
    <row r="31" spans="1:19" x14ac:dyDescent="0.2">
      <c r="A31" s="17"/>
      <c r="B31" s="68"/>
      <c r="C31" s="68"/>
      <c r="D31" s="68"/>
      <c r="E31" s="17"/>
      <c r="F31" s="106"/>
      <c r="G31" s="107"/>
      <c r="I31" s="106"/>
      <c r="J31" s="107"/>
      <c r="L31" s="106"/>
      <c r="M31" s="107"/>
      <c r="O31" s="106"/>
      <c r="P31" s="107"/>
      <c r="R31" s="106"/>
      <c r="S31" s="107"/>
    </row>
    <row r="32" spans="1:19" x14ac:dyDescent="0.2">
      <c r="B32" s="68"/>
      <c r="C32" s="68"/>
      <c r="D32" s="68"/>
      <c r="F32" s="106"/>
      <c r="G32" s="107"/>
      <c r="I32" s="106"/>
      <c r="J32" s="107"/>
      <c r="L32" s="106"/>
      <c r="M32" s="107"/>
      <c r="O32" s="106"/>
      <c r="P32" s="107"/>
      <c r="R32" s="106"/>
      <c r="S32" s="107"/>
    </row>
    <row r="33" spans="2:19" x14ac:dyDescent="0.2">
      <c r="B33" s="68"/>
      <c r="C33" s="68"/>
      <c r="D33" s="68"/>
      <c r="F33" s="106"/>
      <c r="G33" s="107"/>
      <c r="I33" s="106"/>
      <c r="J33" s="107"/>
      <c r="L33" s="106"/>
      <c r="M33" s="107"/>
      <c r="O33" s="106"/>
      <c r="P33" s="107"/>
      <c r="R33" s="106"/>
      <c r="S33" s="107"/>
    </row>
    <row r="34" spans="2:19" x14ac:dyDescent="0.2">
      <c r="B34" s="68"/>
      <c r="C34" s="68"/>
      <c r="D34" s="68"/>
      <c r="F34" s="106"/>
      <c r="G34" s="107"/>
      <c r="I34" s="106"/>
      <c r="J34" s="107"/>
      <c r="L34" s="106"/>
      <c r="M34" s="107"/>
      <c r="O34" s="106"/>
      <c r="P34" s="107"/>
      <c r="R34" s="106"/>
      <c r="S34" s="107"/>
    </row>
    <row r="35" spans="2:19" x14ac:dyDescent="0.2">
      <c r="B35" s="68"/>
      <c r="C35" s="68"/>
      <c r="D35" s="68"/>
      <c r="F35" s="106"/>
      <c r="G35" s="107"/>
      <c r="I35" s="106"/>
      <c r="J35" s="107"/>
      <c r="L35" s="106"/>
      <c r="M35" s="107"/>
      <c r="O35" s="106"/>
      <c r="P35" s="107"/>
      <c r="R35" s="106"/>
      <c r="S35" s="107"/>
    </row>
    <row r="36" spans="2:19" x14ac:dyDescent="0.2">
      <c r="B36" s="68"/>
      <c r="C36" s="68"/>
      <c r="D36" s="68"/>
      <c r="F36" s="106"/>
      <c r="G36" s="107"/>
      <c r="I36" s="106"/>
      <c r="J36" s="107"/>
      <c r="L36" s="106"/>
      <c r="M36" s="107"/>
      <c r="O36" s="106"/>
      <c r="P36" s="107"/>
      <c r="R36" s="106"/>
      <c r="S36" s="107"/>
    </row>
    <row r="37" spans="2:19" x14ac:dyDescent="0.2">
      <c r="F37" s="106"/>
      <c r="G37" s="107"/>
      <c r="I37" s="106"/>
      <c r="J37" s="107"/>
      <c r="L37" s="106"/>
      <c r="M37" s="107"/>
      <c r="O37" s="106"/>
      <c r="P37" s="107"/>
      <c r="R37" s="106"/>
      <c r="S37" s="107"/>
    </row>
    <row r="38" spans="2:19" ht="12" customHeight="1" x14ac:dyDescent="0.2">
      <c r="F38" s="108"/>
      <c r="G38" s="109"/>
      <c r="I38" s="108"/>
      <c r="J38" s="109"/>
      <c r="L38" s="108"/>
      <c r="M38" s="109"/>
      <c r="O38" s="108"/>
      <c r="P38" s="109"/>
      <c r="R38" s="108"/>
      <c r="S38" s="109"/>
    </row>
    <row r="39" spans="2:19" ht="3.75" customHeight="1" x14ac:dyDescent="0.2">
      <c r="G39" s="19"/>
      <c r="I39" s="22"/>
      <c r="J39" s="22"/>
      <c r="L39" s="22"/>
      <c r="M39" s="22"/>
      <c r="O39" s="22"/>
      <c r="P39" s="22"/>
      <c r="R39" s="22"/>
      <c r="S39" s="21"/>
    </row>
    <row r="40" spans="2:19" x14ac:dyDescent="0.2">
      <c r="F40" s="75" t="e" vm="9">
        <v>#VALUE!</v>
      </c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7"/>
    </row>
    <row r="41" spans="2:19" x14ac:dyDescent="0.2">
      <c r="F41" s="78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80"/>
    </row>
    <row r="42" spans="2:19" x14ac:dyDescent="0.2">
      <c r="F42" s="7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80"/>
    </row>
    <row r="43" spans="2:19" x14ac:dyDescent="0.2">
      <c r="F43" s="78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80"/>
    </row>
    <row r="44" spans="2:19" x14ac:dyDescent="0.2"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3"/>
    </row>
    <row r="45" spans="2:19" ht="4.5" customHeight="1" x14ac:dyDescent="0.2"/>
    <row r="46" spans="2:19" ht="20.25" customHeight="1" x14ac:dyDescent="0.2">
      <c r="F46" s="104" t="s">
        <v>46</v>
      </c>
      <c r="G46" s="105"/>
      <c r="I46" s="104" t="s">
        <v>46</v>
      </c>
      <c r="J46" s="105"/>
      <c r="L46" s="104" t="s">
        <v>46</v>
      </c>
      <c r="M46" s="105"/>
      <c r="O46" s="104" t="s">
        <v>46</v>
      </c>
      <c r="P46" s="105"/>
      <c r="R46" s="104" t="s">
        <v>46</v>
      </c>
      <c r="S46" s="105"/>
    </row>
    <row r="47" spans="2:19" ht="18" customHeight="1" x14ac:dyDescent="0.2">
      <c r="F47" s="84">
        <f>F19+100</f>
        <v>249.9</v>
      </c>
      <c r="G47" s="85"/>
      <c r="H47" s="19"/>
      <c r="I47" s="84">
        <f>I19+100</f>
        <v>254.9</v>
      </c>
      <c r="J47" s="85"/>
      <c r="K47" s="19"/>
      <c r="L47" s="84">
        <f>L19+100</f>
        <v>294.89999999999998</v>
      </c>
      <c r="M47" s="85"/>
      <c r="N47" s="19"/>
      <c r="O47" s="84">
        <f>IFERROR(O19+100,"")</f>
        <v>289.89999999999998</v>
      </c>
      <c r="P47" s="85"/>
      <c r="Q47" s="19"/>
      <c r="R47" s="84">
        <f>IFERROR(R19+100,"")</f>
        <v>299.89999999999998</v>
      </c>
      <c r="S47" s="85"/>
    </row>
    <row r="48" spans="2:19" ht="18" customHeight="1" x14ac:dyDescent="0.2">
      <c r="F48" s="86"/>
      <c r="G48" s="87"/>
      <c r="H48" s="19"/>
      <c r="I48" s="86"/>
      <c r="J48" s="87"/>
      <c r="K48" s="19"/>
      <c r="L48" s="86"/>
      <c r="M48" s="87"/>
      <c r="N48" s="36"/>
      <c r="O48" s="86"/>
      <c r="P48" s="87"/>
      <c r="Q48" s="19"/>
      <c r="R48" s="86"/>
      <c r="S48" s="87"/>
    </row>
    <row r="49" spans="2:19" x14ac:dyDescent="0.2"/>
    <row r="50" spans="2:19" x14ac:dyDescent="0.2"/>
    <row r="51" spans="2:19" ht="18" x14ac:dyDescent="0.25">
      <c r="B51" s="61" t="s">
        <v>229</v>
      </c>
      <c r="C51" s="39"/>
      <c r="D51" s="12"/>
      <c r="F51" s="37"/>
      <c r="G51" s="38"/>
      <c r="H51" s="13"/>
      <c r="I51" s="37"/>
      <c r="J51" s="38"/>
      <c r="K51" s="13"/>
      <c r="L51" s="37"/>
      <c r="M51" s="38"/>
      <c r="N51" s="13"/>
      <c r="O51" s="37"/>
      <c r="P51" s="38"/>
      <c r="Q51" s="13"/>
      <c r="R51" s="37"/>
      <c r="S51" s="38"/>
    </row>
    <row r="52" spans="2:19" x14ac:dyDescent="0.2"/>
    <row r="53" spans="2:19" ht="22.5" customHeight="1" x14ac:dyDescent="0.2">
      <c r="B53" s="68" t="s">
        <v>230</v>
      </c>
      <c r="C53" s="68"/>
      <c r="D53" s="68"/>
      <c r="F53" s="49" t="s">
        <v>225</v>
      </c>
      <c r="I53" s="49" t="s">
        <v>225</v>
      </c>
      <c r="L53" s="49" t="s">
        <v>225</v>
      </c>
      <c r="O53" s="49" t="s">
        <v>225</v>
      </c>
      <c r="R53" s="49" t="s">
        <v>225</v>
      </c>
    </row>
    <row r="54" spans="2:19" ht="15" x14ac:dyDescent="0.25">
      <c r="B54" s="68"/>
      <c r="C54" s="68"/>
      <c r="D54" s="68"/>
      <c r="F54" s="56" t="s">
        <v>227</v>
      </c>
      <c r="G54" s="51">
        <f>IF(C8="SIM",(VLOOKUP(F13,DEPARA!$P$1:$U$7,5,0)*0.3)+VLOOKUP(F13,DEPARA!$P$1:$U$7,5,0),VLOOKUP(F13,DEPARA!$P$1:$U$7,5,0))</f>
        <v>77.87</v>
      </c>
      <c r="I54" s="56" t="s">
        <v>227</v>
      </c>
      <c r="J54" s="51">
        <f>IF(C8="SIM",(VLOOKUP(I13,DEPARA!$P$1:$U$7,5,0)*0.3)+VLOOKUP(I13,DEPARA!$P$1:$U$7,5,0),VLOOKUP(I13,DEPARA!$P$1:$U$7,5,0))</f>
        <v>84.37</v>
      </c>
      <c r="L54" s="56" t="s">
        <v>227</v>
      </c>
      <c r="M54" s="51">
        <f>IF(C8="SIM",(VLOOKUP(L13,DEPARA!$P$1:$U$7,5,0)*0.3)+VLOOKUP(L13,DEPARA!$P$1:$U$7,5,0),VLOOKUP(L13,DEPARA!$P$1:$U$7,5,0))</f>
        <v>77.87</v>
      </c>
      <c r="O54" s="56" t="s">
        <v>227</v>
      </c>
      <c r="P54" s="51">
        <f>IF(C8="SIM",(VLOOKUP(O13,DEPARA!$P$1:$U$7,5,0)*0.3)+VLOOKUP(O13,DEPARA!$P$1:$U$7,5,0),VLOOKUP(O13,DEPARA!$P$1:$U$7,5,0))</f>
        <v>71.37</v>
      </c>
      <c r="R54" s="56" t="s">
        <v>227</v>
      </c>
      <c r="S54" s="51">
        <f>IF(C8="SIM",(VLOOKUP(R13,DEPARA!$P$1:$U$7,5,0)*0.3)+VLOOKUP(R13,DEPARA!$P$1:$U$7,5,0),VLOOKUP(R13,DEPARA!$P$1:$U$7,5,0))</f>
        <v>84.37</v>
      </c>
    </row>
    <row r="55" spans="2:19" ht="15" x14ac:dyDescent="0.25">
      <c r="B55" s="68"/>
      <c r="C55" s="68"/>
      <c r="D55" s="68"/>
      <c r="F55" s="52" t="s">
        <v>228</v>
      </c>
      <c r="G55" s="53">
        <f>VLOOKUP(F8,DEPARA!$X$1:$Z$4,3,0)</f>
        <v>179.99</v>
      </c>
      <c r="I55" s="52" t="s">
        <v>228</v>
      </c>
      <c r="J55" s="53">
        <f>VLOOKUP(I8,DEPARA!$X$1:$Z$4,3,0)</f>
        <v>179.99</v>
      </c>
      <c r="L55" s="52" t="s">
        <v>228</v>
      </c>
      <c r="M55" s="53">
        <f>VLOOKUP(L8,DEPARA!$X$1:$Z$4,3,0)</f>
        <v>169.99</v>
      </c>
      <c r="O55" s="52" t="s">
        <v>228</v>
      </c>
      <c r="P55" s="53">
        <f>VLOOKUP(O8,DEPARA!$X$1:$Z$4,3,0)</f>
        <v>169.99</v>
      </c>
      <c r="R55" s="52" t="s">
        <v>228</v>
      </c>
      <c r="S55" s="53">
        <f>VLOOKUP(R8,DEPARA!$X$1:$Z$4,3,0)</f>
        <v>169.99</v>
      </c>
    </row>
    <row r="56" spans="2:19" ht="15" x14ac:dyDescent="0.25">
      <c r="B56" s="68"/>
      <c r="C56" s="68"/>
      <c r="D56" s="68"/>
      <c r="F56" s="52" t="s">
        <v>231</v>
      </c>
      <c r="G56" s="54">
        <f>SUM(G54:G55)+28</f>
        <v>285.86</v>
      </c>
      <c r="I56" s="52" t="s">
        <v>231</v>
      </c>
      <c r="J56" s="54">
        <f>SUM(J54:J55)+28</f>
        <v>292.36</v>
      </c>
      <c r="L56" s="52" t="s">
        <v>231</v>
      </c>
      <c r="M56" s="54">
        <f>SUM(M54:M55)+28</f>
        <v>275.86</v>
      </c>
      <c r="O56" s="52" t="s">
        <v>231</v>
      </c>
      <c r="P56" s="54">
        <f>SUM(P54:P55)+28</f>
        <v>269.36</v>
      </c>
      <c r="R56" s="52" t="s">
        <v>231</v>
      </c>
      <c r="S56" s="54">
        <f>SUM(S54:S55)+28</f>
        <v>282.36</v>
      </c>
    </row>
    <row r="57" spans="2:19" ht="15" x14ac:dyDescent="0.25">
      <c r="B57" s="68"/>
      <c r="C57" s="68"/>
      <c r="D57" s="68"/>
      <c r="F57" s="55" t="s">
        <v>232</v>
      </c>
      <c r="G57" s="50">
        <f>G56+99.9</f>
        <v>385.76</v>
      </c>
      <c r="I57" s="55" t="s">
        <v>232</v>
      </c>
      <c r="J57" s="50">
        <f>J56+99.9</f>
        <v>392.26</v>
      </c>
      <c r="L57" s="55" t="s">
        <v>232</v>
      </c>
      <c r="M57" s="50">
        <f>M56+99.9</f>
        <v>375.76</v>
      </c>
      <c r="O57" s="55" t="s">
        <v>232</v>
      </c>
      <c r="P57" s="50">
        <f>P56+99.9</f>
        <v>369.26</v>
      </c>
      <c r="R57" s="55" t="s">
        <v>232</v>
      </c>
      <c r="S57" s="50">
        <f>S56+99.9</f>
        <v>382.26</v>
      </c>
    </row>
    <row r="58" spans="2:19" ht="6.75" customHeight="1" x14ac:dyDescent="0.2">
      <c r="B58" s="68"/>
      <c r="C58" s="68"/>
      <c r="D58" s="68"/>
      <c r="G58" s="46"/>
      <c r="J58" s="46"/>
      <c r="M58" s="46"/>
      <c r="P58" s="46"/>
      <c r="S58" s="46"/>
    </row>
    <row r="59" spans="2:19" ht="15.75" x14ac:dyDescent="0.25">
      <c r="B59" s="68"/>
      <c r="C59" s="68"/>
      <c r="D59" s="68"/>
      <c r="F59" s="47" t="s">
        <v>226</v>
      </c>
      <c r="G59" s="46"/>
      <c r="I59" s="47" t="s">
        <v>226</v>
      </c>
      <c r="J59" s="46"/>
      <c r="L59" s="47" t="s">
        <v>226</v>
      </c>
      <c r="M59" s="46"/>
      <c r="O59" s="47" t="s">
        <v>226</v>
      </c>
      <c r="P59" s="46"/>
      <c r="R59" s="47" t="s">
        <v>226</v>
      </c>
      <c r="S59" s="46"/>
    </row>
    <row r="60" spans="2:19" ht="15.75" customHeight="1" x14ac:dyDescent="0.2">
      <c r="B60" s="68"/>
      <c r="C60" s="68"/>
      <c r="D60" s="68"/>
      <c r="F60" s="69" t="s">
        <v>221</v>
      </c>
      <c r="G60" s="59">
        <v>4.4999999999999998E-2</v>
      </c>
      <c r="I60" s="69" t="s">
        <v>221</v>
      </c>
      <c r="J60" s="59">
        <v>4.4999999999999998E-2</v>
      </c>
      <c r="L60" s="69" t="s">
        <v>221</v>
      </c>
      <c r="M60" s="59">
        <v>4.4999999999999998E-2</v>
      </c>
      <c r="O60" s="69" t="s">
        <v>221</v>
      </c>
      <c r="P60" s="59">
        <v>4.4999999999999998E-2</v>
      </c>
      <c r="R60" s="69" t="s">
        <v>221</v>
      </c>
      <c r="S60" s="59">
        <v>4.4999999999999998E-2</v>
      </c>
    </row>
    <row r="61" spans="2:19" ht="15" customHeight="1" x14ac:dyDescent="0.2">
      <c r="B61" s="68"/>
      <c r="C61" s="68"/>
      <c r="D61" s="68"/>
      <c r="F61" s="70"/>
      <c r="G61" s="57">
        <f>G60*G57</f>
        <v>17.359199999999998</v>
      </c>
      <c r="I61" s="70"/>
      <c r="J61" s="57">
        <f>J60*J57</f>
        <v>17.651699999999998</v>
      </c>
      <c r="L61" s="70"/>
      <c r="M61" s="57">
        <f>M60*M57</f>
        <v>16.909199999999998</v>
      </c>
      <c r="O61" s="70"/>
      <c r="P61" s="57">
        <f>P60*P57</f>
        <v>16.616699999999998</v>
      </c>
      <c r="R61" s="70"/>
      <c r="S61" s="57">
        <f>S60*S57</f>
        <v>17.201699999999999</v>
      </c>
    </row>
    <row r="62" spans="2:19" ht="5.0999999999999996" customHeight="1" x14ac:dyDescent="0.2">
      <c r="B62" s="68"/>
      <c r="C62" s="68"/>
      <c r="D62" s="68"/>
      <c r="F62" s="48"/>
      <c r="G62" s="58"/>
      <c r="I62" s="48"/>
      <c r="J62" s="58"/>
      <c r="L62" s="48"/>
      <c r="M62" s="58"/>
      <c r="O62" s="48"/>
      <c r="P62" s="58"/>
      <c r="R62" s="48"/>
      <c r="S62" s="58"/>
    </row>
    <row r="63" spans="2:19" ht="15.75" customHeight="1" x14ac:dyDescent="0.2">
      <c r="B63" s="68"/>
      <c r="C63" s="68"/>
      <c r="D63" s="68"/>
      <c r="F63" s="69" t="s">
        <v>222</v>
      </c>
      <c r="G63" s="59">
        <v>7.0000000000000007E-2</v>
      </c>
      <c r="I63" s="69" t="s">
        <v>222</v>
      </c>
      <c r="J63" s="59">
        <v>7.0000000000000007E-2</v>
      </c>
      <c r="L63" s="69" t="s">
        <v>222</v>
      </c>
      <c r="M63" s="59">
        <v>7.0000000000000007E-2</v>
      </c>
      <c r="O63" s="69" t="s">
        <v>222</v>
      </c>
      <c r="P63" s="59">
        <v>7.0000000000000007E-2</v>
      </c>
      <c r="R63" s="69" t="s">
        <v>222</v>
      </c>
      <c r="S63" s="59">
        <v>7.0000000000000007E-2</v>
      </c>
    </row>
    <row r="64" spans="2:19" ht="15" customHeight="1" x14ac:dyDescent="0.2">
      <c r="B64" s="68"/>
      <c r="C64" s="68"/>
      <c r="D64" s="68"/>
      <c r="F64" s="70"/>
      <c r="G64" s="57">
        <f>G63*G57</f>
        <v>27.003200000000003</v>
      </c>
      <c r="I64" s="70"/>
      <c r="J64" s="57">
        <f>J63*J57</f>
        <v>27.458200000000001</v>
      </c>
      <c r="L64" s="70"/>
      <c r="M64" s="57">
        <f>M63*M57</f>
        <v>26.3032</v>
      </c>
      <c r="O64" s="70"/>
      <c r="P64" s="57">
        <f>P63*P57</f>
        <v>25.848200000000002</v>
      </c>
      <c r="R64" s="70"/>
      <c r="S64" s="57">
        <f>S63*S57</f>
        <v>26.758200000000002</v>
      </c>
    </row>
    <row r="65" spans="6:19" ht="5.0999999999999996" customHeight="1" x14ac:dyDescent="0.2">
      <c r="F65" s="48"/>
      <c r="G65" s="58"/>
      <c r="I65" s="48"/>
      <c r="J65" s="58"/>
      <c r="L65" s="48"/>
      <c r="M65" s="58"/>
      <c r="O65" s="48"/>
      <c r="P65" s="58"/>
      <c r="R65" s="48"/>
      <c r="S65" s="58"/>
    </row>
    <row r="66" spans="6:19" ht="15.75" customHeight="1" x14ac:dyDescent="0.2">
      <c r="F66" s="69" t="s">
        <v>223</v>
      </c>
      <c r="G66" s="59">
        <v>0.09</v>
      </c>
      <c r="I66" s="69" t="s">
        <v>223</v>
      </c>
      <c r="J66" s="59">
        <v>0.09</v>
      </c>
      <c r="L66" s="69" t="s">
        <v>223</v>
      </c>
      <c r="M66" s="59">
        <v>0.09</v>
      </c>
      <c r="O66" s="69" t="s">
        <v>223</v>
      </c>
      <c r="P66" s="59">
        <v>0.09</v>
      </c>
      <c r="R66" s="69" t="s">
        <v>223</v>
      </c>
      <c r="S66" s="59">
        <v>0.09</v>
      </c>
    </row>
    <row r="67" spans="6:19" ht="15" customHeight="1" x14ac:dyDescent="0.2">
      <c r="F67" s="70"/>
      <c r="G67" s="57">
        <f>G66*G57</f>
        <v>34.718399999999995</v>
      </c>
      <c r="I67" s="70"/>
      <c r="J67" s="57">
        <f>J66*J57</f>
        <v>35.303399999999996</v>
      </c>
      <c r="L67" s="70"/>
      <c r="M67" s="57">
        <f>M66*M57</f>
        <v>33.818399999999997</v>
      </c>
      <c r="O67" s="70"/>
      <c r="P67" s="57">
        <f>P66*P57</f>
        <v>33.233399999999996</v>
      </c>
      <c r="R67" s="70"/>
      <c r="S67" s="57">
        <f>S66*S57</f>
        <v>34.403399999999998</v>
      </c>
    </row>
    <row r="68" spans="6:19" ht="5.0999999999999996" customHeight="1" x14ac:dyDescent="0.2">
      <c r="G68" s="58"/>
      <c r="J68" s="58"/>
      <c r="M68" s="58"/>
      <c r="P68" s="58"/>
      <c r="S68" s="58"/>
    </row>
    <row r="69" spans="6:19" ht="15.75" customHeight="1" x14ac:dyDescent="0.2">
      <c r="F69" s="69" t="s">
        <v>224</v>
      </c>
      <c r="G69" s="59">
        <v>0.11</v>
      </c>
      <c r="I69" s="69" t="s">
        <v>224</v>
      </c>
      <c r="J69" s="59">
        <v>0.11</v>
      </c>
      <c r="L69" s="69" t="s">
        <v>224</v>
      </c>
      <c r="M69" s="59">
        <v>0.11</v>
      </c>
      <c r="O69" s="69" t="s">
        <v>224</v>
      </c>
      <c r="P69" s="59">
        <v>0.11</v>
      </c>
      <c r="R69" s="69" t="s">
        <v>224</v>
      </c>
      <c r="S69" s="59">
        <v>0.11</v>
      </c>
    </row>
    <row r="70" spans="6:19" ht="15" customHeight="1" x14ac:dyDescent="0.2">
      <c r="F70" s="70"/>
      <c r="G70" s="57">
        <f>G69*G57</f>
        <v>42.433599999999998</v>
      </c>
      <c r="I70" s="70"/>
      <c r="J70" s="57">
        <f>J69*J57</f>
        <v>43.148600000000002</v>
      </c>
      <c r="L70" s="70"/>
      <c r="M70" s="57">
        <f>M69*M57</f>
        <v>41.333599999999997</v>
      </c>
      <c r="O70" s="70"/>
      <c r="P70" s="57">
        <f>P69*P57</f>
        <v>40.618600000000001</v>
      </c>
      <c r="R70" s="70"/>
      <c r="S70" s="57">
        <f>S69*S57</f>
        <v>42.0486</v>
      </c>
    </row>
    <row r="71" spans="6:19" x14ac:dyDescent="0.2"/>
  </sheetData>
  <mergeCells count="92">
    <mergeCell ref="C7:D7"/>
    <mergeCell ref="B10:B11"/>
    <mergeCell ref="C10:D11"/>
    <mergeCell ref="B12:B13"/>
    <mergeCell ref="C12:D13"/>
    <mergeCell ref="R47:S48"/>
    <mergeCell ref="F46:G46"/>
    <mergeCell ref="I46:J46"/>
    <mergeCell ref="L46:M46"/>
    <mergeCell ref="O46:P46"/>
    <mergeCell ref="R46:S46"/>
    <mergeCell ref="O4:P5"/>
    <mergeCell ref="O8:P9"/>
    <mergeCell ref="O10:P10"/>
    <mergeCell ref="O11:P11"/>
    <mergeCell ref="L4:M5"/>
    <mergeCell ref="L8:M9"/>
    <mergeCell ref="L10:M10"/>
    <mergeCell ref="L11:M11"/>
    <mergeCell ref="R11:S11"/>
    <mergeCell ref="O13:P14"/>
    <mergeCell ref="R13:S14"/>
    <mergeCell ref="F12:G12"/>
    <mergeCell ref="I12:J12"/>
    <mergeCell ref="I11:J11"/>
    <mergeCell ref="F11:G11"/>
    <mergeCell ref="R4:S5"/>
    <mergeCell ref="I25:J38"/>
    <mergeCell ref="L25:M38"/>
    <mergeCell ref="O25:P38"/>
    <mergeCell ref="R25:S38"/>
    <mergeCell ref="L12:M12"/>
    <mergeCell ref="O12:P12"/>
    <mergeCell ref="R12:S12"/>
    <mergeCell ref="I18:J18"/>
    <mergeCell ref="L18:M18"/>
    <mergeCell ref="O18:P18"/>
    <mergeCell ref="R18:S18"/>
    <mergeCell ref="R8:S9"/>
    <mergeCell ref="R10:S10"/>
    <mergeCell ref="O19:P21"/>
    <mergeCell ref="R19:S21"/>
    <mergeCell ref="B25:D36"/>
    <mergeCell ref="F25:G38"/>
    <mergeCell ref="C8:D8"/>
    <mergeCell ref="C15:D16"/>
    <mergeCell ref="B15:B16"/>
    <mergeCell ref="F15:G16"/>
    <mergeCell ref="B4:D5"/>
    <mergeCell ref="F13:G14"/>
    <mergeCell ref="I13:J14"/>
    <mergeCell ref="L13:M14"/>
    <mergeCell ref="F19:G21"/>
    <mergeCell ref="I4:J5"/>
    <mergeCell ref="I8:J9"/>
    <mergeCell ref="I10:J10"/>
    <mergeCell ref="F4:G5"/>
    <mergeCell ref="I19:J21"/>
    <mergeCell ref="L19:M21"/>
    <mergeCell ref="F18:G18"/>
    <mergeCell ref="F8:G9"/>
    <mergeCell ref="F10:G10"/>
    <mergeCell ref="I15:J16"/>
    <mergeCell ref="L15:M16"/>
    <mergeCell ref="O15:P16"/>
    <mergeCell ref="R15:S16"/>
    <mergeCell ref="I66:I67"/>
    <mergeCell ref="I69:I70"/>
    <mergeCell ref="L60:L61"/>
    <mergeCell ref="L63:L64"/>
    <mergeCell ref="L66:L67"/>
    <mergeCell ref="R60:R61"/>
    <mergeCell ref="R63:R64"/>
    <mergeCell ref="R66:R67"/>
    <mergeCell ref="R69:R70"/>
    <mergeCell ref="F40:S44"/>
    <mergeCell ref="F47:G48"/>
    <mergeCell ref="I47:J48"/>
    <mergeCell ref="L47:M48"/>
    <mergeCell ref="O47:P48"/>
    <mergeCell ref="B53:D64"/>
    <mergeCell ref="L69:L70"/>
    <mergeCell ref="O60:O61"/>
    <mergeCell ref="O63:O64"/>
    <mergeCell ref="O66:O67"/>
    <mergeCell ref="O69:O70"/>
    <mergeCell ref="F60:F61"/>
    <mergeCell ref="F63:F64"/>
    <mergeCell ref="F66:F67"/>
    <mergeCell ref="F69:F70"/>
    <mergeCell ref="I60:I61"/>
    <mergeCell ref="I63:I64"/>
  </mergeCells>
  <phoneticPr fontId="3" type="noConversion"/>
  <conditionalFormatting sqref="G22:G23 J22:J23 M22:M23 P22:P23 S22:S23">
    <cfRule type="cellIs" dxfId="4" priority="2" operator="lessThan">
      <formula>0</formula>
    </cfRule>
  </conditionalFormatting>
  <conditionalFormatting sqref="G51 J51 M51 P51 S51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14C475-020C-4F4F-809F-6EF6E5382FEF}">
          <x14:formula1>
            <xm:f>DEPARA!$AB$1:$AB$2</xm:f>
          </x14:formula1>
          <xm:sqref>C7:D8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F150-5534-4BE9-9A9E-67CED51FA6CE}">
  <dimension ref="A1:P50"/>
  <sheetViews>
    <sheetView showGridLines="0" showRowColHeaders="0" zoomScaleNormal="100" workbookViewId="0">
      <selection activeCell="B6" sqref="B6:D7"/>
    </sheetView>
  </sheetViews>
  <sheetFormatPr defaultColWidth="0" defaultRowHeight="14.25" zeroHeight="1" x14ac:dyDescent="0.2"/>
  <cols>
    <col min="1" max="1" width="2.85546875" style="5" customWidth="1"/>
    <col min="2" max="4" width="7.28515625" style="5" customWidth="1"/>
    <col min="5" max="5" width="2.85546875" style="5" customWidth="1"/>
    <col min="6" max="6" width="10" style="5" bestFit="1" customWidth="1"/>
    <col min="7" max="12" width="7.28515625" style="5" customWidth="1"/>
    <col min="13" max="13" width="2.85546875" style="5" customWidth="1"/>
    <col min="14" max="16" width="0" style="5" hidden="1" customWidth="1"/>
    <col min="17" max="16384" width="9.140625" style="5" hidden="1"/>
  </cols>
  <sheetData>
    <row r="1" spans="2:12" x14ac:dyDescent="0.2">
      <c r="F1" s="6" t="e">
        <f>IF(#REF!&lt;=129.8,"FAIXA 0",
IF(#REF!&lt;=139.8,"FAIXA 1",
IF(#REF!&lt;=149.8,"FAIXA 2",
IF(#REF!&lt;=159.8,"FAIXA 3",
IF(#REF!&lt;=169.8,"FAIXA 4",
IF(#REF!&lt;=179.8,"FAIXA 5",
IF(#REF!&lt;=189.8,"FAIXA 6",
IF(#REF!&lt;=229.8,"FAIXA 7",
IF(#REF!&lt;=239.8,"FAIXA 8",
IF(#REF!&lt;=279.8,"FAIXA 9",
IF(#REF!&lt;=289.8,"FAIXA 10",
IF(#REF!&lt;=329.8,"FAIXA 11",
IF(#REF!&lt;=339.8,"FAIXA 12",
IF(#REF!&lt;=349.8,"FAIXA 13",
IF(#REF!&lt;=359.8,"FAIXA 14",
IF(#REF!&lt;=379.8,"FAIXA 15",
IF(#REF!&lt;=399.8,"FAIXA 16",
IF(#REF!&lt;=429.8,"FAIXA 17",
IF(#REF!&lt;=449.8,"FAIXA 18",
IF(#REF!&lt;=499.8,"FAIXA 19",
IF(#REF!&lt;=589.8,"FAIXA 20",
IF(#REF!&lt;=609.8,"FAIXA 21",
"FAIXA 22"))))))))))))))))))))))</f>
        <v>#REF!</v>
      </c>
    </row>
    <row r="2" spans="2:12" ht="18" x14ac:dyDescent="0.25">
      <c r="B2" s="134" t="s">
        <v>203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2:12" s="7" customFormat="1" x14ac:dyDescent="0.2">
      <c r="B3" s="17"/>
      <c r="C3" s="17"/>
      <c r="D3" s="17"/>
      <c r="E3" s="17"/>
      <c r="F3" s="7" t="e">
        <f>VLOOKUP(F1&amp;#REF!,DEPARA!A:I,3,0)</f>
        <v>#REF!</v>
      </c>
    </row>
    <row r="4" spans="2:12" ht="15" customHeight="1" x14ac:dyDescent="0.2">
      <c r="B4" s="155" t="s">
        <v>198</v>
      </c>
      <c r="C4" s="155"/>
      <c r="D4" s="155"/>
      <c r="E4" s="17"/>
      <c r="F4" s="156" t="s">
        <v>202</v>
      </c>
      <c r="G4" s="157"/>
      <c r="H4" s="157"/>
      <c r="I4" s="157"/>
      <c r="J4" s="157"/>
      <c r="K4" s="157"/>
      <c r="L4" s="157"/>
    </row>
    <row r="5" spans="2:12" ht="15" customHeight="1" x14ac:dyDescent="0.2">
      <c r="B5" s="155"/>
      <c r="C5" s="155"/>
      <c r="D5" s="155"/>
      <c r="E5" s="17"/>
      <c r="F5" s="156"/>
      <c r="G5" s="157"/>
      <c r="H5" s="157"/>
      <c r="I5" s="157"/>
      <c r="J5" s="157"/>
      <c r="K5" s="157"/>
      <c r="L5" s="157"/>
    </row>
    <row r="6" spans="2:12" x14ac:dyDescent="0.2">
      <c r="B6" s="158" t="s">
        <v>205</v>
      </c>
      <c r="C6" s="158"/>
      <c r="D6" s="158"/>
      <c r="E6" s="17"/>
      <c r="F6" s="8"/>
      <c r="G6" s="8"/>
    </row>
    <row r="7" spans="2:12" ht="15.75" x14ac:dyDescent="0.25">
      <c r="B7" s="158"/>
      <c r="C7" s="158"/>
      <c r="D7" s="158"/>
      <c r="E7" s="17"/>
      <c r="F7" s="27" t="s">
        <v>3</v>
      </c>
      <c r="G7" s="28"/>
      <c r="H7" s="28"/>
      <c r="I7" s="28"/>
      <c r="J7" s="28"/>
      <c r="K7" s="28"/>
      <c r="L7" s="29"/>
    </row>
    <row r="8" spans="2:12" ht="30" customHeight="1" x14ac:dyDescent="0.2">
      <c r="B8" s="159" t="s">
        <v>204</v>
      </c>
      <c r="C8" s="159"/>
      <c r="D8" s="159"/>
      <c r="E8" s="17"/>
      <c r="F8" s="138" t="s">
        <v>153</v>
      </c>
      <c r="G8" s="139"/>
      <c r="H8" s="139"/>
      <c r="I8" s="139"/>
      <c r="J8" s="139"/>
      <c r="K8" s="139"/>
      <c r="L8" s="140"/>
    </row>
    <row r="9" spans="2:12" x14ac:dyDescent="0.2">
      <c r="E9" s="17"/>
      <c r="F9" s="138"/>
      <c r="G9" s="139"/>
      <c r="H9" s="139"/>
      <c r="I9" s="139"/>
      <c r="J9" s="139"/>
      <c r="K9" s="139"/>
      <c r="L9" s="140"/>
    </row>
    <row r="10" spans="2:12" ht="15" x14ac:dyDescent="0.25">
      <c r="F10" s="102" t="s">
        <v>5</v>
      </c>
      <c r="G10" s="144"/>
      <c r="H10" s="144"/>
      <c r="I10" s="144"/>
      <c r="J10" s="144"/>
      <c r="K10" s="144"/>
      <c r="L10" s="103"/>
    </row>
    <row r="11" spans="2:12" ht="27.75" x14ac:dyDescent="0.2">
      <c r="F11" s="120"/>
      <c r="G11" s="160"/>
      <c r="L11" s="30"/>
    </row>
    <row r="12" spans="2:12" ht="20.25" x14ac:dyDescent="0.3">
      <c r="F12" s="122" t="e" vm="1">
        <f>VLOOKUP(F13,DEPARA!P1:Q7,2,0)</f>
        <v>#VALUE!</v>
      </c>
      <c r="G12" s="143"/>
      <c r="H12" s="143"/>
      <c r="I12" s="143"/>
      <c r="J12" s="143"/>
      <c r="K12" s="143"/>
      <c r="L12" s="123"/>
    </row>
    <row r="13" spans="2:12" ht="30" customHeight="1" x14ac:dyDescent="0.2">
      <c r="F13" s="138" t="s">
        <v>26</v>
      </c>
      <c r="G13" s="139"/>
      <c r="H13" s="139"/>
      <c r="I13" s="139"/>
      <c r="J13" s="139"/>
      <c r="K13" s="139"/>
      <c r="L13" s="140"/>
    </row>
    <row r="14" spans="2:12" ht="14.25" customHeight="1" x14ac:dyDescent="0.2">
      <c r="F14" s="138"/>
      <c r="G14" s="139"/>
      <c r="H14" s="139"/>
      <c r="I14" s="139"/>
      <c r="J14" s="139"/>
      <c r="K14" s="139"/>
      <c r="L14" s="140"/>
    </row>
    <row r="15" spans="2:12" ht="26.25" customHeight="1" x14ac:dyDescent="0.2">
      <c r="F15" s="71" t="e" vm="3">
        <f>VLOOKUP(F13,DEPARA!P1:S7,4,0)</f>
        <v>#VALUE!</v>
      </c>
      <c r="G15" s="141"/>
      <c r="H15" s="141"/>
      <c r="I15" s="141"/>
      <c r="J15" s="141"/>
      <c r="K15" s="141"/>
      <c r="L15" s="72"/>
    </row>
    <row r="16" spans="2:12" ht="26.25" customHeight="1" x14ac:dyDescent="0.2">
      <c r="F16" s="73"/>
      <c r="G16" s="142"/>
      <c r="H16" s="142"/>
      <c r="I16" s="142"/>
      <c r="J16" s="142"/>
      <c r="K16" s="142"/>
      <c r="L16" s="74"/>
    </row>
    <row r="17" spans="1:12" ht="5.25" customHeight="1" x14ac:dyDescent="0.2"/>
    <row r="18" spans="1:12" ht="15" x14ac:dyDescent="0.2">
      <c r="F18" s="136" t="s">
        <v>46</v>
      </c>
      <c r="G18" s="137"/>
      <c r="H18" s="137"/>
      <c r="I18" s="137"/>
      <c r="J18" s="137"/>
      <c r="K18" s="137"/>
      <c r="L18" s="137"/>
    </row>
    <row r="19" spans="1:12" x14ac:dyDescent="0.2">
      <c r="F19" s="135">
        <f>VLOOKUP(F13,DEPARA!P1:T7,5,0)+VLOOKUP(F8,DEPARA!X1:Y4,2,0)</f>
        <v>194.8</v>
      </c>
      <c r="G19" s="133"/>
      <c r="H19" s="133"/>
      <c r="I19" s="133"/>
      <c r="J19" s="133"/>
      <c r="K19" s="133"/>
      <c r="L19" s="133"/>
    </row>
    <row r="20" spans="1:12" x14ac:dyDescent="0.2">
      <c r="F20" s="135"/>
      <c r="G20" s="133"/>
      <c r="H20" s="133"/>
      <c r="I20" s="133"/>
      <c r="J20" s="133"/>
      <c r="K20" s="133"/>
      <c r="L20" s="133"/>
    </row>
    <row r="21" spans="1:12" x14ac:dyDescent="0.2">
      <c r="F21" s="135"/>
      <c r="G21" s="133"/>
      <c r="H21" s="133"/>
      <c r="I21" s="133"/>
      <c r="J21" s="133"/>
      <c r="K21" s="133"/>
      <c r="L21" s="133"/>
    </row>
    <row r="22" spans="1:12" ht="18" hidden="1" x14ac:dyDescent="0.2">
      <c r="F22" s="161" t="s">
        <v>197</v>
      </c>
      <c r="G22" s="161"/>
      <c r="H22" s="161"/>
      <c r="I22" s="162">
        <f>Ofertas!C15-F19</f>
        <v>-34.800000000000011</v>
      </c>
      <c r="J22" s="162"/>
      <c r="K22" s="162"/>
      <c r="L22" s="162"/>
    </row>
    <row r="23" spans="1:12" ht="6" customHeight="1" x14ac:dyDescent="0.2">
      <c r="F23" s="14"/>
      <c r="G23" s="15"/>
      <c r="H23" s="13"/>
    </row>
    <row r="24" spans="1:12" x14ac:dyDescent="0.2">
      <c r="F24" s="16"/>
      <c r="G24" s="23"/>
      <c r="H24" s="23"/>
      <c r="I24" s="23"/>
      <c r="J24" s="23"/>
      <c r="K24" s="23"/>
      <c r="L24" s="9"/>
    </row>
    <row r="25" spans="1:12" x14ac:dyDescent="0.2">
      <c r="A25" s="17"/>
      <c r="B25" s="17"/>
      <c r="C25" s="17"/>
      <c r="D25" s="17"/>
      <c r="E25" s="17"/>
      <c r="F25" s="106" t="e" vm="6">
        <f>VLOOKUP(F13,DEPARA!P1:R7,3,0)</f>
        <v>#VALUE!</v>
      </c>
      <c r="G25" s="154"/>
      <c r="H25" s="154"/>
      <c r="I25" s="154"/>
      <c r="J25" s="154"/>
      <c r="K25" s="154"/>
      <c r="L25" s="107"/>
    </row>
    <row r="26" spans="1:12" x14ac:dyDescent="0.2">
      <c r="A26" s="17"/>
      <c r="B26" s="17"/>
      <c r="C26" s="17"/>
      <c r="D26" s="17"/>
      <c r="E26" s="17"/>
      <c r="F26" s="106"/>
      <c r="G26" s="154"/>
      <c r="H26" s="154"/>
      <c r="I26" s="154"/>
      <c r="J26" s="154"/>
      <c r="K26" s="154"/>
      <c r="L26" s="107"/>
    </row>
    <row r="27" spans="1:12" x14ac:dyDescent="0.2">
      <c r="A27" s="17"/>
      <c r="B27" s="17"/>
      <c r="C27" s="17"/>
      <c r="D27" s="17"/>
      <c r="E27" s="17"/>
      <c r="F27" s="106"/>
      <c r="G27" s="154"/>
      <c r="H27" s="154"/>
      <c r="I27" s="154"/>
      <c r="J27" s="154"/>
      <c r="K27" s="154"/>
      <c r="L27" s="107"/>
    </row>
    <row r="28" spans="1:12" x14ac:dyDescent="0.2">
      <c r="A28" s="17"/>
      <c r="B28" s="17"/>
      <c r="C28" s="17"/>
      <c r="D28" s="17"/>
      <c r="E28" s="17"/>
      <c r="F28" s="106"/>
      <c r="G28" s="154"/>
      <c r="H28" s="154"/>
      <c r="I28" s="154"/>
      <c r="J28" s="154"/>
      <c r="K28" s="154"/>
      <c r="L28" s="107"/>
    </row>
    <row r="29" spans="1:12" x14ac:dyDescent="0.2">
      <c r="A29" s="17"/>
      <c r="B29" s="17"/>
      <c r="C29" s="17"/>
      <c r="D29" s="17"/>
      <c r="E29" s="17"/>
      <c r="F29" s="106"/>
      <c r="G29" s="154"/>
      <c r="H29" s="154"/>
      <c r="I29" s="154"/>
      <c r="J29" s="154"/>
      <c r="K29" s="154"/>
      <c r="L29" s="107"/>
    </row>
    <row r="30" spans="1:12" x14ac:dyDescent="0.2">
      <c r="A30" s="17"/>
      <c r="B30" s="17"/>
      <c r="C30" s="17"/>
      <c r="D30" s="17"/>
      <c r="E30" s="17"/>
      <c r="F30" s="106"/>
      <c r="G30" s="154"/>
      <c r="H30" s="154"/>
      <c r="I30" s="154"/>
      <c r="J30" s="154"/>
      <c r="K30" s="154"/>
      <c r="L30" s="107"/>
    </row>
    <row r="31" spans="1:12" x14ac:dyDescent="0.2">
      <c r="A31" s="17"/>
      <c r="B31" s="17"/>
      <c r="C31" s="17"/>
      <c r="D31" s="17"/>
      <c r="E31" s="17"/>
      <c r="F31" s="106"/>
      <c r="G31" s="154"/>
      <c r="H31" s="154"/>
      <c r="I31" s="154"/>
      <c r="J31" s="154"/>
      <c r="K31" s="154"/>
      <c r="L31" s="107"/>
    </row>
    <row r="32" spans="1:12" x14ac:dyDescent="0.2">
      <c r="F32" s="106"/>
      <c r="G32" s="154"/>
      <c r="H32" s="154"/>
      <c r="I32" s="154"/>
      <c r="J32" s="154"/>
      <c r="K32" s="154"/>
      <c r="L32" s="107"/>
    </row>
    <row r="33" spans="6:12" x14ac:dyDescent="0.2">
      <c r="F33" s="106"/>
      <c r="G33" s="154"/>
      <c r="H33" s="154"/>
      <c r="I33" s="154"/>
      <c r="J33" s="154"/>
      <c r="K33" s="154"/>
      <c r="L33" s="107"/>
    </row>
    <row r="34" spans="6:12" x14ac:dyDescent="0.2">
      <c r="F34" s="106"/>
      <c r="G34" s="154"/>
      <c r="H34" s="154"/>
      <c r="I34" s="154"/>
      <c r="J34" s="154"/>
      <c r="K34" s="154"/>
      <c r="L34" s="107"/>
    </row>
    <row r="35" spans="6:12" x14ac:dyDescent="0.2">
      <c r="F35" s="106"/>
      <c r="G35" s="154"/>
      <c r="H35" s="154"/>
      <c r="I35" s="154"/>
      <c r="J35" s="154"/>
      <c r="K35" s="154"/>
      <c r="L35" s="107"/>
    </row>
    <row r="36" spans="6:12" x14ac:dyDescent="0.2">
      <c r="F36" s="106"/>
      <c r="G36" s="154"/>
      <c r="H36" s="154"/>
      <c r="I36" s="154"/>
      <c r="J36" s="154"/>
      <c r="K36" s="154"/>
      <c r="L36" s="107"/>
    </row>
    <row r="37" spans="6:12" x14ac:dyDescent="0.2">
      <c r="F37" s="106"/>
      <c r="G37" s="154"/>
      <c r="H37" s="154"/>
      <c r="I37" s="154"/>
      <c r="J37" s="154"/>
      <c r="K37" s="154"/>
      <c r="L37" s="107"/>
    </row>
    <row r="38" spans="6:12" x14ac:dyDescent="0.2">
      <c r="F38" s="18"/>
      <c r="G38" s="24"/>
      <c r="H38" s="25"/>
      <c r="I38" s="25"/>
      <c r="J38" s="25"/>
      <c r="K38" s="25"/>
      <c r="L38" s="26"/>
    </row>
    <row r="39" spans="6:12" ht="3" customHeight="1" x14ac:dyDescent="0.2">
      <c r="G39" s="19"/>
    </row>
    <row r="40" spans="6:12" x14ac:dyDescent="0.2">
      <c r="F40" s="145" t="e" vm="9">
        <v>#VALUE!</v>
      </c>
      <c r="G40" s="146"/>
      <c r="H40" s="146"/>
      <c r="I40" s="146"/>
      <c r="J40" s="146"/>
      <c r="K40" s="146"/>
      <c r="L40" s="147"/>
    </row>
    <row r="41" spans="6:12" x14ac:dyDescent="0.2">
      <c r="F41" s="148"/>
      <c r="G41" s="149"/>
      <c r="H41" s="149"/>
      <c r="I41" s="149"/>
      <c r="J41" s="149"/>
      <c r="K41" s="149"/>
      <c r="L41" s="150"/>
    </row>
    <row r="42" spans="6:12" x14ac:dyDescent="0.2">
      <c r="F42" s="148"/>
      <c r="G42" s="149"/>
      <c r="H42" s="149"/>
      <c r="I42" s="149"/>
      <c r="J42" s="149"/>
      <c r="K42" s="149"/>
      <c r="L42" s="150"/>
    </row>
    <row r="43" spans="6:12" x14ac:dyDescent="0.2">
      <c r="F43" s="148"/>
      <c r="G43" s="149"/>
      <c r="H43" s="149"/>
      <c r="I43" s="149"/>
      <c r="J43" s="149"/>
      <c r="K43" s="149"/>
      <c r="L43" s="150"/>
    </row>
    <row r="44" spans="6:12" x14ac:dyDescent="0.2">
      <c r="F44" s="151"/>
      <c r="G44" s="152"/>
      <c r="H44" s="152"/>
      <c r="I44" s="152"/>
      <c r="J44" s="152"/>
      <c r="K44" s="152"/>
      <c r="L44" s="153"/>
    </row>
    <row r="45" spans="6:12" ht="2.25" customHeight="1" x14ac:dyDescent="0.2"/>
    <row r="46" spans="6:12" ht="15" x14ac:dyDescent="0.2">
      <c r="F46" s="136" t="s">
        <v>46</v>
      </c>
      <c r="G46" s="137"/>
      <c r="H46" s="137"/>
      <c r="I46" s="137"/>
      <c r="J46" s="137"/>
      <c r="K46" s="137"/>
      <c r="L46" s="137"/>
    </row>
    <row r="47" spans="6:12" x14ac:dyDescent="0.2">
      <c r="F47" s="133">
        <f>F19+100</f>
        <v>294.8</v>
      </c>
      <c r="G47" s="133"/>
      <c r="H47" s="133"/>
      <c r="I47" s="133"/>
      <c r="J47" s="133"/>
      <c r="K47" s="133"/>
      <c r="L47" s="133"/>
    </row>
    <row r="48" spans="6:12" x14ac:dyDescent="0.2">
      <c r="F48" s="133"/>
      <c r="G48" s="133"/>
      <c r="H48" s="133"/>
      <c r="I48" s="133"/>
      <c r="J48" s="133"/>
      <c r="K48" s="133"/>
      <c r="L48" s="133"/>
    </row>
    <row r="49" spans="6:12" x14ac:dyDescent="0.2">
      <c r="F49" s="133"/>
      <c r="G49" s="133"/>
      <c r="H49" s="133"/>
      <c r="I49" s="133"/>
      <c r="J49" s="133"/>
      <c r="K49" s="133"/>
      <c r="L49" s="133"/>
    </row>
    <row r="50" spans="6:12" x14ac:dyDescent="0.2"/>
  </sheetData>
  <mergeCells count="19">
    <mergeCell ref="F8:L9"/>
    <mergeCell ref="F22:H22"/>
    <mergeCell ref="I22:L22"/>
    <mergeCell ref="F47:L49"/>
    <mergeCell ref="B2:L2"/>
    <mergeCell ref="F19:L21"/>
    <mergeCell ref="F18:L18"/>
    <mergeCell ref="F13:L14"/>
    <mergeCell ref="F15:L16"/>
    <mergeCell ref="F12:L12"/>
    <mergeCell ref="F10:L10"/>
    <mergeCell ref="F40:L44"/>
    <mergeCell ref="F46:L46"/>
    <mergeCell ref="F25:L37"/>
    <mergeCell ref="B4:D5"/>
    <mergeCell ref="F4:L5"/>
    <mergeCell ref="B6:D7"/>
    <mergeCell ref="B8:D8"/>
    <mergeCell ref="F11:G11"/>
  </mergeCells>
  <conditionalFormatting sqref="I22 G23">
    <cfRule type="cellIs" dxfId="2" priority="1" operator="lessThan">
      <formula>0</formula>
    </cfRule>
  </conditionalFormatting>
  <hyperlinks>
    <hyperlink ref="B6:D7" location="Ofertas!A1" display="Ofertas" xr:uid="{060E417A-742F-487D-A0FF-63BACB8945B0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69B2EF-D812-4DCD-8EA7-060A9D40F1E7}">
          <x14:formula1>
            <xm:f>DEPARA!$X$1:$X$4</xm:f>
          </x14:formula1>
          <xm:sqref>F8:L9</xm:sqref>
        </x14:dataValidation>
        <x14:dataValidation type="list" allowBlank="1" showInputMessage="1" showErrorMessage="1" xr:uid="{04760DBC-047B-42E0-A256-8038542D7127}">
          <x14:formula1>
            <xm:f>DEPARA!$P$1:$P$7</xm:f>
          </x14:formula1>
          <xm:sqref>F13:L14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13BD4-63F8-4A54-9752-F3AFCAAC1D9F}">
  <dimension ref="E1:AK73"/>
  <sheetViews>
    <sheetView topLeftCell="R45" workbookViewId="0">
      <selection activeCell="U32" sqref="U32:U73"/>
    </sheetView>
  </sheetViews>
  <sheetFormatPr defaultRowHeight="15" x14ac:dyDescent="0.25"/>
  <cols>
    <col min="5" max="5" width="17.5703125" bestFit="1" customWidth="1"/>
    <col min="6" max="6" width="17.5703125" customWidth="1"/>
    <col min="7" max="7" width="10.5703125" bestFit="1" customWidth="1"/>
    <col min="9" max="9" width="17.85546875" bestFit="1" customWidth="1"/>
    <col min="10" max="11" width="14" bestFit="1" customWidth="1"/>
    <col min="13" max="13" width="30" bestFit="1" customWidth="1"/>
    <col min="14" max="14" width="12.140625" bestFit="1" customWidth="1"/>
    <col min="16" max="16" width="24.42578125" bestFit="1" customWidth="1"/>
    <col min="17" max="17" width="24.42578125" customWidth="1"/>
    <col min="18" max="18" width="16" customWidth="1"/>
    <col min="19" max="19" width="31.140625" bestFit="1" customWidth="1"/>
    <col min="20" max="20" width="25.28515625" bestFit="1" customWidth="1"/>
    <col min="21" max="21" width="14.7109375" customWidth="1"/>
    <col min="22" max="27" width="20.85546875" customWidth="1"/>
    <col min="28" max="28" width="14" bestFit="1" customWidth="1"/>
    <col min="29" max="29" width="14" customWidth="1"/>
    <col min="30" max="30" width="14.7109375" bestFit="1" customWidth="1"/>
    <col min="36" max="36" width="8.28515625" bestFit="1" customWidth="1"/>
    <col min="37" max="37" width="8.42578125" bestFit="1" customWidth="1"/>
  </cols>
  <sheetData>
    <row r="1" spans="5:37" x14ac:dyDescent="0.25">
      <c r="AJ1" s="4" t="s">
        <v>187</v>
      </c>
      <c r="AK1" s="4" t="s">
        <v>188</v>
      </c>
    </row>
    <row r="2" spans="5:37" x14ac:dyDescent="0.25">
      <c r="P2">
        <v>150</v>
      </c>
      <c r="AJ2">
        <v>129.80000000000001</v>
      </c>
      <c r="AK2" t="s">
        <v>189</v>
      </c>
    </row>
    <row r="3" spans="5:37" x14ac:dyDescent="0.25">
      <c r="AJ3">
        <v>139.80000000000001</v>
      </c>
      <c r="AK3" t="s">
        <v>66</v>
      </c>
    </row>
    <row r="4" spans="5:37" x14ac:dyDescent="0.25">
      <c r="Q4" t="str">
        <f>IF(P2&lt;AC8,"Até 149,80","Entre 149,80 e 169,80")</f>
        <v>Entre 149,80 e 169,80</v>
      </c>
      <c r="AJ4">
        <v>149.80000000000001</v>
      </c>
      <c r="AK4" t="s">
        <v>67</v>
      </c>
    </row>
    <row r="5" spans="5:37" x14ac:dyDescent="0.25">
      <c r="S5" t="s">
        <v>98</v>
      </c>
      <c r="T5" t="s">
        <v>68</v>
      </c>
      <c r="U5" t="s">
        <v>65</v>
      </c>
      <c r="V5" t="s">
        <v>55</v>
      </c>
      <c r="W5" t="s">
        <v>141</v>
      </c>
      <c r="X5" t="s">
        <v>2</v>
      </c>
      <c r="Y5" t="s">
        <v>47</v>
      </c>
      <c r="Z5" t="s">
        <v>56</v>
      </c>
      <c r="AA5" t="s">
        <v>2</v>
      </c>
      <c r="AB5" t="s">
        <v>48</v>
      </c>
      <c r="AC5" t="s">
        <v>49</v>
      </c>
      <c r="AJ5">
        <v>149.80000000000001</v>
      </c>
      <c r="AK5" t="s">
        <v>156</v>
      </c>
    </row>
    <row r="6" spans="5:37" x14ac:dyDescent="0.25">
      <c r="E6" t="s">
        <v>29</v>
      </c>
      <c r="F6" t="s">
        <v>0</v>
      </c>
      <c r="G6" s="1">
        <v>299.89999999999998</v>
      </c>
      <c r="I6" t="s">
        <v>22</v>
      </c>
      <c r="J6" t="s">
        <v>1</v>
      </c>
      <c r="K6">
        <v>309.89999999999998</v>
      </c>
      <c r="M6" t="s">
        <v>13</v>
      </c>
      <c r="N6" t="s">
        <v>14</v>
      </c>
      <c r="S6" t="str">
        <f t="shared" ref="S6:S29" si="0">U6&amp;T6</f>
        <v>FAIXA 1Entre R$ 339,81 e R$ 349,80</v>
      </c>
      <c r="T6" s="2" t="s">
        <v>121</v>
      </c>
      <c r="U6" t="s">
        <v>66</v>
      </c>
      <c r="V6" t="s">
        <v>154</v>
      </c>
      <c r="X6">
        <v>299.89999999999998</v>
      </c>
      <c r="Y6" t="s">
        <v>51</v>
      </c>
      <c r="Z6" t="s">
        <v>57</v>
      </c>
      <c r="AA6">
        <v>49.9</v>
      </c>
      <c r="AB6" t="s">
        <v>50</v>
      </c>
      <c r="AC6">
        <f t="shared" ref="AC6:AC29" si="1">SUM(X6,AA6)</f>
        <v>349.79999999999995</v>
      </c>
      <c r="AJ6">
        <v>159.80000000000001</v>
      </c>
      <c r="AK6" t="s">
        <v>157</v>
      </c>
    </row>
    <row r="7" spans="5:37" x14ac:dyDescent="0.25">
      <c r="E7" t="s">
        <v>31</v>
      </c>
      <c r="F7" t="s">
        <v>8</v>
      </c>
      <c r="G7" s="1">
        <v>129.9</v>
      </c>
      <c r="I7" t="s">
        <v>21</v>
      </c>
      <c r="J7" t="s">
        <v>1</v>
      </c>
      <c r="K7">
        <v>309.89999999999998</v>
      </c>
      <c r="S7" t="str">
        <f t="shared" si="0"/>
        <v>FAIXA 1Até R$ 129,80</v>
      </c>
      <c r="T7" s="2" t="s">
        <v>99</v>
      </c>
      <c r="U7" t="s">
        <v>66</v>
      </c>
      <c r="V7" t="s">
        <v>151</v>
      </c>
      <c r="X7">
        <v>79.900000000000006</v>
      </c>
      <c r="Y7" t="s">
        <v>54</v>
      </c>
      <c r="Z7" t="s">
        <v>57</v>
      </c>
      <c r="AA7">
        <v>49.9</v>
      </c>
      <c r="AB7" t="s">
        <v>50</v>
      </c>
      <c r="AC7">
        <f t="shared" si="1"/>
        <v>129.80000000000001</v>
      </c>
      <c r="AJ7">
        <v>169.8</v>
      </c>
      <c r="AK7" t="s">
        <v>158</v>
      </c>
    </row>
    <row r="8" spans="5:37" x14ac:dyDescent="0.25">
      <c r="E8" t="s">
        <v>33</v>
      </c>
      <c r="F8" t="s">
        <v>7</v>
      </c>
      <c r="G8" s="1">
        <v>99.9</v>
      </c>
      <c r="I8" t="s">
        <v>20</v>
      </c>
      <c r="J8" t="s">
        <v>9</v>
      </c>
      <c r="K8">
        <v>209.9</v>
      </c>
      <c r="M8" t="s">
        <v>24</v>
      </c>
      <c r="N8" t="s">
        <v>15</v>
      </c>
      <c r="S8" t="str">
        <f t="shared" si="0"/>
        <v>FAIXA 2Entre R$ 139,81 e R$ 149,80</v>
      </c>
      <c r="T8" s="2" t="s">
        <v>101</v>
      </c>
      <c r="U8" t="s">
        <v>67</v>
      </c>
      <c r="V8" t="s">
        <v>152</v>
      </c>
      <c r="X8">
        <v>99.9</v>
      </c>
      <c r="Y8" t="s">
        <v>53</v>
      </c>
      <c r="Z8" t="s">
        <v>57</v>
      </c>
      <c r="AA8">
        <v>49.9</v>
      </c>
      <c r="AB8" t="s">
        <v>50</v>
      </c>
      <c r="AC8">
        <f t="shared" si="1"/>
        <v>149.80000000000001</v>
      </c>
      <c r="AJ8">
        <v>179.8</v>
      </c>
      <c r="AK8" t="s">
        <v>159</v>
      </c>
    </row>
    <row r="9" spans="5:37" x14ac:dyDescent="0.25">
      <c r="E9" t="s">
        <v>35</v>
      </c>
      <c r="F9" t="s">
        <v>6</v>
      </c>
      <c r="G9" s="1">
        <v>79.900000000000006</v>
      </c>
      <c r="I9" t="s">
        <v>19</v>
      </c>
      <c r="J9" t="s">
        <v>10</v>
      </c>
      <c r="K9">
        <v>159.9</v>
      </c>
      <c r="M9" t="s">
        <v>17</v>
      </c>
      <c r="N9" t="s">
        <v>18</v>
      </c>
      <c r="S9" t="str">
        <f t="shared" si="0"/>
        <v>FAIXA 1Entre R$ 169,81 e R$ 179,80</v>
      </c>
      <c r="T9" s="2" t="s">
        <v>104</v>
      </c>
      <c r="U9" t="s">
        <v>66</v>
      </c>
      <c r="V9" t="s">
        <v>153</v>
      </c>
      <c r="X9">
        <v>129.9</v>
      </c>
      <c r="Y9" t="s">
        <v>52</v>
      </c>
      <c r="Z9" t="s">
        <v>57</v>
      </c>
      <c r="AA9">
        <v>49.9</v>
      </c>
      <c r="AB9" t="s">
        <v>50</v>
      </c>
      <c r="AC9">
        <f t="shared" si="1"/>
        <v>179.8</v>
      </c>
      <c r="AJ9">
        <v>189.8</v>
      </c>
      <c r="AK9" t="s">
        <v>160</v>
      </c>
    </row>
    <row r="10" spans="5:37" x14ac:dyDescent="0.25">
      <c r="E10" t="s">
        <v>37</v>
      </c>
      <c r="F10" t="s">
        <v>6</v>
      </c>
      <c r="G10" s="1">
        <v>79.900000000000006</v>
      </c>
      <c r="I10" t="s">
        <v>16</v>
      </c>
      <c r="J10" t="s">
        <v>26</v>
      </c>
      <c r="K10">
        <v>69.900000000000006</v>
      </c>
      <c r="M10" t="s">
        <v>10</v>
      </c>
      <c r="N10">
        <v>159.9</v>
      </c>
      <c r="S10" t="str">
        <f t="shared" si="0"/>
        <v>FAIXA 1Entre R$ 449,81 e R$ 499,80</v>
      </c>
      <c r="T10" s="2" t="s">
        <v>149</v>
      </c>
      <c r="U10" t="s">
        <v>66</v>
      </c>
      <c r="V10" t="s">
        <v>154</v>
      </c>
      <c r="X10">
        <v>299.89999999999998</v>
      </c>
      <c r="Y10" t="s">
        <v>51</v>
      </c>
      <c r="Z10" t="s">
        <v>58</v>
      </c>
      <c r="AA10">
        <v>159.9</v>
      </c>
      <c r="AB10" t="s">
        <v>61</v>
      </c>
      <c r="AC10">
        <f t="shared" si="1"/>
        <v>459.79999999999995</v>
      </c>
      <c r="AJ10">
        <v>199.8</v>
      </c>
      <c r="AK10" t="s">
        <v>161</v>
      </c>
    </row>
    <row r="11" spans="5:37" x14ac:dyDescent="0.25">
      <c r="E11" t="s">
        <v>39</v>
      </c>
      <c r="F11" t="s">
        <v>6</v>
      </c>
      <c r="G11" s="1">
        <v>79.900000000000006</v>
      </c>
      <c r="I11" t="s">
        <v>12</v>
      </c>
      <c r="J11" t="s">
        <v>26</v>
      </c>
      <c r="K11">
        <v>69.900000000000006</v>
      </c>
      <c r="M11" t="s">
        <v>9</v>
      </c>
      <c r="S11" t="str">
        <f t="shared" si="0"/>
        <v>FAIXA 1Entre R$ 229,81 e R$ 239,80</v>
      </c>
      <c r="T11" s="2" t="s">
        <v>110</v>
      </c>
      <c r="U11" t="s">
        <v>66</v>
      </c>
      <c r="V11" t="s">
        <v>151</v>
      </c>
      <c r="X11">
        <v>79.900000000000006</v>
      </c>
      <c r="Y11" t="s">
        <v>54</v>
      </c>
      <c r="Z11" t="s">
        <v>58</v>
      </c>
      <c r="AA11">
        <v>159.9</v>
      </c>
      <c r="AB11" t="s">
        <v>61</v>
      </c>
      <c r="AC11">
        <f t="shared" si="1"/>
        <v>239.8</v>
      </c>
      <c r="AJ11">
        <v>239.8</v>
      </c>
      <c r="AK11" t="s">
        <v>162</v>
      </c>
    </row>
    <row r="12" spans="5:37" x14ac:dyDescent="0.25">
      <c r="E12" t="s">
        <v>41</v>
      </c>
      <c r="F12" t="s">
        <v>6</v>
      </c>
      <c r="G12" s="1">
        <v>79.900000000000006</v>
      </c>
      <c r="I12" t="s">
        <v>11</v>
      </c>
      <c r="J12" t="s">
        <v>25</v>
      </c>
      <c r="K12">
        <v>59.9</v>
      </c>
      <c r="S12" t="str">
        <f t="shared" si="0"/>
        <v>FAIXA 1Entre R$ 239,81 e R$ 279,80</v>
      </c>
      <c r="T12" s="2" t="s">
        <v>143</v>
      </c>
      <c r="U12" t="s">
        <v>66</v>
      </c>
      <c r="V12" t="s">
        <v>152</v>
      </c>
      <c r="X12">
        <v>99.9</v>
      </c>
      <c r="Y12" t="s">
        <v>53</v>
      </c>
      <c r="Z12" t="s">
        <v>58</v>
      </c>
      <c r="AA12">
        <v>159.9</v>
      </c>
      <c r="AB12" t="s">
        <v>61</v>
      </c>
      <c r="AC12">
        <f t="shared" si="1"/>
        <v>259.8</v>
      </c>
      <c r="AJ12">
        <v>259.8</v>
      </c>
      <c r="AK12" t="s">
        <v>163</v>
      </c>
    </row>
    <row r="13" spans="5:37" x14ac:dyDescent="0.25">
      <c r="E13" t="s">
        <v>43</v>
      </c>
      <c r="F13" t="s">
        <v>6</v>
      </c>
      <c r="G13" s="1">
        <v>79.900000000000006</v>
      </c>
      <c r="I13" t="s">
        <v>64</v>
      </c>
      <c r="M13" t="s">
        <v>23</v>
      </c>
      <c r="N13">
        <v>309.89999999999998</v>
      </c>
      <c r="S13" t="str">
        <f t="shared" si="0"/>
        <v>FAIXA 2Entre R$ 279,81 e R$ 289,80</v>
      </c>
      <c r="T13" s="2" t="s">
        <v>115</v>
      </c>
      <c r="U13" t="s">
        <v>67</v>
      </c>
      <c r="V13" t="s">
        <v>153</v>
      </c>
      <c r="X13">
        <v>129.9</v>
      </c>
      <c r="Y13" t="s">
        <v>52</v>
      </c>
      <c r="Z13" t="s">
        <v>58</v>
      </c>
      <c r="AA13">
        <v>159.9</v>
      </c>
      <c r="AB13" t="s">
        <v>61</v>
      </c>
      <c r="AC13">
        <f t="shared" si="1"/>
        <v>289.8</v>
      </c>
      <c r="AJ13">
        <v>289.8</v>
      </c>
      <c r="AK13" t="s">
        <v>164</v>
      </c>
    </row>
    <row r="14" spans="5:37" x14ac:dyDescent="0.25">
      <c r="E14" t="s">
        <v>64</v>
      </c>
      <c r="S14" t="str">
        <f t="shared" si="0"/>
        <v>FAIXA 1Entre R$ 349,81 e R$ 359,80</v>
      </c>
      <c r="T14" s="2" t="s">
        <v>122</v>
      </c>
      <c r="U14" t="s">
        <v>66</v>
      </c>
      <c r="V14" t="s">
        <v>154</v>
      </c>
      <c r="X14">
        <v>299.89999999999998</v>
      </c>
      <c r="Y14" t="s">
        <v>51</v>
      </c>
      <c r="Z14" t="s">
        <v>181</v>
      </c>
      <c r="AA14">
        <v>59.9</v>
      </c>
      <c r="AB14" t="s">
        <v>180</v>
      </c>
      <c r="AC14">
        <f t="shared" si="1"/>
        <v>359.79999999999995</v>
      </c>
      <c r="AJ14">
        <v>289.8</v>
      </c>
      <c r="AK14" t="s">
        <v>165</v>
      </c>
    </row>
    <row r="15" spans="5:37" x14ac:dyDescent="0.25">
      <c r="S15" t="str">
        <f t="shared" si="0"/>
        <v>FAIXA 1Entre R$ 129,81 e R$ 139,80</v>
      </c>
      <c r="T15" s="2" t="s">
        <v>100</v>
      </c>
      <c r="U15" t="s">
        <v>66</v>
      </c>
      <c r="V15" t="s">
        <v>151</v>
      </c>
      <c r="X15">
        <v>79.900000000000006</v>
      </c>
      <c r="Y15" t="s">
        <v>54</v>
      </c>
      <c r="Z15" t="s">
        <v>181</v>
      </c>
      <c r="AA15">
        <v>59.9</v>
      </c>
      <c r="AB15" t="s">
        <v>180</v>
      </c>
      <c r="AC15">
        <f t="shared" si="1"/>
        <v>139.80000000000001</v>
      </c>
      <c r="AJ15">
        <v>309.8</v>
      </c>
      <c r="AK15" t="s">
        <v>166</v>
      </c>
    </row>
    <row r="16" spans="5:37" x14ac:dyDescent="0.25">
      <c r="S16" t="str">
        <f t="shared" si="0"/>
        <v>FAIXA 1Entre R$ 149,81 e R$ 159,80</v>
      </c>
      <c r="T16" s="2" t="s">
        <v>102</v>
      </c>
      <c r="U16" t="s">
        <v>66</v>
      </c>
      <c r="V16" t="s">
        <v>152</v>
      </c>
      <c r="X16">
        <v>99.9</v>
      </c>
      <c r="Y16" t="s">
        <v>53</v>
      </c>
      <c r="Z16" t="s">
        <v>181</v>
      </c>
      <c r="AA16">
        <v>59.9</v>
      </c>
      <c r="AB16" t="s">
        <v>180</v>
      </c>
      <c r="AC16">
        <f t="shared" si="1"/>
        <v>159.80000000000001</v>
      </c>
      <c r="AJ16">
        <v>339.8</v>
      </c>
      <c r="AK16" t="s">
        <v>167</v>
      </c>
    </row>
    <row r="17" spans="9:37" x14ac:dyDescent="0.25">
      <c r="S17" t="str">
        <f t="shared" si="0"/>
        <v>FAIXA 1Entre R$ 179,81 e R$ 189,80</v>
      </c>
      <c r="T17" s="2" t="s">
        <v>105</v>
      </c>
      <c r="U17" t="s">
        <v>66</v>
      </c>
      <c r="V17" t="s">
        <v>153</v>
      </c>
      <c r="X17">
        <v>129.9</v>
      </c>
      <c r="Y17" t="s">
        <v>52</v>
      </c>
      <c r="Z17" t="s">
        <v>181</v>
      </c>
      <c r="AA17">
        <v>59.9</v>
      </c>
      <c r="AB17" t="s">
        <v>180</v>
      </c>
      <c r="AC17">
        <f t="shared" si="1"/>
        <v>189.8</v>
      </c>
      <c r="AJ17">
        <v>349.79999999999995</v>
      </c>
      <c r="AK17" t="s">
        <v>168</v>
      </c>
    </row>
    <row r="18" spans="9:37" x14ac:dyDescent="0.25">
      <c r="M18" t="s">
        <v>27</v>
      </c>
      <c r="N18" t="s">
        <v>28</v>
      </c>
      <c r="O18" t="s">
        <v>13</v>
      </c>
      <c r="P18" t="s">
        <v>14</v>
      </c>
      <c r="S18" t="str">
        <f t="shared" si="0"/>
        <v>FAIXA 1Entre R$ 499,81 e R$ 589,80</v>
      </c>
      <c r="T18" s="2" t="s">
        <v>150</v>
      </c>
      <c r="U18" t="s">
        <v>66</v>
      </c>
      <c r="V18" t="s">
        <v>154</v>
      </c>
      <c r="X18">
        <v>299.89999999999998</v>
      </c>
      <c r="Y18" t="s">
        <v>51</v>
      </c>
      <c r="Z18" t="s">
        <v>1</v>
      </c>
      <c r="AA18">
        <v>209.9</v>
      </c>
      <c r="AB18" t="s">
        <v>62</v>
      </c>
      <c r="AC18">
        <f t="shared" si="1"/>
        <v>509.79999999999995</v>
      </c>
      <c r="AJ18">
        <v>359.79999999999995</v>
      </c>
      <c r="AK18" t="s">
        <v>169</v>
      </c>
    </row>
    <row r="19" spans="9:37" x14ac:dyDescent="0.25">
      <c r="M19" t="s">
        <v>29</v>
      </c>
      <c r="N19" t="s">
        <v>30</v>
      </c>
      <c r="O19" t="s">
        <v>0</v>
      </c>
      <c r="P19">
        <v>299.89999999999998</v>
      </c>
      <c r="S19" t="str">
        <f t="shared" si="0"/>
        <v>FAIXA 1Entre R$ 279,81 e R$ 289,80</v>
      </c>
      <c r="T19" s="2" t="s">
        <v>115</v>
      </c>
      <c r="U19" t="s">
        <v>66</v>
      </c>
      <c r="V19" t="s">
        <v>151</v>
      </c>
      <c r="X19">
        <v>79.900000000000006</v>
      </c>
      <c r="Y19" t="s">
        <v>54</v>
      </c>
      <c r="Z19" t="s">
        <v>1</v>
      </c>
      <c r="AA19">
        <v>209.9</v>
      </c>
      <c r="AB19" t="s">
        <v>62</v>
      </c>
      <c r="AC19">
        <f t="shared" si="1"/>
        <v>289.8</v>
      </c>
      <c r="AJ19">
        <v>369.79999999999995</v>
      </c>
      <c r="AK19" t="s">
        <v>170</v>
      </c>
    </row>
    <row r="20" spans="9:37" x14ac:dyDescent="0.25">
      <c r="M20" t="s">
        <v>31</v>
      </c>
      <c r="N20" t="s">
        <v>32</v>
      </c>
      <c r="O20" t="s">
        <v>8</v>
      </c>
      <c r="P20">
        <v>129.9</v>
      </c>
      <c r="S20" t="str">
        <f t="shared" si="0"/>
        <v>FAIXA 1Entre R$ 289,81 e R$ 329,80</v>
      </c>
      <c r="T20" s="2" t="s">
        <v>144</v>
      </c>
      <c r="U20" t="s">
        <v>66</v>
      </c>
      <c r="V20" t="s">
        <v>152</v>
      </c>
      <c r="X20">
        <v>99.9</v>
      </c>
      <c r="Y20" t="s">
        <v>53</v>
      </c>
      <c r="Z20" t="s">
        <v>1</v>
      </c>
      <c r="AA20">
        <v>209.9</v>
      </c>
      <c r="AB20" t="s">
        <v>62</v>
      </c>
      <c r="AC20">
        <f t="shared" si="1"/>
        <v>309.8</v>
      </c>
      <c r="AJ20">
        <v>389.79999999999995</v>
      </c>
      <c r="AK20" t="s">
        <v>171</v>
      </c>
    </row>
    <row r="21" spans="9:37" x14ac:dyDescent="0.25">
      <c r="M21" t="s">
        <v>33</v>
      </c>
      <c r="N21" t="s">
        <v>34</v>
      </c>
      <c r="O21" t="s">
        <v>7</v>
      </c>
      <c r="P21">
        <v>99.9</v>
      </c>
      <c r="S21" t="str">
        <f t="shared" si="0"/>
        <v>FAIXA 1Entre R$ 329,81 e R$ 339,80</v>
      </c>
      <c r="T21" s="2" t="s">
        <v>120</v>
      </c>
      <c r="U21" t="s">
        <v>66</v>
      </c>
      <c r="V21" t="s">
        <v>153</v>
      </c>
      <c r="X21">
        <v>129.9</v>
      </c>
      <c r="Y21" t="s">
        <v>52</v>
      </c>
      <c r="Z21" t="s">
        <v>1</v>
      </c>
      <c r="AA21">
        <v>209.9</v>
      </c>
      <c r="AB21" t="s">
        <v>62</v>
      </c>
      <c r="AC21">
        <f t="shared" si="1"/>
        <v>339.8</v>
      </c>
      <c r="AJ21">
        <v>409.79999999999995</v>
      </c>
      <c r="AK21" t="s">
        <v>172</v>
      </c>
    </row>
    <row r="22" spans="9:37" x14ac:dyDescent="0.25">
      <c r="M22" t="s">
        <v>35</v>
      </c>
      <c r="N22" t="s">
        <v>36</v>
      </c>
      <c r="O22" t="s">
        <v>6</v>
      </c>
      <c r="P22">
        <v>79.900000000000006</v>
      </c>
      <c r="S22" t="str">
        <f t="shared" si="0"/>
        <v>FAIXA 1Entre R$ 359,81 e R$ 379,80</v>
      </c>
      <c r="T22" s="2" t="s">
        <v>145</v>
      </c>
      <c r="U22" t="s">
        <v>66</v>
      </c>
      <c r="V22" t="s">
        <v>154</v>
      </c>
      <c r="X22">
        <v>299.89999999999998</v>
      </c>
      <c r="Y22" t="s">
        <v>51</v>
      </c>
      <c r="Z22" t="s">
        <v>26</v>
      </c>
      <c r="AA22">
        <v>69.900000000000006</v>
      </c>
      <c r="AB22" t="s">
        <v>60</v>
      </c>
      <c r="AC22">
        <f t="shared" si="1"/>
        <v>369.79999999999995</v>
      </c>
      <c r="AJ22">
        <v>439.79999999999995</v>
      </c>
      <c r="AK22" t="s">
        <v>173</v>
      </c>
    </row>
    <row r="23" spans="9:37" x14ac:dyDescent="0.25">
      <c r="M23" t="s">
        <v>37</v>
      </c>
      <c r="N23" t="s">
        <v>38</v>
      </c>
      <c r="O23" t="s">
        <v>6</v>
      </c>
      <c r="P23">
        <v>79.900000000000006</v>
      </c>
      <c r="S23" t="str">
        <f t="shared" si="0"/>
        <v>FAIXA 1Entre R$ 139,81 e R$ 149,80</v>
      </c>
      <c r="T23" s="2" t="s">
        <v>101</v>
      </c>
      <c r="U23" t="s">
        <v>66</v>
      </c>
      <c r="V23" t="s">
        <v>151</v>
      </c>
      <c r="X23">
        <v>79.900000000000006</v>
      </c>
      <c r="Y23" t="s">
        <v>54</v>
      </c>
      <c r="Z23" t="s">
        <v>26</v>
      </c>
      <c r="AA23">
        <v>69.900000000000006</v>
      </c>
      <c r="AB23" t="s">
        <v>60</v>
      </c>
      <c r="AC23">
        <f t="shared" si="1"/>
        <v>149.80000000000001</v>
      </c>
      <c r="AJ23">
        <v>459.79999999999995</v>
      </c>
      <c r="AK23" t="s">
        <v>174</v>
      </c>
    </row>
    <row r="24" spans="9:37" x14ac:dyDescent="0.25">
      <c r="M24" t="s">
        <v>39</v>
      </c>
      <c r="N24" t="s">
        <v>40</v>
      </c>
      <c r="O24" t="s">
        <v>6</v>
      </c>
      <c r="P24">
        <v>79.900000000000006</v>
      </c>
      <c r="S24" t="str">
        <f t="shared" si="0"/>
        <v>FAIXA 1Entre R$ 159,81 e R$ 169,80</v>
      </c>
      <c r="T24" s="2" t="s">
        <v>103</v>
      </c>
      <c r="U24" t="s">
        <v>66</v>
      </c>
      <c r="V24" t="s">
        <v>152</v>
      </c>
      <c r="X24">
        <v>99.9</v>
      </c>
      <c r="Y24" t="s">
        <v>53</v>
      </c>
      <c r="Z24" t="s">
        <v>26</v>
      </c>
      <c r="AA24">
        <v>69.900000000000006</v>
      </c>
      <c r="AB24" t="s">
        <v>60</v>
      </c>
      <c r="AC24">
        <f t="shared" si="1"/>
        <v>169.8</v>
      </c>
      <c r="AJ24">
        <v>509.79999999999995</v>
      </c>
      <c r="AK24" t="s">
        <v>175</v>
      </c>
    </row>
    <row r="25" spans="9:37" x14ac:dyDescent="0.25">
      <c r="M25" t="s">
        <v>41</v>
      </c>
      <c r="N25" t="s">
        <v>42</v>
      </c>
      <c r="O25" t="s">
        <v>6</v>
      </c>
      <c r="P25">
        <v>79.900000000000006</v>
      </c>
      <c r="S25" t="str">
        <f t="shared" si="0"/>
        <v>FAIXA 1Entre R$ 189,81 e R$ 229,80</v>
      </c>
      <c r="T25" s="2" t="s">
        <v>142</v>
      </c>
      <c r="U25" t="s">
        <v>66</v>
      </c>
      <c r="V25" t="s">
        <v>153</v>
      </c>
      <c r="X25">
        <v>129.9</v>
      </c>
      <c r="Y25" t="s">
        <v>52</v>
      </c>
      <c r="Z25" t="s">
        <v>26</v>
      </c>
      <c r="AA25">
        <v>69.900000000000006</v>
      </c>
      <c r="AB25" t="s">
        <v>60</v>
      </c>
      <c r="AC25">
        <f t="shared" si="1"/>
        <v>199.8</v>
      </c>
      <c r="AJ25">
        <v>609.79999999999995</v>
      </c>
      <c r="AK25" t="s">
        <v>176</v>
      </c>
    </row>
    <row r="26" spans="9:37" x14ac:dyDescent="0.25">
      <c r="M26" t="s">
        <v>43</v>
      </c>
      <c r="N26" t="s">
        <v>44</v>
      </c>
      <c r="O26" t="s">
        <v>45</v>
      </c>
      <c r="P26" t="s">
        <v>45</v>
      </c>
      <c r="S26" t="str">
        <f t="shared" si="0"/>
        <v>FAIXA 1Entre R$ 589,81 e R$ 609,80</v>
      </c>
      <c r="T26" s="2" t="s">
        <v>140</v>
      </c>
      <c r="U26" t="s">
        <v>66</v>
      </c>
      <c r="V26" t="s">
        <v>154</v>
      </c>
      <c r="X26">
        <v>299.89999999999998</v>
      </c>
      <c r="Y26" t="s">
        <v>51</v>
      </c>
      <c r="Z26" t="s">
        <v>59</v>
      </c>
      <c r="AA26">
        <v>309.89999999999998</v>
      </c>
      <c r="AB26" t="s">
        <v>63</v>
      </c>
      <c r="AC26">
        <f t="shared" si="1"/>
        <v>609.79999999999995</v>
      </c>
    </row>
    <row r="27" spans="9:37" x14ac:dyDescent="0.25">
      <c r="S27" t="str">
        <f t="shared" si="0"/>
        <v>FAIXA 1Entre R$ 379,81 e R$ 399,80</v>
      </c>
      <c r="T27" s="2" t="s">
        <v>146</v>
      </c>
      <c r="U27" t="s">
        <v>66</v>
      </c>
      <c r="V27" t="s">
        <v>151</v>
      </c>
      <c r="X27">
        <v>79.900000000000006</v>
      </c>
      <c r="Y27" t="s">
        <v>54</v>
      </c>
      <c r="Z27" t="s">
        <v>59</v>
      </c>
      <c r="AA27">
        <v>309.89999999999998</v>
      </c>
      <c r="AB27" t="s">
        <v>63</v>
      </c>
      <c r="AC27">
        <f t="shared" si="1"/>
        <v>389.79999999999995</v>
      </c>
    </row>
    <row r="28" spans="9:37" x14ac:dyDescent="0.25">
      <c r="S28" t="str">
        <f t="shared" si="0"/>
        <v>FAIXA 1Entre R$ 399,81 e R$ 429,80</v>
      </c>
      <c r="T28" s="2" t="s">
        <v>147</v>
      </c>
      <c r="U28" t="s">
        <v>66</v>
      </c>
      <c r="V28" t="s">
        <v>152</v>
      </c>
      <c r="X28">
        <v>99.9</v>
      </c>
      <c r="Y28" t="s">
        <v>53</v>
      </c>
      <c r="Z28" t="s">
        <v>59</v>
      </c>
      <c r="AA28">
        <v>309.89999999999998</v>
      </c>
      <c r="AB28" t="s">
        <v>63</v>
      </c>
      <c r="AC28">
        <f t="shared" si="1"/>
        <v>409.79999999999995</v>
      </c>
    </row>
    <row r="29" spans="9:37" x14ac:dyDescent="0.25">
      <c r="S29" t="str">
        <f t="shared" si="0"/>
        <v>FAIXA 1Entre R$ 429,81 e R$ 449,80</v>
      </c>
      <c r="T29" s="2" t="s">
        <v>148</v>
      </c>
      <c r="U29" t="s">
        <v>66</v>
      </c>
      <c r="V29" t="s">
        <v>153</v>
      </c>
      <c r="X29">
        <v>129.9</v>
      </c>
      <c r="Y29" t="s">
        <v>52</v>
      </c>
      <c r="Z29" t="s">
        <v>59</v>
      </c>
      <c r="AA29">
        <v>309.89999999999998</v>
      </c>
      <c r="AB29" t="s">
        <v>63</v>
      </c>
      <c r="AC29">
        <f t="shared" si="1"/>
        <v>439.79999999999995</v>
      </c>
    </row>
    <row r="30" spans="9:37" x14ac:dyDescent="0.25">
      <c r="I30" t="s">
        <v>68</v>
      </c>
      <c r="J30" t="s">
        <v>69</v>
      </c>
    </row>
    <row r="31" spans="9:37" x14ac:dyDescent="0.25">
      <c r="I31" t="s">
        <v>70</v>
      </c>
      <c r="J31" t="s">
        <v>71</v>
      </c>
    </row>
    <row r="32" spans="9:37" x14ac:dyDescent="0.25">
      <c r="J32" t="s">
        <v>72</v>
      </c>
      <c r="U32" s="2" t="s">
        <v>99</v>
      </c>
    </row>
    <row r="33" spans="9:34" x14ac:dyDescent="0.25">
      <c r="I33" t="s">
        <v>73</v>
      </c>
      <c r="J33" t="s">
        <v>74</v>
      </c>
      <c r="P33" t="s">
        <v>68</v>
      </c>
      <c r="U33" s="2" t="s">
        <v>100</v>
      </c>
    </row>
    <row r="34" spans="9:34" x14ac:dyDescent="0.25">
      <c r="J34" t="s">
        <v>75</v>
      </c>
      <c r="P34" t="s">
        <v>70</v>
      </c>
      <c r="U34" s="2" t="s">
        <v>101</v>
      </c>
      <c r="AA34" t="s">
        <v>98</v>
      </c>
      <c r="AB34" t="s">
        <v>68</v>
      </c>
      <c r="AC34" t="s">
        <v>55</v>
      </c>
      <c r="AD34" t="s">
        <v>47</v>
      </c>
      <c r="AE34" s="3" t="s">
        <v>185</v>
      </c>
      <c r="AF34" s="3" t="s">
        <v>186</v>
      </c>
      <c r="AG34" t="s">
        <v>178</v>
      </c>
      <c r="AH34" t="s">
        <v>179</v>
      </c>
    </row>
    <row r="35" spans="9:34" x14ac:dyDescent="0.25">
      <c r="I35" t="s">
        <v>76</v>
      </c>
      <c r="J35" t="s">
        <v>77</v>
      </c>
      <c r="P35" t="s">
        <v>73</v>
      </c>
      <c r="S35" t="s">
        <v>121</v>
      </c>
      <c r="U35" s="2" t="s">
        <v>102</v>
      </c>
      <c r="AA35" t="str">
        <f t="shared" ref="AA35:AA41" si="2">AH35&amp;AB35</f>
        <v>FAIXA 0Até R$ 129,80</v>
      </c>
      <c r="AB35" t="s">
        <v>99</v>
      </c>
      <c r="AC35" t="s">
        <v>151</v>
      </c>
      <c r="AD35" t="s">
        <v>181</v>
      </c>
      <c r="AE35">
        <v>79.900000000000006</v>
      </c>
      <c r="AF35">
        <v>49.9</v>
      </c>
      <c r="AG35">
        <f t="shared" ref="AG35:AG62" si="3">SUM(AF35,AE35)</f>
        <v>129.80000000000001</v>
      </c>
      <c r="AH35" t="s">
        <v>189</v>
      </c>
    </row>
    <row r="36" spans="9:34" x14ac:dyDescent="0.25">
      <c r="J36" t="s">
        <v>78</v>
      </c>
      <c r="P36" t="s">
        <v>76</v>
      </c>
      <c r="S36" t="s">
        <v>122</v>
      </c>
      <c r="U36" s="2" t="s">
        <v>103</v>
      </c>
      <c r="AA36" t="str">
        <f t="shared" si="2"/>
        <v>FAIXA 1Até R$ 129,80</v>
      </c>
      <c r="AB36" t="s">
        <v>99</v>
      </c>
      <c r="AC36" t="s">
        <v>151</v>
      </c>
      <c r="AD36" t="s">
        <v>194</v>
      </c>
      <c r="AE36">
        <v>79.900000000000006</v>
      </c>
      <c r="AF36">
        <v>59.9</v>
      </c>
      <c r="AG36">
        <f t="shared" si="3"/>
        <v>139.80000000000001</v>
      </c>
      <c r="AH36" t="s">
        <v>66</v>
      </c>
    </row>
    <row r="37" spans="9:34" x14ac:dyDescent="0.25">
      <c r="J37" t="s">
        <v>79</v>
      </c>
      <c r="P37" t="s">
        <v>80</v>
      </c>
      <c r="S37" t="s">
        <v>145</v>
      </c>
      <c r="U37" s="2" t="s">
        <v>104</v>
      </c>
      <c r="AA37" t="str">
        <f t="shared" si="2"/>
        <v>FAIXA 2Até R$ 129,80</v>
      </c>
      <c r="AB37" t="s">
        <v>99</v>
      </c>
      <c r="AC37" t="s">
        <v>151</v>
      </c>
      <c r="AD37" t="s">
        <v>26</v>
      </c>
      <c r="AE37">
        <v>79.900000000000006</v>
      </c>
      <c r="AF37">
        <v>69.900000000000006</v>
      </c>
      <c r="AG37">
        <f t="shared" si="3"/>
        <v>149.80000000000001</v>
      </c>
      <c r="AH37" t="s">
        <v>67</v>
      </c>
    </row>
    <row r="38" spans="9:34" x14ac:dyDescent="0.25">
      <c r="I38" t="s">
        <v>80</v>
      </c>
      <c r="J38" t="s">
        <v>81</v>
      </c>
      <c r="P38" t="s">
        <v>83</v>
      </c>
      <c r="S38" t="s">
        <v>149</v>
      </c>
      <c r="U38" s="2" t="s">
        <v>105</v>
      </c>
      <c r="AA38" t="str">
        <f t="shared" si="2"/>
        <v>FAIXA 3Até R$ 129,80</v>
      </c>
      <c r="AB38" t="s">
        <v>99</v>
      </c>
      <c r="AC38" t="s">
        <v>152</v>
      </c>
      <c r="AD38" t="s">
        <v>181</v>
      </c>
      <c r="AE38">
        <v>99.9</v>
      </c>
      <c r="AF38">
        <v>49.9</v>
      </c>
      <c r="AG38">
        <f t="shared" si="3"/>
        <v>149.80000000000001</v>
      </c>
      <c r="AH38" t="s">
        <v>156</v>
      </c>
    </row>
    <row r="39" spans="9:34" x14ac:dyDescent="0.25">
      <c r="J39" t="s">
        <v>82</v>
      </c>
      <c r="P39" t="s">
        <v>86</v>
      </c>
      <c r="S39" t="s">
        <v>150</v>
      </c>
      <c r="U39" s="2" t="s">
        <v>106</v>
      </c>
      <c r="AA39" t="str">
        <f t="shared" si="2"/>
        <v>FAIXA 4Até R$ 129,80</v>
      </c>
      <c r="AB39" t="s">
        <v>99</v>
      </c>
      <c r="AC39" t="s">
        <v>152</v>
      </c>
      <c r="AD39" t="s">
        <v>194</v>
      </c>
      <c r="AE39">
        <v>99.9</v>
      </c>
      <c r="AF39">
        <v>59.9</v>
      </c>
      <c r="AG39">
        <f t="shared" si="3"/>
        <v>159.80000000000001</v>
      </c>
      <c r="AH39" t="s">
        <v>157</v>
      </c>
    </row>
    <row r="40" spans="9:34" x14ac:dyDescent="0.25">
      <c r="I40" t="s">
        <v>83</v>
      </c>
      <c r="J40" t="s">
        <v>84</v>
      </c>
      <c r="P40" t="s">
        <v>89</v>
      </c>
      <c r="S40" t="s">
        <v>140</v>
      </c>
      <c r="U40" s="2" t="s">
        <v>107</v>
      </c>
      <c r="AA40" t="str">
        <f t="shared" si="2"/>
        <v>FAIXA 5Até R$ 129,80</v>
      </c>
      <c r="AB40" t="s">
        <v>99</v>
      </c>
      <c r="AC40" t="s">
        <v>152</v>
      </c>
      <c r="AD40" t="s">
        <v>26</v>
      </c>
      <c r="AE40">
        <v>99.9</v>
      </c>
      <c r="AF40">
        <v>69.900000000000006</v>
      </c>
      <c r="AG40">
        <f t="shared" si="3"/>
        <v>169.8</v>
      </c>
      <c r="AH40" t="s">
        <v>158</v>
      </c>
    </row>
    <row r="41" spans="9:34" x14ac:dyDescent="0.25">
      <c r="J41" t="s">
        <v>85</v>
      </c>
      <c r="P41" t="s">
        <v>92</v>
      </c>
      <c r="S41" t="s">
        <v>99</v>
      </c>
      <c r="U41" s="2" t="s">
        <v>108</v>
      </c>
      <c r="AA41" t="str">
        <f t="shared" si="2"/>
        <v>FAIXA 7Até R$ 129,80</v>
      </c>
      <c r="AB41" t="s">
        <v>99</v>
      </c>
      <c r="AC41" t="s">
        <v>153</v>
      </c>
      <c r="AD41" t="s">
        <v>181</v>
      </c>
      <c r="AE41">
        <v>129.9</v>
      </c>
      <c r="AF41">
        <v>49.9</v>
      </c>
      <c r="AG41">
        <f t="shared" si="3"/>
        <v>179.8</v>
      </c>
      <c r="AH41" t="s">
        <v>160</v>
      </c>
    </row>
    <row r="42" spans="9:34" x14ac:dyDescent="0.25">
      <c r="I42" t="s">
        <v>86</v>
      </c>
      <c r="J42" t="s">
        <v>87</v>
      </c>
      <c r="P42" t="s">
        <v>95</v>
      </c>
      <c r="S42" t="s">
        <v>100</v>
      </c>
      <c r="U42" s="2" t="s">
        <v>109</v>
      </c>
      <c r="AA42" t="str">
        <f>AF42&amp;AB42</f>
        <v>109,9Até R$ 129,80</v>
      </c>
      <c r="AB42" t="s">
        <v>99</v>
      </c>
      <c r="AC42" t="s">
        <v>151</v>
      </c>
      <c r="AD42" t="s">
        <v>10</v>
      </c>
      <c r="AE42">
        <v>79.900000000000006</v>
      </c>
      <c r="AF42">
        <v>109.9</v>
      </c>
      <c r="AG42">
        <f t="shared" si="3"/>
        <v>189.8</v>
      </c>
      <c r="AH42" t="s">
        <v>159</v>
      </c>
    </row>
    <row r="43" spans="9:34" x14ac:dyDescent="0.25">
      <c r="J43" t="s">
        <v>88</v>
      </c>
      <c r="S43" t="s">
        <v>101</v>
      </c>
      <c r="U43" s="2" t="s">
        <v>110</v>
      </c>
      <c r="AA43" t="str">
        <f>AH43&amp;AB43</f>
        <v>FAIXA 8Até R$ 129,80</v>
      </c>
      <c r="AB43" t="s">
        <v>99</v>
      </c>
      <c r="AC43" t="s">
        <v>153</v>
      </c>
      <c r="AD43" t="s">
        <v>194</v>
      </c>
      <c r="AE43">
        <v>129.9</v>
      </c>
      <c r="AF43">
        <v>59.9</v>
      </c>
      <c r="AG43">
        <f t="shared" si="3"/>
        <v>189.8</v>
      </c>
      <c r="AH43" t="s">
        <v>161</v>
      </c>
    </row>
    <row r="44" spans="9:34" x14ac:dyDescent="0.25">
      <c r="I44" t="s">
        <v>89</v>
      </c>
      <c r="J44" t="s">
        <v>90</v>
      </c>
      <c r="S44" t="s">
        <v>110</v>
      </c>
      <c r="U44" s="2" t="s">
        <v>111</v>
      </c>
      <c r="AA44" t="str">
        <f>AH44&amp;AB44</f>
        <v>FAIXA 9Até R$ 129,80</v>
      </c>
      <c r="AB44" t="s">
        <v>99</v>
      </c>
      <c r="AC44" t="s">
        <v>153</v>
      </c>
      <c r="AD44" t="s">
        <v>26</v>
      </c>
      <c r="AE44">
        <v>129.9</v>
      </c>
      <c r="AF44">
        <v>69.900000000000006</v>
      </c>
      <c r="AG44">
        <f t="shared" si="3"/>
        <v>199.8</v>
      </c>
      <c r="AH44" t="s">
        <v>162</v>
      </c>
    </row>
    <row r="45" spans="9:34" x14ac:dyDescent="0.25">
      <c r="J45" t="s">
        <v>91</v>
      </c>
      <c r="S45" t="s">
        <v>115</v>
      </c>
      <c r="U45" s="2" t="s">
        <v>112</v>
      </c>
      <c r="AA45" t="str">
        <f>AF45&amp;AB45</f>
        <v>109,9Até R$ 129,80</v>
      </c>
      <c r="AB45" t="s">
        <v>99</v>
      </c>
      <c r="AC45" t="s">
        <v>152</v>
      </c>
      <c r="AD45" t="s">
        <v>10</v>
      </c>
      <c r="AE45">
        <v>99.9</v>
      </c>
      <c r="AF45">
        <v>109.9</v>
      </c>
      <c r="AG45">
        <f t="shared" si="3"/>
        <v>209.8</v>
      </c>
      <c r="AH45" t="s">
        <v>163</v>
      </c>
    </row>
    <row r="46" spans="9:34" x14ac:dyDescent="0.25">
      <c r="I46" t="s">
        <v>92</v>
      </c>
      <c r="J46" t="s">
        <v>93</v>
      </c>
      <c r="S46" t="s">
        <v>146</v>
      </c>
      <c r="U46" s="2" t="s">
        <v>113</v>
      </c>
      <c r="AA46" t="str">
        <f>AF46&amp;AB46</f>
        <v>109,9Até R$ 129,80</v>
      </c>
      <c r="AB46" t="s">
        <v>99</v>
      </c>
      <c r="AC46" t="s">
        <v>153</v>
      </c>
      <c r="AD46" t="s">
        <v>10</v>
      </c>
      <c r="AE46">
        <v>129.9</v>
      </c>
      <c r="AF46">
        <v>109.9</v>
      </c>
      <c r="AG46">
        <f t="shared" si="3"/>
        <v>239.8</v>
      </c>
      <c r="AH46" t="s">
        <v>164</v>
      </c>
    </row>
    <row r="47" spans="9:34" x14ac:dyDescent="0.25">
      <c r="J47" t="s">
        <v>94</v>
      </c>
      <c r="S47" t="s">
        <v>102</v>
      </c>
      <c r="U47" s="2" t="s">
        <v>114</v>
      </c>
      <c r="AA47" t="str">
        <f t="shared" ref="AA47:AA56" si="4">AH47&amp;AB47</f>
        <v>FAIXA 12Até R$ 129,80</v>
      </c>
      <c r="AB47" t="s">
        <v>99</v>
      </c>
      <c r="AC47" t="s">
        <v>151</v>
      </c>
      <c r="AD47" t="s">
        <v>58</v>
      </c>
      <c r="AE47">
        <v>79.900000000000006</v>
      </c>
      <c r="AF47">
        <v>159.9</v>
      </c>
      <c r="AG47">
        <f t="shared" si="3"/>
        <v>239.8</v>
      </c>
      <c r="AH47" t="s">
        <v>165</v>
      </c>
    </row>
    <row r="48" spans="9:34" x14ac:dyDescent="0.25">
      <c r="I48" t="s">
        <v>95</v>
      </c>
      <c r="J48" t="s">
        <v>96</v>
      </c>
      <c r="S48" t="s">
        <v>103</v>
      </c>
      <c r="U48" s="2" t="s">
        <v>115</v>
      </c>
      <c r="AA48" t="str">
        <f t="shared" si="4"/>
        <v>FAIXA 13Até R$ 129,80</v>
      </c>
      <c r="AB48" t="s">
        <v>99</v>
      </c>
      <c r="AC48" t="s">
        <v>152</v>
      </c>
      <c r="AD48" t="s">
        <v>58</v>
      </c>
      <c r="AE48">
        <v>99.9</v>
      </c>
      <c r="AF48">
        <v>159.9</v>
      </c>
      <c r="AG48">
        <f t="shared" si="3"/>
        <v>259.8</v>
      </c>
      <c r="AH48" t="s">
        <v>166</v>
      </c>
    </row>
    <row r="49" spans="10:34" x14ac:dyDescent="0.25">
      <c r="J49" t="s">
        <v>97</v>
      </c>
      <c r="S49" t="s">
        <v>143</v>
      </c>
      <c r="U49" s="2" t="s">
        <v>116</v>
      </c>
      <c r="AA49" t="str">
        <f t="shared" si="4"/>
        <v>FAIXA 14Até R$ 129,80</v>
      </c>
      <c r="AB49" t="s">
        <v>99</v>
      </c>
      <c r="AC49" t="s">
        <v>153</v>
      </c>
      <c r="AD49" t="s">
        <v>58</v>
      </c>
      <c r="AE49">
        <v>129.9</v>
      </c>
      <c r="AF49">
        <v>159.9</v>
      </c>
      <c r="AG49">
        <f t="shared" si="3"/>
        <v>289.8</v>
      </c>
      <c r="AH49" t="s">
        <v>167</v>
      </c>
    </row>
    <row r="50" spans="10:34" x14ac:dyDescent="0.25">
      <c r="S50" t="s">
        <v>144</v>
      </c>
      <c r="U50" s="2" t="s">
        <v>117</v>
      </c>
      <c r="AA50" t="str">
        <f t="shared" si="4"/>
        <v>FAIXA 15Até R$ 129,80</v>
      </c>
      <c r="AB50" t="s">
        <v>99</v>
      </c>
      <c r="AC50" t="s">
        <v>151</v>
      </c>
      <c r="AD50" t="s">
        <v>1</v>
      </c>
      <c r="AE50">
        <v>79.900000000000006</v>
      </c>
      <c r="AF50">
        <v>209.9</v>
      </c>
      <c r="AG50">
        <f t="shared" si="3"/>
        <v>289.8</v>
      </c>
      <c r="AH50" t="s">
        <v>168</v>
      </c>
    </row>
    <row r="51" spans="10:34" x14ac:dyDescent="0.25">
      <c r="S51" t="s">
        <v>147</v>
      </c>
      <c r="U51" s="2" t="s">
        <v>118</v>
      </c>
      <c r="AA51" t="str">
        <f t="shared" si="4"/>
        <v>FAIXA 16Até R$ 129,80</v>
      </c>
      <c r="AB51" t="s">
        <v>99</v>
      </c>
      <c r="AC51" t="s">
        <v>152</v>
      </c>
      <c r="AD51" t="s">
        <v>1</v>
      </c>
      <c r="AE51">
        <v>99.9</v>
      </c>
      <c r="AF51">
        <v>209.9</v>
      </c>
      <c r="AG51">
        <f t="shared" si="3"/>
        <v>309.8</v>
      </c>
      <c r="AH51" t="s">
        <v>169</v>
      </c>
    </row>
    <row r="52" spans="10:34" x14ac:dyDescent="0.25">
      <c r="S52" t="s">
        <v>104</v>
      </c>
      <c r="U52" s="2" t="s">
        <v>119</v>
      </c>
      <c r="AA52" t="str">
        <f t="shared" si="4"/>
        <v>FAIXA 17Até R$ 129,80</v>
      </c>
      <c r="AB52" t="s">
        <v>99</v>
      </c>
      <c r="AC52" t="s">
        <v>153</v>
      </c>
      <c r="AD52" t="s">
        <v>1</v>
      </c>
      <c r="AE52">
        <v>129.9</v>
      </c>
      <c r="AF52">
        <v>209.9</v>
      </c>
      <c r="AG52">
        <f t="shared" si="3"/>
        <v>339.8</v>
      </c>
      <c r="AH52" t="s">
        <v>170</v>
      </c>
    </row>
    <row r="53" spans="10:34" x14ac:dyDescent="0.25">
      <c r="S53" t="s">
        <v>105</v>
      </c>
      <c r="U53" s="2" t="s">
        <v>120</v>
      </c>
      <c r="AA53" t="str">
        <f t="shared" si="4"/>
        <v>FAIXA 18Até R$ 129,80</v>
      </c>
      <c r="AB53" t="s">
        <v>99</v>
      </c>
      <c r="AC53" t="s">
        <v>154</v>
      </c>
      <c r="AD53" t="s">
        <v>181</v>
      </c>
      <c r="AE53">
        <v>299.89999999999998</v>
      </c>
      <c r="AF53">
        <v>49.9</v>
      </c>
      <c r="AG53">
        <f t="shared" si="3"/>
        <v>349.79999999999995</v>
      </c>
      <c r="AH53" t="s">
        <v>171</v>
      </c>
    </row>
    <row r="54" spans="10:34" x14ac:dyDescent="0.25">
      <c r="S54" t="s">
        <v>142</v>
      </c>
      <c r="U54" s="2" t="s">
        <v>121</v>
      </c>
      <c r="AA54" t="str">
        <f t="shared" si="4"/>
        <v>FAIXA 19Até R$ 129,80</v>
      </c>
      <c r="AB54" t="s">
        <v>99</v>
      </c>
      <c r="AC54" t="s">
        <v>154</v>
      </c>
      <c r="AD54" t="s">
        <v>194</v>
      </c>
      <c r="AE54">
        <v>299.89999999999998</v>
      </c>
      <c r="AF54">
        <v>59.9</v>
      </c>
      <c r="AG54">
        <f t="shared" si="3"/>
        <v>359.79999999999995</v>
      </c>
      <c r="AH54" t="s">
        <v>172</v>
      </c>
    </row>
    <row r="55" spans="10:34" x14ac:dyDescent="0.25">
      <c r="S55" t="s">
        <v>120</v>
      </c>
      <c r="U55" s="2" t="s">
        <v>122</v>
      </c>
      <c r="AA55" t="str">
        <f t="shared" si="4"/>
        <v>FAIXA 20Até R$ 129,80</v>
      </c>
      <c r="AB55" t="s">
        <v>99</v>
      </c>
      <c r="AC55" t="s">
        <v>154</v>
      </c>
      <c r="AD55" t="s">
        <v>26</v>
      </c>
      <c r="AE55">
        <v>299.89999999999998</v>
      </c>
      <c r="AF55">
        <v>69.900000000000006</v>
      </c>
      <c r="AG55">
        <f t="shared" si="3"/>
        <v>369.79999999999995</v>
      </c>
      <c r="AH55" t="s">
        <v>173</v>
      </c>
    </row>
    <row r="56" spans="10:34" x14ac:dyDescent="0.25">
      <c r="S56" t="s">
        <v>148</v>
      </c>
      <c r="U56" s="2" t="s">
        <v>123</v>
      </c>
      <c r="AA56" t="str">
        <f t="shared" si="4"/>
        <v>FAIXA 21Até R$ 129,80</v>
      </c>
      <c r="AB56" t="s">
        <v>99</v>
      </c>
      <c r="AC56" t="s">
        <v>151</v>
      </c>
      <c r="AD56" t="s">
        <v>59</v>
      </c>
      <c r="AE56">
        <v>79.900000000000006</v>
      </c>
      <c r="AF56">
        <v>309.89999999999998</v>
      </c>
      <c r="AG56">
        <f t="shared" si="3"/>
        <v>389.79999999999995</v>
      </c>
      <c r="AH56" t="s">
        <v>174</v>
      </c>
    </row>
    <row r="57" spans="10:34" x14ac:dyDescent="0.25">
      <c r="U57" s="2" t="s">
        <v>124</v>
      </c>
      <c r="AA57" t="str">
        <f>AF57&amp;AB57</f>
        <v>109,9Até R$ 129,80</v>
      </c>
      <c r="AB57" t="s">
        <v>99</v>
      </c>
      <c r="AC57" t="s">
        <v>154</v>
      </c>
      <c r="AD57" t="s">
        <v>10</v>
      </c>
      <c r="AE57">
        <v>299.89999999999998</v>
      </c>
      <c r="AF57">
        <v>109.9</v>
      </c>
      <c r="AG57">
        <f t="shared" si="3"/>
        <v>409.79999999999995</v>
      </c>
      <c r="AH57" t="s">
        <v>175</v>
      </c>
    </row>
    <row r="58" spans="10:34" x14ac:dyDescent="0.25">
      <c r="U58" s="2" t="s">
        <v>125</v>
      </c>
      <c r="AA58" t="str">
        <f>AH58&amp;AB58</f>
        <v>FAIXA 23Até R$ 129,80</v>
      </c>
      <c r="AB58" t="s">
        <v>99</v>
      </c>
      <c r="AC58" t="s">
        <v>152</v>
      </c>
      <c r="AD58" t="s">
        <v>59</v>
      </c>
      <c r="AE58">
        <v>99.9</v>
      </c>
      <c r="AF58">
        <v>309.89999999999998</v>
      </c>
      <c r="AG58">
        <f t="shared" si="3"/>
        <v>409.79999999999995</v>
      </c>
      <c r="AH58" t="s">
        <v>176</v>
      </c>
    </row>
    <row r="59" spans="10:34" x14ac:dyDescent="0.25">
      <c r="U59" s="2" t="s">
        <v>126</v>
      </c>
      <c r="AA59" t="str">
        <f>AH59&amp;AB59</f>
        <v>FAIXA 24Até R$ 129,80</v>
      </c>
      <c r="AB59" t="s">
        <v>99</v>
      </c>
      <c r="AC59" t="s">
        <v>153</v>
      </c>
      <c r="AD59" t="s">
        <v>59</v>
      </c>
      <c r="AE59">
        <v>129.9</v>
      </c>
      <c r="AF59">
        <v>309.89999999999998</v>
      </c>
      <c r="AG59">
        <f t="shared" si="3"/>
        <v>439.79999999999995</v>
      </c>
      <c r="AH59" t="s">
        <v>177</v>
      </c>
    </row>
    <row r="60" spans="10:34" x14ac:dyDescent="0.25">
      <c r="U60" s="2" t="s">
        <v>127</v>
      </c>
      <c r="AA60" t="str">
        <f>AH60&amp;AB60</f>
        <v>FAIXA 25Até R$ 129,80</v>
      </c>
      <c r="AB60" t="s">
        <v>99</v>
      </c>
      <c r="AC60" t="s">
        <v>154</v>
      </c>
      <c r="AD60" t="s">
        <v>58</v>
      </c>
      <c r="AE60">
        <v>299.89999999999998</v>
      </c>
      <c r="AF60">
        <v>159.9</v>
      </c>
      <c r="AG60">
        <f t="shared" si="3"/>
        <v>459.79999999999995</v>
      </c>
      <c r="AH60" t="s">
        <v>206</v>
      </c>
    </row>
    <row r="61" spans="10:34" x14ac:dyDescent="0.25">
      <c r="U61" s="2" t="s">
        <v>128</v>
      </c>
      <c r="AA61" t="str">
        <f>AH61&amp;AB61</f>
        <v>FAIXA 26Até R$ 129,80</v>
      </c>
      <c r="AB61" t="s">
        <v>99</v>
      </c>
      <c r="AC61" t="s">
        <v>154</v>
      </c>
      <c r="AD61" t="s">
        <v>1</v>
      </c>
      <c r="AE61">
        <v>299.89999999999998</v>
      </c>
      <c r="AF61">
        <v>209.9</v>
      </c>
      <c r="AG61">
        <f t="shared" si="3"/>
        <v>509.79999999999995</v>
      </c>
      <c r="AH61" t="s">
        <v>207</v>
      </c>
    </row>
    <row r="62" spans="10:34" x14ac:dyDescent="0.25">
      <c r="U62" s="2" t="s">
        <v>129</v>
      </c>
      <c r="AA62" t="str">
        <f>AH62&amp;AB62</f>
        <v>FAIXA 27Até R$ 129,80</v>
      </c>
      <c r="AB62" t="s">
        <v>99</v>
      </c>
      <c r="AC62" t="s">
        <v>154</v>
      </c>
      <c r="AD62" t="s">
        <v>59</v>
      </c>
      <c r="AE62">
        <v>299.89999999999998</v>
      </c>
      <c r="AF62">
        <v>309.89999999999998</v>
      </c>
      <c r="AG62">
        <f t="shared" si="3"/>
        <v>609.79999999999995</v>
      </c>
      <c r="AH62" t="s">
        <v>208</v>
      </c>
    </row>
    <row r="63" spans="10:34" x14ac:dyDescent="0.25">
      <c r="U63" s="2" t="s">
        <v>130</v>
      </c>
    </row>
    <row r="64" spans="10:34" x14ac:dyDescent="0.25">
      <c r="U64" s="2" t="s">
        <v>131</v>
      </c>
    </row>
    <row r="65" spans="21:21" x14ac:dyDescent="0.25">
      <c r="U65" s="2" t="s">
        <v>132</v>
      </c>
    </row>
    <row r="66" spans="21:21" x14ac:dyDescent="0.25">
      <c r="U66" s="2" t="s">
        <v>133</v>
      </c>
    </row>
    <row r="67" spans="21:21" x14ac:dyDescent="0.25">
      <c r="U67" s="2" t="s">
        <v>134</v>
      </c>
    </row>
    <row r="68" spans="21:21" x14ac:dyDescent="0.25">
      <c r="U68" s="2" t="s">
        <v>135</v>
      </c>
    </row>
    <row r="69" spans="21:21" x14ac:dyDescent="0.25">
      <c r="U69" s="2" t="s">
        <v>136</v>
      </c>
    </row>
    <row r="70" spans="21:21" x14ac:dyDescent="0.25">
      <c r="U70" s="2" t="s">
        <v>137</v>
      </c>
    </row>
    <row r="71" spans="21:21" x14ac:dyDescent="0.25">
      <c r="U71" s="2" t="s">
        <v>138</v>
      </c>
    </row>
    <row r="72" spans="21:21" x14ac:dyDescent="0.25">
      <c r="U72" s="2" t="s">
        <v>139</v>
      </c>
    </row>
    <row r="73" spans="21:21" x14ac:dyDescent="0.25">
      <c r="U73" s="2" t="s">
        <v>140</v>
      </c>
    </row>
  </sheetData>
  <autoFilter ref="AA34:AH34" xr:uid="{C9E13BD4-63F8-4A54-9752-F3AFCAAC1D9F}">
    <sortState xmlns:xlrd2="http://schemas.microsoft.com/office/spreadsheetml/2017/richdata2" ref="AA35:AH62">
      <sortCondition ref="AG34"/>
    </sortState>
  </autoFilter>
  <phoneticPr fontId="3" type="noConversion"/>
  <conditionalFormatting sqref="U6:U29 AC6:AC29">
    <cfRule type="duplicateValues" dxfId="1" priority="2"/>
  </conditionalFormatting>
  <conditionalFormatting sqref="AG35:AH6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7E9F-968F-4D87-9EB0-FD3366D48E47}">
  <dimension ref="A1:AB701"/>
  <sheetViews>
    <sheetView showGridLines="0" topLeftCell="E1" workbookViewId="0">
      <selection activeCell="F39" sqref="F39"/>
    </sheetView>
  </sheetViews>
  <sheetFormatPr defaultRowHeight="15" x14ac:dyDescent="0.25"/>
  <cols>
    <col min="1" max="1" width="32.140625" style="65" bestFit="1" customWidth="1"/>
    <col min="2" max="2" width="24.42578125" style="65" bestFit="1" customWidth="1"/>
    <col min="3" max="3" width="24.140625" style="65" bestFit="1" customWidth="1"/>
    <col min="4" max="4" width="18.85546875" style="65" bestFit="1" customWidth="1"/>
    <col min="5" max="5" width="10.42578125" style="65" bestFit="1" customWidth="1"/>
    <col min="6" max="6" width="14.28515625" style="65" bestFit="1" customWidth="1"/>
    <col min="7" max="7" width="20.7109375" style="65" bestFit="1" customWidth="1"/>
    <col min="8" max="8" width="12.85546875" style="65" bestFit="1" customWidth="1"/>
    <col min="9" max="9" width="11.7109375" style="65" bestFit="1" customWidth="1"/>
    <col min="10" max="10" width="19.28515625" style="65" bestFit="1" customWidth="1"/>
    <col min="16" max="16" width="14" bestFit="1" customWidth="1"/>
  </cols>
  <sheetData>
    <row r="1" spans="1:28" x14ac:dyDescent="0.25">
      <c r="A1" s="67" t="s">
        <v>190</v>
      </c>
      <c r="B1" s="67" t="s">
        <v>182</v>
      </c>
      <c r="C1" s="67" t="s">
        <v>183</v>
      </c>
      <c r="D1" s="67" t="s">
        <v>184</v>
      </c>
      <c r="E1" s="67" t="s">
        <v>185</v>
      </c>
      <c r="F1" s="67" t="s">
        <v>186</v>
      </c>
      <c r="G1" s="67" t="s">
        <v>217</v>
      </c>
      <c r="H1" s="67" t="s">
        <v>187</v>
      </c>
      <c r="I1" s="67" t="s">
        <v>188</v>
      </c>
      <c r="J1" s="67" t="s">
        <v>216</v>
      </c>
      <c r="P1" t="s">
        <v>181</v>
      </c>
      <c r="Q1" t="e" vm="10">
        <v>#VALUE!</v>
      </c>
      <c r="R1" t="e" vm="11">
        <v>#VALUE!</v>
      </c>
      <c r="S1" t="e" vm="12">
        <v>#VALUE!</v>
      </c>
      <c r="T1" s="31">
        <v>54.9</v>
      </c>
      <c r="U1" s="31">
        <v>49.9</v>
      </c>
      <c r="V1">
        <v>0</v>
      </c>
      <c r="W1">
        <v>0</v>
      </c>
      <c r="X1" t="s">
        <v>151</v>
      </c>
      <c r="Y1" s="31">
        <v>84.9</v>
      </c>
      <c r="Z1">
        <v>119.99</v>
      </c>
      <c r="AB1" t="s">
        <v>219</v>
      </c>
    </row>
    <row r="2" spans="1:28" x14ac:dyDescent="0.25">
      <c r="A2" s="66" t="str">
        <f t="shared" ref="A2:A65" si="0">I2&amp;B2</f>
        <v>FAIXA 0Até R$ 129,80</v>
      </c>
      <c r="B2" s="66" t="s">
        <v>99</v>
      </c>
      <c r="C2" s="66" t="s">
        <v>151</v>
      </c>
      <c r="D2" s="66" t="s">
        <v>181</v>
      </c>
      <c r="E2" s="66">
        <f t="shared" ref="E2:E65" si="1">VLOOKUP(C2,$X$1:$Y$4,2,0)</f>
        <v>84.9</v>
      </c>
      <c r="F2" s="66">
        <f t="shared" ref="F2:F65" si="2">VLOOKUP(D2,$P$1:$U$7,5,0)</f>
        <v>54.9</v>
      </c>
      <c r="G2" s="66">
        <f t="shared" ref="G2:G65" si="3">VLOOKUP(D2,$P$1:$U$7,6,0)</f>
        <v>49.9</v>
      </c>
      <c r="H2" s="66">
        <f t="shared" ref="H2:H65" si="4">SUM(E2,F2)</f>
        <v>139.80000000000001</v>
      </c>
      <c r="I2" s="66" t="s">
        <v>189</v>
      </c>
      <c r="J2" s="66">
        <f t="shared" ref="J2:J65" si="5">SUM(G2,E2)</f>
        <v>134.80000000000001</v>
      </c>
      <c r="P2" t="s">
        <v>194</v>
      </c>
      <c r="Q2" t="e" vm="10">
        <v>#VALUE!</v>
      </c>
      <c r="R2" t="e" vm="13">
        <v>#VALUE!</v>
      </c>
      <c r="S2" t="e" vm="14">
        <v>#VALUE!</v>
      </c>
      <c r="T2" s="31">
        <v>64.900000000000006</v>
      </c>
      <c r="U2" s="31">
        <v>64.900000000000006</v>
      </c>
      <c r="V2">
        <v>0</v>
      </c>
      <c r="W2">
        <v>0</v>
      </c>
      <c r="X2" t="s">
        <v>152</v>
      </c>
      <c r="Y2" s="31">
        <v>89.9</v>
      </c>
      <c r="Z2">
        <v>179.99</v>
      </c>
      <c r="AB2" t="s">
        <v>218</v>
      </c>
    </row>
    <row r="3" spans="1:28" x14ac:dyDescent="0.25">
      <c r="A3" s="66" t="str">
        <f t="shared" si="0"/>
        <v>FAIXA 1Até R$ 129,80</v>
      </c>
      <c r="B3" s="66" t="s">
        <v>99</v>
      </c>
      <c r="C3" s="66" t="s">
        <v>151</v>
      </c>
      <c r="D3" s="66" t="s">
        <v>26</v>
      </c>
      <c r="E3" s="66">
        <f t="shared" si="1"/>
        <v>84.9</v>
      </c>
      <c r="F3" s="66">
        <f t="shared" si="2"/>
        <v>59.9</v>
      </c>
      <c r="G3" s="66">
        <f t="shared" si="3"/>
        <v>59.9</v>
      </c>
      <c r="H3" s="66">
        <f t="shared" si="4"/>
        <v>144.80000000000001</v>
      </c>
      <c r="I3" s="66" t="s">
        <v>66</v>
      </c>
      <c r="J3" s="66">
        <f t="shared" si="5"/>
        <v>144.80000000000001</v>
      </c>
      <c r="P3" t="s">
        <v>26</v>
      </c>
      <c r="Q3" t="e" vm="15">
        <v>#VALUE!</v>
      </c>
      <c r="R3" t="e" vm="16">
        <v>#VALUE!</v>
      </c>
      <c r="S3" t="e" vm="17">
        <v>#VALUE!</v>
      </c>
      <c r="T3" s="31">
        <v>59.9</v>
      </c>
      <c r="U3" s="31">
        <v>59.9</v>
      </c>
      <c r="V3">
        <v>1</v>
      </c>
      <c r="W3">
        <v>1</v>
      </c>
      <c r="X3" t="s">
        <v>153</v>
      </c>
      <c r="Y3" s="31">
        <v>134.9</v>
      </c>
      <c r="Z3">
        <v>169.99</v>
      </c>
    </row>
    <row r="4" spans="1:28" x14ac:dyDescent="0.25">
      <c r="A4" s="66" t="str">
        <f t="shared" si="0"/>
        <v>FAIXA 3Até R$ 129,80</v>
      </c>
      <c r="B4" s="66" t="s">
        <v>99</v>
      </c>
      <c r="C4" s="66" t="s">
        <v>152</v>
      </c>
      <c r="D4" s="66" t="s">
        <v>181</v>
      </c>
      <c r="E4" s="66">
        <f t="shared" si="1"/>
        <v>89.9</v>
      </c>
      <c r="F4" s="66">
        <f t="shared" si="2"/>
        <v>54.9</v>
      </c>
      <c r="G4" s="66">
        <f t="shared" si="3"/>
        <v>49.9</v>
      </c>
      <c r="H4" s="66">
        <f t="shared" si="4"/>
        <v>144.80000000000001</v>
      </c>
      <c r="I4" s="66" t="s">
        <v>156</v>
      </c>
      <c r="J4" s="66">
        <f t="shared" si="5"/>
        <v>139.80000000000001</v>
      </c>
      <c r="P4" t="s">
        <v>10</v>
      </c>
      <c r="Q4" t="e" vm="15">
        <v>#VALUE!</v>
      </c>
      <c r="R4" t="e" vm="16">
        <v>#VALUE!</v>
      </c>
      <c r="S4" t="e" vm="18">
        <v>#VALUE!</v>
      </c>
      <c r="T4" s="31">
        <v>119.9</v>
      </c>
      <c r="U4" s="31">
        <v>79.900000000000006</v>
      </c>
      <c r="V4">
        <v>2</v>
      </c>
      <c r="W4">
        <v>2</v>
      </c>
      <c r="X4" t="s">
        <v>154</v>
      </c>
      <c r="Y4" s="31">
        <v>304.89999999999998</v>
      </c>
      <c r="Z4">
        <v>399.99</v>
      </c>
    </row>
    <row r="5" spans="1:28" x14ac:dyDescent="0.25">
      <c r="A5" s="66" t="str">
        <f t="shared" si="0"/>
        <v>FAIXA 2Até R$ 129,80</v>
      </c>
      <c r="B5" s="66" t="s">
        <v>99</v>
      </c>
      <c r="C5" s="66" t="s">
        <v>151</v>
      </c>
      <c r="D5" s="66" t="s">
        <v>220</v>
      </c>
      <c r="E5" s="66">
        <f t="shared" si="1"/>
        <v>84.9</v>
      </c>
      <c r="F5" s="66">
        <f t="shared" si="2"/>
        <v>64.900000000000006</v>
      </c>
      <c r="G5" s="66">
        <f t="shared" si="3"/>
        <v>64.900000000000006</v>
      </c>
      <c r="H5" s="66">
        <f t="shared" si="4"/>
        <v>149.80000000000001</v>
      </c>
      <c r="I5" s="66" t="s">
        <v>67</v>
      </c>
      <c r="J5" s="66">
        <f t="shared" si="5"/>
        <v>149.80000000000001</v>
      </c>
      <c r="P5" t="s">
        <v>58</v>
      </c>
      <c r="Q5" t="e" vm="15">
        <v>#VALUE!</v>
      </c>
      <c r="R5" t="e" vm="19">
        <v>#VALUE!</v>
      </c>
      <c r="S5" t="e" vm="20">
        <v>#VALUE!</v>
      </c>
      <c r="T5" s="31">
        <v>169.9</v>
      </c>
      <c r="U5" s="31">
        <v>139.9</v>
      </c>
      <c r="V5">
        <v>2</v>
      </c>
      <c r="W5">
        <v>3</v>
      </c>
    </row>
    <row r="6" spans="1:28" x14ac:dyDescent="0.25">
      <c r="A6" s="66" t="str">
        <f t="shared" si="0"/>
        <v>FAIXA 4Até R$ 129,80</v>
      </c>
      <c r="B6" s="66" t="s">
        <v>99</v>
      </c>
      <c r="C6" s="66" t="s">
        <v>152</v>
      </c>
      <c r="D6" s="66" t="s">
        <v>26</v>
      </c>
      <c r="E6" s="66">
        <f t="shared" si="1"/>
        <v>89.9</v>
      </c>
      <c r="F6" s="66">
        <f t="shared" si="2"/>
        <v>59.9</v>
      </c>
      <c r="G6" s="66">
        <f t="shared" si="3"/>
        <v>59.9</v>
      </c>
      <c r="H6" s="66">
        <f t="shared" si="4"/>
        <v>149.80000000000001</v>
      </c>
      <c r="I6" s="66" t="s">
        <v>157</v>
      </c>
      <c r="J6" s="66">
        <f t="shared" si="5"/>
        <v>149.80000000000001</v>
      </c>
      <c r="P6" t="s">
        <v>1</v>
      </c>
      <c r="Q6" t="e" vm="15">
        <v>#VALUE!</v>
      </c>
      <c r="R6" t="e" vm="21">
        <v>#VALUE!</v>
      </c>
      <c r="S6" t="e" vm="22">
        <v>#VALUE!</v>
      </c>
      <c r="T6" s="31">
        <v>219.9</v>
      </c>
      <c r="U6" s="31">
        <v>189.9</v>
      </c>
      <c r="V6">
        <v>2</v>
      </c>
      <c r="W6">
        <v>4</v>
      </c>
    </row>
    <row r="7" spans="1:28" x14ac:dyDescent="0.25">
      <c r="A7" s="66" t="str">
        <f t="shared" si="0"/>
        <v>FAIXA 5Até R$ 129,80</v>
      </c>
      <c r="B7" s="66" t="s">
        <v>99</v>
      </c>
      <c r="C7" s="66" t="s">
        <v>152</v>
      </c>
      <c r="D7" s="66" t="s">
        <v>220</v>
      </c>
      <c r="E7" s="66">
        <f t="shared" si="1"/>
        <v>89.9</v>
      </c>
      <c r="F7" s="66">
        <f t="shared" si="2"/>
        <v>64.900000000000006</v>
      </c>
      <c r="G7" s="66">
        <f t="shared" si="3"/>
        <v>64.900000000000006</v>
      </c>
      <c r="H7" s="66">
        <f t="shared" si="4"/>
        <v>154.80000000000001</v>
      </c>
      <c r="I7" s="66" t="s">
        <v>158</v>
      </c>
      <c r="J7" s="66">
        <f t="shared" si="5"/>
        <v>154.80000000000001</v>
      </c>
      <c r="P7" t="s">
        <v>59</v>
      </c>
      <c r="Q7" t="e" vm="15">
        <v>#VALUE!</v>
      </c>
      <c r="R7" t="e" vm="23">
        <v>#VALUE!</v>
      </c>
      <c r="S7" t="e" vm="24">
        <v>#VALUE!</v>
      </c>
      <c r="T7" s="31">
        <v>319.89999999999998</v>
      </c>
      <c r="U7" s="31">
        <v>319.89999999999998</v>
      </c>
      <c r="V7">
        <v>2</v>
      </c>
      <c r="W7">
        <v>5</v>
      </c>
    </row>
    <row r="8" spans="1:28" x14ac:dyDescent="0.25">
      <c r="A8" s="66" t="str">
        <f t="shared" si="0"/>
        <v>FAIXA 7Até R$ 129,80</v>
      </c>
      <c r="B8" s="66" t="s">
        <v>99</v>
      </c>
      <c r="C8" s="66" t="s">
        <v>153</v>
      </c>
      <c r="D8" s="66" t="s">
        <v>181</v>
      </c>
      <c r="E8" s="66">
        <f t="shared" si="1"/>
        <v>134.9</v>
      </c>
      <c r="F8" s="66">
        <f t="shared" si="2"/>
        <v>54.9</v>
      </c>
      <c r="G8" s="66">
        <f t="shared" si="3"/>
        <v>49.9</v>
      </c>
      <c r="H8" s="66">
        <f t="shared" si="4"/>
        <v>189.8</v>
      </c>
      <c r="I8" s="66" t="s">
        <v>160</v>
      </c>
      <c r="J8" s="66">
        <f t="shared" si="5"/>
        <v>184.8</v>
      </c>
    </row>
    <row r="9" spans="1:28" x14ac:dyDescent="0.25">
      <c r="A9" s="66" t="str">
        <f t="shared" si="0"/>
        <v>FAIXA 6Até R$ 129,80</v>
      </c>
      <c r="B9" s="66" t="s">
        <v>99</v>
      </c>
      <c r="C9" s="66" t="s">
        <v>153</v>
      </c>
      <c r="D9" s="66" t="s">
        <v>26</v>
      </c>
      <c r="E9" s="66">
        <f t="shared" si="1"/>
        <v>134.9</v>
      </c>
      <c r="F9" s="66">
        <f t="shared" si="2"/>
        <v>59.9</v>
      </c>
      <c r="G9" s="66">
        <f t="shared" si="3"/>
        <v>59.9</v>
      </c>
      <c r="H9" s="66">
        <f t="shared" si="4"/>
        <v>194.8</v>
      </c>
      <c r="I9" s="66" t="s">
        <v>159</v>
      </c>
      <c r="J9" s="66">
        <f t="shared" si="5"/>
        <v>194.8</v>
      </c>
    </row>
    <row r="10" spans="1:28" x14ac:dyDescent="0.25">
      <c r="A10" s="66" t="str">
        <f t="shared" si="0"/>
        <v>FAIXA 8Até R$ 129,80</v>
      </c>
      <c r="B10" s="66" t="s">
        <v>99</v>
      </c>
      <c r="C10" s="66" t="s">
        <v>153</v>
      </c>
      <c r="D10" s="66" t="s">
        <v>220</v>
      </c>
      <c r="E10" s="66">
        <f t="shared" si="1"/>
        <v>134.9</v>
      </c>
      <c r="F10" s="66">
        <f t="shared" si="2"/>
        <v>64.900000000000006</v>
      </c>
      <c r="G10" s="66">
        <f t="shared" si="3"/>
        <v>64.900000000000006</v>
      </c>
      <c r="H10" s="66">
        <f t="shared" si="4"/>
        <v>199.8</v>
      </c>
      <c r="I10" s="66" t="s">
        <v>161</v>
      </c>
      <c r="J10" s="66">
        <f t="shared" si="5"/>
        <v>199.8</v>
      </c>
    </row>
    <row r="11" spans="1:28" x14ac:dyDescent="0.25">
      <c r="A11" s="66" t="str">
        <f t="shared" si="0"/>
        <v>FAIXA 9Até R$ 129,80</v>
      </c>
      <c r="B11" s="66" t="s">
        <v>99</v>
      </c>
      <c r="C11" s="66" t="s">
        <v>151</v>
      </c>
      <c r="D11" s="66" t="s">
        <v>10</v>
      </c>
      <c r="E11" s="66">
        <f t="shared" si="1"/>
        <v>84.9</v>
      </c>
      <c r="F11" s="66">
        <f t="shared" si="2"/>
        <v>119.9</v>
      </c>
      <c r="G11" s="66">
        <f t="shared" si="3"/>
        <v>79.900000000000006</v>
      </c>
      <c r="H11" s="66">
        <f t="shared" si="4"/>
        <v>204.8</v>
      </c>
      <c r="I11" s="66" t="s">
        <v>162</v>
      </c>
      <c r="J11" s="66">
        <f t="shared" si="5"/>
        <v>164.8</v>
      </c>
    </row>
    <row r="12" spans="1:28" x14ac:dyDescent="0.25">
      <c r="A12" s="66" t="str">
        <f t="shared" si="0"/>
        <v>FAIXA 10Até R$ 129,80</v>
      </c>
      <c r="B12" s="66" t="s">
        <v>99</v>
      </c>
      <c r="C12" s="66" t="s">
        <v>152</v>
      </c>
      <c r="D12" s="66" t="s">
        <v>10</v>
      </c>
      <c r="E12" s="66">
        <f t="shared" si="1"/>
        <v>89.9</v>
      </c>
      <c r="F12" s="66">
        <f t="shared" si="2"/>
        <v>119.9</v>
      </c>
      <c r="G12" s="66">
        <f t="shared" si="3"/>
        <v>79.900000000000006</v>
      </c>
      <c r="H12" s="66">
        <f t="shared" si="4"/>
        <v>209.8</v>
      </c>
      <c r="I12" s="66" t="s">
        <v>163</v>
      </c>
      <c r="J12" s="66">
        <f t="shared" si="5"/>
        <v>169.8</v>
      </c>
    </row>
    <row r="13" spans="1:28" x14ac:dyDescent="0.25">
      <c r="A13" s="66" t="str">
        <f t="shared" si="0"/>
        <v>FAIXA 11Até R$ 129,80</v>
      </c>
      <c r="B13" s="66" t="s">
        <v>99</v>
      </c>
      <c r="C13" s="66" t="s">
        <v>153</v>
      </c>
      <c r="D13" s="66" t="s">
        <v>10</v>
      </c>
      <c r="E13" s="66">
        <f t="shared" si="1"/>
        <v>134.9</v>
      </c>
      <c r="F13" s="66">
        <f t="shared" si="2"/>
        <v>119.9</v>
      </c>
      <c r="G13" s="66">
        <f t="shared" si="3"/>
        <v>79.900000000000006</v>
      </c>
      <c r="H13" s="66">
        <f t="shared" si="4"/>
        <v>254.8</v>
      </c>
      <c r="I13" s="66" t="s">
        <v>164</v>
      </c>
      <c r="J13" s="66">
        <f t="shared" si="5"/>
        <v>214.8</v>
      </c>
      <c r="P13" s="66" t="s">
        <v>189</v>
      </c>
    </row>
    <row r="14" spans="1:28" ht="15" customHeight="1" x14ac:dyDescent="0.25">
      <c r="A14" s="66" t="str">
        <f t="shared" si="0"/>
        <v>FAIXA 12Até R$ 129,80</v>
      </c>
      <c r="B14" s="66" t="s">
        <v>99</v>
      </c>
      <c r="C14" s="66" t="s">
        <v>151</v>
      </c>
      <c r="D14" s="66" t="s">
        <v>58</v>
      </c>
      <c r="E14" s="66">
        <f t="shared" si="1"/>
        <v>84.9</v>
      </c>
      <c r="F14" s="66">
        <f t="shared" si="2"/>
        <v>169.9</v>
      </c>
      <c r="G14" s="66">
        <f t="shared" si="3"/>
        <v>139.9</v>
      </c>
      <c r="H14" s="66">
        <f t="shared" si="4"/>
        <v>254.8</v>
      </c>
      <c r="I14" s="66" t="s">
        <v>165</v>
      </c>
      <c r="J14" s="66">
        <f t="shared" si="5"/>
        <v>224.8</v>
      </c>
      <c r="M14" s="64"/>
      <c r="N14" s="64"/>
      <c r="P14" s="66" t="s">
        <v>66</v>
      </c>
    </row>
    <row r="15" spans="1:28" ht="15" customHeight="1" x14ac:dyDescent="0.25">
      <c r="A15" s="66" t="str">
        <f t="shared" si="0"/>
        <v>FAIXA 13Até R$ 129,80</v>
      </c>
      <c r="B15" s="66" t="s">
        <v>99</v>
      </c>
      <c r="C15" s="66" t="s">
        <v>152</v>
      </c>
      <c r="D15" s="66" t="s">
        <v>58</v>
      </c>
      <c r="E15" s="66">
        <f t="shared" si="1"/>
        <v>89.9</v>
      </c>
      <c r="F15" s="66">
        <f t="shared" si="2"/>
        <v>169.9</v>
      </c>
      <c r="G15" s="66">
        <f t="shared" si="3"/>
        <v>139.9</v>
      </c>
      <c r="H15" s="66">
        <f t="shared" si="4"/>
        <v>259.8</v>
      </c>
      <c r="I15" s="66" t="s">
        <v>166</v>
      </c>
      <c r="J15" s="66">
        <f t="shared" si="5"/>
        <v>229.8</v>
      </c>
      <c r="M15" s="64"/>
      <c r="N15" s="64"/>
      <c r="P15" s="66" t="s">
        <v>156</v>
      </c>
    </row>
    <row r="16" spans="1:28" x14ac:dyDescent="0.25">
      <c r="A16" s="66" t="str">
        <f t="shared" si="0"/>
        <v>FAIXA 14Até R$ 129,80</v>
      </c>
      <c r="B16" s="66" t="s">
        <v>99</v>
      </c>
      <c r="C16" s="66" t="s">
        <v>153</v>
      </c>
      <c r="D16" s="66" t="s">
        <v>58</v>
      </c>
      <c r="E16" s="66">
        <f t="shared" si="1"/>
        <v>134.9</v>
      </c>
      <c r="F16" s="66">
        <f t="shared" si="2"/>
        <v>169.9</v>
      </c>
      <c r="G16" s="66">
        <f t="shared" si="3"/>
        <v>139.9</v>
      </c>
      <c r="H16" s="66">
        <f t="shared" si="4"/>
        <v>304.8</v>
      </c>
      <c r="I16" s="66" t="s">
        <v>167</v>
      </c>
      <c r="J16" s="66">
        <f t="shared" si="5"/>
        <v>274.8</v>
      </c>
      <c r="P16" s="66" t="s">
        <v>67</v>
      </c>
    </row>
    <row r="17" spans="1:16" x14ac:dyDescent="0.25">
      <c r="A17" s="66" t="str">
        <f t="shared" si="0"/>
        <v>FAIXA 15Até R$ 129,80</v>
      </c>
      <c r="B17" s="66" t="s">
        <v>99</v>
      </c>
      <c r="C17" s="66" t="s">
        <v>151</v>
      </c>
      <c r="D17" s="66" t="s">
        <v>1</v>
      </c>
      <c r="E17" s="66">
        <f t="shared" si="1"/>
        <v>84.9</v>
      </c>
      <c r="F17" s="66">
        <f t="shared" si="2"/>
        <v>219.9</v>
      </c>
      <c r="G17" s="66">
        <f t="shared" si="3"/>
        <v>189.9</v>
      </c>
      <c r="H17" s="66">
        <f t="shared" si="4"/>
        <v>304.8</v>
      </c>
      <c r="I17" s="66" t="s">
        <v>168</v>
      </c>
      <c r="J17" s="66">
        <f t="shared" si="5"/>
        <v>274.8</v>
      </c>
      <c r="P17" s="66" t="s">
        <v>157</v>
      </c>
    </row>
    <row r="18" spans="1:16" x14ac:dyDescent="0.25">
      <c r="A18" s="66" t="str">
        <f t="shared" si="0"/>
        <v>FAIXA 16Até R$ 129,80</v>
      </c>
      <c r="B18" s="66" t="s">
        <v>99</v>
      </c>
      <c r="C18" s="66" t="s">
        <v>152</v>
      </c>
      <c r="D18" s="66" t="s">
        <v>1</v>
      </c>
      <c r="E18" s="66">
        <f t="shared" si="1"/>
        <v>89.9</v>
      </c>
      <c r="F18" s="66">
        <f t="shared" si="2"/>
        <v>219.9</v>
      </c>
      <c r="G18" s="66">
        <f t="shared" si="3"/>
        <v>189.9</v>
      </c>
      <c r="H18" s="66">
        <f t="shared" si="4"/>
        <v>309.8</v>
      </c>
      <c r="I18" s="66" t="s">
        <v>169</v>
      </c>
      <c r="J18" s="66">
        <f t="shared" si="5"/>
        <v>279.8</v>
      </c>
      <c r="P18" s="66" t="s">
        <v>158</v>
      </c>
    </row>
    <row r="19" spans="1:16" x14ac:dyDescent="0.25">
      <c r="A19" s="66" t="str">
        <f t="shared" si="0"/>
        <v>FAIXA 17Até R$ 129,80</v>
      </c>
      <c r="B19" s="66" t="s">
        <v>99</v>
      </c>
      <c r="C19" s="66" t="s">
        <v>153</v>
      </c>
      <c r="D19" s="66" t="s">
        <v>1</v>
      </c>
      <c r="E19" s="66">
        <f t="shared" si="1"/>
        <v>134.9</v>
      </c>
      <c r="F19" s="66">
        <f t="shared" si="2"/>
        <v>219.9</v>
      </c>
      <c r="G19" s="66">
        <f t="shared" si="3"/>
        <v>189.9</v>
      </c>
      <c r="H19" s="66">
        <f t="shared" si="4"/>
        <v>354.8</v>
      </c>
      <c r="I19" s="66" t="s">
        <v>170</v>
      </c>
      <c r="J19" s="66">
        <f t="shared" si="5"/>
        <v>324.8</v>
      </c>
      <c r="P19" s="66" t="s">
        <v>160</v>
      </c>
    </row>
    <row r="20" spans="1:16" x14ac:dyDescent="0.25">
      <c r="A20" s="66" t="str">
        <f t="shared" si="0"/>
        <v>FAIXA 18Até R$ 129,80</v>
      </c>
      <c r="B20" s="66" t="s">
        <v>99</v>
      </c>
      <c r="C20" s="66" t="s">
        <v>154</v>
      </c>
      <c r="D20" s="66" t="s">
        <v>181</v>
      </c>
      <c r="E20" s="66">
        <f t="shared" si="1"/>
        <v>304.89999999999998</v>
      </c>
      <c r="F20" s="66">
        <f t="shared" si="2"/>
        <v>54.9</v>
      </c>
      <c r="G20" s="66">
        <f t="shared" si="3"/>
        <v>49.9</v>
      </c>
      <c r="H20" s="66">
        <f t="shared" si="4"/>
        <v>359.79999999999995</v>
      </c>
      <c r="I20" s="66" t="s">
        <v>171</v>
      </c>
      <c r="J20" s="66">
        <f t="shared" si="5"/>
        <v>354.79999999999995</v>
      </c>
      <c r="P20" s="66" t="s">
        <v>159</v>
      </c>
    </row>
    <row r="21" spans="1:16" x14ac:dyDescent="0.25">
      <c r="A21" s="66" t="str">
        <f t="shared" si="0"/>
        <v>FAIXA 19Até R$ 129,80</v>
      </c>
      <c r="B21" s="66" t="s">
        <v>99</v>
      </c>
      <c r="C21" s="66" t="s">
        <v>154</v>
      </c>
      <c r="D21" s="66" t="s">
        <v>26</v>
      </c>
      <c r="E21" s="66">
        <f t="shared" si="1"/>
        <v>304.89999999999998</v>
      </c>
      <c r="F21" s="66">
        <f t="shared" si="2"/>
        <v>59.9</v>
      </c>
      <c r="G21" s="66">
        <f t="shared" si="3"/>
        <v>59.9</v>
      </c>
      <c r="H21" s="66">
        <f t="shared" si="4"/>
        <v>364.79999999999995</v>
      </c>
      <c r="I21" s="66" t="s">
        <v>172</v>
      </c>
      <c r="J21" s="66">
        <f t="shared" si="5"/>
        <v>364.79999999999995</v>
      </c>
      <c r="P21" s="66" t="s">
        <v>161</v>
      </c>
    </row>
    <row r="22" spans="1:16" x14ac:dyDescent="0.25">
      <c r="A22" s="66" t="str">
        <f t="shared" si="0"/>
        <v>FAIXA 20Até R$ 129,80</v>
      </c>
      <c r="B22" s="66" t="s">
        <v>99</v>
      </c>
      <c r="C22" s="66" t="s">
        <v>154</v>
      </c>
      <c r="D22" s="66" t="s">
        <v>220</v>
      </c>
      <c r="E22" s="66">
        <f t="shared" si="1"/>
        <v>304.89999999999998</v>
      </c>
      <c r="F22" s="66">
        <f t="shared" si="2"/>
        <v>64.900000000000006</v>
      </c>
      <c r="G22" s="66">
        <f t="shared" si="3"/>
        <v>64.900000000000006</v>
      </c>
      <c r="H22" s="66">
        <f t="shared" si="4"/>
        <v>369.79999999999995</v>
      </c>
      <c r="I22" s="66" t="s">
        <v>173</v>
      </c>
      <c r="J22" s="66">
        <f t="shared" si="5"/>
        <v>369.79999999999995</v>
      </c>
      <c r="P22" s="66" t="s">
        <v>162</v>
      </c>
    </row>
    <row r="23" spans="1:16" x14ac:dyDescent="0.25">
      <c r="A23" s="66" t="str">
        <f t="shared" si="0"/>
        <v>FAIXA 21Até R$ 129,80</v>
      </c>
      <c r="B23" s="66" t="s">
        <v>99</v>
      </c>
      <c r="C23" s="66" t="s">
        <v>151</v>
      </c>
      <c r="D23" s="66" t="s">
        <v>59</v>
      </c>
      <c r="E23" s="66">
        <f t="shared" si="1"/>
        <v>84.9</v>
      </c>
      <c r="F23" s="66">
        <f t="shared" si="2"/>
        <v>319.89999999999998</v>
      </c>
      <c r="G23" s="66">
        <f t="shared" si="3"/>
        <v>319.89999999999998</v>
      </c>
      <c r="H23" s="66">
        <f t="shared" si="4"/>
        <v>404.79999999999995</v>
      </c>
      <c r="I23" s="66" t="s">
        <v>174</v>
      </c>
      <c r="J23" s="66">
        <f t="shared" si="5"/>
        <v>404.79999999999995</v>
      </c>
      <c r="P23" s="66" t="s">
        <v>163</v>
      </c>
    </row>
    <row r="24" spans="1:16" x14ac:dyDescent="0.25">
      <c r="A24" s="66" t="str">
        <f t="shared" si="0"/>
        <v>FAIXA 22Até R$ 129,80</v>
      </c>
      <c r="B24" s="66" t="s">
        <v>99</v>
      </c>
      <c r="C24" s="66" t="s">
        <v>152</v>
      </c>
      <c r="D24" s="66" t="s">
        <v>59</v>
      </c>
      <c r="E24" s="66">
        <f t="shared" si="1"/>
        <v>89.9</v>
      </c>
      <c r="F24" s="66">
        <f t="shared" si="2"/>
        <v>319.89999999999998</v>
      </c>
      <c r="G24" s="66">
        <f t="shared" si="3"/>
        <v>319.89999999999998</v>
      </c>
      <c r="H24" s="66">
        <f t="shared" si="4"/>
        <v>409.79999999999995</v>
      </c>
      <c r="I24" s="66" t="s">
        <v>175</v>
      </c>
      <c r="J24" s="66">
        <f t="shared" si="5"/>
        <v>409.79999999999995</v>
      </c>
      <c r="P24" s="66" t="s">
        <v>164</v>
      </c>
    </row>
    <row r="25" spans="1:16" x14ac:dyDescent="0.25">
      <c r="A25" s="66" t="str">
        <f t="shared" si="0"/>
        <v>FAIXA 23Até R$ 129,80</v>
      </c>
      <c r="B25" s="66" t="s">
        <v>99</v>
      </c>
      <c r="C25" s="66" t="s">
        <v>154</v>
      </c>
      <c r="D25" s="66" t="s">
        <v>10</v>
      </c>
      <c r="E25" s="66">
        <f t="shared" si="1"/>
        <v>304.89999999999998</v>
      </c>
      <c r="F25" s="66">
        <f t="shared" si="2"/>
        <v>119.9</v>
      </c>
      <c r="G25" s="66">
        <f t="shared" si="3"/>
        <v>79.900000000000006</v>
      </c>
      <c r="H25" s="66">
        <f t="shared" si="4"/>
        <v>424.79999999999995</v>
      </c>
      <c r="I25" s="66" t="s">
        <v>176</v>
      </c>
      <c r="J25" s="66">
        <f t="shared" si="5"/>
        <v>384.79999999999995</v>
      </c>
      <c r="P25" s="66" t="s">
        <v>165</v>
      </c>
    </row>
    <row r="26" spans="1:16" x14ac:dyDescent="0.25">
      <c r="A26" s="66" t="str">
        <f t="shared" si="0"/>
        <v>FAIXA 24Até R$ 129,80</v>
      </c>
      <c r="B26" s="66" t="s">
        <v>99</v>
      </c>
      <c r="C26" s="66" t="s">
        <v>153</v>
      </c>
      <c r="D26" s="66" t="s">
        <v>59</v>
      </c>
      <c r="E26" s="66">
        <f t="shared" si="1"/>
        <v>134.9</v>
      </c>
      <c r="F26" s="66">
        <f t="shared" si="2"/>
        <v>319.89999999999998</v>
      </c>
      <c r="G26" s="66">
        <f t="shared" si="3"/>
        <v>319.89999999999998</v>
      </c>
      <c r="H26" s="66">
        <f t="shared" si="4"/>
        <v>454.79999999999995</v>
      </c>
      <c r="I26" s="66" t="s">
        <v>177</v>
      </c>
      <c r="J26" s="66">
        <f t="shared" si="5"/>
        <v>454.79999999999995</v>
      </c>
      <c r="P26" s="66" t="s">
        <v>166</v>
      </c>
    </row>
    <row r="27" spans="1:16" x14ac:dyDescent="0.25">
      <c r="A27" s="66" t="str">
        <f t="shared" si="0"/>
        <v>FAIXA 25Até R$ 129,80</v>
      </c>
      <c r="B27" s="66" t="s">
        <v>99</v>
      </c>
      <c r="C27" s="66" t="s">
        <v>154</v>
      </c>
      <c r="D27" s="66" t="s">
        <v>58</v>
      </c>
      <c r="E27" s="66">
        <f t="shared" si="1"/>
        <v>304.89999999999998</v>
      </c>
      <c r="F27" s="66">
        <f t="shared" si="2"/>
        <v>169.9</v>
      </c>
      <c r="G27" s="66">
        <f t="shared" si="3"/>
        <v>139.9</v>
      </c>
      <c r="H27" s="66">
        <f t="shared" si="4"/>
        <v>474.79999999999995</v>
      </c>
      <c r="I27" s="66" t="s">
        <v>206</v>
      </c>
      <c r="J27" s="66">
        <f t="shared" si="5"/>
        <v>444.79999999999995</v>
      </c>
      <c r="P27" s="66" t="s">
        <v>167</v>
      </c>
    </row>
    <row r="28" spans="1:16" x14ac:dyDescent="0.25">
      <c r="A28" s="66" t="str">
        <f t="shared" si="0"/>
        <v>FAIXA 26Até R$ 129,80</v>
      </c>
      <c r="B28" s="66" t="s">
        <v>99</v>
      </c>
      <c r="C28" s="66" t="s">
        <v>154</v>
      </c>
      <c r="D28" s="66" t="s">
        <v>1</v>
      </c>
      <c r="E28" s="66">
        <f t="shared" si="1"/>
        <v>304.89999999999998</v>
      </c>
      <c r="F28" s="66">
        <f t="shared" si="2"/>
        <v>219.9</v>
      </c>
      <c r="G28" s="66">
        <f t="shared" si="3"/>
        <v>189.9</v>
      </c>
      <c r="H28" s="66">
        <f t="shared" si="4"/>
        <v>524.79999999999995</v>
      </c>
      <c r="I28" s="66" t="s">
        <v>207</v>
      </c>
      <c r="J28" s="66">
        <f t="shared" si="5"/>
        <v>494.79999999999995</v>
      </c>
      <c r="P28" s="66" t="s">
        <v>168</v>
      </c>
    </row>
    <row r="29" spans="1:16" x14ac:dyDescent="0.25">
      <c r="A29" s="66" t="str">
        <f t="shared" si="0"/>
        <v>FAIXA 27Até R$ 129,80</v>
      </c>
      <c r="B29" s="66" t="s">
        <v>99</v>
      </c>
      <c r="C29" s="66" t="s">
        <v>154</v>
      </c>
      <c r="D29" s="66" t="s">
        <v>59</v>
      </c>
      <c r="E29" s="66">
        <f t="shared" si="1"/>
        <v>304.89999999999998</v>
      </c>
      <c r="F29" s="66">
        <f t="shared" si="2"/>
        <v>319.89999999999998</v>
      </c>
      <c r="G29" s="66">
        <f t="shared" si="3"/>
        <v>319.89999999999998</v>
      </c>
      <c r="H29" s="66">
        <f t="shared" si="4"/>
        <v>624.79999999999995</v>
      </c>
      <c r="I29" s="66" t="s">
        <v>208</v>
      </c>
      <c r="J29" s="66">
        <f t="shared" si="5"/>
        <v>624.79999999999995</v>
      </c>
      <c r="P29" s="66" t="s">
        <v>169</v>
      </c>
    </row>
    <row r="30" spans="1:16" x14ac:dyDescent="0.25">
      <c r="A30" s="66" t="str">
        <f t="shared" si="0"/>
        <v>FAIXA 0Entre R$ 129,81 e R$ 139,80</v>
      </c>
      <c r="B30" s="66" t="s">
        <v>100</v>
      </c>
      <c r="C30" s="66" t="s">
        <v>151</v>
      </c>
      <c r="D30" s="66" t="s">
        <v>181</v>
      </c>
      <c r="E30" s="66">
        <f t="shared" si="1"/>
        <v>84.9</v>
      </c>
      <c r="F30" s="66">
        <f t="shared" si="2"/>
        <v>54.9</v>
      </c>
      <c r="G30" s="66">
        <f t="shared" si="3"/>
        <v>49.9</v>
      </c>
      <c r="H30" s="66">
        <f t="shared" si="4"/>
        <v>139.80000000000001</v>
      </c>
      <c r="I30" s="66" t="s">
        <v>189</v>
      </c>
      <c r="J30" s="66">
        <f t="shared" si="5"/>
        <v>134.80000000000001</v>
      </c>
      <c r="P30" s="66" t="s">
        <v>170</v>
      </c>
    </row>
    <row r="31" spans="1:16" x14ac:dyDescent="0.25">
      <c r="A31" s="66" t="str">
        <f t="shared" si="0"/>
        <v>FAIXA 1Entre R$ 129,81 e R$ 139,80</v>
      </c>
      <c r="B31" s="66" t="s">
        <v>100</v>
      </c>
      <c r="C31" s="66" t="s">
        <v>151</v>
      </c>
      <c r="D31" s="66" t="s">
        <v>26</v>
      </c>
      <c r="E31" s="66">
        <f t="shared" si="1"/>
        <v>84.9</v>
      </c>
      <c r="F31" s="66">
        <f t="shared" si="2"/>
        <v>59.9</v>
      </c>
      <c r="G31" s="66">
        <f t="shared" si="3"/>
        <v>59.9</v>
      </c>
      <c r="H31" s="66">
        <f t="shared" si="4"/>
        <v>144.80000000000001</v>
      </c>
      <c r="I31" s="66" t="s">
        <v>66</v>
      </c>
      <c r="J31" s="66">
        <f t="shared" si="5"/>
        <v>144.80000000000001</v>
      </c>
      <c r="P31" s="66" t="s">
        <v>171</v>
      </c>
    </row>
    <row r="32" spans="1:16" x14ac:dyDescent="0.25">
      <c r="A32" s="66" t="str">
        <f t="shared" si="0"/>
        <v>FAIXA 3Entre R$ 129,81 e R$ 139,80</v>
      </c>
      <c r="B32" s="66" t="s">
        <v>100</v>
      </c>
      <c r="C32" s="66" t="s">
        <v>152</v>
      </c>
      <c r="D32" s="66" t="s">
        <v>181</v>
      </c>
      <c r="E32" s="66">
        <f t="shared" si="1"/>
        <v>89.9</v>
      </c>
      <c r="F32" s="66">
        <f t="shared" si="2"/>
        <v>54.9</v>
      </c>
      <c r="G32" s="66">
        <f t="shared" si="3"/>
        <v>49.9</v>
      </c>
      <c r="H32" s="66">
        <f t="shared" si="4"/>
        <v>144.80000000000001</v>
      </c>
      <c r="I32" s="66" t="s">
        <v>156</v>
      </c>
      <c r="J32" s="66">
        <f t="shared" si="5"/>
        <v>139.80000000000001</v>
      </c>
      <c r="P32" s="66" t="s">
        <v>172</v>
      </c>
    </row>
    <row r="33" spans="1:16" x14ac:dyDescent="0.25">
      <c r="A33" s="66" t="str">
        <f t="shared" si="0"/>
        <v>FAIXA 2Entre R$ 129,81 e R$ 139,80</v>
      </c>
      <c r="B33" s="66" t="s">
        <v>100</v>
      </c>
      <c r="C33" s="66" t="s">
        <v>151</v>
      </c>
      <c r="D33" s="66" t="s">
        <v>220</v>
      </c>
      <c r="E33" s="66">
        <f t="shared" si="1"/>
        <v>84.9</v>
      </c>
      <c r="F33" s="66">
        <f t="shared" si="2"/>
        <v>64.900000000000006</v>
      </c>
      <c r="G33" s="66">
        <f t="shared" si="3"/>
        <v>64.900000000000006</v>
      </c>
      <c r="H33" s="66">
        <f t="shared" si="4"/>
        <v>149.80000000000001</v>
      </c>
      <c r="I33" s="66" t="s">
        <v>67</v>
      </c>
      <c r="J33" s="66">
        <f t="shared" si="5"/>
        <v>149.80000000000001</v>
      </c>
      <c r="P33" s="66" t="s">
        <v>173</v>
      </c>
    </row>
    <row r="34" spans="1:16" x14ac:dyDescent="0.25">
      <c r="A34" s="66" t="str">
        <f t="shared" si="0"/>
        <v>FAIXA 4Entre R$ 129,81 e R$ 139,80</v>
      </c>
      <c r="B34" s="66" t="s">
        <v>100</v>
      </c>
      <c r="C34" s="66" t="s">
        <v>152</v>
      </c>
      <c r="D34" s="66" t="s">
        <v>26</v>
      </c>
      <c r="E34" s="66">
        <f t="shared" si="1"/>
        <v>89.9</v>
      </c>
      <c r="F34" s="66">
        <f t="shared" si="2"/>
        <v>59.9</v>
      </c>
      <c r="G34" s="66">
        <f t="shared" si="3"/>
        <v>59.9</v>
      </c>
      <c r="H34" s="66">
        <f t="shared" si="4"/>
        <v>149.80000000000001</v>
      </c>
      <c r="I34" s="66" t="s">
        <v>157</v>
      </c>
      <c r="J34" s="66">
        <f t="shared" si="5"/>
        <v>149.80000000000001</v>
      </c>
      <c r="P34" s="66" t="s">
        <v>174</v>
      </c>
    </row>
    <row r="35" spans="1:16" x14ac:dyDescent="0.25">
      <c r="A35" s="66" t="str">
        <f t="shared" si="0"/>
        <v>FAIXA 5Entre R$ 129,81 e R$ 139,80</v>
      </c>
      <c r="B35" s="66" t="s">
        <v>100</v>
      </c>
      <c r="C35" s="66" t="s">
        <v>152</v>
      </c>
      <c r="D35" s="66" t="s">
        <v>220</v>
      </c>
      <c r="E35" s="66">
        <f t="shared" si="1"/>
        <v>89.9</v>
      </c>
      <c r="F35" s="66">
        <f t="shared" si="2"/>
        <v>64.900000000000006</v>
      </c>
      <c r="G35" s="66">
        <f t="shared" si="3"/>
        <v>64.900000000000006</v>
      </c>
      <c r="H35" s="66">
        <f t="shared" si="4"/>
        <v>154.80000000000001</v>
      </c>
      <c r="I35" s="66" t="s">
        <v>158</v>
      </c>
      <c r="J35" s="66">
        <f t="shared" si="5"/>
        <v>154.80000000000001</v>
      </c>
      <c r="P35" s="66" t="s">
        <v>175</v>
      </c>
    </row>
    <row r="36" spans="1:16" x14ac:dyDescent="0.25">
      <c r="A36" s="66" t="str">
        <f t="shared" si="0"/>
        <v>FAIXA 7Entre R$ 129,81 e R$ 139,80</v>
      </c>
      <c r="B36" s="66" t="s">
        <v>100</v>
      </c>
      <c r="C36" s="66" t="s">
        <v>153</v>
      </c>
      <c r="D36" s="66" t="s">
        <v>181</v>
      </c>
      <c r="E36" s="66">
        <f t="shared" si="1"/>
        <v>134.9</v>
      </c>
      <c r="F36" s="66">
        <f t="shared" si="2"/>
        <v>54.9</v>
      </c>
      <c r="G36" s="66">
        <f t="shared" si="3"/>
        <v>49.9</v>
      </c>
      <c r="H36" s="66">
        <f t="shared" si="4"/>
        <v>189.8</v>
      </c>
      <c r="I36" s="66" t="s">
        <v>160</v>
      </c>
      <c r="J36" s="66">
        <f t="shared" si="5"/>
        <v>184.8</v>
      </c>
      <c r="P36" s="66" t="s">
        <v>176</v>
      </c>
    </row>
    <row r="37" spans="1:16" x14ac:dyDescent="0.25">
      <c r="A37" s="66" t="str">
        <f t="shared" si="0"/>
        <v>FAIXA 6Entre R$ 129,81 e R$ 139,80</v>
      </c>
      <c r="B37" s="66" t="s">
        <v>100</v>
      </c>
      <c r="C37" s="66" t="s">
        <v>153</v>
      </c>
      <c r="D37" s="66" t="s">
        <v>26</v>
      </c>
      <c r="E37" s="66">
        <f t="shared" si="1"/>
        <v>134.9</v>
      </c>
      <c r="F37" s="66">
        <f t="shared" si="2"/>
        <v>59.9</v>
      </c>
      <c r="G37" s="66">
        <f t="shared" si="3"/>
        <v>59.9</v>
      </c>
      <c r="H37" s="66">
        <f t="shared" si="4"/>
        <v>194.8</v>
      </c>
      <c r="I37" s="66" t="s">
        <v>159</v>
      </c>
      <c r="J37" s="66">
        <f t="shared" si="5"/>
        <v>194.8</v>
      </c>
      <c r="P37" s="66" t="s">
        <v>177</v>
      </c>
    </row>
    <row r="38" spans="1:16" x14ac:dyDescent="0.25">
      <c r="A38" s="66" t="str">
        <f t="shared" si="0"/>
        <v>FAIXA 8Entre R$ 129,81 e R$ 139,80</v>
      </c>
      <c r="B38" s="66" t="s">
        <v>100</v>
      </c>
      <c r="C38" s="66" t="s">
        <v>153</v>
      </c>
      <c r="D38" s="66" t="s">
        <v>220</v>
      </c>
      <c r="E38" s="66">
        <f t="shared" si="1"/>
        <v>134.9</v>
      </c>
      <c r="F38" s="66">
        <f t="shared" si="2"/>
        <v>64.900000000000006</v>
      </c>
      <c r="G38" s="66">
        <f t="shared" si="3"/>
        <v>64.900000000000006</v>
      </c>
      <c r="H38" s="66">
        <f t="shared" si="4"/>
        <v>199.8</v>
      </c>
      <c r="I38" s="66" t="s">
        <v>161</v>
      </c>
      <c r="J38" s="66">
        <f t="shared" si="5"/>
        <v>199.8</v>
      </c>
      <c r="P38" s="66" t="s">
        <v>206</v>
      </c>
    </row>
    <row r="39" spans="1:16" x14ac:dyDescent="0.25">
      <c r="A39" s="66" t="str">
        <f t="shared" si="0"/>
        <v>FAIXA 9Entre R$ 129,81 e R$ 139,80</v>
      </c>
      <c r="B39" s="66" t="s">
        <v>100</v>
      </c>
      <c r="C39" s="66" t="s">
        <v>151</v>
      </c>
      <c r="D39" s="66" t="s">
        <v>10</v>
      </c>
      <c r="E39" s="66">
        <f t="shared" si="1"/>
        <v>84.9</v>
      </c>
      <c r="F39" s="66">
        <f t="shared" si="2"/>
        <v>119.9</v>
      </c>
      <c r="G39" s="66">
        <f t="shared" si="3"/>
        <v>79.900000000000006</v>
      </c>
      <c r="H39" s="66">
        <f t="shared" si="4"/>
        <v>204.8</v>
      </c>
      <c r="I39" s="66" t="s">
        <v>162</v>
      </c>
      <c r="J39" s="66">
        <f t="shared" si="5"/>
        <v>164.8</v>
      </c>
      <c r="P39" s="66" t="s">
        <v>207</v>
      </c>
    </row>
    <row r="40" spans="1:16" x14ac:dyDescent="0.25">
      <c r="A40" s="66" t="str">
        <f t="shared" si="0"/>
        <v>FAIXA 10Entre R$ 129,81 e R$ 139,80</v>
      </c>
      <c r="B40" s="66" t="s">
        <v>100</v>
      </c>
      <c r="C40" s="66" t="s">
        <v>152</v>
      </c>
      <c r="D40" s="66" t="s">
        <v>10</v>
      </c>
      <c r="E40" s="66">
        <f t="shared" si="1"/>
        <v>89.9</v>
      </c>
      <c r="F40" s="66">
        <f t="shared" si="2"/>
        <v>119.9</v>
      </c>
      <c r="G40" s="66">
        <f t="shared" si="3"/>
        <v>79.900000000000006</v>
      </c>
      <c r="H40" s="66">
        <f t="shared" si="4"/>
        <v>209.8</v>
      </c>
      <c r="I40" s="66" t="s">
        <v>163</v>
      </c>
      <c r="J40" s="66">
        <f t="shared" si="5"/>
        <v>169.8</v>
      </c>
      <c r="P40" s="66" t="s">
        <v>208</v>
      </c>
    </row>
    <row r="41" spans="1:16" x14ac:dyDescent="0.25">
      <c r="A41" s="66" t="str">
        <f t="shared" si="0"/>
        <v>FAIXA 11Entre R$ 129,81 e R$ 139,80</v>
      </c>
      <c r="B41" s="66" t="s">
        <v>100</v>
      </c>
      <c r="C41" s="66" t="s">
        <v>153</v>
      </c>
      <c r="D41" s="66" t="s">
        <v>10</v>
      </c>
      <c r="E41" s="66">
        <f t="shared" si="1"/>
        <v>134.9</v>
      </c>
      <c r="F41" s="66">
        <f t="shared" si="2"/>
        <v>119.9</v>
      </c>
      <c r="G41" s="66">
        <f t="shared" si="3"/>
        <v>79.900000000000006</v>
      </c>
      <c r="H41" s="66">
        <f t="shared" si="4"/>
        <v>254.8</v>
      </c>
      <c r="I41" s="66" t="s">
        <v>164</v>
      </c>
      <c r="J41" s="66">
        <f t="shared" si="5"/>
        <v>214.8</v>
      </c>
    </row>
    <row r="42" spans="1:16" x14ac:dyDescent="0.25">
      <c r="A42" s="66" t="str">
        <f t="shared" si="0"/>
        <v>FAIXA 12Entre R$ 129,81 e R$ 139,80</v>
      </c>
      <c r="B42" s="66" t="s">
        <v>100</v>
      </c>
      <c r="C42" s="66" t="s">
        <v>151</v>
      </c>
      <c r="D42" s="66" t="s">
        <v>58</v>
      </c>
      <c r="E42" s="66">
        <f t="shared" si="1"/>
        <v>84.9</v>
      </c>
      <c r="F42" s="66">
        <f t="shared" si="2"/>
        <v>169.9</v>
      </c>
      <c r="G42" s="66">
        <f t="shared" si="3"/>
        <v>139.9</v>
      </c>
      <c r="H42" s="66">
        <f t="shared" si="4"/>
        <v>254.8</v>
      </c>
      <c r="I42" s="66" t="s">
        <v>165</v>
      </c>
      <c r="J42" s="66">
        <f t="shared" si="5"/>
        <v>224.8</v>
      </c>
    </row>
    <row r="43" spans="1:16" x14ac:dyDescent="0.25">
      <c r="A43" s="66" t="str">
        <f t="shared" si="0"/>
        <v>FAIXA 13Entre R$ 129,81 e R$ 139,80</v>
      </c>
      <c r="B43" s="66" t="s">
        <v>100</v>
      </c>
      <c r="C43" s="66" t="s">
        <v>152</v>
      </c>
      <c r="D43" s="66" t="s">
        <v>58</v>
      </c>
      <c r="E43" s="66">
        <f t="shared" si="1"/>
        <v>89.9</v>
      </c>
      <c r="F43" s="66">
        <f t="shared" si="2"/>
        <v>169.9</v>
      </c>
      <c r="G43" s="66">
        <f t="shared" si="3"/>
        <v>139.9</v>
      </c>
      <c r="H43" s="66">
        <f t="shared" si="4"/>
        <v>259.8</v>
      </c>
      <c r="I43" s="66" t="s">
        <v>166</v>
      </c>
      <c r="J43" s="66">
        <f t="shared" si="5"/>
        <v>229.8</v>
      </c>
    </row>
    <row r="44" spans="1:16" x14ac:dyDescent="0.25">
      <c r="A44" s="66" t="str">
        <f t="shared" si="0"/>
        <v>FAIXA 14Entre R$ 129,81 e R$ 139,80</v>
      </c>
      <c r="B44" s="66" t="s">
        <v>100</v>
      </c>
      <c r="C44" s="66" t="s">
        <v>153</v>
      </c>
      <c r="D44" s="66" t="s">
        <v>58</v>
      </c>
      <c r="E44" s="66">
        <f t="shared" si="1"/>
        <v>134.9</v>
      </c>
      <c r="F44" s="66">
        <f t="shared" si="2"/>
        <v>169.9</v>
      </c>
      <c r="G44" s="66">
        <f t="shared" si="3"/>
        <v>139.9</v>
      </c>
      <c r="H44" s="66">
        <f t="shared" si="4"/>
        <v>304.8</v>
      </c>
      <c r="I44" s="66" t="s">
        <v>167</v>
      </c>
      <c r="J44" s="66">
        <f t="shared" si="5"/>
        <v>274.8</v>
      </c>
    </row>
    <row r="45" spans="1:16" x14ac:dyDescent="0.25">
      <c r="A45" s="66" t="str">
        <f t="shared" si="0"/>
        <v>FAIXA 15Entre R$ 129,81 e R$ 139,80</v>
      </c>
      <c r="B45" s="66" t="s">
        <v>100</v>
      </c>
      <c r="C45" s="66" t="s">
        <v>151</v>
      </c>
      <c r="D45" s="66" t="s">
        <v>1</v>
      </c>
      <c r="E45" s="66">
        <f t="shared" si="1"/>
        <v>84.9</v>
      </c>
      <c r="F45" s="66">
        <f t="shared" si="2"/>
        <v>219.9</v>
      </c>
      <c r="G45" s="66">
        <f t="shared" si="3"/>
        <v>189.9</v>
      </c>
      <c r="H45" s="66">
        <f t="shared" si="4"/>
        <v>304.8</v>
      </c>
      <c r="I45" s="66" t="s">
        <v>168</v>
      </c>
      <c r="J45" s="66">
        <f t="shared" si="5"/>
        <v>274.8</v>
      </c>
    </row>
    <row r="46" spans="1:16" x14ac:dyDescent="0.25">
      <c r="A46" s="66" t="str">
        <f t="shared" si="0"/>
        <v>FAIXA 16Entre R$ 129,81 e R$ 139,80</v>
      </c>
      <c r="B46" s="66" t="s">
        <v>100</v>
      </c>
      <c r="C46" s="66" t="s">
        <v>152</v>
      </c>
      <c r="D46" s="66" t="s">
        <v>1</v>
      </c>
      <c r="E46" s="66">
        <f t="shared" si="1"/>
        <v>89.9</v>
      </c>
      <c r="F46" s="66">
        <f t="shared" si="2"/>
        <v>219.9</v>
      </c>
      <c r="G46" s="66">
        <f t="shared" si="3"/>
        <v>189.9</v>
      </c>
      <c r="H46" s="66">
        <f t="shared" si="4"/>
        <v>309.8</v>
      </c>
      <c r="I46" s="66" t="s">
        <v>169</v>
      </c>
      <c r="J46" s="66">
        <f t="shared" si="5"/>
        <v>279.8</v>
      </c>
    </row>
    <row r="47" spans="1:16" x14ac:dyDescent="0.25">
      <c r="A47" s="66" t="str">
        <f t="shared" si="0"/>
        <v>FAIXA 17Entre R$ 129,81 e R$ 139,80</v>
      </c>
      <c r="B47" s="66" t="s">
        <v>100</v>
      </c>
      <c r="C47" s="66" t="s">
        <v>153</v>
      </c>
      <c r="D47" s="66" t="s">
        <v>1</v>
      </c>
      <c r="E47" s="66">
        <f t="shared" si="1"/>
        <v>134.9</v>
      </c>
      <c r="F47" s="66">
        <f t="shared" si="2"/>
        <v>219.9</v>
      </c>
      <c r="G47" s="66">
        <f t="shared" si="3"/>
        <v>189.9</v>
      </c>
      <c r="H47" s="66">
        <f t="shared" si="4"/>
        <v>354.8</v>
      </c>
      <c r="I47" s="66" t="s">
        <v>170</v>
      </c>
      <c r="J47" s="66">
        <f t="shared" si="5"/>
        <v>324.8</v>
      </c>
    </row>
    <row r="48" spans="1:16" x14ac:dyDescent="0.25">
      <c r="A48" s="66" t="str">
        <f t="shared" si="0"/>
        <v>FAIXA 18Entre R$ 129,81 e R$ 139,80</v>
      </c>
      <c r="B48" s="66" t="s">
        <v>100</v>
      </c>
      <c r="C48" s="66" t="s">
        <v>154</v>
      </c>
      <c r="D48" s="66" t="s">
        <v>181</v>
      </c>
      <c r="E48" s="66">
        <f t="shared" si="1"/>
        <v>304.89999999999998</v>
      </c>
      <c r="F48" s="66">
        <f t="shared" si="2"/>
        <v>54.9</v>
      </c>
      <c r="G48" s="66">
        <f t="shared" si="3"/>
        <v>49.9</v>
      </c>
      <c r="H48" s="66">
        <f t="shared" si="4"/>
        <v>359.79999999999995</v>
      </c>
      <c r="I48" s="66" t="s">
        <v>171</v>
      </c>
      <c r="J48" s="66">
        <f t="shared" si="5"/>
        <v>354.79999999999995</v>
      </c>
    </row>
    <row r="49" spans="1:10" x14ac:dyDescent="0.25">
      <c r="A49" s="66" t="str">
        <f t="shared" si="0"/>
        <v>FAIXA 19Entre R$ 129,81 e R$ 139,80</v>
      </c>
      <c r="B49" s="66" t="s">
        <v>100</v>
      </c>
      <c r="C49" s="66" t="s">
        <v>154</v>
      </c>
      <c r="D49" s="66" t="s">
        <v>26</v>
      </c>
      <c r="E49" s="66">
        <f t="shared" si="1"/>
        <v>304.89999999999998</v>
      </c>
      <c r="F49" s="66">
        <f t="shared" si="2"/>
        <v>59.9</v>
      </c>
      <c r="G49" s="66">
        <f t="shared" si="3"/>
        <v>59.9</v>
      </c>
      <c r="H49" s="66">
        <f t="shared" si="4"/>
        <v>364.79999999999995</v>
      </c>
      <c r="I49" s="66" t="s">
        <v>172</v>
      </c>
      <c r="J49" s="66">
        <f t="shared" si="5"/>
        <v>364.79999999999995</v>
      </c>
    </row>
    <row r="50" spans="1:10" x14ac:dyDescent="0.25">
      <c r="A50" s="66" t="str">
        <f t="shared" si="0"/>
        <v>FAIXA 20Entre R$ 129,81 e R$ 139,80</v>
      </c>
      <c r="B50" s="66" t="s">
        <v>100</v>
      </c>
      <c r="C50" s="66" t="s">
        <v>154</v>
      </c>
      <c r="D50" s="66" t="s">
        <v>220</v>
      </c>
      <c r="E50" s="66">
        <f t="shared" si="1"/>
        <v>304.89999999999998</v>
      </c>
      <c r="F50" s="66">
        <f t="shared" si="2"/>
        <v>64.900000000000006</v>
      </c>
      <c r="G50" s="66">
        <f t="shared" si="3"/>
        <v>64.900000000000006</v>
      </c>
      <c r="H50" s="66">
        <f t="shared" si="4"/>
        <v>369.79999999999995</v>
      </c>
      <c r="I50" s="66" t="s">
        <v>173</v>
      </c>
      <c r="J50" s="66">
        <f t="shared" si="5"/>
        <v>369.79999999999995</v>
      </c>
    </row>
    <row r="51" spans="1:10" x14ac:dyDescent="0.25">
      <c r="A51" s="66" t="str">
        <f t="shared" si="0"/>
        <v>FAIXA 21Entre R$ 129,81 e R$ 139,80</v>
      </c>
      <c r="B51" s="66" t="s">
        <v>100</v>
      </c>
      <c r="C51" s="66" t="s">
        <v>151</v>
      </c>
      <c r="D51" s="66" t="s">
        <v>59</v>
      </c>
      <c r="E51" s="66">
        <f t="shared" si="1"/>
        <v>84.9</v>
      </c>
      <c r="F51" s="66">
        <f t="shared" si="2"/>
        <v>319.89999999999998</v>
      </c>
      <c r="G51" s="66">
        <f t="shared" si="3"/>
        <v>319.89999999999998</v>
      </c>
      <c r="H51" s="66">
        <f t="shared" si="4"/>
        <v>404.79999999999995</v>
      </c>
      <c r="I51" s="66" t="s">
        <v>174</v>
      </c>
      <c r="J51" s="66">
        <f t="shared" si="5"/>
        <v>404.79999999999995</v>
      </c>
    </row>
    <row r="52" spans="1:10" x14ac:dyDescent="0.25">
      <c r="A52" s="66" t="str">
        <f t="shared" si="0"/>
        <v>FAIXA 22Entre R$ 129,81 e R$ 139,80</v>
      </c>
      <c r="B52" s="66" t="s">
        <v>100</v>
      </c>
      <c r="C52" s="66" t="s">
        <v>152</v>
      </c>
      <c r="D52" s="66" t="s">
        <v>59</v>
      </c>
      <c r="E52" s="66">
        <f t="shared" si="1"/>
        <v>89.9</v>
      </c>
      <c r="F52" s="66">
        <f t="shared" si="2"/>
        <v>319.89999999999998</v>
      </c>
      <c r="G52" s="66">
        <f t="shared" si="3"/>
        <v>319.89999999999998</v>
      </c>
      <c r="H52" s="66">
        <f t="shared" si="4"/>
        <v>409.79999999999995</v>
      </c>
      <c r="I52" s="66" t="s">
        <v>175</v>
      </c>
      <c r="J52" s="66">
        <f t="shared" si="5"/>
        <v>409.79999999999995</v>
      </c>
    </row>
    <row r="53" spans="1:10" x14ac:dyDescent="0.25">
      <c r="A53" s="66" t="str">
        <f t="shared" si="0"/>
        <v>FAIXA 23Entre R$ 129,81 e R$ 139,80</v>
      </c>
      <c r="B53" s="66" t="s">
        <v>100</v>
      </c>
      <c r="C53" s="66" t="s">
        <v>154</v>
      </c>
      <c r="D53" s="66" t="s">
        <v>10</v>
      </c>
      <c r="E53" s="66">
        <f t="shared" si="1"/>
        <v>304.89999999999998</v>
      </c>
      <c r="F53" s="66">
        <f t="shared" si="2"/>
        <v>119.9</v>
      </c>
      <c r="G53" s="66">
        <f t="shared" si="3"/>
        <v>79.900000000000006</v>
      </c>
      <c r="H53" s="66">
        <f t="shared" si="4"/>
        <v>424.79999999999995</v>
      </c>
      <c r="I53" s="66" t="s">
        <v>176</v>
      </c>
      <c r="J53" s="66">
        <f t="shared" si="5"/>
        <v>384.79999999999995</v>
      </c>
    </row>
    <row r="54" spans="1:10" x14ac:dyDescent="0.25">
      <c r="A54" s="66" t="str">
        <f t="shared" si="0"/>
        <v>FAIXA 24Entre R$ 129,81 e R$ 139,80</v>
      </c>
      <c r="B54" s="66" t="s">
        <v>100</v>
      </c>
      <c r="C54" s="66" t="s">
        <v>153</v>
      </c>
      <c r="D54" s="66" t="s">
        <v>59</v>
      </c>
      <c r="E54" s="66">
        <f t="shared" si="1"/>
        <v>134.9</v>
      </c>
      <c r="F54" s="66">
        <f t="shared" si="2"/>
        <v>319.89999999999998</v>
      </c>
      <c r="G54" s="66">
        <f t="shared" si="3"/>
        <v>319.89999999999998</v>
      </c>
      <c r="H54" s="66">
        <f t="shared" si="4"/>
        <v>454.79999999999995</v>
      </c>
      <c r="I54" s="66" t="s">
        <v>177</v>
      </c>
      <c r="J54" s="66">
        <f t="shared" si="5"/>
        <v>454.79999999999995</v>
      </c>
    </row>
    <row r="55" spans="1:10" x14ac:dyDescent="0.25">
      <c r="A55" s="66" t="str">
        <f t="shared" si="0"/>
        <v>FAIXA 25Entre R$ 129,81 e R$ 139,80</v>
      </c>
      <c r="B55" s="66" t="s">
        <v>100</v>
      </c>
      <c r="C55" s="66" t="s">
        <v>154</v>
      </c>
      <c r="D55" s="66" t="s">
        <v>58</v>
      </c>
      <c r="E55" s="66">
        <f t="shared" si="1"/>
        <v>304.89999999999998</v>
      </c>
      <c r="F55" s="66">
        <f t="shared" si="2"/>
        <v>169.9</v>
      </c>
      <c r="G55" s="66">
        <f t="shared" si="3"/>
        <v>139.9</v>
      </c>
      <c r="H55" s="66">
        <f t="shared" si="4"/>
        <v>474.79999999999995</v>
      </c>
      <c r="I55" s="66" t="s">
        <v>206</v>
      </c>
      <c r="J55" s="66">
        <f t="shared" si="5"/>
        <v>444.79999999999995</v>
      </c>
    </row>
    <row r="56" spans="1:10" x14ac:dyDescent="0.25">
      <c r="A56" s="66" t="str">
        <f t="shared" si="0"/>
        <v>FAIXA 26Entre R$ 129,81 e R$ 139,80</v>
      </c>
      <c r="B56" s="66" t="s">
        <v>100</v>
      </c>
      <c r="C56" s="66" t="s">
        <v>154</v>
      </c>
      <c r="D56" s="66" t="s">
        <v>1</v>
      </c>
      <c r="E56" s="66">
        <f t="shared" si="1"/>
        <v>304.89999999999998</v>
      </c>
      <c r="F56" s="66">
        <f t="shared" si="2"/>
        <v>219.9</v>
      </c>
      <c r="G56" s="66">
        <f t="shared" si="3"/>
        <v>189.9</v>
      </c>
      <c r="H56" s="66">
        <f t="shared" si="4"/>
        <v>524.79999999999995</v>
      </c>
      <c r="I56" s="66" t="s">
        <v>207</v>
      </c>
      <c r="J56" s="66">
        <f t="shared" si="5"/>
        <v>494.79999999999995</v>
      </c>
    </row>
    <row r="57" spans="1:10" x14ac:dyDescent="0.25">
      <c r="A57" s="66" t="str">
        <f t="shared" si="0"/>
        <v>FAIXA 27Entre R$ 129,81 e R$ 139,80</v>
      </c>
      <c r="B57" s="66" t="s">
        <v>100</v>
      </c>
      <c r="C57" s="66" t="s">
        <v>154</v>
      </c>
      <c r="D57" s="66" t="s">
        <v>59</v>
      </c>
      <c r="E57" s="66">
        <f t="shared" si="1"/>
        <v>304.89999999999998</v>
      </c>
      <c r="F57" s="66">
        <f t="shared" si="2"/>
        <v>319.89999999999998</v>
      </c>
      <c r="G57" s="66">
        <f t="shared" si="3"/>
        <v>319.89999999999998</v>
      </c>
      <c r="H57" s="66">
        <f t="shared" si="4"/>
        <v>624.79999999999995</v>
      </c>
      <c r="I57" s="66" t="s">
        <v>208</v>
      </c>
      <c r="J57" s="66">
        <f t="shared" si="5"/>
        <v>624.79999999999995</v>
      </c>
    </row>
    <row r="58" spans="1:10" x14ac:dyDescent="0.25">
      <c r="A58" s="66" t="str">
        <f t="shared" si="0"/>
        <v>FAIXA 0Entre R$ 139,81 e R$ 149,80</v>
      </c>
      <c r="B58" s="66" t="s">
        <v>101</v>
      </c>
      <c r="C58" s="66" t="s">
        <v>151</v>
      </c>
      <c r="D58" s="66" t="s">
        <v>181</v>
      </c>
      <c r="E58" s="66">
        <f t="shared" si="1"/>
        <v>84.9</v>
      </c>
      <c r="F58" s="66">
        <f t="shared" si="2"/>
        <v>54.9</v>
      </c>
      <c r="G58" s="66">
        <f t="shared" si="3"/>
        <v>49.9</v>
      </c>
      <c r="H58" s="66">
        <f t="shared" si="4"/>
        <v>139.80000000000001</v>
      </c>
      <c r="I58" s="66" t="s">
        <v>189</v>
      </c>
      <c r="J58" s="66">
        <f t="shared" si="5"/>
        <v>134.80000000000001</v>
      </c>
    </row>
    <row r="59" spans="1:10" x14ac:dyDescent="0.25">
      <c r="A59" s="66" t="str">
        <f t="shared" si="0"/>
        <v>FAIXA 1Entre R$ 139,81 e R$ 149,80</v>
      </c>
      <c r="B59" s="66" t="s">
        <v>101</v>
      </c>
      <c r="C59" s="66" t="s">
        <v>151</v>
      </c>
      <c r="D59" s="66" t="s">
        <v>26</v>
      </c>
      <c r="E59" s="66">
        <f t="shared" si="1"/>
        <v>84.9</v>
      </c>
      <c r="F59" s="66">
        <f t="shared" si="2"/>
        <v>59.9</v>
      </c>
      <c r="G59" s="66">
        <f t="shared" si="3"/>
        <v>59.9</v>
      </c>
      <c r="H59" s="66">
        <f t="shared" si="4"/>
        <v>144.80000000000001</v>
      </c>
      <c r="I59" s="66" t="s">
        <v>66</v>
      </c>
      <c r="J59" s="66">
        <f t="shared" si="5"/>
        <v>144.80000000000001</v>
      </c>
    </row>
    <row r="60" spans="1:10" x14ac:dyDescent="0.25">
      <c r="A60" s="66" t="str">
        <f t="shared" si="0"/>
        <v>FAIXA 3Entre R$ 139,81 e R$ 149,80</v>
      </c>
      <c r="B60" s="66" t="s">
        <v>101</v>
      </c>
      <c r="C60" s="66" t="s">
        <v>152</v>
      </c>
      <c r="D60" s="66" t="s">
        <v>181</v>
      </c>
      <c r="E60" s="66">
        <f t="shared" si="1"/>
        <v>89.9</v>
      </c>
      <c r="F60" s="66">
        <f t="shared" si="2"/>
        <v>54.9</v>
      </c>
      <c r="G60" s="66">
        <f t="shared" si="3"/>
        <v>49.9</v>
      </c>
      <c r="H60" s="66">
        <f t="shared" si="4"/>
        <v>144.80000000000001</v>
      </c>
      <c r="I60" s="66" t="s">
        <v>156</v>
      </c>
      <c r="J60" s="66">
        <f t="shared" si="5"/>
        <v>139.80000000000001</v>
      </c>
    </row>
    <row r="61" spans="1:10" x14ac:dyDescent="0.25">
      <c r="A61" s="66" t="str">
        <f t="shared" si="0"/>
        <v>FAIXA 2Entre R$ 139,81 e R$ 149,80</v>
      </c>
      <c r="B61" s="66" t="s">
        <v>101</v>
      </c>
      <c r="C61" s="66" t="s">
        <v>151</v>
      </c>
      <c r="D61" s="66" t="s">
        <v>220</v>
      </c>
      <c r="E61" s="66">
        <f t="shared" si="1"/>
        <v>84.9</v>
      </c>
      <c r="F61" s="66">
        <f t="shared" si="2"/>
        <v>64.900000000000006</v>
      </c>
      <c r="G61" s="66">
        <f t="shared" si="3"/>
        <v>64.900000000000006</v>
      </c>
      <c r="H61" s="66">
        <f t="shared" si="4"/>
        <v>149.80000000000001</v>
      </c>
      <c r="I61" s="66" t="s">
        <v>67</v>
      </c>
      <c r="J61" s="66">
        <f t="shared" si="5"/>
        <v>149.80000000000001</v>
      </c>
    </row>
    <row r="62" spans="1:10" x14ac:dyDescent="0.25">
      <c r="A62" s="66" t="str">
        <f t="shared" si="0"/>
        <v>FAIXA 4Entre R$ 139,81 e R$ 149,80</v>
      </c>
      <c r="B62" s="66" t="s">
        <v>101</v>
      </c>
      <c r="C62" s="66" t="s">
        <v>152</v>
      </c>
      <c r="D62" s="66" t="s">
        <v>26</v>
      </c>
      <c r="E62" s="66">
        <f t="shared" si="1"/>
        <v>89.9</v>
      </c>
      <c r="F62" s="66">
        <f t="shared" si="2"/>
        <v>59.9</v>
      </c>
      <c r="G62" s="66">
        <f t="shared" si="3"/>
        <v>59.9</v>
      </c>
      <c r="H62" s="66">
        <f t="shared" si="4"/>
        <v>149.80000000000001</v>
      </c>
      <c r="I62" s="66" t="s">
        <v>157</v>
      </c>
      <c r="J62" s="66">
        <f t="shared" si="5"/>
        <v>149.80000000000001</v>
      </c>
    </row>
    <row r="63" spans="1:10" x14ac:dyDescent="0.25">
      <c r="A63" s="66" t="str">
        <f t="shared" si="0"/>
        <v>FAIXA 5Entre R$ 139,81 e R$ 149,80</v>
      </c>
      <c r="B63" s="66" t="s">
        <v>101</v>
      </c>
      <c r="C63" s="66" t="s">
        <v>152</v>
      </c>
      <c r="D63" s="66" t="s">
        <v>220</v>
      </c>
      <c r="E63" s="66">
        <f t="shared" si="1"/>
        <v>89.9</v>
      </c>
      <c r="F63" s="66">
        <f t="shared" si="2"/>
        <v>64.900000000000006</v>
      </c>
      <c r="G63" s="66">
        <f t="shared" si="3"/>
        <v>64.900000000000006</v>
      </c>
      <c r="H63" s="66">
        <f t="shared" si="4"/>
        <v>154.80000000000001</v>
      </c>
      <c r="I63" s="66" t="s">
        <v>158</v>
      </c>
      <c r="J63" s="66">
        <f t="shared" si="5"/>
        <v>154.80000000000001</v>
      </c>
    </row>
    <row r="64" spans="1:10" x14ac:dyDescent="0.25">
      <c r="A64" s="66" t="str">
        <f t="shared" si="0"/>
        <v>FAIXA 7Entre R$ 139,81 e R$ 149,80</v>
      </c>
      <c r="B64" s="66" t="s">
        <v>101</v>
      </c>
      <c r="C64" s="66" t="s">
        <v>153</v>
      </c>
      <c r="D64" s="66" t="s">
        <v>181</v>
      </c>
      <c r="E64" s="66">
        <f t="shared" si="1"/>
        <v>134.9</v>
      </c>
      <c r="F64" s="66">
        <f t="shared" si="2"/>
        <v>54.9</v>
      </c>
      <c r="G64" s="66">
        <f t="shared" si="3"/>
        <v>49.9</v>
      </c>
      <c r="H64" s="66">
        <f t="shared" si="4"/>
        <v>189.8</v>
      </c>
      <c r="I64" s="66" t="s">
        <v>160</v>
      </c>
      <c r="J64" s="66">
        <f t="shared" si="5"/>
        <v>184.8</v>
      </c>
    </row>
    <row r="65" spans="1:10" x14ac:dyDescent="0.25">
      <c r="A65" s="66" t="str">
        <f t="shared" si="0"/>
        <v>FAIXA 6Entre R$ 139,81 e R$ 149,80</v>
      </c>
      <c r="B65" s="66" t="s">
        <v>101</v>
      </c>
      <c r="C65" s="66" t="s">
        <v>153</v>
      </c>
      <c r="D65" s="66" t="s">
        <v>26</v>
      </c>
      <c r="E65" s="66">
        <f t="shared" si="1"/>
        <v>134.9</v>
      </c>
      <c r="F65" s="66">
        <f t="shared" si="2"/>
        <v>59.9</v>
      </c>
      <c r="G65" s="66">
        <f t="shared" si="3"/>
        <v>59.9</v>
      </c>
      <c r="H65" s="66">
        <f t="shared" si="4"/>
        <v>194.8</v>
      </c>
      <c r="I65" s="66" t="s">
        <v>159</v>
      </c>
      <c r="J65" s="66">
        <f t="shared" si="5"/>
        <v>194.8</v>
      </c>
    </row>
    <row r="66" spans="1:10" x14ac:dyDescent="0.25">
      <c r="A66" s="66" t="str">
        <f t="shared" ref="A66:A129" si="6">I66&amp;B66</f>
        <v>FAIXA 8Entre R$ 139,81 e R$ 149,80</v>
      </c>
      <c r="B66" s="66" t="s">
        <v>101</v>
      </c>
      <c r="C66" s="66" t="s">
        <v>153</v>
      </c>
      <c r="D66" s="66" t="s">
        <v>220</v>
      </c>
      <c r="E66" s="66">
        <f t="shared" ref="E66:E129" si="7">VLOOKUP(C66,$X$1:$Y$4,2,0)</f>
        <v>134.9</v>
      </c>
      <c r="F66" s="66">
        <f t="shared" ref="F66:F129" si="8">VLOOKUP(D66,$P$1:$U$7,5,0)</f>
        <v>64.900000000000006</v>
      </c>
      <c r="G66" s="66">
        <f t="shared" ref="G66:G129" si="9">VLOOKUP(D66,$P$1:$U$7,6,0)</f>
        <v>64.900000000000006</v>
      </c>
      <c r="H66" s="66">
        <f t="shared" ref="H66:H129" si="10">SUM(E66,F66)</f>
        <v>199.8</v>
      </c>
      <c r="I66" s="66" t="s">
        <v>161</v>
      </c>
      <c r="J66" s="66">
        <f t="shared" ref="J66:J129" si="11">SUM(G66,E66)</f>
        <v>199.8</v>
      </c>
    </row>
    <row r="67" spans="1:10" x14ac:dyDescent="0.25">
      <c r="A67" s="66" t="str">
        <f t="shared" si="6"/>
        <v>FAIXA 9Entre R$ 139,81 e R$ 149,80</v>
      </c>
      <c r="B67" s="66" t="s">
        <v>101</v>
      </c>
      <c r="C67" s="66" t="s">
        <v>151</v>
      </c>
      <c r="D67" s="66" t="s">
        <v>10</v>
      </c>
      <c r="E67" s="66">
        <f t="shared" si="7"/>
        <v>84.9</v>
      </c>
      <c r="F67" s="66">
        <f t="shared" si="8"/>
        <v>119.9</v>
      </c>
      <c r="G67" s="66">
        <f t="shared" si="9"/>
        <v>79.900000000000006</v>
      </c>
      <c r="H67" s="66">
        <f t="shared" si="10"/>
        <v>204.8</v>
      </c>
      <c r="I67" s="66" t="s">
        <v>162</v>
      </c>
      <c r="J67" s="66">
        <f t="shared" si="11"/>
        <v>164.8</v>
      </c>
    </row>
    <row r="68" spans="1:10" x14ac:dyDescent="0.25">
      <c r="A68" s="66" t="str">
        <f t="shared" si="6"/>
        <v>FAIXA 10Entre R$ 139,81 e R$ 149,80</v>
      </c>
      <c r="B68" s="66" t="s">
        <v>101</v>
      </c>
      <c r="C68" s="66" t="s">
        <v>152</v>
      </c>
      <c r="D68" s="66" t="s">
        <v>10</v>
      </c>
      <c r="E68" s="66">
        <f t="shared" si="7"/>
        <v>89.9</v>
      </c>
      <c r="F68" s="66">
        <f t="shared" si="8"/>
        <v>119.9</v>
      </c>
      <c r="G68" s="66">
        <f t="shared" si="9"/>
        <v>79.900000000000006</v>
      </c>
      <c r="H68" s="66">
        <f t="shared" si="10"/>
        <v>209.8</v>
      </c>
      <c r="I68" s="66" t="s">
        <v>163</v>
      </c>
      <c r="J68" s="66">
        <f t="shared" si="11"/>
        <v>169.8</v>
      </c>
    </row>
    <row r="69" spans="1:10" x14ac:dyDescent="0.25">
      <c r="A69" s="66" t="str">
        <f t="shared" si="6"/>
        <v>FAIXA 11Entre R$ 139,81 e R$ 149,80</v>
      </c>
      <c r="B69" s="66" t="s">
        <v>101</v>
      </c>
      <c r="C69" s="66" t="s">
        <v>153</v>
      </c>
      <c r="D69" s="66" t="s">
        <v>10</v>
      </c>
      <c r="E69" s="66">
        <f t="shared" si="7"/>
        <v>134.9</v>
      </c>
      <c r="F69" s="66">
        <f t="shared" si="8"/>
        <v>119.9</v>
      </c>
      <c r="G69" s="66">
        <f t="shared" si="9"/>
        <v>79.900000000000006</v>
      </c>
      <c r="H69" s="66">
        <f t="shared" si="10"/>
        <v>254.8</v>
      </c>
      <c r="I69" s="66" t="s">
        <v>164</v>
      </c>
      <c r="J69" s="66">
        <f t="shared" si="11"/>
        <v>214.8</v>
      </c>
    </row>
    <row r="70" spans="1:10" x14ac:dyDescent="0.25">
      <c r="A70" s="66" t="str">
        <f t="shared" si="6"/>
        <v>FAIXA 12Entre R$ 139,81 e R$ 149,80</v>
      </c>
      <c r="B70" s="66" t="s">
        <v>101</v>
      </c>
      <c r="C70" s="66" t="s">
        <v>151</v>
      </c>
      <c r="D70" s="66" t="s">
        <v>58</v>
      </c>
      <c r="E70" s="66">
        <f t="shared" si="7"/>
        <v>84.9</v>
      </c>
      <c r="F70" s="66">
        <f t="shared" si="8"/>
        <v>169.9</v>
      </c>
      <c r="G70" s="66">
        <f t="shared" si="9"/>
        <v>139.9</v>
      </c>
      <c r="H70" s="66">
        <f t="shared" si="10"/>
        <v>254.8</v>
      </c>
      <c r="I70" s="66" t="s">
        <v>165</v>
      </c>
      <c r="J70" s="66">
        <f t="shared" si="11"/>
        <v>224.8</v>
      </c>
    </row>
    <row r="71" spans="1:10" x14ac:dyDescent="0.25">
      <c r="A71" s="66" t="str">
        <f t="shared" si="6"/>
        <v>FAIXA 13Entre R$ 139,81 e R$ 149,80</v>
      </c>
      <c r="B71" s="66" t="s">
        <v>101</v>
      </c>
      <c r="C71" s="66" t="s">
        <v>152</v>
      </c>
      <c r="D71" s="66" t="s">
        <v>58</v>
      </c>
      <c r="E71" s="66">
        <f t="shared" si="7"/>
        <v>89.9</v>
      </c>
      <c r="F71" s="66">
        <f t="shared" si="8"/>
        <v>169.9</v>
      </c>
      <c r="G71" s="66">
        <f t="shared" si="9"/>
        <v>139.9</v>
      </c>
      <c r="H71" s="66">
        <f t="shared" si="10"/>
        <v>259.8</v>
      </c>
      <c r="I71" s="66" t="s">
        <v>166</v>
      </c>
      <c r="J71" s="66">
        <f t="shared" si="11"/>
        <v>229.8</v>
      </c>
    </row>
    <row r="72" spans="1:10" x14ac:dyDescent="0.25">
      <c r="A72" s="66" t="str">
        <f t="shared" si="6"/>
        <v>FAIXA 14Entre R$ 139,81 e R$ 149,80</v>
      </c>
      <c r="B72" s="66" t="s">
        <v>101</v>
      </c>
      <c r="C72" s="66" t="s">
        <v>153</v>
      </c>
      <c r="D72" s="66" t="s">
        <v>58</v>
      </c>
      <c r="E72" s="66">
        <f t="shared" si="7"/>
        <v>134.9</v>
      </c>
      <c r="F72" s="66">
        <f t="shared" si="8"/>
        <v>169.9</v>
      </c>
      <c r="G72" s="66">
        <f t="shared" si="9"/>
        <v>139.9</v>
      </c>
      <c r="H72" s="66">
        <f t="shared" si="10"/>
        <v>304.8</v>
      </c>
      <c r="I72" s="66" t="s">
        <v>167</v>
      </c>
      <c r="J72" s="66">
        <f t="shared" si="11"/>
        <v>274.8</v>
      </c>
    </row>
    <row r="73" spans="1:10" x14ac:dyDescent="0.25">
      <c r="A73" s="66" t="str">
        <f t="shared" si="6"/>
        <v>FAIXA 15Entre R$ 139,81 e R$ 149,80</v>
      </c>
      <c r="B73" s="66" t="s">
        <v>101</v>
      </c>
      <c r="C73" s="66" t="s">
        <v>151</v>
      </c>
      <c r="D73" s="66" t="s">
        <v>1</v>
      </c>
      <c r="E73" s="66">
        <f t="shared" si="7"/>
        <v>84.9</v>
      </c>
      <c r="F73" s="66">
        <f t="shared" si="8"/>
        <v>219.9</v>
      </c>
      <c r="G73" s="66">
        <f t="shared" si="9"/>
        <v>189.9</v>
      </c>
      <c r="H73" s="66">
        <f t="shared" si="10"/>
        <v>304.8</v>
      </c>
      <c r="I73" s="66" t="s">
        <v>168</v>
      </c>
      <c r="J73" s="66">
        <f t="shared" si="11"/>
        <v>274.8</v>
      </c>
    </row>
    <row r="74" spans="1:10" x14ac:dyDescent="0.25">
      <c r="A74" s="66" t="str">
        <f t="shared" si="6"/>
        <v>FAIXA 16Entre R$ 139,81 e R$ 149,80</v>
      </c>
      <c r="B74" s="66" t="s">
        <v>101</v>
      </c>
      <c r="C74" s="66" t="s">
        <v>152</v>
      </c>
      <c r="D74" s="66" t="s">
        <v>1</v>
      </c>
      <c r="E74" s="66">
        <f t="shared" si="7"/>
        <v>89.9</v>
      </c>
      <c r="F74" s="66">
        <f t="shared" si="8"/>
        <v>219.9</v>
      </c>
      <c r="G74" s="66">
        <f t="shared" si="9"/>
        <v>189.9</v>
      </c>
      <c r="H74" s="66">
        <f t="shared" si="10"/>
        <v>309.8</v>
      </c>
      <c r="I74" s="66" t="s">
        <v>169</v>
      </c>
      <c r="J74" s="66">
        <f t="shared" si="11"/>
        <v>279.8</v>
      </c>
    </row>
    <row r="75" spans="1:10" x14ac:dyDescent="0.25">
      <c r="A75" s="66" t="str">
        <f t="shared" si="6"/>
        <v>FAIXA 17Entre R$ 139,81 e R$ 149,80</v>
      </c>
      <c r="B75" s="66" t="s">
        <v>101</v>
      </c>
      <c r="C75" s="66" t="s">
        <v>153</v>
      </c>
      <c r="D75" s="66" t="s">
        <v>1</v>
      </c>
      <c r="E75" s="66">
        <f t="shared" si="7"/>
        <v>134.9</v>
      </c>
      <c r="F75" s="66">
        <f t="shared" si="8"/>
        <v>219.9</v>
      </c>
      <c r="G75" s="66">
        <f t="shared" si="9"/>
        <v>189.9</v>
      </c>
      <c r="H75" s="66">
        <f t="shared" si="10"/>
        <v>354.8</v>
      </c>
      <c r="I75" s="66" t="s">
        <v>170</v>
      </c>
      <c r="J75" s="66">
        <f t="shared" si="11"/>
        <v>324.8</v>
      </c>
    </row>
    <row r="76" spans="1:10" x14ac:dyDescent="0.25">
      <c r="A76" s="66" t="str">
        <f t="shared" si="6"/>
        <v>FAIXA 18Entre R$ 139,81 e R$ 149,80</v>
      </c>
      <c r="B76" s="66" t="s">
        <v>101</v>
      </c>
      <c r="C76" s="66" t="s">
        <v>154</v>
      </c>
      <c r="D76" s="66" t="s">
        <v>181</v>
      </c>
      <c r="E76" s="66">
        <f t="shared" si="7"/>
        <v>304.89999999999998</v>
      </c>
      <c r="F76" s="66">
        <f t="shared" si="8"/>
        <v>54.9</v>
      </c>
      <c r="G76" s="66">
        <f t="shared" si="9"/>
        <v>49.9</v>
      </c>
      <c r="H76" s="66">
        <f t="shared" si="10"/>
        <v>359.79999999999995</v>
      </c>
      <c r="I76" s="66" t="s">
        <v>171</v>
      </c>
      <c r="J76" s="66">
        <f t="shared" si="11"/>
        <v>354.79999999999995</v>
      </c>
    </row>
    <row r="77" spans="1:10" x14ac:dyDescent="0.25">
      <c r="A77" s="66" t="str">
        <f t="shared" si="6"/>
        <v>FAIXA 19Entre R$ 139,81 e R$ 149,80</v>
      </c>
      <c r="B77" s="66" t="s">
        <v>101</v>
      </c>
      <c r="C77" s="66" t="s">
        <v>154</v>
      </c>
      <c r="D77" s="66" t="s">
        <v>26</v>
      </c>
      <c r="E77" s="66">
        <f t="shared" si="7"/>
        <v>304.89999999999998</v>
      </c>
      <c r="F77" s="66">
        <f t="shared" si="8"/>
        <v>59.9</v>
      </c>
      <c r="G77" s="66">
        <f t="shared" si="9"/>
        <v>59.9</v>
      </c>
      <c r="H77" s="66">
        <f t="shared" si="10"/>
        <v>364.79999999999995</v>
      </c>
      <c r="I77" s="66" t="s">
        <v>172</v>
      </c>
      <c r="J77" s="66">
        <f t="shared" si="11"/>
        <v>364.79999999999995</v>
      </c>
    </row>
    <row r="78" spans="1:10" x14ac:dyDescent="0.25">
      <c r="A78" s="66" t="str">
        <f t="shared" si="6"/>
        <v>FAIXA 20Entre R$ 139,81 e R$ 149,80</v>
      </c>
      <c r="B78" s="66" t="s">
        <v>101</v>
      </c>
      <c r="C78" s="66" t="s">
        <v>154</v>
      </c>
      <c r="D78" s="66" t="s">
        <v>220</v>
      </c>
      <c r="E78" s="66">
        <f t="shared" si="7"/>
        <v>304.89999999999998</v>
      </c>
      <c r="F78" s="66">
        <f t="shared" si="8"/>
        <v>64.900000000000006</v>
      </c>
      <c r="G78" s="66">
        <f t="shared" si="9"/>
        <v>64.900000000000006</v>
      </c>
      <c r="H78" s="66">
        <f t="shared" si="10"/>
        <v>369.79999999999995</v>
      </c>
      <c r="I78" s="66" t="s">
        <v>173</v>
      </c>
      <c r="J78" s="66">
        <f t="shared" si="11"/>
        <v>369.79999999999995</v>
      </c>
    </row>
    <row r="79" spans="1:10" x14ac:dyDescent="0.25">
      <c r="A79" s="66" t="str">
        <f t="shared" si="6"/>
        <v>FAIXA 21Entre R$ 139,81 e R$ 149,80</v>
      </c>
      <c r="B79" s="66" t="s">
        <v>101</v>
      </c>
      <c r="C79" s="66" t="s">
        <v>151</v>
      </c>
      <c r="D79" s="66" t="s">
        <v>59</v>
      </c>
      <c r="E79" s="66">
        <f t="shared" si="7"/>
        <v>84.9</v>
      </c>
      <c r="F79" s="66">
        <f t="shared" si="8"/>
        <v>319.89999999999998</v>
      </c>
      <c r="G79" s="66">
        <f t="shared" si="9"/>
        <v>319.89999999999998</v>
      </c>
      <c r="H79" s="66">
        <f t="shared" si="10"/>
        <v>404.79999999999995</v>
      </c>
      <c r="I79" s="66" t="s">
        <v>174</v>
      </c>
      <c r="J79" s="66">
        <f t="shared" si="11"/>
        <v>404.79999999999995</v>
      </c>
    </row>
    <row r="80" spans="1:10" x14ac:dyDescent="0.25">
      <c r="A80" s="66" t="str">
        <f t="shared" si="6"/>
        <v>FAIXA 22Entre R$ 139,81 e R$ 149,80</v>
      </c>
      <c r="B80" s="66" t="s">
        <v>101</v>
      </c>
      <c r="C80" s="66" t="s">
        <v>152</v>
      </c>
      <c r="D80" s="66" t="s">
        <v>59</v>
      </c>
      <c r="E80" s="66">
        <f t="shared" si="7"/>
        <v>89.9</v>
      </c>
      <c r="F80" s="66">
        <f t="shared" si="8"/>
        <v>319.89999999999998</v>
      </c>
      <c r="G80" s="66">
        <f t="shared" si="9"/>
        <v>319.89999999999998</v>
      </c>
      <c r="H80" s="66">
        <f t="shared" si="10"/>
        <v>409.79999999999995</v>
      </c>
      <c r="I80" s="66" t="s">
        <v>175</v>
      </c>
      <c r="J80" s="66">
        <f t="shared" si="11"/>
        <v>409.79999999999995</v>
      </c>
    </row>
    <row r="81" spans="1:10" x14ac:dyDescent="0.25">
      <c r="A81" s="66" t="str">
        <f t="shared" si="6"/>
        <v>FAIXA 23Entre R$ 139,81 e R$ 149,80</v>
      </c>
      <c r="B81" s="66" t="s">
        <v>101</v>
      </c>
      <c r="C81" s="66" t="s">
        <v>154</v>
      </c>
      <c r="D81" s="66" t="s">
        <v>10</v>
      </c>
      <c r="E81" s="66">
        <f t="shared" si="7"/>
        <v>304.89999999999998</v>
      </c>
      <c r="F81" s="66">
        <f t="shared" si="8"/>
        <v>119.9</v>
      </c>
      <c r="G81" s="66">
        <f t="shared" si="9"/>
        <v>79.900000000000006</v>
      </c>
      <c r="H81" s="66">
        <f t="shared" si="10"/>
        <v>424.79999999999995</v>
      </c>
      <c r="I81" s="66" t="s">
        <v>176</v>
      </c>
      <c r="J81" s="66">
        <f t="shared" si="11"/>
        <v>384.79999999999995</v>
      </c>
    </row>
    <row r="82" spans="1:10" x14ac:dyDescent="0.25">
      <c r="A82" s="66" t="str">
        <f t="shared" si="6"/>
        <v>FAIXA 24Entre R$ 139,81 e R$ 149,80</v>
      </c>
      <c r="B82" s="66" t="s">
        <v>101</v>
      </c>
      <c r="C82" s="66" t="s">
        <v>153</v>
      </c>
      <c r="D82" s="66" t="s">
        <v>59</v>
      </c>
      <c r="E82" s="66">
        <f t="shared" si="7"/>
        <v>134.9</v>
      </c>
      <c r="F82" s="66">
        <f t="shared" si="8"/>
        <v>319.89999999999998</v>
      </c>
      <c r="G82" s="66">
        <f t="shared" si="9"/>
        <v>319.89999999999998</v>
      </c>
      <c r="H82" s="66">
        <f t="shared" si="10"/>
        <v>454.79999999999995</v>
      </c>
      <c r="I82" s="66" t="s">
        <v>177</v>
      </c>
      <c r="J82" s="66">
        <f t="shared" si="11"/>
        <v>454.79999999999995</v>
      </c>
    </row>
    <row r="83" spans="1:10" x14ac:dyDescent="0.25">
      <c r="A83" s="66" t="str">
        <f t="shared" si="6"/>
        <v>FAIXA 25Entre R$ 139,81 e R$ 149,80</v>
      </c>
      <c r="B83" s="66" t="s">
        <v>101</v>
      </c>
      <c r="C83" s="66" t="s">
        <v>154</v>
      </c>
      <c r="D83" s="66" t="s">
        <v>58</v>
      </c>
      <c r="E83" s="66">
        <f t="shared" si="7"/>
        <v>304.89999999999998</v>
      </c>
      <c r="F83" s="66">
        <f t="shared" si="8"/>
        <v>169.9</v>
      </c>
      <c r="G83" s="66">
        <f t="shared" si="9"/>
        <v>139.9</v>
      </c>
      <c r="H83" s="66">
        <f t="shared" si="10"/>
        <v>474.79999999999995</v>
      </c>
      <c r="I83" s="66" t="s">
        <v>206</v>
      </c>
      <c r="J83" s="66">
        <f t="shared" si="11"/>
        <v>444.79999999999995</v>
      </c>
    </row>
    <row r="84" spans="1:10" x14ac:dyDescent="0.25">
      <c r="A84" s="66" t="str">
        <f t="shared" si="6"/>
        <v>FAIXA 26Entre R$ 139,81 e R$ 149,80</v>
      </c>
      <c r="B84" s="66" t="s">
        <v>101</v>
      </c>
      <c r="C84" s="66" t="s">
        <v>154</v>
      </c>
      <c r="D84" s="66" t="s">
        <v>1</v>
      </c>
      <c r="E84" s="66">
        <f t="shared" si="7"/>
        <v>304.89999999999998</v>
      </c>
      <c r="F84" s="66">
        <f t="shared" si="8"/>
        <v>219.9</v>
      </c>
      <c r="G84" s="66">
        <f t="shared" si="9"/>
        <v>189.9</v>
      </c>
      <c r="H84" s="66">
        <f t="shared" si="10"/>
        <v>524.79999999999995</v>
      </c>
      <c r="I84" s="66" t="s">
        <v>207</v>
      </c>
      <c r="J84" s="66">
        <f t="shared" si="11"/>
        <v>494.79999999999995</v>
      </c>
    </row>
    <row r="85" spans="1:10" x14ac:dyDescent="0.25">
      <c r="A85" s="66" t="str">
        <f t="shared" si="6"/>
        <v>FAIXA 27Entre R$ 139,81 e R$ 149,80</v>
      </c>
      <c r="B85" s="66" t="s">
        <v>101</v>
      </c>
      <c r="C85" s="66" t="s">
        <v>154</v>
      </c>
      <c r="D85" s="66" t="s">
        <v>59</v>
      </c>
      <c r="E85" s="66">
        <f t="shared" si="7"/>
        <v>304.89999999999998</v>
      </c>
      <c r="F85" s="66">
        <f t="shared" si="8"/>
        <v>319.89999999999998</v>
      </c>
      <c r="G85" s="66">
        <f t="shared" si="9"/>
        <v>319.89999999999998</v>
      </c>
      <c r="H85" s="66">
        <f t="shared" si="10"/>
        <v>624.79999999999995</v>
      </c>
      <c r="I85" s="66" t="s">
        <v>208</v>
      </c>
      <c r="J85" s="66">
        <f t="shared" si="11"/>
        <v>624.79999999999995</v>
      </c>
    </row>
    <row r="86" spans="1:10" x14ac:dyDescent="0.25">
      <c r="A86" s="66" t="str">
        <f t="shared" si="6"/>
        <v>FAIXA 0Entre R$ 149,81 e R$ 159,80</v>
      </c>
      <c r="B86" s="66" t="s">
        <v>102</v>
      </c>
      <c r="C86" s="66" t="s">
        <v>151</v>
      </c>
      <c r="D86" s="66" t="s">
        <v>181</v>
      </c>
      <c r="E86" s="66">
        <f t="shared" si="7"/>
        <v>84.9</v>
      </c>
      <c r="F86" s="66">
        <f t="shared" si="8"/>
        <v>54.9</v>
      </c>
      <c r="G86" s="66">
        <f t="shared" si="9"/>
        <v>49.9</v>
      </c>
      <c r="H86" s="66">
        <f t="shared" si="10"/>
        <v>139.80000000000001</v>
      </c>
      <c r="I86" s="66" t="s">
        <v>189</v>
      </c>
      <c r="J86" s="66">
        <f t="shared" si="11"/>
        <v>134.80000000000001</v>
      </c>
    </row>
    <row r="87" spans="1:10" x14ac:dyDescent="0.25">
      <c r="A87" s="66" t="str">
        <f t="shared" si="6"/>
        <v>FAIXA 1Entre R$ 149,81 e R$ 159,80</v>
      </c>
      <c r="B87" s="66" t="s">
        <v>102</v>
      </c>
      <c r="C87" s="66" t="s">
        <v>151</v>
      </c>
      <c r="D87" s="66" t="s">
        <v>26</v>
      </c>
      <c r="E87" s="66">
        <f t="shared" si="7"/>
        <v>84.9</v>
      </c>
      <c r="F87" s="66">
        <f t="shared" si="8"/>
        <v>59.9</v>
      </c>
      <c r="G87" s="66">
        <f t="shared" si="9"/>
        <v>59.9</v>
      </c>
      <c r="H87" s="66">
        <f t="shared" si="10"/>
        <v>144.80000000000001</v>
      </c>
      <c r="I87" s="66" t="s">
        <v>66</v>
      </c>
      <c r="J87" s="66">
        <f t="shared" si="11"/>
        <v>144.80000000000001</v>
      </c>
    </row>
    <row r="88" spans="1:10" x14ac:dyDescent="0.25">
      <c r="A88" s="66" t="str">
        <f t="shared" si="6"/>
        <v>FAIXA 3Entre R$ 149,81 e R$ 159,80</v>
      </c>
      <c r="B88" s="66" t="s">
        <v>102</v>
      </c>
      <c r="C88" s="66" t="s">
        <v>152</v>
      </c>
      <c r="D88" s="66" t="s">
        <v>181</v>
      </c>
      <c r="E88" s="66">
        <f t="shared" si="7"/>
        <v>89.9</v>
      </c>
      <c r="F88" s="66">
        <f t="shared" si="8"/>
        <v>54.9</v>
      </c>
      <c r="G88" s="66">
        <f t="shared" si="9"/>
        <v>49.9</v>
      </c>
      <c r="H88" s="66">
        <f t="shared" si="10"/>
        <v>144.80000000000001</v>
      </c>
      <c r="I88" s="66" t="s">
        <v>156</v>
      </c>
      <c r="J88" s="66">
        <f t="shared" si="11"/>
        <v>139.80000000000001</v>
      </c>
    </row>
    <row r="89" spans="1:10" x14ac:dyDescent="0.25">
      <c r="A89" s="66" t="str">
        <f t="shared" si="6"/>
        <v>FAIXA 2Entre R$ 149,81 e R$ 159,80</v>
      </c>
      <c r="B89" s="66" t="s">
        <v>102</v>
      </c>
      <c r="C89" s="66" t="s">
        <v>151</v>
      </c>
      <c r="D89" s="66" t="s">
        <v>220</v>
      </c>
      <c r="E89" s="66">
        <f t="shared" si="7"/>
        <v>84.9</v>
      </c>
      <c r="F89" s="66">
        <f t="shared" si="8"/>
        <v>64.900000000000006</v>
      </c>
      <c r="G89" s="66">
        <f t="shared" si="9"/>
        <v>64.900000000000006</v>
      </c>
      <c r="H89" s="66">
        <f t="shared" si="10"/>
        <v>149.80000000000001</v>
      </c>
      <c r="I89" s="66" t="s">
        <v>67</v>
      </c>
      <c r="J89" s="66">
        <f t="shared" si="11"/>
        <v>149.80000000000001</v>
      </c>
    </row>
    <row r="90" spans="1:10" x14ac:dyDescent="0.25">
      <c r="A90" s="66" t="str">
        <f t="shared" si="6"/>
        <v>FAIXA 4Entre R$ 149,81 e R$ 159,80</v>
      </c>
      <c r="B90" s="66" t="s">
        <v>102</v>
      </c>
      <c r="C90" s="66" t="s">
        <v>152</v>
      </c>
      <c r="D90" s="66" t="s">
        <v>26</v>
      </c>
      <c r="E90" s="66">
        <f t="shared" si="7"/>
        <v>89.9</v>
      </c>
      <c r="F90" s="66">
        <f t="shared" si="8"/>
        <v>59.9</v>
      </c>
      <c r="G90" s="66">
        <f t="shared" si="9"/>
        <v>59.9</v>
      </c>
      <c r="H90" s="66">
        <f t="shared" si="10"/>
        <v>149.80000000000001</v>
      </c>
      <c r="I90" s="66" t="s">
        <v>157</v>
      </c>
      <c r="J90" s="66">
        <f t="shared" si="11"/>
        <v>149.80000000000001</v>
      </c>
    </row>
    <row r="91" spans="1:10" x14ac:dyDescent="0.25">
      <c r="A91" s="66" t="str">
        <f t="shared" si="6"/>
        <v>FAIXA 5Entre R$ 149,81 e R$ 159,80</v>
      </c>
      <c r="B91" s="66" t="s">
        <v>102</v>
      </c>
      <c r="C91" s="66" t="s">
        <v>152</v>
      </c>
      <c r="D91" s="66" t="s">
        <v>220</v>
      </c>
      <c r="E91" s="66">
        <f t="shared" si="7"/>
        <v>89.9</v>
      </c>
      <c r="F91" s="66">
        <f t="shared" si="8"/>
        <v>64.900000000000006</v>
      </c>
      <c r="G91" s="66">
        <f t="shared" si="9"/>
        <v>64.900000000000006</v>
      </c>
      <c r="H91" s="66">
        <f t="shared" si="10"/>
        <v>154.80000000000001</v>
      </c>
      <c r="I91" s="66" t="s">
        <v>158</v>
      </c>
      <c r="J91" s="66">
        <f t="shared" si="11"/>
        <v>154.80000000000001</v>
      </c>
    </row>
    <row r="92" spans="1:10" x14ac:dyDescent="0.25">
      <c r="A92" s="66" t="str">
        <f t="shared" si="6"/>
        <v>FAIXA 7Entre R$ 149,81 e R$ 159,80</v>
      </c>
      <c r="B92" s="66" t="s">
        <v>102</v>
      </c>
      <c r="C92" s="66" t="s">
        <v>153</v>
      </c>
      <c r="D92" s="66" t="s">
        <v>181</v>
      </c>
      <c r="E92" s="66">
        <f t="shared" si="7"/>
        <v>134.9</v>
      </c>
      <c r="F92" s="66">
        <f t="shared" si="8"/>
        <v>54.9</v>
      </c>
      <c r="G92" s="66">
        <f t="shared" si="9"/>
        <v>49.9</v>
      </c>
      <c r="H92" s="66">
        <f t="shared" si="10"/>
        <v>189.8</v>
      </c>
      <c r="I92" s="66" t="s">
        <v>160</v>
      </c>
      <c r="J92" s="66">
        <f t="shared" si="11"/>
        <v>184.8</v>
      </c>
    </row>
    <row r="93" spans="1:10" x14ac:dyDescent="0.25">
      <c r="A93" s="66" t="str">
        <f t="shared" si="6"/>
        <v>FAIXA 6Entre R$ 149,81 e R$ 159,80</v>
      </c>
      <c r="B93" s="66" t="s">
        <v>102</v>
      </c>
      <c r="C93" s="66" t="s">
        <v>153</v>
      </c>
      <c r="D93" s="66" t="s">
        <v>26</v>
      </c>
      <c r="E93" s="66">
        <f t="shared" si="7"/>
        <v>134.9</v>
      </c>
      <c r="F93" s="66">
        <f t="shared" si="8"/>
        <v>59.9</v>
      </c>
      <c r="G93" s="66">
        <f t="shared" si="9"/>
        <v>59.9</v>
      </c>
      <c r="H93" s="66">
        <f t="shared" si="10"/>
        <v>194.8</v>
      </c>
      <c r="I93" s="66" t="s">
        <v>159</v>
      </c>
      <c r="J93" s="66">
        <f t="shared" si="11"/>
        <v>194.8</v>
      </c>
    </row>
    <row r="94" spans="1:10" x14ac:dyDescent="0.25">
      <c r="A94" s="66" t="str">
        <f t="shared" si="6"/>
        <v>FAIXA 8Entre R$ 149,81 e R$ 159,80</v>
      </c>
      <c r="B94" s="66" t="s">
        <v>102</v>
      </c>
      <c r="C94" s="66" t="s">
        <v>153</v>
      </c>
      <c r="D94" s="66" t="s">
        <v>220</v>
      </c>
      <c r="E94" s="66">
        <f t="shared" si="7"/>
        <v>134.9</v>
      </c>
      <c r="F94" s="66">
        <f t="shared" si="8"/>
        <v>64.900000000000006</v>
      </c>
      <c r="G94" s="66">
        <f t="shared" si="9"/>
        <v>64.900000000000006</v>
      </c>
      <c r="H94" s="66">
        <f t="shared" si="10"/>
        <v>199.8</v>
      </c>
      <c r="I94" s="66" t="s">
        <v>161</v>
      </c>
      <c r="J94" s="66">
        <f t="shared" si="11"/>
        <v>199.8</v>
      </c>
    </row>
    <row r="95" spans="1:10" x14ac:dyDescent="0.25">
      <c r="A95" s="66" t="str">
        <f t="shared" si="6"/>
        <v>FAIXA 9Entre R$ 149,81 e R$ 159,80</v>
      </c>
      <c r="B95" s="66" t="s">
        <v>102</v>
      </c>
      <c r="C95" s="66" t="s">
        <v>151</v>
      </c>
      <c r="D95" s="66" t="s">
        <v>10</v>
      </c>
      <c r="E95" s="66">
        <f t="shared" si="7"/>
        <v>84.9</v>
      </c>
      <c r="F95" s="66">
        <f t="shared" si="8"/>
        <v>119.9</v>
      </c>
      <c r="G95" s="66">
        <f t="shared" si="9"/>
        <v>79.900000000000006</v>
      </c>
      <c r="H95" s="66">
        <f t="shared" si="10"/>
        <v>204.8</v>
      </c>
      <c r="I95" s="66" t="s">
        <v>162</v>
      </c>
      <c r="J95" s="66">
        <f t="shared" si="11"/>
        <v>164.8</v>
      </c>
    </row>
    <row r="96" spans="1:10" x14ac:dyDescent="0.25">
      <c r="A96" s="66" t="str">
        <f t="shared" si="6"/>
        <v>FAIXA 10Entre R$ 149,81 e R$ 159,80</v>
      </c>
      <c r="B96" s="66" t="s">
        <v>102</v>
      </c>
      <c r="C96" s="66" t="s">
        <v>152</v>
      </c>
      <c r="D96" s="66" t="s">
        <v>10</v>
      </c>
      <c r="E96" s="66">
        <f t="shared" si="7"/>
        <v>89.9</v>
      </c>
      <c r="F96" s="66">
        <f t="shared" si="8"/>
        <v>119.9</v>
      </c>
      <c r="G96" s="66">
        <f t="shared" si="9"/>
        <v>79.900000000000006</v>
      </c>
      <c r="H96" s="66">
        <f t="shared" si="10"/>
        <v>209.8</v>
      </c>
      <c r="I96" s="66" t="s">
        <v>163</v>
      </c>
      <c r="J96" s="66">
        <f t="shared" si="11"/>
        <v>169.8</v>
      </c>
    </row>
    <row r="97" spans="1:10" x14ac:dyDescent="0.25">
      <c r="A97" s="66" t="str">
        <f t="shared" si="6"/>
        <v>FAIXA 11Entre R$ 149,81 e R$ 159,80</v>
      </c>
      <c r="B97" s="66" t="s">
        <v>102</v>
      </c>
      <c r="C97" s="66" t="s">
        <v>153</v>
      </c>
      <c r="D97" s="66" t="s">
        <v>10</v>
      </c>
      <c r="E97" s="66">
        <f t="shared" si="7"/>
        <v>134.9</v>
      </c>
      <c r="F97" s="66">
        <f t="shared" si="8"/>
        <v>119.9</v>
      </c>
      <c r="G97" s="66">
        <f t="shared" si="9"/>
        <v>79.900000000000006</v>
      </c>
      <c r="H97" s="66">
        <f t="shared" si="10"/>
        <v>254.8</v>
      </c>
      <c r="I97" s="66" t="s">
        <v>164</v>
      </c>
      <c r="J97" s="66">
        <f t="shared" si="11"/>
        <v>214.8</v>
      </c>
    </row>
    <row r="98" spans="1:10" x14ac:dyDescent="0.25">
      <c r="A98" s="66" t="str">
        <f t="shared" si="6"/>
        <v>FAIXA 12Entre R$ 149,81 e R$ 159,80</v>
      </c>
      <c r="B98" s="66" t="s">
        <v>102</v>
      </c>
      <c r="C98" s="66" t="s">
        <v>151</v>
      </c>
      <c r="D98" s="66" t="s">
        <v>58</v>
      </c>
      <c r="E98" s="66">
        <f t="shared" si="7"/>
        <v>84.9</v>
      </c>
      <c r="F98" s="66">
        <f t="shared" si="8"/>
        <v>169.9</v>
      </c>
      <c r="G98" s="66">
        <f t="shared" si="9"/>
        <v>139.9</v>
      </c>
      <c r="H98" s="66">
        <f t="shared" si="10"/>
        <v>254.8</v>
      </c>
      <c r="I98" s="66" t="s">
        <v>165</v>
      </c>
      <c r="J98" s="66">
        <f t="shared" si="11"/>
        <v>224.8</v>
      </c>
    </row>
    <row r="99" spans="1:10" x14ac:dyDescent="0.25">
      <c r="A99" s="66" t="str">
        <f t="shared" si="6"/>
        <v>FAIXA 13Entre R$ 149,81 e R$ 159,80</v>
      </c>
      <c r="B99" s="66" t="s">
        <v>102</v>
      </c>
      <c r="C99" s="66" t="s">
        <v>152</v>
      </c>
      <c r="D99" s="66" t="s">
        <v>58</v>
      </c>
      <c r="E99" s="66">
        <f t="shared" si="7"/>
        <v>89.9</v>
      </c>
      <c r="F99" s="66">
        <f t="shared" si="8"/>
        <v>169.9</v>
      </c>
      <c r="G99" s="66">
        <f t="shared" si="9"/>
        <v>139.9</v>
      </c>
      <c r="H99" s="66">
        <f t="shared" si="10"/>
        <v>259.8</v>
      </c>
      <c r="I99" s="66" t="s">
        <v>166</v>
      </c>
      <c r="J99" s="66">
        <f t="shared" si="11"/>
        <v>229.8</v>
      </c>
    </row>
    <row r="100" spans="1:10" x14ac:dyDescent="0.25">
      <c r="A100" s="66" t="str">
        <f t="shared" si="6"/>
        <v>FAIXA 14Entre R$ 149,81 e R$ 159,80</v>
      </c>
      <c r="B100" s="66" t="s">
        <v>102</v>
      </c>
      <c r="C100" s="66" t="s">
        <v>153</v>
      </c>
      <c r="D100" s="66" t="s">
        <v>58</v>
      </c>
      <c r="E100" s="66">
        <f t="shared" si="7"/>
        <v>134.9</v>
      </c>
      <c r="F100" s="66">
        <f t="shared" si="8"/>
        <v>169.9</v>
      </c>
      <c r="G100" s="66">
        <f t="shared" si="9"/>
        <v>139.9</v>
      </c>
      <c r="H100" s="66">
        <f t="shared" si="10"/>
        <v>304.8</v>
      </c>
      <c r="I100" s="66" t="s">
        <v>167</v>
      </c>
      <c r="J100" s="66">
        <f t="shared" si="11"/>
        <v>274.8</v>
      </c>
    </row>
    <row r="101" spans="1:10" x14ac:dyDescent="0.25">
      <c r="A101" s="66" t="str">
        <f t="shared" si="6"/>
        <v>FAIXA 15Entre R$ 149,81 e R$ 159,80</v>
      </c>
      <c r="B101" s="66" t="s">
        <v>102</v>
      </c>
      <c r="C101" s="66" t="s">
        <v>151</v>
      </c>
      <c r="D101" s="66" t="s">
        <v>1</v>
      </c>
      <c r="E101" s="66">
        <f t="shared" si="7"/>
        <v>84.9</v>
      </c>
      <c r="F101" s="66">
        <f t="shared" si="8"/>
        <v>219.9</v>
      </c>
      <c r="G101" s="66">
        <f t="shared" si="9"/>
        <v>189.9</v>
      </c>
      <c r="H101" s="66">
        <f t="shared" si="10"/>
        <v>304.8</v>
      </c>
      <c r="I101" s="66" t="s">
        <v>168</v>
      </c>
      <c r="J101" s="66">
        <f t="shared" si="11"/>
        <v>274.8</v>
      </c>
    </row>
    <row r="102" spans="1:10" x14ac:dyDescent="0.25">
      <c r="A102" s="66" t="str">
        <f t="shared" si="6"/>
        <v>FAIXA 16Entre R$ 149,81 e R$ 159,80</v>
      </c>
      <c r="B102" s="66" t="s">
        <v>102</v>
      </c>
      <c r="C102" s="66" t="s">
        <v>152</v>
      </c>
      <c r="D102" s="66" t="s">
        <v>1</v>
      </c>
      <c r="E102" s="66">
        <f t="shared" si="7"/>
        <v>89.9</v>
      </c>
      <c r="F102" s="66">
        <f t="shared" si="8"/>
        <v>219.9</v>
      </c>
      <c r="G102" s="66">
        <f t="shared" si="9"/>
        <v>189.9</v>
      </c>
      <c r="H102" s="66">
        <f t="shared" si="10"/>
        <v>309.8</v>
      </c>
      <c r="I102" s="66" t="s">
        <v>169</v>
      </c>
      <c r="J102" s="66">
        <f t="shared" si="11"/>
        <v>279.8</v>
      </c>
    </row>
    <row r="103" spans="1:10" x14ac:dyDescent="0.25">
      <c r="A103" s="66" t="str">
        <f t="shared" si="6"/>
        <v>FAIXA 17Entre R$ 149,81 e R$ 159,80</v>
      </c>
      <c r="B103" s="66" t="s">
        <v>102</v>
      </c>
      <c r="C103" s="66" t="s">
        <v>153</v>
      </c>
      <c r="D103" s="66" t="s">
        <v>1</v>
      </c>
      <c r="E103" s="66">
        <f t="shared" si="7"/>
        <v>134.9</v>
      </c>
      <c r="F103" s="66">
        <f t="shared" si="8"/>
        <v>219.9</v>
      </c>
      <c r="G103" s="66">
        <f t="shared" si="9"/>
        <v>189.9</v>
      </c>
      <c r="H103" s="66">
        <f t="shared" si="10"/>
        <v>354.8</v>
      </c>
      <c r="I103" s="66" t="s">
        <v>170</v>
      </c>
      <c r="J103" s="66">
        <f t="shared" si="11"/>
        <v>324.8</v>
      </c>
    </row>
    <row r="104" spans="1:10" x14ac:dyDescent="0.25">
      <c r="A104" s="66" t="str">
        <f t="shared" si="6"/>
        <v>FAIXA 18Entre R$ 149,81 e R$ 159,80</v>
      </c>
      <c r="B104" s="66" t="s">
        <v>102</v>
      </c>
      <c r="C104" s="66" t="s">
        <v>154</v>
      </c>
      <c r="D104" s="66" t="s">
        <v>181</v>
      </c>
      <c r="E104" s="66">
        <f t="shared" si="7"/>
        <v>304.89999999999998</v>
      </c>
      <c r="F104" s="66">
        <f t="shared" si="8"/>
        <v>54.9</v>
      </c>
      <c r="G104" s="66">
        <f t="shared" si="9"/>
        <v>49.9</v>
      </c>
      <c r="H104" s="66">
        <f t="shared" si="10"/>
        <v>359.79999999999995</v>
      </c>
      <c r="I104" s="66" t="s">
        <v>171</v>
      </c>
      <c r="J104" s="66">
        <f t="shared" si="11"/>
        <v>354.79999999999995</v>
      </c>
    </row>
    <row r="105" spans="1:10" x14ac:dyDescent="0.25">
      <c r="A105" s="66" t="str">
        <f t="shared" si="6"/>
        <v>FAIXA 19Entre R$ 149,81 e R$ 159,80</v>
      </c>
      <c r="B105" s="66" t="s">
        <v>102</v>
      </c>
      <c r="C105" s="66" t="s">
        <v>154</v>
      </c>
      <c r="D105" s="66" t="s">
        <v>26</v>
      </c>
      <c r="E105" s="66">
        <f t="shared" si="7"/>
        <v>304.89999999999998</v>
      </c>
      <c r="F105" s="66">
        <f t="shared" si="8"/>
        <v>59.9</v>
      </c>
      <c r="G105" s="66">
        <f t="shared" si="9"/>
        <v>59.9</v>
      </c>
      <c r="H105" s="66">
        <f t="shared" si="10"/>
        <v>364.79999999999995</v>
      </c>
      <c r="I105" s="66" t="s">
        <v>172</v>
      </c>
      <c r="J105" s="66">
        <f t="shared" si="11"/>
        <v>364.79999999999995</v>
      </c>
    </row>
    <row r="106" spans="1:10" x14ac:dyDescent="0.25">
      <c r="A106" s="66" t="str">
        <f t="shared" si="6"/>
        <v>FAIXA 20Entre R$ 149,81 e R$ 159,80</v>
      </c>
      <c r="B106" s="66" t="s">
        <v>102</v>
      </c>
      <c r="C106" s="66" t="s">
        <v>154</v>
      </c>
      <c r="D106" s="66" t="s">
        <v>220</v>
      </c>
      <c r="E106" s="66">
        <f t="shared" si="7"/>
        <v>304.89999999999998</v>
      </c>
      <c r="F106" s="66">
        <f t="shared" si="8"/>
        <v>64.900000000000006</v>
      </c>
      <c r="G106" s="66">
        <f t="shared" si="9"/>
        <v>64.900000000000006</v>
      </c>
      <c r="H106" s="66">
        <f t="shared" si="10"/>
        <v>369.79999999999995</v>
      </c>
      <c r="I106" s="66" t="s">
        <v>173</v>
      </c>
      <c r="J106" s="66">
        <f t="shared" si="11"/>
        <v>369.79999999999995</v>
      </c>
    </row>
    <row r="107" spans="1:10" x14ac:dyDescent="0.25">
      <c r="A107" s="66" t="str">
        <f t="shared" si="6"/>
        <v>FAIXA 21Entre R$ 149,81 e R$ 159,80</v>
      </c>
      <c r="B107" s="66" t="s">
        <v>102</v>
      </c>
      <c r="C107" s="66" t="s">
        <v>151</v>
      </c>
      <c r="D107" s="66" t="s">
        <v>59</v>
      </c>
      <c r="E107" s="66">
        <f t="shared" si="7"/>
        <v>84.9</v>
      </c>
      <c r="F107" s="66">
        <f t="shared" si="8"/>
        <v>319.89999999999998</v>
      </c>
      <c r="G107" s="66">
        <f t="shared" si="9"/>
        <v>319.89999999999998</v>
      </c>
      <c r="H107" s="66">
        <f t="shared" si="10"/>
        <v>404.79999999999995</v>
      </c>
      <c r="I107" s="66" t="s">
        <v>174</v>
      </c>
      <c r="J107" s="66">
        <f t="shared" si="11"/>
        <v>404.79999999999995</v>
      </c>
    </row>
    <row r="108" spans="1:10" x14ac:dyDescent="0.25">
      <c r="A108" s="66" t="str">
        <f t="shared" si="6"/>
        <v>FAIXA 22Entre R$ 149,81 e R$ 159,80</v>
      </c>
      <c r="B108" s="66" t="s">
        <v>102</v>
      </c>
      <c r="C108" s="66" t="s">
        <v>152</v>
      </c>
      <c r="D108" s="66" t="s">
        <v>59</v>
      </c>
      <c r="E108" s="66">
        <f t="shared" si="7"/>
        <v>89.9</v>
      </c>
      <c r="F108" s="66">
        <f t="shared" si="8"/>
        <v>319.89999999999998</v>
      </c>
      <c r="G108" s="66">
        <f t="shared" si="9"/>
        <v>319.89999999999998</v>
      </c>
      <c r="H108" s="66">
        <f t="shared" si="10"/>
        <v>409.79999999999995</v>
      </c>
      <c r="I108" s="66" t="s">
        <v>175</v>
      </c>
      <c r="J108" s="66">
        <f t="shared" si="11"/>
        <v>409.79999999999995</v>
      </c>
    </row>
    <row r="109" spans="1:10" x14ac:dyDescent="0.25">
      <c r="A109" s="66" t="str">
        <f t="shared" si="6"/>
        <v>FAIXA 23Entre R$ 149,81 e R$ 159,80</v>
      </c>
      <c r="B109" s="66" t="s">
        <v>102</v>
      </c>
      <c r="C109" s="66" t="s">
        <v>154</v>
      </c>
      <c r="D109" s="66" t="s">
        <v>10</v>
      </c>
      <c r="E109" s="66">
        <f t="shared" si="7"/>
        <v>304.89999999999998</v>
      </c>
      <c r="F109" s="66">
        <f t="shared" si="8"/>
        <v>119.9</v>
      </c>
      <c r="G109" s="66">
        <f t="shared" si="9"/>
        <v>79.900000000000006</v>
      </c>
      <c r="H109" s="66">
        <f t="shared" si="10"/>
        <v>424.79999999999995</v>
      </c>
      <c r="I109" s="66" t="s">
        <v>176</v>
      </c>
      <c r="J109" s="66">
        <f t="shared" si="11"/>
        <v>384.79999999999995</v>
      </c>
    </row>
    <row r="110" spans="1:10" x14ac:dyDescent="0.25">
      <c r="A110" s="66" t="str">
        <f t="shared" si="6"/>
        <v>FAIXA 24Entre R$ 149,81 e R$ 159,80</v>
      </c>
      <c r="B110" s="66" t="s">
        <v>102</v>
      </c>
      <c r="C110" s="66" t="s">
        <v>153</v>
      </c>
      <c r="D110" s="66" t="s">
        <v>59</v>
      </c>
      <c r="E110" s="66">
        <f t="shared" si="7"/>
        <v>134.9</v>
      </c>
      <c r="F110" s="66">
        <f t="shared" si="8"/>
        <v>319.89999999999998</v>
      </c>
      <c r="G110" s="66">
        <f t="shared" si="9"/>
        <v>319.89999999999998</v>
      </c>
      <c r="H110" s="66">
        <f t="shared" si="10"/>
        <v>454.79999999999995</v>
      </c>
      <c r="I110" s="66" t="s">
        <v>177</v>
      </c>
      <c r="J110" s="66">
        <f t="shared" si="11"/>
        <v>454.79999999999995</v>
      </c>
    </row>
    <row r="111" spans="1:10" x14ac:dyDescent="0.25">
      <c r="A111" s="66" t="str">
        <f t="shared" si="6"/>
        <v>FAIXA 25Entre R$ 149,81 e R$ 159,80</v>
      </c>
      <c r="B111" s="66" t="s">
        <v>102</v>
      </c>
      <c r="C111" s="66" t="s">
        <v>154</v>
      </c>
      <c r="D111" s="66" t="s">
        <v>58</v>
      </c>
      <c r="E111" s="66">
        <f t="shared" si="7"/>
        <v>304.89999999999998</v>
      </c>
      <c r="F111" s="66">
        <f t="shared" si="8"/>
        <v>169.9</v>
      </c>
      <c r="G111" s="66">
        <f t="shared" si="9"/>
        <v>139.9</v>
      </c>
      <c r="H111" s="66">
        <f t="shared" si="10"/>
        <v>474.79999999999995</v>
      </c>
      <c r="I111" s="66" t="s">
        <v>206</v>
      </c>
      <c r="J111" s="66">
        <f t="shared" si="11"/>
        <v>444.79999999999995</v>
      </c>
    </row>
    <row r="112" spans="1:10" x14ac:dyDescent="0.25">
      <c r="A112" s="66" t="str">
        <f t="shared" si="6"/>
        <v>FAIXA 26Entre R$ 149,81 e R$ 159,80</v>
      </c>
      <c r="B112" s="66" t="s">
        <v>102</v>
      </c>
      <c r="C112" s="66" t="s">
        <v>154</v>
      </c>
      <c r="D112" s="66" t="s">
        <v>1</v>
      </c>
      <c r="E112" s="66">
        <f t="shared" si="7"/>
        <v>304.89999999999998</v>
      </c>
      <c r="F112" s="66">
        <f t="shared" si="8"/>
        <v>219.9</v>
      </c>
      <c r="G112" s="66">
        <f t="shared" si="9"/>
        <v>189.9</v>
      </c>
      <c r="H112" s="66">
        <f t="shared" si="10"/>
        <v>524.79999999999995</v>
      </c>
      <c r="I112" s="66" t="s">
        <v>207</v>
      </c>
      <c r="J112" s="66">
        <f t="shared" si="11"/>
        <v>494.79999999999995</v>
      </c>
    </row>
    <row r="113" spans="1:10" x14ac:dyDescent="0.25">
      <c r="A113" s="66" t="str">
        <f t="shared" si="6"/>
        <v>FAIXA 27Entre R$ 149,81 e R$ 159,80</v>
      </c>
      <c r="B113" s="66" t="s">
        <v>102</v>
      </c>
      <c r="C113" s="66" t="s">
        <v>154</v>
      </c>
      <c r="D113" s="66" t="s">
        <v>59</v>
      </c>
      <c r="E113" s="66">
        <f t="shared" si="7"/>
        <v>304.89999999999998</v>
      </c>
      <c r="F113" s="66">
        <f t="shared" si="8"/>
        <v>319.89999999999998</v>
      </c>
      <c r="G113" s="66">
        <f t="shared" si="9"/>
        <v>319.89999999999998</v>
      </c>
      <c r="H113" s="66">
        <f t="shared" si="10"/>
        <v>624.79999999999995</v>
      </c>
      <c r="I113" s="66" t="s">
        <v>208</v>
      </c>
      <c r="J113" s="66">
        <f t="shared" si="11"/>
        <v>624.79999999999995</v>
      </c>
    </row>
    <row r="114" spans="1:10" x14ac:dyDescent="0.25">
      <c r="A114" s="66" t="str">
        <f t="shared" si="6"/>
        <v>FAIXA 0Entre R$ 159,81 e R$ 169,80</v>
      </c>
      <c r="B114" s="66" t="s">
        <v>103</v>
      </c>
      <c r="C114" s="66" t="s">
        <v>151</v>
      </c>
      <c r="D114" s="66" t="s">
        <v>181</v>
      </c>
      <c r="E114" s="66">
        <f t="shared" si="7"/>
        <v>84.9</v>
      </c>
      <c r="F114" s="66">
        <f t="shared" si="8"/>
        <v>54.9</v>
      </c>
      <c r="G114" s="66">
        <f t="shared" si="9"/>
        <v>49.9</v>
      </c>
      <c r="H114" s="66">
        <f t="shared" si="10"/>
        <v>139.80000000000001</v>
      </c>
      <c r="I114" s="66" t="s">
        <v>189</v>
      </c>
      <c r="J114" s="66">
        <f t="shared" si="11"/>
        <v>134.80000000000001</v>
      </c>
    </row>
    <row r="115" spans="1:10" x14ac:dyDescent="0.25">
      <c r="A115" s="66" t="str">
        <f t="shared" si="6"/>
        <v>FAIXA 1Entre R$ 159,81 e R$ 169,80</v>
      </c>
      <c r="B115" s="66" t="s">
        <v>103</v>
      </c>
      <c r="C115" s="66" t="s">
        <v>151</v>
      </c>
      <c r="D115" s="66" t="s">
        <v>26</v>
      </c>
      <c r="E115" s="66">
        <f t="shared" si="7"/>
        <v>84.9</v>
      </c>
      <c r="F115" s="66">
        <f t="shared" si="8"/>
        <v>59.9</v>
      </c>
      <c r="G115" s="66">
        <f t="shared" si="9"/>
        <v>59.9</v>
      </c>
      <c r="H115" s="66">
        <f t="shared" si="10"/>
        <v>144.80000000000001</v>
      </c>
      <c r="I115" s="66" t="s">
        <v>66</v>
      </c>
      <c r="J115" s="66">
        <f t="shared" si="11"/>
        <v>144.80000000000001</v>
      </c>
    </row>
    <row r="116" spans="1:10" x14ac:dyDescent="0.25">
      <c r="A116" s="66" t="str">
        <f t="shared" si="6"/>
        <v>FAIXA 3Entre R$ 159,81 e R$ 169,80</v>
      </c>
      <c r="B116" s="66" t="s">
        <v>103</v>
      </c>
      <c r="C116" s="66" t="s">
        <v>152</v>
      </c>
      <c r="D116" s="66" t="s">
        <v>181</v>
      </c>
      <c r="E116" s="66">
        <f t="shared" si="7"/>
        <v>89.9</v>
      </c>
      <c r="F116" s="66">
        <f t="shared" si="8"/>
        <v>54.9</v>
      </c>
      <c r="G116" s="66">
        <f t="shared" si="9"/>
        <v>49.9</v>
      </c>
      <c r="H116" s="66">
        <f t="shared" si="10"/>
        <v>144.80000000000001</v>
      </c>
      <c r="I116" s="66" t="s">
        <v>156</v>
      </c>
      <c r="J116" s="66">
        <f t="shared" si="11"/>
        <v>139.80000000000001</v>
      </c>
    </row>
    <row r="117" spans="1:10" x14ac:dyDescent="0.25">
      <c r="A117" s="66" t="str">
        <f t="shared" si="6"/>
        <v>FAIXA 2Entre R$ 159,81 e R$ 169,80</v>
      </c>
      <c r="B117" s="66" t="s">
        <v>103</v>
      </c>
      <c r="C117" s="66" t="s">
        <v>151</v>
      </c>
      <c r="D117" s="66" t="s">
        <v>220</v>
      </c>
      <c r="E117" s="66">
        <f t="shared" si="7"/>
        <v>84.9</v>
      </c>
      <c r="F117" s="66">
        <f t="shared" si="8"/>
        <v>64.900000000000006</v>
      </c>
      <c r="G117" s="66">
        <f t="shared" si="9"/>
        <v>64.900000000000006</v>
      </c>
      <c r="H117" s="66">
        <f t="shared" si="10"/>
        <v>149.80000000000001</v>
      </c>
      <c r="I117" s="66" t="s">
        <v>67</v>
      </c>
      <c r="J117" s="66">
        <f t="shared" si="11"/>
        <v>149.80000000000001</v>
      </c>
    </row>
    <row r="118" spans="1:10" x14ac:dyDescent="0.25">
      <c r="A118" s="66" t="str">
        <f t="shared" si="6"/>
        <v>FAIXA 4Entre R$ 159,81 e R$ 169,80</v>
      </c>
      <c r="B118" s="66" t="s">
        <v>103</v>
      </c>
      <c r="C118" s="66" t="s">
        <v>152</v>
      </c>
      <c r="D118" s="66" t="s">
        <v>26</v>
      </c>
      <c r="E118" s="66">
        <f t="shared" si="7"/>
        <v>89.9</v>
      </c>
      <c r="F118" s="66">
        <f t="shared" si="8"/>
        <v>59.9</v>
      </c>
      <c r="G118" s="66">
        <f t="shared" si="9"/>
        <v>59.9</v>
      </c>
      <c r="H118" s="66">
        <f t="shared" si="10"/>
        <v>149.80000000000001</v>
      </c>
      <c r="I118" s="66" t="s">
        <v>157</v>
      </c>
      <c r="J118" s="66">
        <f t="shared" si="11"/>
        <v>149.80000000000001</v>
      </c>
    </row>
    <row r="119" spans="1:10" x14ac:dyDescent="0.25">
      <c r="A119" s="66" t="str">
        <f t="shared" si="6"/>
        <v>FAIXA 5Entre R$ 159,81 e R$ 169,80</v>
      </c>
      <c r="B119" s="66" t="s">
        <v>103</v>
      </c>
      <c r="C119" s="66" t="s">
        <v>152</v>
      </c>
      <c r="D119" s="66" t="s">
        <v>220</v>
      </c>
      <c r="E119" s="66">
        <f t="shared" si="7"/>
        <v>89.9</v>
      </c>
      <c r="F119" s="66">
        <f t="shared" si="8"/>
        <v>64.900000000000006</v>
      </c>
      <c r="G119" s="66">
        <f t="shared" si="9"/>
        <v>64.900000000000006</v>
      </c>
      <c r="H119" s="66">
        <f t="shared" si="10"/>
        <v>154.80000000000001</v>
      </c>
      <c r="I119" s="66" t="s">
        <v>158</v>
      </c>
      <c r="J119" s="66">
        <f t="shared" si="11"/>
        <v>154.80000000000001</v>
      </c>
    </row>
    <row r="120" spans="1:10" x14ac:dyDescent="0.25">
      <c r="A120" s="66" t="str">
        <f t="shared" si="6"/>
        <v>FAIXA 7Entre R$ 159,81 e R$ 169,80</v>
      </c>
      <c r="B120" s="66" t="s">
        <v>103</v>
      </c>
      <c r="C120" s="66" t="s">
        <v>153</v>
      </c>
      <c r="D120" s="66" t="s">
        <v>181</v>
      </c>
      <c r="E120" s="66">
        <f t="shared" si="7"/>
        <v>134.9</v>
      </c>
      <c r="F120" s="66">
        <f t="shared" si="8"/>
        <v>54.9</v>
      </c>
      <c r="G120" s="66">
        <f t="shared" si="9"/>
        <v>49.9</v>
      </c>
      <c r="H120" s="66">
        <f t="shared" si="10"/>
        <v>189.8</v>
      </c>
      <c r="I120" s="66" t="s">
        <v>160</v>
      </c>
      <c r="J120" s="66">
        <f t="shared" si="11"/>
        <v>184.8</v>
      </c>
    </row>
    <row r="121" spans="1:10" x14ac:dyDescent="0.25">
      <c r="A121" s="66" t="str">
        <f t="shared" si="6"/>
        <v>FAIXA 6Entre R$ 159,81 e R$ 169,80</v>
      </c>
      <c r="B121" s="66" t="s">
        <v>103</v>
      </c>
      <c r="C121" s="66" t="s">
        <v>153</v>
      </c>
      <c r="D121" s="66" t="s">
        <v>26</v>
      </c>
      <c r="E121" s="66">
        <f t="shared" si="7"/>
        <v>134.9</v>
      </c>
      <c r="F121" s="66">
        <f t="shared" si="8"/>
        <v>59.9</v>
      </c>
      <c r="G121" s="66">
        <f t="shared" si="9"/>
        <v>59.9</v>
      </c>
      <c r="H121" s="66">
        <f t="shared" si="10"/>
        <v>194.8</v>
      </c>
      <c r="I121" s="66" t="s">
        <v>159</v>
      </c>
      <c r="J121" s="66">
        <f t="shared" si="11"/>
        <v>194.8</v>
      </c>
    </row>
    <row r="122" spans="1:10" x14ac:dyDescent="0.25">
      <c r="A122" s="66" t="str">
        <f t="shared" si="6"/>
        <v>FAIXA 8Entre R$ 159,81 e R$ 169,80</v>
      </c>
      <c r="B122" s="66" t="s">
        <v>103</v>
      </c>
      <c r="C122" s="66" t="s">
        <v>153</v>
      </c>
      <c r="D122" s="66" t="s">
        <v>220</v>
      </c>
      <c r="E122" s="66">
        <f t="shared" si="7"/>
        <v>134.9</v>
      </c>
      <c r="F122" s="66">
        <f t="shared" si="8"/>
        <v>64.900000000000006</v>
      </c>
      <c r="G122" s="66">
        <f t="shared" si="9"/>
        <v>64.900000000000006</v>
      </c>
      <c r="H122" s="66">
        <f t="shared" si="10"/>
        <v>199.8</v>
      </c>
      <c r="I122" s="66" t="s">
        <v>161</v>
      </c>
      <c r="J122" s="66">
        <f t="shared" si="11"/>
        <v>199.8</v>
      </c>
    </row>
    <row r="123" spans="1:10" x14ac:dyDescent="0.25">
      <c r="A123" s="66" t="str">
        <f t="shared" si="6"/>
        <v>FAIXA 9Entre R$ 159,81 e R$ 169,80</v>
      </c>
      <c r="B123" s="66" t="s">
        <v>103</v>
      </c>
      <c r="C123" s="66" t="s">
        <v>151</v>
      </c>
      <c r="D123" s="66" t="s">
        <v>10</v>
      </c>
      <c r="E123" s="66">
        <f t="shared" si="7"/>
        <v>84.9</v>
      </c>
      <c r="F123" s="66">
        <f t="shared" si="8"/>
        <v>119.9</v>
      </c>
      <c r="G123" s="66">
        <f t="shared" si="9"/>
        <v>79.900000000000006</v>
      </c>
      <c r="H123" s="66">
        <f t="shared" si="10"/>
        <v>204.8</v>
      </c>
      <c r="I123" s="66" t="s">
        <v>162</v>
      </c>
      <c r="J123" s="66">
        <f t="shared" si="11"/>
        <v>164.8</v>
      </c>
    </row>
    <row r="124" spans="1:10" x14ac:dyDescent="0.25">
      <c r="A124" s="66" t="str">
        <f t="shared" si="6"/>
        <v>FAIXA 10Entre R$ 159,81 e R$ 169,80</v>
      </c>
      <c r="B124" s="66" t="s">
        <v>103</v>
      </c>
      <c r="C124" s="66" t="s">
        <v>152</v>
      </c>
      <c r="D124" s="66" t="s">
        <v>10</v>
      </c>
      <c r="E124" s="66">
        <f t="shared" si="7"/>
        <v>89.9</v>
      </c>
      <c r="F124" s="66">
        <f t="shared" si="8"/>
        <v>119.9</v>
      </c>
      <c r="G124" s="66">
        <f t="shared" si="9"/>
        <v>79.900000000000006</v>
      </c>
      <c r="H124" s="66">
        <f t="shared" si="10"/>
        <v>209.8</v>
      </c>
      <c r="I124" s="66" t="s">
        <v>163</v>
      </c>
      <c r="J124" s="66">
        <f t="shared" si="11"/>
        <v>169.8</v>
      </c>
    </row>
    <row r="125" spans="1:10" x14ac:dyDescent="0.25">
      <c r="A125" s="66" t="str">
        <f t="shared" si="6"/>
        <v>FAIXA 11Entre R$ 159,81 e R$ 169,80</v>
      </c>
      <c r="B125" s="66" t="s">
        <v>103</v>
      </c>
      <c r="C125" s="66" t="s">
        <v>153</v>
      </c>
      <c r="D125" s="66" t="s">
        <v>10</v>
      </c>
      <c r="E125" s="66">
        <f t="shared" si="7"/>
        <v>134.9</v>
      </c>
      <c r="F125" s="66">
        <f t="shared" si="8"/>
        <v>119.9</v>
      </c>
      <c r="G125" s="66">
        <f t="shared" si="9"/>
        <v>79.900000000000006</v>
      </c>
      <c r="H125" s="66">
        <f t="shared" si="10"/>
        <v>254.8</v>
      </c>
      <c r="I125" s="66" t="s">
        <v>164</v>
      </c>
      <c r="J125" s="66">
        <f t="shared" si="11"/>
        <v>214.8</v>
      </c>
    </row>
    <row r="126" spans="1:10" x14ac:dyDescent="0.25">
      <c r="A126" s="66" t="str">
        <f t="shared" si="6"/>
        <v>FAIXA 12Entre R$ 159,81 e R$ 169,80</v>
      </c>
      <c r="B126" s="66" t="s">
        <v>103</v>
      </c>
      <c r="C126" s="66" t="s">
        <v>151</v>
      </c>
      <c r="D126" s="66" t="s">
        <v>58</v>
      </c>
      <c r="E126" s="66">
        <f t="shared" si="7"/>
        <v>84.9</v>
      </c>
      <c r="F126" s="66">
        <f t="shared" si="8"/>
        <v>169.9</v>
      </c>
      <c r="G126" s="66">
        <f t="shared" si="9"/>
        <v>139.9</v>
      </c>
      <c r="H126" s="66">
        <f t="shared" si="10"/>
        <v>254.8</v>
      </c>
      <c r="I126" s="66" t="s">
        <v>165</v>
      </c>
      <c r="J126" s="66">
        <f t="shared" si="11"/>
        <v>224.8</v>
      </c>
    </row>
    <row r="127" spans="1:10" x14ac:dyDescent="0.25">
      <c r="A127" s="66" t="str">
        <f t="shared" si="6"/>
        <v>FAIXA 13Entre R$ 159,81 e R$ 169,80</v>
      </c>
      <c r="B127" s="66" t="s">
        <v>103</v>
      </c>
      <c r="C127" s="66" t="s">
        <v>152</v>
      </c>
      <c r="D127" s="66" t="s">
        <v>58</v>
      </c>
      <c r="E127" s="66">
        <f t="shared" si="7"/>
        <v>89.9</v>
      </c>
      <c r="F127" s="66">
        <f t="shared" si="8"/>
        <v>169.9</v>
      </c>
      <c r="G127" s="66">
        <f t="shared" si="9"/>
        <v>139.9</v>
      </c>
      <c r="H127" s="66">
        <f t="shared" si="10"/>
        <v>259.8</v>
      </c>
      <c r="I127" s="66" t="s">
        <v>166</v>
      </c>
      <c r="J127" s="66">
        <f t="shared" si="11"/>
        <v>229.8</v>
      </c>
    </row>
    <row r="128" spans="1:10" x14ac:dyDescent="0.25">
      <c r="A128" s="66" t="str">
        <f t="shared" si="6"/>
        <v>FAIXA 14Entre R$ 159,81 e R$ 169,80</v>
      </c>
      <c r="B128" s="66" t="s">
        <v>103</v>
      </c>
      <c r="C128" s="66" t="s">
        <v>153</v>
      </c>
      <c r="D128" s="66" t="s">
        <v>58</v>
      </c>
      <c r="E128" s="66">
        <f t="shared" si="7"/>
        <v>134.9</v>
      </c>
      <c r="F128" s="66">
        <f t="shared" si="8"/>
        <v>169.9</v>
      </c>
      <c r="G128" s="66">
        <f t="shared" si="9"/>
        <v>139.9</v>
      </c>
      <c r="H128" s="66">
        <f t="shared" si="10"/>
        <v>304.8</v>
      </c>
      <c r="I128" s="66" t="s">
        <v>167</v>
      </c>
      <c r="J128" s="66">
        <f t="shared" si="11"/>
        <v>274.8</v>
      </c>
    </row>
    <row r="129" spans="1:10" x14ac:dyDescent="0.25">
      <c r="A129" s="66" t="str">
        <f t="shared" si="6"/>
        <v>FAIXA 15Entre R$ 159,81 e R$ 169,80</v>
      </c>
      <c r="B129" s="66" t="s">
        <v>103</v>
      </c>
      <c r="C129" s="66" t="s">
        <v>151</v>
      </c>
      <c r="D129" s="66" t="s">
        <v>1</v>
      </c>
      <c r="E129" s="66">
        <f t="shared" si="7"/>
        <v>84.9</v>
      </c>
      <c r="F129" s="66">
        <f t="shared" si="8"/>
        <v>219.9</v>
      </c>
      <c r="G129" s="66">
        <f t="shared" si="9"/>
        <v>189.9</v>
      </c>
      <c r="H129" s="66">
        <f t="shared" si="10"/>
        <v>304.8</v>
      </c>
      <c r="I129" s="66" t="s">
        <v>168</v>
      </c>
      <c r="J129" s="66">
        <f t="shared" si="11"/>
        <v>274.8</v>
      </c>
    </row>
    <row r="130" spans="1:10" x14ac:dyDescent="0.25">
      <c r="A130" s="66" t="str">
        <f t="shared" ref="A130:A193" si="12">I130&amp;B130</f>
        <v>FAIXA 16Entre R$ 159,81 e R$ 169,80</v>
      </c>
      <c r="B130" s="66" t="s">
        <v>103</v>
      </c>
      <c r="C130" s="66" t="s">
        <v>152</v>
      </c>
      <c r="D130" s="66" t="s">
        <v>1</v>
      </c>
      <c r="E130" s="66">
        <f t="shared" ref="E130:E193" si="13">VLOOKUP(C130,$X$1:$Y$4,2,0)</f>
        <v>89.9</v>
      </c>
      <c r="F130" s="66">
        <f t="shared" ref="F130:F193" si="14">VLOOKUP(D130,$P$1:$U$7,5,0)</f>
        <v>219.9</v>
      </c>
      <c r="G130" s="66">
        <f t="shared" ref="G130:G193" si="15">VLOOKUP(D130,$P$1:$U$7,6,0)</f>
        <v>189.9</v>
      </c>
      <c r="H130" s="66">
        <f t="shared" ref="H130:H193" si="16">SUM(E130,F130)</f>
        <v>309.8</v>
      </c>
      <c r="I130" s="66" t="s">
        <v>169</v>
      </c>
      <c r="J130" s="66">
        <f t="shared" ref="J130:J193" si="17">SUM(G130,E130)</f>
        <v>279.8</v>
      </c>
    </row>
    <row r="131" spans="1:10" x14ac:dyDescent="0.25">
      <c r="A131" s="66" t="str">
        <f t="shared" si="12"/>
        <v>FAIXA 17Entre R$ 159,81 e R$ 169,80</v>
      </c>
      <c r="B131" s="66" t="s">
        <v>103</v>
      </c>
      <c r="C131" s="66" t="s">
        <v>153</v>
      </c>
      <c r="D131" s="66" t="s">
        <v>1</v>
      </c>
      <c r="E131" s="66">
        <f t="shared" si="13"/>
        <v>134.9</v>
      </c>
      <c r="F131" s="66">
        <f t="shared" si="14"/>
        <v>219.9</v>
      </c>
      <c r="G131" s="66">
        <f t="shared" si="15"/>
        <v>189.9</v>
      </c>
      <c r="H131" s="66">
        <f t="shared" si="16"/>
        <v>354.8</v>
      </c>
      <c r="I131" s="66" t="s">
        <v>170</v>
      </c>
      <c r="J131" s="66">
        <f t="shared" si="17"/>
        <v>324.8</v>
      </c>
    </row>
    <row r="132" spans="1:10" x14ac:dyDescent="0.25">
      <c r="A132" s="66" t="str">
        <f t="shared" si="12"/>
        <v>FAIXA 18Entre R$ 159,81 e R$ 169,80</v>
      </c>
      <c r="B132" s="66" t="s">
        <v>103</v>
      </c>
      <c r="C132" s="66" t="s">
        <v>154</v>
      </c>
      <c r="D132" s="66" t="s">
        <v>181</v>
      </c>
      <c r="E132" s="66">
        <f t="shared" si="13"/>
        <v>304.89999999999998</v>
      </c>
      <c r="F132" s="66">
        <f t="shared" si="14"/>
        <v>54.9</v>
      </c>
      <c r="G132" s="66">
        <f t="shared" si="15"/>
        <v>49.9</v>
      </c>
      <c r="H132" s="66">
        <f t="shared" si="16"/>
        <v>359.79999999999995</v>
      </c>
      <c r="I132" s="66" t="s">
        <v>171</v>
      </c>
      <c r="J132" s="66">
        <f t="shared" si="17"/>
        <v>354.79999999999995</v>
      </c>
    </row>
    <row r="133" spans="1:10" x14ac:dyDescent="0.25">
      <c r="A133" s="66" t="str">
        <f t="shared" si="12"/>
        <v>FAIXA 19Entre R$ 159,81 e R$ 169,80</v>
      </c>
      <c r="B133" s="66" t="s">
        <v>103</v>
      </c>
      <c r="C133" s="66" t="s">
        <v>154</v>
      </c>
      <c r="D133" s="66" t="s">
        <v>26</v>
      </c>
      <c r="E133" s="66">
        <f t="shared" si="13"/>
        <v>304.89999999999998</v>
      </c>
      <c r="F133" s="66">
        <f t="shared" si="14"/>
        <v>59.9</v>
      </c>
      <c r="G133" s="66">
        <f t="shared" si="15"/>
        <v>59.9</v>
      </c>
      <c r="H133" s="66">
        <f t="shared" si="16"/>
        <v>364.79999999999995</v>
      </c>
      <c r="I133" s="66" t="s">
        <v>172</v>
      </c>
      <c r="J133" s="66">
        <f t="shared" si="17"/>
        <v>364.79999999999995</v>
      </c>
    </row>
    <row r="134" spans="1:10" x14ac:dyDescent="0.25">
      <c r="A134" s="66" t="str">
        <f t="shared" si="12"/>
        <v>FAIXA 20Entre R$ 159,81 e R$ 169,80</v>
      </c>
      <c r="B134" s="66" t="s">
        <v>103</v>
      </c>
      <c r="C134" s="66" t="s">
        <v>154</v>
      </c>
      <c r="D134" s="66" t="s">
        <v>220</v>
      </c>
      <c r="E134" s="66">
        <f t="shared" si="13"/>
        <v>304.89999999999998</v>
      </c>
      <c r="F134" s="66">
        <f t="shared" si="14"/>
        <v>64.900000000000006</v>
      </c>
      <c r="G134" s="66">
        <f t="shared" si="15"/>
        <v>64.900000000000006</v>
      </c>
      <c r="H134" s="66">
        <f t="shared" si="16"/>
        <v>369.79999999999995</v>
      </c>
      <c r="I134" s="66" t="s">
        <v>173</v>
      </c>
      <c r="J134" s="66">
        <f t="shared" si="17"/>
        <v>369.79999999999995</v>
      </c>
    </row>
    <row r="135" spans="1:10" x14ac:dyDescent="0.25">
      <c r="A135" s="66" t="str">
        <f t="shared" si="12"/>
        <v>FAIXA 21Entre R$ 159,81 e R$ 169,80</v>
      </c>
      <c r="B135" s="66" t="s">
        <v>103</v>
      </c>
      <c r="C135" s="66" t="s">
        <v>151</v>
      </c>
      <c r="D135" s="66" t="s">
        <v>59</v>
      </c>
      <c r="E135" s="66">
        <f t="shared" si="13"/>
        <v>84.9</v>
      </c>
      <c r="F135" s="66">
        <f t="shared" si="14"/>
        <v>319.89999999999998</v>
      </c>
      <c r="G135" s="66">
        <f t="shared" si="15"/>
        <v>319.89999999999998</v>
      </c>
      <c r="H135" s="66">
        <f t="shared" si="16"/>
        <v>404.79999999999995</v>
      </c>
      <c r="I135" s="66" t="s">
        <v>174</v>
      </c>
      <c r="J135" s="66">
        <f t="shared" si="17"/>
        <v>404.79999999999995</v>
      </c>
    </row>
    <row r="136" spans="1:10" x14ac:dyDescent="0.25">
      <c r="A136" s="66" t="str">
        <f t="shared" si="12"/>
        <v>FAIXA 22Entre R$ 159,81 e R$ 169,80</v>
      </c>
      <c r="B136" s="66" t="s">
        <v>103</v>
      </c>
      <c r="C136" s="66" t="s">
        <v>152</v>
      </c>
      <c r="D136" s="66" t="s">
        <v>59</v>
      </c>
      <c r="E136" s="66">
        <f t="shared" si="13"/>
        <v>89.9</v>
      </c>
      <c r="F136" s="66">
        <f t="shared" si="14"/>
        <v>319.89999999999998</v>
      </c>
      <c r="G136" s="66">
        <f t="shared" si="15"/>
        <v>319.89999999999998</v>
      </c>
      <c r="H136" s="66">
        <f t="shared" si="16"/>
        <v>409.79999999999995</v>
      </c>
      <c r="I136" s="66" t="s">
        <v>175</v>
      </c>
      <c r="J136" s="66">
        <f t="shared" si="17"/>
        <v>409.79999999999995</v>
      </c>
    </row>
    <row r="137" spans="1:10" x14ac:dyDescent="0.25">
      <c r="A137" s="66" t="str">
        <f t="shared" si="12"/>
        <v>FAIXA 23Entre R$ 159,81 e R$ 169,80</v>
      </c>
      <c r="B137" s="66" t="s">
        <v>103</v>
      </c>
      <c r="C137" s="66" t="s">
        <v>154</v>
      </c>
      <c r="D137" s="66" t="s">
        <v>10</v>
      </c>
      <c r="E137" s="66">
        <f t="shared" si="13"/>
        <v>304.89999999999998</v>
      </c>
      <c r="F137" s="66">
        <f t="shared" si="14"/>
        <v>119.9</v>
      </c>
      <c r="G137" s="66">
        <f t="shared" si="15"/>
        <v>79.900000000000006</v>
      </c>
      <c r="H137" s="66">
        <f t="shared" si="16"/>
        <v>424.79999999999995</v>
      </c>
      <c r="I137" s="66" t="s">
        <v>176</v>
      </c>
      <c r="J137" s="66">
        <f t="shared" si="17"/>
        <v>384.79999999999995</v>
      </c>
    </row>
    <row r="138" spans="1:10" x14ac:dyDescent="0.25">
      <c r="A138" s="66" t="str">
        <f t="shared" si="12"/>
        <v>FAIXA 24Entre R$ 159,81 e R$ 169,80</v>
      </c>
      <c r="B138" s="66" t="s">
        <v>103</v>
      </c>
      <c r="C138" s="66" t="s">
        <v>153</v>
      </c>
      <c r="D138" s="66" t="s">
        <v>59</v>
      </c>
      <c r="E138" s="66">
        <f t="shared" si="13"/>
        <v>134.9</v>
      </c>
      <c r="F138" s="66">
        <f t="shared" si="14"/>
        <v>319.89999999999998</v>
      </c>
      <c r="G138" s="66">
        <f t="shared" si="15"/>
        <v>319.89999999999998</v>
      </c>
      <c r="H138" s="66">
        <f t="shared" si="16"/>
        <v>454.79999999999995</v>
      </c>
      <c r="I138" s="66" t="s">
        <v>177</v>
      </c>
      <c r="J138" s="66">
        <f t="shared" si="17"/>
        <v>454.79999999999995</v>
      </c>
    </row>
    <row r="139" spans="1:10" x14ac:dyDescent="0.25">
      <c r="A139" s="66" t="str">
        <f t="shared" si="12"/>
        <v>FAIXA 25Entre R$ 159,81 e R$ 169,80</v>
      </c>
      <c r="B139" s="66" t="s">
        <v>103</v>
      </c>
      <c r="C139" s="66" t="s">
        <v>154</v>
      </c>
      <c r="D139" s="66" t="s">
        <v>58</v>
      </c>
      <c r="E139" s="66">
        <f t="shared" si="13"/>
        <v>304.89999999999998</v>
      </c>
      <c r="F139" s="66">
        <f t="shared" si="14"/>
        <v>169.9</v>
      </c>
      <c r="G139" s="66">
        <f t="shared" si="15"/>
        <v>139.9</v>
      </c>
      <c r="H139" s="66">
        <f t="shared" si="16"/>
        <v>474.79999999999995</v>
      </c>
      <c r="I139" s="66" t="s">
        <v>206</v>
      </c>
      <c r="J139" s="66">
        <f t="shared" si="17"/>
        <v>444.79999999999995</v>
      </c>
    </row>
    <row r="140" spans="1:10" x14ac:dyDescent="0.25">
      <c r="A140" s="66" t="str">
        <f t="shared" si="12"/>
        <v>FAIXA 26Entre R$ 159,81 e R$ 169,80</v>
      </c>
      <c r="B140" s="66" t="s">
        <v>103</v>
      </c>
      <c r="C140" s="66" t="s">
        <v>154</v>
      </c>
      <c r="D140" s="66" t="s">
        <v>1</v>
      </c>
      <c r="E140" s="66">
        <f t="shared" si="13"/>
        <v>304.89999999999998</v>
      </c>
      <c r="F140" s="66">
        <f t="shared" si="14"/>
        <v>219.9</v>
      </c>
      <c r="G140" s="66">
        <f t="shared" si="15"/>
        <v>189.9</v>
      </c>
      <c r="H140" s="66">
        <f t="shared" si="16"/>
        <v>524.79999999999995</v>
      </c>
      <c r="I140" s="66" t="s">
        <v>207</v>
      </c>
      <c r="J140" s="66">
        <f t="shared" si="17"/>
        <v>494.79999999999995</v>
      </c>
    </row>
    <row r="141" spans="1:10" x14ac:dyDescent="0.25">
      <c r="A141" s="66" t="str">
        <f t="shared" si="12"/>
        <v>FAIXA 27Entre R$ 159,81 e R$ 169,80</v>
      </c>
      <c r="B141" s="66" t="s">
        <v>103</v>
      </c>
      <c r="C141" s="66" t="s">
        <v>154</v>
      </c>
      <c r="D141" s="66" t="s">
        <v>59</v>
      </c>
      <c r="E141" s="66">
        <f t="shared" si="13"/>
        <v>304.89999999999998</v>
      </c>
      <c r="F141" s="66">
        <f t="shared" si="14"/>
        <v>319.89999999999998</v>
      </c>
      <c r="G141" s="66">
        <f t="shared" si="15"/>
        <v>319.89999999999998</v>
      </c>
      <c r="H141" s="66">
        <f t="shared" si="16"/>
        <v>624.79999999999995</v>
      </c>
      <c r="I141" s="66" t="s">
        <v>208</v>
      </c>
      <c r="J141" s="66">
        <f t="shared" si="17"/>
        <v>624.79999999999995</v>
      </c>
    </row>
    <row r="142" spans="1:10" x14ac:dyDescent="0.25">
      <c r="A142" s="66" t="str">
        <f t="shared" si="12"/>
        <v>FAIXA 0Entre R$ 169,81 e R$ 179,80</v>
      </c>
      <c r="B142" s="66" t="s">
        <v>104</v>
      </c>
      <c r="C142" s="66" t="s">
        <v>151</v>
      </c>
      <c r="D142" s="66" t="s">
        <v>181</v>
      </c>
      <c r="E142" s="66">
        <f t="shared" si="13"/>
        <v>84.9</v>
      </c>
      <c r="F142" s="66">
        <f t="shared" si="14"/>
        <v>54.9</v>
      </c>
      <c r="G142" s="66">
        <f t="shared" si="15"/>
        <v>49.9</v>
      </c>
      <c r="H142" s="66">
        <f t="shared" si="16"/>
        <v>139.80000000000001</v>
      </c>
      <c r="I142" s="66" t="s">
        <v>189</v>
      </c>
      <c r="J142" s="66">
        <f t="shared" si="17"/>
        <v>134.80000000000001</v>
      </c>
    </row>
    <row r="143" spans="1:10" x14ac:dyDescent="0.25">
      <c r="A143" s="66" t="str">
        <f t="shared" si="12"/>
        <v>FAIXA 1Entre R$ 169,81 e R$ 179,80</v>
      </c>
      <c r="B143" s="66" t="s">
        <v>104</v>
      </c>
      <c r="C143" s="66" t="s">
        <v>151</v>
      </c>
      <c r="D143" s="66" t="s">
        <v>26</v>
      </c>
      <c r="E143" s="66">
        <f t="shared" si="13"/>
        <v>84.9</v>
      </c>
      <c r="F143" s="66">
        <f t="shared" si="14"/>
        <v>59.9</v>
      </c>
      <c r="G143" s="66">
        <f t="shared" si="15"/>
        <v>59.9</v>
      </c>
      <c r="H143" s="66">
        <f t="shared" si="16"/>
        <v>144.80000000000001</v>
      </c>
      <c r="I143" s="66" t="s">
        <v>66</v>
      </c>
      <c r="J143" s="66">
        <f t="shared" si="17"/>
        <v>144.80000000000001</v>
      </c>
    </row>
    <row r="144" spans="1:10" x14ac:dyDescent="0.25">
      <c r="A144" s="66" t="str">
        <f t="shared" si="12"/>
        <v>FAIXA 3Entre R$ 169,81 e R$ 179,80</v>
      </c>
      <c r="B144" s="66" t="s">
        <v>104</v>
      </c>
      <c r="C144" s="66" t="s">
        <v>152</v>
      </c>
      <c r="D144" s="66" t="s">
        <v>181</v>
      </c>
      <c r="E144" s="66">
        <f t="shared" si="13"/>
        <v>89.9</v>
      </c>
      <c r="F144" s="66">
        <f t="shared" si="14"/>
        <v>54.9</v>
      </c>
      <c r="G144" s="66">
        <f t="shared" si="15"/>
        <v>49.9</v>
      </c>
      <c r="H144" s="66">
        <f t="shared" si="16"/>
        <v>144.80000000000001</v>
      </c>
      <c r="I144" s="66" t="s">
        <v>156</v>
      </c>
      <c r="J144" s="66">
        <f t="shared" si="17"/>
        <v>139.80000000000001</v>
      </c>
    </row>
    <row r="145" spans="1:10" x14ac:dyDescent="0.25">
      <c r="A145" s="66" t="str">
        <f t="shared" si="12"/>
        <v>FAIXA 2Entre R$ 169,81 e R$ 179,80</v>
      </c>
      <c r="B145" s="66" t="s">
        <v>104</v>
      </c>
      <c r="C145" s="66" t="s">
        <v>151</v>
      </c>
      <c r="D145" s="66" t="s">
        <v>220</v>
      </c>
      <c r="E145" s="66">
        <f t="shared" si="13"/>
        <v>84.9</v>
      </c>
      <c r="F145" s="66">
        <f t="shared" si="14"/>
        <v>64.900000000000006</v>
      </c>
      <c r="G145" s="66">
        <f t="shared" si="15"/>
        <v>64.900000000000006</v>
      </c>
      <c r="H145" s="66">
        <f t="shared" si="16"/>
        <v>149.80000000000001</v>
      </c>
      <c r="I145" s="66" t="s">
        <v>67</v>
      </c>
      <c r="J145" s="66">
        <f t="shared" si="17"/>
        <v>149.80000000000001</v>
      </c>
    </row>
    <row r="146" spans="1:10" x14ac:dyDescent="0.25">
      <c r="A146" s="66" t="str">
        <f t="shared" si="12"/>
        <v>FAIXA 4Entre R$ 169,81 e R$ 179,80</v>
      </c>
      <c r="B146" s="66" t="s">
        <v>104</v>
      </c>
      <c r="C146" s="66" t="s">
        <v>152</v>
      </c>
      <c r="D146" s="66" t="s">
        <v>26</v>
      </c>
      <c r="E146" s="66">
        <f t="shared" si="13"/>
        <v>89.9</v>
      </c>
      <c r="F146" s="66">
        <f t="shared" si="14"/>
        <v>59.9</v>
      </c>
      <c r="G146" s="66">
        <f t="shared" si="15"/>
        <v>59.9</v>
      </c>
      <c r="H146" s="66">
        <f t="shared" si="16"/>
        <v>149.80000000000001</v>
      </c>
      <c r="I146" s="66" t="s">
        <v>157</v>
      </c>
      <c r="J146" s="66">
        <f t="shared" si="17"/>
        <v>149.80000000000001</v>
      </c>
    </row>
    <row r="147" spans="1:10" x14ac:dyDescent="0.25">
      <c r="A147" s="66" t="str">
        <f t="shared" si="12"/>
        <v>FAIXA 5Entre R$ 169,81 e R$ 179,80</v>
      </c>
      <c r="B147" s="66" t="s">
        <v>104</v>
      </c>
      <c r="C147" s="66" t="s">
        <v>152</v>
      </c>
      <c r="D147" s="66" t="s">
        <v>220</v>
      </c>
      <c r="E147" s="66">
        <f t="shared" si="13"/>
        <v>89.9</v>
      </c>
      <c r="F147" s="66">
        <f t="shared" si="14"/>
        <v>64.900000000000006</v>
      </c>
      <c r="G147" s="66">
        <f t="shared" si="15"/>
        <v>64.900000000000006</v>
      </c>
      <c r="H147" s="66">
        <f t="shared" si="16"/>
        <v>154.80000000000001</v>
      </c>
      <c r="I147" s="66" t="s">
        <v>158</v>
      </c>
      <c r="J147" s="66">
        <f t="shared" si="17"/>
        <v>154.80000000000001</v>
      </c>
    </row>
    <row r="148" spans="1:10" x14ac:dyDescent="0.25">
      <c r="A148" s="66" t="str">
        <f t="shared" si="12"/>
        <v>FAIXA 7Entre R$ 169,81 e R$ 179,80</v>
      </c>
      <c r="B148" s="66" t="s">
        <v>104</v>
      </c>
      <c r="C148" s="66" t="s">
        <v>153</v>
      </c>
      <c r="D148" s="66" t="s">
        <v>181</v>
      </c>
      <c r="E148" s="66">
        <f t="shared" si="13"/>
        <v>134.9</v>
      </c>
      <c r="F148" s="66">
        <f t="shared" si="14"/>
        <v>54.9</v>
      </c>
      <c r="G148" s="66">
        <f t="shared" si="15"/>
        <v>49.9</v>
      </c>
      <c r="H148" s="66">
        <f t="shared" si="16"/>
        <v>189.8</v>
      </c>
      <c r="I148" s="66" t="s">
        <v>160</v>
      </c>
      <c r="J148" s="66">
        <f t="shared" si="17"/>
        <v>184.8</v>
      </c>
    </row>
    <row r="149" spans="1:10" x14ac:dyDescent="0.25">
      <c r="A149" s="66" t="str">
        <f t="shared" si="12"/>
        <v>FAIXA 6Entre R$ 169,81 e R$ 179,80</v>
      </c>
      <c r="B149" s="66" t="s">
        <v>104</v>
      </c>
      <c r="C149" s="66" t="s">
        <v>153</v>
      </c>
      <c r="D149" s="66" t="s">
        <v>26</v>
      </c>
      <c r="E149" s="66">
        <f t="shared" si="13"/>
        <v>134.9</v>
      </c>
      <c r="F149" s="66">
        <f t="shared" si="14"/>
        <v>59.9</v>
      </c>
      <c r="G149" s="66">
        <f t="shared" si="15"/>
        <v>59.9</v>
      </c>
      <c r="H149" s="66">
        <f t="shared" si="16"/>
        <v>194.8</v>
      </c>
      <c r="I149" s="66" t="s">
        <v>159</v>
      </c>
      <c r="J149" s="66">
        <f t="shared" si="17"/>
        <v>194.8</v>
      </c>
    </row>
    <row r="150" spans="1:10" x14ac:dyDescent="0.25">
      <c r="A150" s="66" t="str">
        <f t="shared" si="12"/>
        <v>FAIXA 8Entre R$ 169,81 e R$ 179,80</v>
      </c>
      <c r="B150" s="66" t="s">
        <v>104</v>
      </c>
      <c r="C150" s="66" t="s">
        <v>153</v>
      </c>
      <c r="D150" s="66" t="s">
        <v>220</v>
      </c>
      <c r="E150" s="66">
        <f t="shared" si="13"/>
        <v>134.9</v>
      </c>
      <c r="F150" s="66">
        <f t="shared" si="14"/>
        <v>64.900000000000006</v>
      </c>
      <c r="G150" s="66">
        <f t="shared" si="15"/>
        <v>64.900000000000006</v>
      </c>
      <c r="H150" s="66">
        <f t="shared" si="16"/>
        <v>199.8</v>
      </c>
      <c r="I150" s="66" t="s">
        <v>161</v>
      </c>
      <c r="J150" s="66">
        <f t="shared" si="17"/>
        <v>199.8</v>
      </c>
    </row>
    <row r="151" spans="1:10" x14ac:dyDescent="0.25">
      <c r="A151" s="66" t="str">
        <f t="shared" si="12"/>
        <v>FAIXA 9Entre R$ 169,81 e R$ 179,80</v>
      </c>
      <c r="B151" s="66" t="s">
        <v>104</v>
      </c>
      <c r="C151" s="66" t="s">
        <v>151</v>
      </c>
      <c r="D151" s="66" t="s">
        <v>10</v>
      </c>
      <c r="E151" s="66">
        <f t="shared" si="13"/>
        <v>84.9</v>
      </c>
      <c r="F151" s="66">
        <f t="shared" si="14"/>
        <v>119.9</v>
      </c>
      <c r="G151" s="66">
        <f t="shared" si="15"/>
        <v>79.900000000000006</v>
      </c>
      <c r="H151" s="66">
        <f t="shared" si="16"/>
        <v>204.8</v>
      </c>
      <c r="I151" s="66" t="s">
        <v>162</v>
      </c>
      <c r="J151" s="66">
        <f t="shared" si="17"/>
        <v>164.8</v>
      </c>
    </row>
    <row r="152" spans="1:10" x14ac:dyDescent="0.25">
      <c r="A152" s="66" t="str">
        <f t="shared" si="12"/>
        <v>FAIXA 10Entre R$ 169,81 e R$ 179,80</v>
      </c>
      <c r="B152" s="66" t="s">
        <v>104</v>
      </c>
      <c r="C152" s="66" t="s">
        <v>152</v>
      </c>
      <c r="D152" s="66" t="s">
        <v>10</v>
      </c>
      <c r="E152" s="66">
        <f t="shared" si="13"/>
        <v>89.9</v>
      </c>
      <c r="F152" s="66">
        <f t="shared" si="14"/>
        <v>119.9</v>
      </c>
      <c r="G152" s="66">
        <f t="shared" si="15"/>
        <v>79.900000000000006</v>
      </c>
      <c r="H152" s="66">
        <f t="shared" si="16"/>
        <v>209.8</v>
      </c>
      <c r="I152" s="66" t="s">
        <v>163</v>
      </c>
      <c r="J152" s="66">
        <f t="shared" si="17"/>
        <v>169.8</v>
      </c>
    </row>
    <row r="153" spans="1:10" x14ac:dyDescent="0.25">
      <c r="A153" s="66" t="str">
        <f t="shared" si="12"/>
        <v>FAIXA 11Entre R$ 169,81 e R$ 179,80</v>
      </c>
      <c r="B153" s="66" t="s">
        <v>104</v>
      </c>
      <c r="C153" s="66" t="s">
        <v>153</v>
      </c>
      <c r="D153" s="66" t="s">
        <v>10</v>
      </c>
      <c r="E153" s="66">
        <f t="shared" si="13"/>
        <v>134.9</v>
      </c>
      <c r="F153" s="66">
        <f t="shared" si="14"/>
        <v>119.9</v>
      </c>
      <c r="G153" s="66">
        <f t="shared" si="15"/>
        <v>79.900000000000006</v>
      </c>
      <c r="H153" s="66">
        <f t="shared" si="16"/>
        <v>254.8</v>
      </c>
      <c r="I153" s="66" t="s">
        <v>164</v>
      </c>
      <c r="J153" s="66">
        <f t="shared" si="17"/>
        <v>214.8</v>
      </c>
    </row>
    <row r="154" spans="1:10" x14ac:dyDescent="0.25">
      <c r="A154" s="66" t="str">
        <f t="shared" si="12"/>
        <v>FAIXA 12Entre R$ 169,81 e R$ 179,80</v>
      </c>
      <c r="B154" s="66" t="s">
        <v>104</v>
      </c>
      <c r="C154" s="66" t="s">
        <v>151</v>
      </c>
      <c r="D154" s="66" t="s">
        <v>58</v>
      </c>
      <c r="E154" s="66">
        <f t="shared" si="13"/>
        <v>84.9</v>
      </c>
      <c r="F154" s="66">
        <f t="shared" si="14"/>
        <v>169.9</v>
      </c>
      <c r="G154" s="66">
        <f t="shared" si="15"/>
        <v>139.9</v>
      </c>
      <c r="H154" s="66">
        <f t="shared" si="16"/>
        <v>254.8</v>
      </c>
      <c r="I154" s="66" t="s">
        <v>165</v>
      </c>
      <c r="J154" s="66">
        <f t="shared" si="17"/>
        <v>224.8</v>
      </c>
    </row>
    <row r="155" spans="1:10" x14ac:dyDescent="0.25">
      <c r="A155" s="66" t="str">
        <f t="shared" si="12"/>
        <v>FAIXA 13Entre R$ 169,81 e R$ 179,80</v>
      </c>
      <c r="B155" s="66" t="s">
        <v>104</v>
      </c>
      <c r="C155" s="66" t="s">
        <v>152</v>
      </c>
      <c r="D155" s="66" t="s">
        <v>58</v>
      </c>
      <c r="E155" s="66">
        <f t="shared" si="13"/>
        <v>89.9</v>
      </c>
      <c r="F155" s="66">
        <f t="shared" si="14"/>
        <v>169.9</v>
      </c>
      <c r="G155" s="66">
        <f t="shared" si="15"/>
        <v>139.9</v>
      </c>
      <c r="H155" s="66">
        <f t="shared" si="16"/>
        <v>259.8</v>
      </c>
      <c r="I155" s="66" t="s">
        <v>166</v>
      </c>
      <c r="J155" s="66">
        <f t="shared" si="17"/>
        <v>229.8</v>
      </c>
    </row>
    <row r="156" spans="1:10" x14ac:dyDescent="0.25">
      <c r="A156" s="66" t="str">
        <f t="shared" si="12"/>
        <v>FAIXA 14Entre R$ 169,81 e R$ 179,80</v>
      </c>
      <c r="B156" s="66" t="s">
        <v>104</v>
      </c>
      <c r="C156" s="66" t="s">
        <v>153</v>
      </c>
      <c r="D156" s="66" t="s">
        <v>58</v>
      </c>
      <c r="E156" s="66">
        <f t="shared" si="13"/>
        <v>134.9</v>
      </c>
      <c r="F156" s="66">
        <f t="shared" si="14"/>
        <v>169.9</v>
      </c>
      <c r="G156" s="66">
        <f t="shared" si="15"/>
        <v>139.9</v>
      </c>
      <c r="H156" s="66">
        <f t="shared" si="16"/>
        <v>304.8</v>
      </c>
      <c r="I156" s="66" t="s">
        <v>167</v>
      </c>
      <c r="J156" s="66">
        <f t="shared" si="17"/>
        <v>274.8</v>
      </c>
    </row>
    <row r="157" spans="1:10" x14ac:dyDescent="0.25">
      <c r="A157" s="66" t="str">
        <f t="shared" si="12"/>
        <v>FAIXA 15Entre R$ 169,81 e R$ 179,80</v>
      </c>
      <c r="B157" s="66" t="s">
        <v>104</v>
      </c>
      <c r="C157" s="66" t="s">
        <v>151</v>
      </c>
      <c r="D157" s="66" t="s">
        <v>1</v>
      </c>
      <c r="E157" s="66">
        <f t="shared" si="13"/>
        <v>84.9</v>
      </c>
      <c r="F157" s="66">
        <f t="shared" si="14"/>
        <v>219.9</v>
      </c>
      <c r="G157" s="66">
        <f t="shared" si="15"/>
        <v>189.9</v>
      </c>
      <c r="H157" s="66">
        <f t="shared" si="16"/>
        <v>304.8</v>
      </c>
      <c r="I157" s="66" t="s">
        <v>168</v>
      </c>
      <c r="J157" s="66">
        <f t="shared" si="17"/>
        <v>274.8</v>
      </c>
    </row>
    <row r="158" spans="1:10" x14ac:dyDescent="0.25">
      <c r="A158" s="66" t="str">
        <f t="shared" si="12"/>
        <v>FAIXA 16Entre R$ 169,81 e R$ 179,80</v>
      </c>
      <c r="B158" s="66" t="s">
        <v>104</v>
      </c>
      <c r="C158" s="66" t="s">
        <v>152</v>
      </c>
      <c r="D158" s="66" t="s">
        <v>1</v>
      </c>
      <c r="E158" s="66">
        <f t="shared" si="13"/>
        <v>89.9</v>
      </c>
      <c r="F158" s="66">
        <f t="shared" si="14"/>
        <v>219.9</v>
      </c>
      <c r="G158" s="66">
        <f t="shared" si="15"/>
        <v>189.9</v>
      </c>
      <c r="H158" s="66">
        <f t="shared" si="16"/>
        <v>309.8</v>
      </c>
      <c r="I158" s="66" t="s">
        <v>169</v>
      </c>
      <c r="J158" s="66">
        <f t="shared" si="17"/>
        <v>279.8</v>
      </c>
    </row>
    <row r="159" spans="1:10" x14ac:dyDescent="0.25">
      <c r="A159" s="66" t="str">
        <f t="shared" si="12"/>
        <v>FAIXA 17Entre R$ 169,81 e R$ 179,80</v>
      </c>
      <c r="B159" s="66" t="s">
        <v>104</v>
      </c>
      <c r="C159" s="66" t="s">
        <v>153</v>
      </c>
      <c r="D159" s="66" t="s">
        <v>1</v>
      </c>
      <c r="E159" s="66">
        <f t="shared" si="13"/>
        <v>134.9</v>
      </c>
      <c r="F159" s="66">
        <f t="shared" si="14"/>
        <v>219.9</v>
      </c>
      <c r="G159" s="66">
        <f t="shared" si="15"/>
        <v>189.9</v>
      </c>
      <c r="H159" s="66">
        <f t="shared" si="16"/>
        <v>354.8</v>
      </c>
      <c r="I159" s="66" t="s">
        <v>170</v>
      </c>
      <c r="J159" s="66">
        <f t="shared" si="17"/>
        <v>324.8</v>
      </c>
    </row>
    <row r="160" spans="1:10" x14ac:dyDescent="0.25">
      <c r="A160" s="66" t="str">
        <f t="shared" si="12"/>
        <v>FAIXA 18Entre R$ 169,81 e R$ 179,80</v>
      </c>
      <c r="B160" s="66" t="s">
        <v>104</v>
      </c>
      <c r="C160" s="66" t="s">
        <v>154</v>
      </c>
      <c r="D160" s="66" t="s">
        <v>181</v>
      </c>
      <c r="E160" s="66">
        <f t="shared" si="13"/>
        <v>304.89999999999998</v>
      </c>
      <c r="F160" s="66">
        <f t="shared" si="14"/>
        <v>54.9</v>
      </c>
      <c r="G160" s="66">
        <f t="shared" si="15"/>
        <v>49.9</v>
      </c>
      <c r="H160" s="66">
        <f t="shared" si="16"/>
        <v>359.79999999999995</v>
      </c>
      <c r="I160" s="66" t="s">
        <v>171</v>
      </c>
      <c r="J160" s="66">
        <f t="shared" si="17"/>
        <v>354.79999999999995</v>
      </c>
    </row>
    <row r="161" spans="1:10" x14ac:dyDescent="0.25">
      <c r="A161" s="66" t="str">
        <f t="shared" si="12"/>
        <v>FAIXA 19Entre R$ 169,81 e R$ 179,80</v>
      </c>
      <c r="B161" s="66" t="s">
        <v>104</v>
      </c>
      <c r="C161" s="66" t="s">
        <v>154</v>
      </c>
      <c r="D161" s="66" t="s">
        <v>26</v>
      </c>
      <c r="E161" s="66">
        <f t="shared" si="13"/>
        <v>304.89999999999998</v>
      </c>
      <c r="F161" s="66">
        <f t="shared" si="14"/>
        <v>59.9</v>
      </c>
      <c r="G161" s="66">
        <f t="shared" si="15"/>
        <v>59.9</v>
      </c>
      <c r="H161" s="66">
        <f t="shared" si="16"/>
        <v>364.79999999999995</v>
      </c>
      <c r="I161" s="66" t="s">
        <v>172</v>
      </c>
      <c r="J161" s="66">
        <f t="shared" si="17"/>
        <v>364.79999999999995</v>
      </c>
    </row>
    <row r="162" spans="1:10" x14ac:dyDescent="0.25">
      <c r="A162" s="66" t="str">
        <f t="shared" si="12"/>
        <v>FAIXA 20Entre R$ 169,81 e R$ 179,80</v>
      </c>
      <c r="B162" s="66" t="s">
        <v>104</v>
      </c>
      <c r="C162" s="66" t="s">
        <v>154</v>
      </c>
      <c r="D162" s="66" t="s">
        <v>220</v>
      </c>
      <c r="E162" s="66">
        <f t="shared" si="13"/>
        <v>304.89999999999998</v>
      </c>
      <c r="F162" s="66">
        <f t="shared" si="14"/>
        <v>64.900000000000006</v>
      </c>
      <c r="G162" s="66">
        <f t="shared" si="15"/>
        <v>64.900000000000006</v>
      </c>
      <c r="H162" s="66">
        <f t="shared" si="16"/>
        <v>369.79999999999995</v>
      </c>
      <c r="I162" s="66" t="s">
        <v>173</v>
      </c>
      <c r="J162" s="66">
        <f t="shared" si="17"/>
        <v>369.79999999999995</v>
      </c>
    </row>
    <row r="163" spans="1:10" x14ac:dyDescent="0.25">
      <c r="A163" s="66" t="str">
        <f t="shared" si="12"/>
        <v>FAIXA 21Entre R$ 169,81 e R$ 179,80</v>
      </c>
      <c r="B163" s="66" t="s">
        <v>104</v>
      </c>
      <c r="C163" s="66" t="s">
        <v>151</v>
      </c>
      <c r="D163" s="66" t="s">
        <v>59</v>
      </c>
      <c r="E163" s="66">
        <f t="shared" si="13"/>
        <v>84.9</v>
      </c>
      <c r="F163" s="66">
        <f t="shared" si="14"/>
        <v>319.89999999999998</v>
      </c>
      <c r="G163" s="66">
        <f t="shared" si="15"/>
        <v>319.89999999999998</v>
      </c>
      <c r="H163" s="66">
        <f t="shared" si="16"/>
        <v>404.79999999999995</v>
      </c>
      <c r="I163" s="66" t="s">
        <v>174</v>
      </c>
      <c r="J163" s="66">
        <f t="shared" si="17"/>
        <v>404.79999999999995</v>
      </c>
    </row>
    <row r="164" spans="1:10" x14ac:dyDescent="0.25">
      <c r="A164" s="66" t="str">
        <f t="shared" si="12"/>
        <v>FAIXA 22Entre R$ 169,81 e R$ 179,80</v>
      </c>
      <c r="B164" s="66" t="s">
        <v>104</v>
      </c>
      <c r="C164" s="66" t="s">
        <v>152</v>
      </c>
      <c r="D164" s="66" t="s">
        <v>59</v>
      </c>
      <c r="E164" s="66">
        <f t="shared" si="13"/>
        <v>89.9</v>
      </c>
      <c r="F164" s="66">
        <f t="shared" si="14"/>
        <v>319.89999999999998</v>
      </c>
      <c r="G164" s="66">
        <f t="shared" si="15"/>
        <v>319.89999999999998</v>
      </c>
      <c r="H164" s="66">
        <f t="shared" si="16"/>
        <v>409.79999999999995</v>
      </c>
      <c r="I164" s="66" t="s">
        <v>175</v>
      </c>
      <c r="J164" s="66">
        <f t="shared" si="17"/>
        <v>409.79999999999995</v>
      </c>
    </row>
    <row r="165" spans="1:10" x14ac:dyDescent="0.25">
      <c r="A165" s="66" t="str">
        <f t="shared" si="12"/>
        <v>FAIXA 23Entre R$ 169,81 e R$ 179,80</v>
      </c>
      <c r="B165" s="66" t="s">
        <v>104</v>
      </c>
      <c r="C165" s="66" t="s">
        <v>154</v>
      </c>
      <c r="D165" s="66" t="s">
        <v>10</v>
      </c>
      <c r="E165" s="66">
        <f t="shared" si="13"/>
        <v>304.89999999999998</v>
      </c>
      <c r="F165" s="66">
        <f t="shared" si="14"/>
        <v>119.9</v>
      </c>
      <c r="G165" s="66">
        <f t="shared" si="15"/>
        <v>79.900000000000006</v>
      </c>
      <c r="H165" s="66">
        <f t="shared" si="16"/>
        <v>424.79999999999995</v>
      </c>
      <c r="I165" s="66" t="s">
        <v>176</v>
      </c>
      <c r="J165" s="66">
        <f t="shared" si="17"/>
        <v>384.79999999999995</v>
      </c>
    </row>
    <row r="166" spans="1:10" x14ac:dyDescent="0.25">
      <c r="A166" s="66" t="str">
        <f t="shared" si="12"/>
        <v>FAIXA 24Entre R$ 169,81 e R$ 179,80</v>
      </c>
      <c r="B166" s="66" t="s">
        <v>104</v>
      </c>
      <c r="C166" s="66" t="s">
        <v>153</v>
      </c>
      <c r="D166" s="66" t="s">
        <v>59</v>
      </c>
      <c r="E166" s="66">
        <f t="shared" si="13"/>
        <v>134.9</v>
      </c>
      <c r="F166" s="66">
        <f t="shared" si="14"/>
        <v>319.89999999999998</v>
      </c>
      <c r="G166" s="66">
        <f t="shared" si="15"/>
        <v>319.89999999999998</v>
      </c>
      <c r="H166" s="66">
        <f t="shared" si="16"/>
        <v>454.79999999999995</v>
      </c>
      <c r="I166" s="66" t="s">
        <v>177</v>
      </c>
      <c r="J166" s="66">
        <f t="shared" si="17"/>
        <v>454.79999999999995</v>
      </c>
    </row>
    <row r="167" spans="1:10" x14ac:dyDescent="0.25">
      <c r="A167" s="66" t="str">
        <f t="shared" si="12"/>
        <v>FAIXA 25Entre R$ 169,81 e R$ 179,80</v>
      </c>
      <c r="B167" s="66" t="s">
        <v>104</v>
      </c>
      <c r="C167" s="66" t="s">
        <v>154</v>
      </c>
      <c r="D167" s="66" t="s">
        <v>58</v>
      </c>
      <c r="E167" s="66">
        <f t="shared" si="13"/>
        <v>304.89999999999998</v>
      </c>
      <c r="F167" s="66">
        <f t="shared" si="14"/>
        <v>169.9</v>
      </c>
      <c r="G167" s="66">
        <f t="shared" si="15"/>
        <v>139.9</v>
      </c>
      <c r="H167" s="66">
        <f t="shared" si="16"/>
        <v>474.79999999999995</v>
      </c>
      <c r="I167" s="66" t="s">
        <v>206</v>
      </c>
      <c r="J167" s="66">
        <f t="shared" si="17"/>
        <v>444.79999999999995</v>
      </c>
    </row>
    <row r="168" spans="1:10" x14ac:dyDescent="0.25">
      <c r="A168" s="66" t="str">
        <f t="shared" si="12"/>
        <v>FAIXA 26Entre R$ 169,81 e R$ 179,80</v>
      </c>
      <c r="B168" s="66" t="s">
        <v>104</v>
      </c>
      <c r="C168" s="66" t="s">
        <v>154</v>
      </c>
      <c r="D168" s="66" t="s">
        <v>1</v>
      </c>
      <c r="E168" s="66">
        <f t="shared" si="13"/>
        <v>304.89999999999998</v>
      </c>
      <c r="F168" s="66">
        <f t="shared" si="14"/>
        <v>219.9</v>
      </c>
      <c r="G168" s="66">
        <f t="shared" si="15"/>
        <v>189.9</v>
      </c>
      <c r="H168" s="66">
        <f t="shared" si="16"/>
        <v>524.79999999999995</v>
      </c>
      <c r="I168" s="66" t="s">
        <v>207</v>
      </c>
      <c r="J168" s="66">
        <f t="shared" si="17"/>
        <v>494.79999999999995</v>
      </c>
    </row>
    <row r="169" spans="1:10" x14ac:dyDescent="0.25">
      <c r="A169" s="66" t="str">
        <f t="shared" si="12"/>
        <v>FAIXA 27Entre R$ 169,81 e R$ 179,80</v>
      </c>
      <c r="B169" s="66" t="s">
        <v>104</v>
      </c>
      <c r="C169" s="66" t="s">
        <v>154</v>
      </c>
      <c r="D169" s="66" t="s">
        <v>59</v>
      </c>
      <c r="E169" s="66">
        <f t="shared" si="13"/>
        <v>304.89999999999998</v>
      </c>
      <c r="F169" s="66">
        <f t="shared" si="14"/>
        <v>319.89999999999998</v>
      </c>
      <c r="G169" s="66">
        <f t="shared" si="15"/>
        <v>319.89999999999998</v>
      </c>
      <c r="H169" s="66">
        <f t="shared" si="16"/>
        <v>624.79999999999995</v>
      </c>
      <c r="I169" s="66" t="s">
        <v>208</v>
      </c>
      <c r="J169" s="66">
        <f t="shared" si="17"/>
        <v>624.79999999999995</v>
      </c>
    </row>
    <row r="170" spans="1:10" x14ac:dyDescent="0.25">
      <c r="A170" s="66" t="str">
        <f t="shared" si="12"/>
        <v>FAIXA 0Entre R$ 179,81 e R$ 189,80</v>
      </c>
      <c r="B170" s="66" t="s">
        <v>105</v>
      </c>
      <c r="C170" s="66" t="s">
        <v>151</v>
      </c>
      <c r="D170" s="66" t="s">
        <v>181</v>
      </c>
      <c r="E170" s="66">
        <f t="shared" si="13"/>
        <v>84.9</v>
      </c>
      <c r="F170" s="66">
        <f t="shared" si="14"/>
        <v>54.9</v>
      </c>
      <c r="G170" s="66">
        <f t="shared" si="15"/>
        <v>49.9</v>
      </c>
      <c r="H170" s="66">
        <f t="shared" si="16"/>
        <v>139.80000000000001</v>
      </c>
      <c r="I170" s="66" t="s">
        <v>189</v>
      </c>
      <c r="J170" s="66">
        <f t="shared" si="17"/>
        <v>134.80000000000001</v>
      </c>
    </row>
    <row r="171" spans="1:10" x14ac:dyDescent="0.25">
      <c r="A171" s="66" t="str">
        <f t="shared" si="12"/>
        <v>FAIXA 1Entre R$ 179,81 e R$ 189,80</v>
      </c>
      <c r="B171" s="66" t="s">
        <v>105</v>
      </c>
      <c r="C171" s="66" t="s">
        <v>151</v>
      </c>
      <c r="D171" s="66" t="s">
        <v>26</v>
      </c>
      <c r="E171" s="66">
        <f t="shared" si="13"/>
        <v>84.9</v>
      </c>
      <c r="F171" s="66">
        <f t="shared" si="14"/>
        <v>59.9</v>
      </c>
      <c r="G171" s="66">
        <f t="shared" si="15"/>
        <v>59.9</v>
      </c>
      <c r="H171" s="66">
        <f t="shared" si="16"/>
        <v>144.80000000000001</v>
      </c>
      <c r="I171" s="66" t="s">
        <v>66</v>
      </c>
      <c r="J171" s="66">
        <f t="shared" si="17"/>
        <v>144.80000000000001</v>
      </c>
    </row>
    <row r="172" spans="1:10" x14ac:dyDescent="0.25">
      <c r="A172" s="66" t="str">
        <f t="shared" si="12"/>
        <v>FAIXA 3Entre R$ 179,81 e R$ 189,80</v>
      </c>
      <c r="B172" s="66" t="s">
        <v>105</v>
      </c>
      <c r="C172" s="66" t="s">
        <v>152</v>
      </c>
      <c r="D172" s="66" t="s">
        <v>181</v>
      </c>
      <c r="E172" s="66">
        <f t="shared" si="13"/>
        <v>89.9</v>
      </c>
      <c r="F172" s="66">
        <f t="shared" si="14"/>
        <v>54.9</v>
      </c>
      <c r="G172" s="66">
        <f t="shared" si="15"/>
        <v>49.9</v>
      </c>
      <c r="H172" s="66">
        <f t="shared" si="16"/>
        <v>144.80000000000001</v>
      </c>
      <c r="I172" s="66" t="s">
        <v>156</v>
      </c>
      <c r="J172" s="66">
        <f t="shared" si="17"/>
        <v>139.80000000000001</v>
      </c>
    </row>
    <row r="173" spans="1:10" x14ac:dyDescent="0.25">
      <c r="A173" s="66" t="str">
        <f t="shared" si="12"/>
        <v>FAIXA 2Entre R$ 179,81 e R$ 189,80</v>
      </c>
      <c r="B173" s="66" t="s">
        <v>105</v>
      </c>
      <c r="C173" s="66" t="s">
        <v>151</v>
      </c>
      <c r="D173" s="66" t="s">
        <v>220</v>
      </c>
      <c r="E173" s="66">
        <f t="shared" si="13"/>
        <v>84.9</v>
      </c>
      <c r="F173" s="66">
        <f t="shared" si="14"/>
        <v>64.900000000000006</v>
      </c>
      <c r="G173" s="66">
        <f t="shared" si="15"/>
        <v>64.900000000000006</v>
      </c>
      <c r="H173" s="66">
        <f t="shared" si="16"/>
        <v>149.80000000000001</v>
      </c>
      <c r="I173" s="66" t="s">
        <v>67</v>
      </c>
      <c r="J173" s="66">
        <f t="shared" si="17"/>
        <v>149.80000000000001</v>
      </c>
    </row>
    <row r="174" spans="1:10" x14ac:dyDescent="0.25">
      <c r="A174" s="66" t="str">
        <f t="shared" si="12"/>
        <v>FAIXA 4Entre R$ 179,81 e R$ 189,80</v>
      </c>
      <c r="B174" s="66" t="s">
        <v>105</v>
      </c>
      <c r="C174" s="66" t="s">
        <v>152</v>
      </c>
      <c r="D174" s="66" t="s">
        <v>26</v>
      </c>
      <c r="E174" s="66">
        <f t="shared" si="13"/>
        <v>89.9</v>
      </c>
      <c r="F174" s="66">
        <f t="shared" si="14"/>
        <v>59.9</v>
      </c>
      <c r="G174" s="66">
        <f t="shared" si="15"/>
        <v>59.9</v>
      </c>
      <c r="H174" s="66">
        <f t="shared" si="16"/>
        <v>149.80000000000001</v>
      </c>
      <c r="I174" s="66" t="s">
        <v>157</v>
      </c>
      <c r="J174" s="66">
        <f t="shared" si="17"/>
        <v>149.80000000000001</v>
      </c>
    </row>
    <row r="175" spans="1:10" x14ac:dyDescent="0.25">
      <c r="A175" s="66" t="str">
        <f t="shared" si="12"/>
        <v>FAIXA 5Entre R$ 179,81 e R$ 189,80</v>
      </c>
      <c r="B175" s="66" t="s">
        <v>105</v>
      </c>
      <c r="C175" s="66" t="s">
        <v>152</v>
      </c>
      <c r="D175" s="66" t="s">
        <v>220</v>
      </c>
      <c r="E175" s="66">
        <f t="shared" si="13"/>
        <v>89.9</v>
      </c>
      <c r="F175" s="66">
        <f t="shared" si="14"/>
        <v>64.900000000000006</v>
      </c>
      <c r="G175" s="66">
        <f t="shared" si="15"/>
        <v>64.900000000000006</v>
      </c>
      <c r="H175" s="66">
        <f t="shared" si="16"/>
        <v>154.80000000000001</v>
      </c>
      <c r="I175" s="66" t="s">
        <v>158</v>
      </c>
      <c r="J175" s="66">
        <f t="shared" si="17"/>
        <v>154.80000000000001</v>
      </c>
    </row>
    <row r="176" spans="1:10" x14ac:dyDescent="0.25">
      <c r="A176" s="66" t="str">
        <f t="shared" si="12"/>
        <v>FAIXA 7Entre R$ 179,81 e R$ 189,80</v>
      </c>
      <c r="B176" s="66" t="s">
        <v>105</v>
      </c>
      <c r="C176" s="66" t="s">
        <v>153</v>
      </c>
      <c r="D176" s="66" t="s">
        <v>181</v>
      </c>
      <c r="E176" s="66">
        <f t="shared" si="13"/>
        <v>134.9</v>
      </c>
      <c r="F176" s="66">
        <f t="shared" si="14"/>
        <v>54.9</v>
      </c>
      <c r="G176" s="66">
        <f t="shared" si="15"/>
        <v>49.9</v>
      </c>
      <c r="H176" s="66">
        <f t="shared" si="16"/>
        <v>189.8</v>
      </c>
      <c r="I176" s="66" t="s">
        <v>160</v>
      </c>
      <c r="J176" s="66">
        <f t="shared" si="17"/>
        <v>184.8</v>
      </c>
    </row>
    <row r="177" spans="1:10" x14ac:dyDescent="0.25">
      <c r="A177" s="66" t="str">
        <f t="shared" si="12"/>
        <v>FAIXA 6Entre R$ 179,81 e R$ 189,80</v>
      </c>
      <c r="B177" s="66" t="s">
        <v>105</v>
      </c>
      <c r="C177" s="66" t="s">
        <v>153</v>
      </c>
      <c r="D177" s="66" t="s">
        <v>26</v>
      </c>
      <c r="E177" s="66">
        <f t="shared" si="13"/>
        <v>134.9</v>
      </c>
      <c r="F177" s="66">
        <f t="shared" si="14"/>
        <v>59.9</v>
      </c>
      <c r="G177" s="66">
        <f t="shared" si="15"/>
        <v>59.9</v>
      </c>
      <c r="H177" s="66">
        <f t="shared" si="16"/>
        <v>194.8</v>
      </c>
      <c r="I177" s="66" t="s">
        <v>159</v>
      </c>
      <c r="J177" s="66">
        <f t="shared" si="17"/>
        <v>194.8</v>
      </c>
    </row>
    <row r="178" spans="1:10" x14ac:dyDescent="0.25">
      <c r="A178" s="66" t="str">
        <f t="shared" si="12"/>
        <v>FAIXA 8Entre R$ 179,81 e R$ 189,80</v>
      </c>
      <c r="B178" s="66" t="s">
        <v>105</v>
      </c>
      <c r="C178" s="66" t="s">
        <v>153</v>
      </c>
      <c r="D178" s="66" t="s">
        <v>220</v>
      </c>
      <c r="E178" s="66">
        <f t="shared" si="13"/>
        <v>134.9</v>
      </c>
      <c r="F178" s="66">
        <f t="shared" si="14"/>
        <v>64.900000000000006</v>
      </c>
      <c r="G178" s="66">
        <f t="shared" si="15"/>
        <v>64.900000000000006</v>
      </c>
      <c r="H178" s="66">
        <f t="shared" si="16"/>
        <v>199.8</v>
      </c>
      <c r="I178" s="66" t="s">
        <v>161</v>
      </c>
      <c r="J178" s="66">
        <f t="shared" si="17"/>
        <v>199.8</v>
      </c>
    </row>
    <row r="179" spans="1:10" x14ac:dyDescent="0.25">
      <c r="A179" s="66" t="str">
        <f t="shared" si="12"/>
        <v>FAIXA 9Entre R$ 179,81 e R$ 189,80</v>
      </c>
      <c r="B179" s="66" t="s">
        <v>105</v>
      </c>
      <c r="C179" s="66" t="s">
        <v>151</v>
      </c>
      <c r="D179" s="66" t="s">
        <v>10</v>
      </c>
      <c r="E179" s="66">
        <f t="shared" si="13"/>
        <v>84.9</v>
      </c>
      <c r="F179" s="66">
        <f t="shared" si="14"/>
        <v>119.9</v>
      </c>
      <c r="G179" s="66">
        <f t="shared" si="15"/>
        <v>79.900000000000006</v>
      </c>
      <c r="H179" s="66">
        <f t="shared" si="16"/>
        <v>204.8</v>
      </c>
      <c r="I179" s="66" t="s">
        <v>162</v>
      </c>
      <c r="J179" s="66">
        <f t="shared" si="17"/>
        <v>164.8</v>
      </c>
    </row>
    <row r="180" spans="1:10" x14ac:dyDescent="0.25">
      <c r="A180" s="66" t="str">
        <f t="shared" si="12"/>
        <v>FAIXA 10Entre R$ 179,81 e R$ 189,80</v>
      </c>
      <c r="B180" s="66" t="s">
        <v>105</v>
      </c>
      <c r="C180" s="66" t="s">
        <v>152</v>
      </c>
      <c r="D180" s="66" t="s">
        <v>10</v>
      </c>
      <c r="E180" s="66">
        <f t="shared" si="13"/>
        <v>89.9</v>
      </c>
      <c r="F180" s="66">
        <f t="shared" si="14"/>
        <v>119.9</v>
      </c>
      <c r="G180" s="66">
        <f t="shared" si="15"/>
        <v>79.900000000000006</v>
      </c>
      <c r="H180" s="66">
        <f t="shared" si="16"/>
        <v>209.8</v>
      </c>
      <c r="I180" s="66" t="s">
        <v>163</v>
      </c>
      <c r="J180" s="66">
        <f t="shared" si="17"/>
        <v>169.8</v>
      </c>
    </row>
    <row r="181" spans="1:10" x14ac:dyDescent="0.25">
      <c r="A181" s="66" t="str">
        <f t="shared" si="12"/>
        <v>FAIXA 11Entre R$ 179,81 e R$ 189,80</v>
      </c>
      <c r="B181" s="66" t="s">
        <v>105</v>
      </c>
      <c r="C181" s="66" t="s">
        <v>153</v>
      </c>
      <c r="D181" s="66" t="s">
        <v>10</v>
      </c>
      <c r="E181" s="66">
        <f t="shared" si="13"/>
        <v>134.9</v>
      </c>
      <c r="F181" s="66">
        <f t="shared" si="14"/>
        <v>119.9</v>
      </c>
      <c r="G181" s="66">
        <f t="shared" si="15"/>
        <v>79.900000000000006</v>
      </c>
      <c r="H181" s="66">
        <f t="shared" si="16"/>
        <v>254.8</v>
      </c>
      <c r="I181" s="66" t="s">
        <v>164</v>
      </c>
      <c r="J181" s="66">
        <f t="shared" si="17"/>
        <v>214.8</v>
      </c>
    </row>
    <row r="182" spans="1:10" x14ac:dyDescent="0.25">
      <c r="A182" s="66" t="str">
        <f t="shared" si="12"/>
        <v>FAIXA 12Entre R$ 179,81 e R$ 189,80</v>
      </c>
      <c r="B182" s="66" t="s">
        <v>105</v>
      </c>
      <c r="C182" s="66" t="s">
        <v>151</v>
      </c>
      <c r="D182" s="66" t="s">
        <v>58</v>
      </c>
      <c r="E182" s="66">
        <f t="shared" si="13"/>
        <v>84.9</v>
      </c>
      <c r="F182" s="66">
        <f t="shared" si="14"/>
        <v>169.9</v>
      </c>
      <c r="G182" s="66">
        <f t="shared" si="15"/>
        <v>139.9</v>
      </c>
      <c r="H182" s="66">
        <f t="shared" si="16"/>
        <v>254.8</v>
      </c>
      <c r="I182" s="66" t="s">
        <v>165</v>
      </c>
      <c r="J182" s="66">
        <f t="shared" si="17"/>
        <v>224.8</v>
      </c>
    </row>
    <row r="183" spans="1:10" x14ac:dyDescent="0.25">
      <c r="A183" s="66" t="str">
        <f t="shared" si="12"/>
        <v>FAIXA 13Entre R$ 179,81 e R$ 189,80</v>
      </c>
      <c r="B183" s="66" t="s">
        <v>105</v>
      </c>
      <c r="C183" s="66" t="s">
        <v>152</v>
      </c>
      <c r="D183" s="66" t="s">
        <v>58</v>
      </c>
      <c r="E183" s="66">
        <f t="shared" si="13"/>
        <v>89.9</v>
      </c>
      <c r="F183" s="66">
        <f t="shared" si="14"/>
        <v>169.9</v>
      </c>
      <c r="G183" s="66">
        <f t="shared" si="15"/>
        <v>139.9</v>
      </c>
      <c r="H183" s="66">
        <f t="shared" si="16"/>
        <v>259.8</v>
      </c>
      <c r="I183" s="66" t="s">
        <v>166</v>
      </c>
      <c r="J183" s="66">
        <f t="shared" si="17"/>
        <v>229.8</v>
      </c>
    </row>
    <row r="184" spans="1:10" x14ac:dyDescent="0.25">
      <c r="A184" s="66" t="str">
        <f t="shared" si="12"/>
        <v>FAIXA 14Entre R$ 179,81 e R$ 189,80</v>
      </c>
      <c r="B184" s="66" t="s">
        <v>105</v>
      </c>
      <c r="C184" s="66" t="s">
        <v>153</v>
      </c>
      <c r="D184" s="66" t="s">
        <v>58</v>
      </c>
      <c r="E184" s="66">
        <f t="shared" si="13"/>
        <v>134.9</v>
      </c>
      <c r="F184" s="66">
        <f t="shared" si="14"/>
        <v>169.9</v>
      </c>
      <c r="G184" s="66">
        <f t="shared" si="15"/>
        <v>139.9</v>
      </c>
      <c r="H184" s="66">
        <f t="shared" si="16"/>
        <v>304.8</v>
      </c>
      <c r="I184" s="66" t="s">
        <v>167</v>
      </c>
      <c r="J184" s="66">
        <f t="shared" si="17"/>
        <v>274.8</v>
      </c>
    </row>
    <row r="185" spans="1:10" x14ac:dyDescent="0.25">
      <c r="A185" s="66" t="str">
        <f t="shared" si="12"/>
        <v>FAIXA 15Entre R$ 179,81 e R$ 189,80</v>
      </c>
      <c r="B185" s="66" t="s">
        <v>105</v>
      </c>
      <c r="C185" s="66" t="s">
        <v>151</v>
      </c>
      <c r="D185" s="66" t="s">
        <v>1</v>
      </c>
      <c r="E185" s="66">
        <f t="shared" si="13"/>
        <v>84.9</v>
      </c>
      <c r="F185" s="66">
        <f t="shared" si="14"/>
        <v>219.9</v>
      </c>
      <c r="G185" s="66">
        <f t="shared" si="15"/>
        <v>189.9</v>
      </c>
      <c r="H185" s="66">
        <f t="shared" si="16"/>
        <v>304.8</v>
      </c>
      <c r="I185" s="66" t="s">
        <v>168</v>
      </c>
      <c r="J185" s="66">
        <f t="shared" si="17"/>
        <v>274.8</v>
      </c>
    </row>
    <row r="186" spans="1:10" x14ac:dyDescent="0.25">
      <c r="A186" s="66" t="str">
        <f t="shared" si="12"/>
        <v>FAIXA 16Entre R$ 179,81 e R$ 189,80</v>
      </c>
      <c r="B186" s="66" t="s">
        <v>105</v>
      </c>
      <c r="C186" s="66" t="s">
        <v>152</v>
      </c>
      <c r="D186" s="66" t="s">
        <v>1</v>
      </c>
      <c r="E186" s="66">
        <f t="shared" si="13"/>
        <v>89.9</v>
      </c>
      <c r="F186" s="66">
        <f t="shared" si="14"/>
        <v>219.9</v>
      </c>
      <c r="G186" s="66">
        <f t="shared" si="15"/>
        <v>189.9</v>
      </c>
      <c r="H186" s="66">
        <f t="shared" si="16"/>
        <v>309.8</v>
      </c>
      <c r="I186" s="66" t="s">
        <v>169</v>
      </c>
      <c r="J186" s="66">
        <f t="shared" si="17"/>
        <v>279.8</v>
      </c>
    </row>
    <row r="187" spans="1:10" x14ac:dyDescent="0.25">
      <c r="A187" s="66" t="str">
        <f t="shared" si="12"/>
        <v>FAIXA 17Entre R$ 179,81 e R$ 189,80</v>
      </c>
      <c r="B187" s="66" t="s">
        <v>105</v>
      </c>
      <c r="C187" s="66" t="s">
        <v>153</v>
      </c>
      <c r="D187" s="66" t="s">
        <v>1</v>
      </c>
      <c r="E187" s="66">
        <f t="shared" si="13"/>
        <v>134.9</v>
      </c>
      <c r="F187" s="66">
        <f t="shared" si="14"/>
        <v>219.9</v>
      </c>
      <c r="G187" s="66">
        <f t="shared" si="15"/>
        <v>189.9</v>
      </c>
      <c r="H187" s="66">
        <f t="shared" si="16"/>
        <v>354.8</v>
      </c>
      <c r="I187" s="66" t="s">
        <v>170</v>
      </c>
      <c r="J187" s="66">
        <f t="shared" si="17"/>
        <v>324.8</v>
      </c>
    </row>
    <row r="188" spans="1:10" x14ac:dyDescent="0.25">
      <c r="A188" s="66" t="str">
        <f t="shared" si="12"/>
        <v>FAIXA 18Entre R$ 179,81 e R$ 189,80</v>
      </c>
      <c r="B188" s="66" t="s">
        <v>105</v>
      </c>
      <c r="C188" s="66" t="s">
        <v>154</v>
      </c>
      <c r="D188" s="66" t="s">
        <v>181</v>
      </c>
      <c r="E188" s="66">
        <f t="shared" si="13"/>
        <v>304.89999999999998</v>
      </c>
      <c r="F188" s="66">
        <f t="shared" si="14"/>
        <v>54.9</v>
      </c>
      <c r="G188" s="66">
        <f t="shared" si="15"/>
        <v>49.9</v>
      </c>
      <c r="H188" s="66">
        <f t="shared" si="16"/>
        <v>359.79999999999995</v>
      </c>
      <c r="I188" s="66" t="s">
        <v>171</v>
      </c>
      <c r="J188" s="66">
        <f t="shared" si="17"/>
        <v>354.79999999999995</v>
      </c>
    </row>
    <row r="189" spans="1:10" x14ac:dyDescent="0.25">
      <c r="A189" s="66" t="str">
        <f t="shared" si="12"/>
        <v>FAIXA 19Entre R$ 179,81 e R$ 189,80</v>
      </c>
      <c r="B189" s="66" t="s">
        <v>105</v>
      </c>
      <c r="C189" s="66" t="s">
        <v>154</v>
      </c>
      <c r="D189" s="66" t="s">
        <v>26</v>
      </c>
      <c r="E189" s="66">
        <f t="shared" si="13"/>
        <v>304.89999999999998</v>
      </c>
      <c r="F189" s="66">
        <f t="shared" si="14"/>
        <v>59.9</v>
      </c>
      <c r="G189" s="66">
        <f t="shared" si="15"/>
        <v>59.9</v>
      </c>
      <c r="H189" s="66">
        <f t="shared" si="16"/>
        <v>364.79999999999995</v>
      </c>
      <c r="I189" s="66" t="s">
        <v>172</v>
      </c>
      <c r="J189" s="66">
        <f t="shared" si="17"/>
        <v>364.79999999999995</v>
      </c>
    </row>
    <row r="190" spans="1:10" x14ac:dyDescent="0.25">
      <c r="A190" s="66" t="str">
        <f t="shared" si="12"/>
        <v>FAIXA 20Entre R$ 179,81 e R$ 189,80</v>
      </c>
      <c r="B190" s="66" t="s">
        <v>105</v>
      </c>
      <c r="C190" s="66" t="s">
        <v>154</v>
      </c>
      <c r="D190" s="66" t="s">
        <v>220</v>
      </c>
      <c r="E190" s="66">
        <f t="shared" si="13"/>
        <v>304.89999999999998</v>
      </c>
      <c r="F190" s="66">
        <f t="shared" si="14"/>
        <v>64.900000000000006</v>
      </c>
      <c r="G190" s="66">
        <f t="shared" si="15"/>
        <v>64.900000000000006</v>
      </c>
      <c r="H190" s="66">
        <f t="shared" si="16"/>
        <v>369.79999999999995</v>
      </c>
      <c r="I190" s="66" t="s">
        <v>173</v>
      </c>
      <c r="J190" s="66">
        <f t="shared" si="17"/>
        <v>369.79999999999995</v>
      </c>
    </row>
    <row r="191" spans="1:10" x14ac:dyDescent="0.25">
      <c r="A191" s="66" t="str">
        <f t="shared" si="12"/>
        <v>FAIXA 21Entre R$ 179,81 e R$ 189,80</v>
      </c>
      <c r="B191" s="66" t="s">
        <v>105</v>
      </c>
      <c r="C191" s="66" t="s">
        <v>151</v>
      </c>
      <c r="D191" s="66" t="s">
        <v>59</v>
      </c>
      <c r="E191" s="66">
        <f t="shared" si="13"/>
        <v>84.9</v>
      </c>
      <c r="F191" s="66">
        <f t="shared" si="14"/>
        <v>319.89999999999998</v>
      </c>
      <c r="G191" s="66">
        <f t="shared" si="15"/>
        <v>319.89999999999998</v>
      </c>
      <c r="H191" s="66">
        <f t="shared" si="16"/>
        <v>404.79999999999995</v>
      </c>
      <c r="I191" s="66" t="s">
        <v>174</v>
      </c>
      <c r="J191" s="66">
        <f t="shared" si="17"/>
        <v>404.79999999999995</v>
      </c>
    </row>
    <row r="192" spans="1:10" x14ac:dyDescent="0.25">
      <c r="A192" s="66" t="str">
        <f t="shared" si="12"/>
        <v>FAIXA 22Entre R$ 179,81 e R$ 189,80</v>
      </c>
      <c r="B192" s="66" t="s">
        <v>105</v>
      </c>
      <c r="C192" s="66" t="s">
        <v>152</v>
      </c>
      <c r="D192" s="66" t="s">
        <v>59</v>
      </c>
      <c r="E192" s="66">
        <f t="shared" si="13"/>
        <v>89.9</v>
      </c>
      <c r="F192" s="66">
        <f t="shared" si="14"/>
        <v>319.89999999999998</v>
      </c>
      <c r="G192" s="66">
        <f t="shared" si="15"/>
        <v>319.89999999999998</v>
      </c>
      <c r="H192" s="66">
        <f t="shared" si="16"/>
        <v>409.79999999999995</v>
      </c>
      <c r="I192" s="66" t="s">
        <v>175</v>
      </c>
      <c r="J192" s="66">
        <f t="shared" si="17"/>
        <v>409.79999999999995</v>
      </c>
    </row>
    <row r="193" spans="1:10" x14ac:dyDescent="0.25">
      <c r="A193" s="66" t="str">
        <f t="shared" si="12"/>
        <v>FAIXA 23Entre R$ 179,81 e R$ 189,80</v>
      </c>
      <c r="B193" s="66" t="s">
        <v>105</v>
      </c>
      <c r="C193" s="66" t="s">
        <v>154</v>
      </c>
      <c r="D193" s="66" t="s">
        <v>10</v>
      </c>
      <c r="E193" s="66">
        <f t="shared" si="13"/>
        <v>304.89999999999998</v>
      </c>
      <c r="F193" s="66">
        <f t="shared" si="14"/>
        <v>119.9</v>
      </c>
      <c r="G193" s="66">
        <f t="shared" si="15"/>
        <v>79.900000000000006</v>
      </c>
      <c r="H193" s="66">
        <f t="shared" si="16"/>
        <v>424.79999999999995</v>
      </c>
      <c r="I193" s="66" t="s">
        <v>176</v>
      </c>
      <c r="J193" s="66">
        <f t="shared" si="17"/>
        <v>384.79999999999995</v>
      </c>
    </row>
    <row r="194" spans="1:10" x14ac:dyDescent="0.25">
      <c r="A194" s="66" t="str">
        <f t="shared" ref="A194:A257" si="18">I194&amp;B194</f>
        <v>FAIXA 24Entre R$ 179,81 e R$ 189,80</v>
      </c>
      <c r="B194" s="66" t="s">
        <v>105</v>
      </c>
      <c r="C194" s="66" t="s">
        <v>153</v>
      </c>
      <c r="D194" s="66" t="s">
        <v>59</v>
      </c>
      <c r="E194" s="66">
        <f t="shared" ref="E194:E257" si="19">VLOOKUP(C194,$X$1:$Y$4,2,0)</f>
        <v>134.9</v>
      </c>
      <c r="F194" s="66">
        <f t="shared" ref="F194:F257" si="20">VLOOKUP(D194,$P$1:$U$7,5,0)</f>
        <v>319.89999999999998</v>
      </c>
      <c r="G194" s="66">
        <f t="shared" ref="G194:G257" si="21">VLOOKUP(D194,$P$1:$U$7,6,0)</f>
        <v>319.89999999999998</v>
      </c>
      <c r="H194" s="66">
        <f t="shared" ref="H194:H257" si="22">SUM(E194,F194)</f>
        <v>454.79999999999995</v>
      </c>
      <c r="I194" s="66" t="s">
        <v>177</v>
      </c>
      <c r="J194" s="66">
        <f t="shared" ref="J194:J257" si="23">SUM(G194,E194)</f>
        <v>454.79999999999995</v>
      </c>
    </row>
    <row r="195" spans="1:10" x14ac:dyDescent="0.25">
      <c r="A195" s="66" t="str">
        <f t="shared" si="18"/>
        <v>FAIXA 25Entre R$ 179,81 e R$ 189,80</v>
      </c>
      <c r="B195" s="66" t="s">
        <v>105</v>
      </c>
      <c r="C195" s="66" t="s">
        <v>154</v>
      </c>
      <c r="D195" s="66" t="s">
        <v>58</v>
      </c>
      <c r="E195" s="66">
        <f t="shared" si="19"/>
        <v>304.89999999999998</v>
      </c>
      <c r="F195" s="66">
        <f t="shared" si="20"/>
        <v>169.9</v>
      </c>
      <c r="G195" s="66">
        <f t="shared" si="21"/>
        <v>139.9</v>
      </c>
      <c r="H195" s="66">
        <f t="shared" si="22"/>
        <v>474.79999999999995</v>
      </c>
      <c r="I195" s="66" t="s">
        <v>206</v>
      </c>
      <c r="J195" s="66">
        <f t="shared" si="23"/>
        <v>444.79999999999995</v>
      </c>
    </row>
    <row r="196" spans="1:10" x14ac:dyDescent="0.25">
      <c r="A196" s="66" t="str">
        <f t="shared" si="18"/>
        <v>FAIXA 26Entre R$ 179,81 e R$ 189,80</v>
      </c>
      <c r="B196" s="66" t="s">
        <v>105</v>
      </c>
      <c r="C196" s="66" t="s">
        <v>154</v>
      </c>
      <c r="D196" s="66" t="s">
        <v>1</v>
      </c>
      <c r="E196" s="66">
        <f t="shared" si="19"/>
        <v>304.89999999999998</v>
      </c>
      <c r="F196" s="66">
        <f t="shared" si="20"/>
        <v>219.9</v>
      </c>
      <c r="G196" s="66">
        <f t="shared" si="21"/>
        <v>189.9</v>
      </c>
      <c r="H196" s="66">
        <f t="shared" si="22"/>
        <v>524.79999999999995</v>
      </c>
      <c r="I196" s="66" t="s">
        <v>207</v>
      </c>
      <c r="J196" s="66">
        <f t="shared" si="23"/>
        <v>494.79999999999995</v>
      </c>
    </row>
    <row r="197" spans="1:10" x14ac:dyDescent="0.25">
      <c r="A197" s="66" t="str">
        <f t="shared" si="18"/>
        <v>FAIXA 27Entre R$ 179,81 e R$ 189,80</v>
      </c>
      <c r="B197" s="66" t="s">
        <v>105</v>
      </c>
      <c r="C197" s="66" t="s">
        <v>154</v>
      </c>
      <c r="D197" s="66" t="s">
        <v>59</v>
      </c>
      <c r="E197" s="66">
        <f t="shared" si="19"/>
        <v>304.89999999999998</v>
      </c>
      <c r="F197" s="66">
        <f t="shared" si="20"/>
        <v>319.89999999999998</v>
      </c>
      <c r="G197" s="66">
        <f t="shared" si="21"/>
        <v>319.89999999999998</v>
      </c>
      <c r="H197" s="66">
        <f t="shared" si="22"/>
        <v>624.79999999999995</v>
      </c>
      <c r="I197" s="66" t="s">
        <v>208</v>
      </c>
      <c r="J197" s="66">
        <f t="shared" si="23"/>
        <v>624.79999999999995</v>
      </c>
    </row>
    <row r="198" spans="1:10" x14ac:dyDescent="0.25">
      <c r="A198" s="66" t="str">
        <f t="shared" si="18"/>
        <v>FAIXA 0Entre R$ 189,81 e R$ 209,80</v>
      </c>
      <c r="B198" s="66" t="s">
        <v>211</v>
      </c>
      <c r="C198" s="66" t="s">
        <v>151</v>
      </c>
      <c r="D198" s="66" t="s">
        <v>181</v>
      </c>
      <c r="E198" s="66">
        <f t="shared" si="19"/>
        <v>84.9</v>
      </c>
      <c r="F198" s="66">
        <f t="shared" si="20"/>
        <v>54.9</v>
      </c>
      <c r="G198" s="66">
        <f t="shared" si="21"/>
        <v>49.9</v>
      </c>
      <c r="H198" s="66">
        <f t="shared" si="22"/>
        <v>139.80000000000001</v>
      </c>
      <c r="I198" s="66" t="s">
        <v>189</v>
      </c>
      <c r="J198" s="66">
        <f t="shared" si="23"/>
        <v>134.80000000000001</v>
      </c>
    </row>
    <row r="199" spans="1:10" x14ac:dyDescent="0.25">
      <c r="A199" s="66" t="str">
        <f t="shared" si="18"/>
        <v>FAIXA 1Entre R$ 189,81 e R$ 209,80</v>
      </c>
      <c r="B199" s="66" t="s">
        <v>211</v>
      </c>
      <c r="C199" s="66" t="s">
        <v>151</v>
      </c>
      <c r="D199" s="66" t="s">
        <v>26</v>
      </c>
      <c r="E199" s="66">
        <f t="shared" si="19"/>
        <v>84.9</v>
      </c>
      <c r="F199" s="66">
        <f t="shared" si="20"/>
        <v>59.9</v>
      </c>
      <c r="G199" s="66">
        <f t="shared" si="21"/>
        <v>59.9</v>
      </c>
      <c r="H199" s="66">
        <f t="shared" si="22"/>
        <v>144.80000000000001</v>
      </c>
      <c r="I199" s="66" t="s">
        <v>66</v>
      </c>
      <c r="J199" s="66">
        <f t="shared" si="23"/>
        <v>144.80000000000001</v>
      </c>
    </row>
    <row r="200" spans="1:10" x14ac:dyDescent="0.25">
      <c r="A200" s="66" t="str">
        <f t="shared" si="18"/>
        <v>FAIXA 3Entre R$ 189,81 e R$ 209,80</v>
      </c>
      <c r="B200" s="66" t="s">
        <v>211</v>
      </c>
      <c r="C200" s="66" t="s">
        <v>152</v>
      </c>
      <c r="D200" s="66" t="s">
        <v>181</v>
      </c>
      <c r="E200" s="66">
        <f t="shared" si="19"/>
        <v>89.9</v>
      </c>
      <c r="F200" s="66">
        <f t="shared" si="20"/>
        <v>54.9</v>
      </c>
      <c r="G200" s="66">
        <f t="shared" si="21"/>
        <v>49.9</v>
      </c>
      <c r="H200" s="66">
        <f t="shared" si="22"/>
        <v>144.80000000000001</v>
      </c>
      <c r="I200" s="66" t="s">
        <v>156</v>
      </c>
      <c r="J200" s="66">
        <f t="shared" si="23"/>
        <v>139.80000000000001</v>
      </c>
    </row>
    <row r="201" spans="1:10" x14ac:dyDescent="0.25">
      <c r="A201" s="66" t="str">
        <f t="shared" si="18"/>
        <v>FAIXA 2Entre R$ 189,81 e R$ 209,80</v>
      </c>
      <c r="B201" s="66" t="s">
        <v>211</v>
      </c>
      <c r="C201" s="66" t="s">
        <v>151</v>
      </c>
      <c r="D201" s="66" t="s">
        <v>220</v>
      </c>
      <c r="E201" s="66">
        <f t="shared" si="19"/>
        <v>84.9</v>
      </c>
      <c r="F201" s="66">
        <f t="shared" si="20"/>
        <v>64.900000000000006</v>
      </c>
      <c r="G201" s="66">
        <f t="shared" si="21"/>
        <v>64.900000000000006</v>
      </c>
      <c r="H201" s="66">
        <f t="shared" si="22"/>
        <v>149.80000000000001</v>
      </c>
      <c r="I201" s="66" t="s">
        <v>67</v>
      </c>
      <c r="J201" s="66">
        <f t="shared" si="23"/>
        <v>149.80000000000001</v>
      </c>
    </row>
    <row r="202" spans="1:10" x14ac:dyDescent="0.25">
      <c r="A202" s="66" t="str">
        <f t="shared" si="18"/>
        <v>FAIXA 4Entre R$ 189,81 e R$ 209,80</v>
      </c>
      <c r="B202" s="66" t="s">
        <v>211</v>
      </c>
      <c r="C202" s="66" t="s">
        <v>152</v>
      </c>
      <c r="D202" s="66" t="s">
        <v>26</v>
      </c>
      <c r="E202" s="66">
        <f t="shared" si="19"/>
        <v>89.9</v>
      </c>
      <c r="F202" s="66">
        <f t="shared" si="20"/>
        <v>59.9</v>
      </c>
      <c r="G202" s="66">
        <f t="shared" si="21"/>
        <v>59.9</v>
      </c>
      <c r="H202" s="66">
        <f t="shared" si="22"/>
        <v>149.80000000000001</v>
      </c>
      <c r="I202" s="66" t="s">
        <v>157</v>
      </c>
      <c r="J202" s="66">
        <f t="shared" si="23"/>
        <v>149.80000000000001</v>
      </c>
    </row>
    <row r="203" spans="1:10" x14ac:dyDescent="0.25">
      <c r="A203" s="66" t="str">
        <f t="shared" si="18"/>
        <v>FAIXA 5Entre R$ 189,81 e R$ 209,80</v>
      </c>
      <c r="B203" s="66" t="s">
        <v>211</v>
      </c>
      <c r="C203" s="66" t="s">
        <v>152</v>
      </c>
      <c r="D203" s="66" t="s">
        <v>220</v>
      </c>
      <c r="E203" s="66">
        <f t="shared" si="19"/>
        <v>89.9</v>
      </c>
      <c r="F203" s="66">
        <f t="shared" si="20"/>
        <v>64.900000000000006</v>
      </c>
      <c r="G203" s="66">
        <f t="shared" si="21"/>
        <v>64.900000000000006</v>
      </c>
      <c r="H203" s="66">
        <f t="shared" si="22"/>
        <v>154.80000000000001</v>
      </c>
      <c r="I203" s="66" t="s">
        <v>158</v>
      </c>
      <c r="J203" s="66">
        <f t="shared" si="23"/>
        <v>154.80000000000001</v>
      </c>
    </row>
    <row r="204" spans="1:10" x14ac:dyDescent="0.25">
      <c r="A204" s="66" t="str">
        <f t="shared" si="18"/>
        <v>FAIXA 7Entre R$ 189,81 e R$ 209,80</v>
      </c>
      <c r="B204" s="66" t="s">
        <v>211</v>
      </c>
      <c r="C204" s="66" t="s">
        <v>153</v>
      </c>
      <c r="D204" s="66" t="s">
        <v>181</v>
      </c>
      <c r="E204" s="66">
        <f t="shared" si="19"/>
        <v>134.9</v>
      </c>
      <c r="F204" s="66">
        <f t="shared" si="20"/>
        <v>54.9</v>
      </c>
      <c r="G204" s="66">
        <f t="shared" si="21"/>
        <v>49.9</v>
      </c>
      <c r="H204" s="66">
        <f t="shared" si="22"/>
        <v>189.8</v>
      </c>
      <c r="I204" s="66" t="s">
        <v>160</v>
      </c>
      <c r="J204" s="66">
        <f t="shared" si="23"/>
        <v>184.8</v>
      </c>
    </row>
    <row r="205" spans="1:10" x14ac:dyDescent="0.25">
      <c r="A205" s="66" t="str">
        <f t="shared" si="18"/>
        <v>FAIXA 6Entre R$ 189,81 e R$ 209,80</v>
      </c>
      <c r="B205" s="66" t="s">
        <v>211</v>
      </c>
      <c r="C205" s="66" t="s">
        <v>153</v>
      </c>
      <c r="D205" s="66" t="s">
        <v>26</v>
      </c>
      <c r="E205" s="66">
        <f t="shared" si="19"/>
        <v>134.9</v>
      </c>
      <c r="F205" s="66">
        <f t="shared" si="20"/>
        <v>59.9</v>
      </c>
      <c r="G205" s="66">
        <f t="shared" si="21"/>
        <v>59.9</v>
      </c>
      <c r="H205" s="66">
        <f t="shared" si="22"/>
        <v>194.8</v>
      </c>
      <c r="I205" s="66" t="s">
        <v>159</v>
      </c>
      <c r="J205" s="66">
        <f t="shared" si="23"/>
        <v>194.8</v>
      </c>
    </row>
    <row r="206" spans="1:10" x14ac:dyDescent="0.25">
      <c r="A206" s="66" t="str">
        <f t="shared" si="18"/>
        <v>FAIXA 8Entre R$ 189,81 e R$ 209,80</v>
      </c>
      <c r="B206" s="66" t="s">
        <v>211</v>
      </c>
      <c r="C206" s="66" t="s">
        <v>153</v>
      </c>
      <c r="D206" s="66" t="s">
        <v>220</v>
      </c>
      <c r="E206" s="66">
        <f t="shared" si="19"/>
        <v>134.9</v>
      </c>
      <c r="F206" s="66">
        <f t="shared" si="20"/>
        <v>64.900000000000006</v>
      </c>
      <c r="G206" s="66">
        <f t="shared" si="21"/>
        <v>64.900000000000006</v>
      </c>
      <c r="H206" s="66">
        <f t="shared" si="22"/>
        <v>199.8</v>
      </c>
      <c r="I206" s="66" t="s">
        <v>161</v>
      </c>
      <c r="J206" s="66">
        <f t="shared" si="23"/>
        <v>199.8</v>
      </c>
    </row>
    <row r="207" spans="1:10" x14ac:dyDescent="0.25">
      <c r="A207" s="66" t="str">
        <f t="shared" si="18"/>
        <v>FAIXA 9Entre R$ 189,81 e R$ 209,80</v>
      </c>
      <c r="B207" s="66" t="s">
        <v>211</v>
      </c>
      <c r="C207" s="66" t="s">
        <v>151</v>
      </c>
      <c r="D207" s="66" t="s">
        <v>10</v>
      </c>
      <c r="E207" s="66">
        <f t="shared" si="19"/>
        <v>84.9</v>
      </c>
      <c r="F207" s="66">
        <f t="shared" si="20"/>
        <v>119.9</v>
      </c>
      <c r="G207" s="66">
        <f t="shared" si="21"/>
        <v>79.900000000000006</v>
      </c>
      <c r="H207" s="66">
        <f t="shared" si="22"/>
        <v>204.8</v>
      </c>
      <c r="I207" s="66" t="s">
        <v>162</v>
      </c>
      <c r="J207" s="66">
        <f t="shared" si="23"/>
        <v>164.8</v>
      </c>
    </row>
    <row r="208" spans="1:10" x14ac:dyDescent="0.25">
      <c r="A208" s="66" t="str">
        <f t="shared" si="18"/>
        <v>FAIXA 10Entre R$ 189,81 e R$ 209,80</v>
      </c>
      <c r="B208" s="66" t="s">
        <v>211</v>
      </c>
      <c r="C208" s="66" t="s">
        <v>152</v>
      </c>
      <c r="D208" s="66" t="s">
        <v>10</v>
      </c>
      <c r="E208" s="66">
        <f t="shared" si="19"/>
        <v>89.9</v>
      </c>
      <c r="F208" s="66">
        <f t="shared" si="20"/>
        <v>119.9</v>
      </c>
      <c r="G208" s="66">
        <f t="shared" si="21"/>
        <v>79.900000000000006</v>
      </c>
      <c r="H208" s="66">
        <f t="shared" si="22"/>
        <v>209.8</v>
      </c>
      <c r="I208" s="66" t="s">
        <v>163</v>
      </c>
      <c r="J208" s="66">
        <f t="shared" si="23"/>
        <v>169.8</v>
      </c>
    </row>
    <row r="209" spans="1:10" x14ac:dyDescent="0.25">
      <c r="A209" s="66" t="str">
        <f t="shared" si="18"/>
        <v>FAIXA 11Entre R$ 189,81 e R$ 209,80</v>
      </c>
      <c r="B209" s="66" t="s">
        <v>211</v>
      </c>
      <c r="C209" s="66" t="s">
        <v>153</v>
      </c>
      <c r="D209" s="66" t="s">
        <v>10</v>
      </c>
      <c r="E209" s="66">
        <f t="shared" si="19"/>
        <v>134.9</v>
      </c>
      <c r="F209" s="66">
        <f t="shared" si="20"/>
        <v>119.9</v>
      </c>
      <c r="G209" s="66">
        <f t="shared" si="21"/>
        <v>79.900000000000006</v>
      </c>
      <c r="H209" s="66">
        <f t="shared" si="22"/>
        <v>254.8</v>
      </c>
      <c r="I209" s="66" t="s">
        <v>164</v>
      </c>
      <c r="J209" s="66">
        <f t="shared" si="23"/>
        <v>214.8</v>
      </c>
    </row>
    <row r="210" spans="1:10" x14ac:dyDescent="0.25">
      <c r="A210" s="66" t="str">
        <f t="shared" si="18"/>
        <v>FAIXA 12Entre R$ 189,81 e R$ 209,80</v>
      </c>
      <c r="B210" s="66" t="s">
        <v>211</v>
      </c>
      <c r="C210" s="66" t="s">
        <v>151</v>
      </c>
      <c r="D210" s="66" t="s">
        <v>58</v>
      </c>
      <c r="E210" s="66">
        <f t="shared" si="19"/>
        <v>84.9</v>
      </c>
      <c r="F210" s="66">
        <f t="shared" si="20"/>
        <v>169.9</v>
      </c>
      <c r="G210" s="66">
        <f t="shared" si="21"/>
        <v>139.9</v>
      </c>
      <c r="H210" s="66">
        <f t="shared" si="22"/>
        <v>254.8</v>
      </c>
      <c r="I210" s="66" t="s">
        <v>165</v>
      </c>
      <c r="J210" s="66">
        <f t="shared" si="23"/>
        <v>224.8</v>
      </c>
    </row>
    <row r="211" spans="1:10" x14ac:dyDescent="0.25">
      <c r="A211" s="66" t="str">
        <f t="shared" si="18"/>
        <v>FAIXA 13Entre R$ 189,81 e R$ 209,80</v>
      </c>
      <c r="B211" s="66" t="s">
        <v>211</v>
      </c>
      <c r="C211" s="66" t="s">
        <v>152</v>
      </c>
      <c r="D211" s="66" t="s">
        <v>58</v>
      </c>
      <c r="E211" s="66">
        <f t="shared" si="19"/>
        <v>89.9</v>
      </c>
      <c r="F211" s="66">
        <f t="shared" si="20"/>
        <v>169.9</v>
      </c>
      <c r="G211" s="66">
        <f t="shared" si="21"/>
        <v>139.9</v>
      </c>
      <c r="H211" s="66">
        <f t="shared" si="22"/>
        <v>259.8</v>
      </c>
      <c r="I211" s="66" t="s">
        <v>166</v>
      </c>
      <c r="J211" s="66">
        <f t="shared" si="23"/>
        <v>229.8</v>
      </c>
    </row>
    <row r="212" spans="1:10" x14ac:dyDescent="0.25">
      <c r="A212" s="66" t="str">
        <f t="shared" si="18"/>
        <v>FAIXA 14Entre R$ 189,81 e R$ 209,80</v>
      </c>
      <c r="B212" s="66" t="s">
        <v>211</v>
      </c>
      <c r="C212" s="66" t="s">
        <v>153</v>
      </c>
      <c r="D212" s="66" t="s">
        <v>58</v>
      </c>
      <c r="E212" s="66">
        <f t="shared" si="19"/>
        <v>134.9</v>
      </c>
      <c r="F212" s="66">
        <f t="shared" si="20"/>
        <v>169.9</v>
      </c>
      <c r="G212" s="66">
        <f t="shared" si="21"/>
        <v>139.9</v>
      </c>
      <c r="H212" s="66">
        <f t="shared" si="22"/>
        <v>304.8</v>
      </c>
      <c r="I212" s="66" t="s">
        <v>167</v>
      </c>
      <c r="J212" s="66">
        <f t="shared" si="23"/>
        <v>274.8</v>
      </c>
    </row>
    <row r="213" spans="1:10" x14ac:dyDescent="0.25">
      <c r="A213" s="66" t="str">
        <f t="shared" si="18"/>
        <v>FAIXA 15Entre R$ 189,81 e R$ 209,80</v>
      </c>
      <c r="B213" s="66" t="s">
        <v>211</v>
      </c>
      <c r="C213" s="66" t="s">
        <v>151</v>
      </c>
      <c r="D213" s="66" t="s">
        <v>1</v>
      </c>
      <c r="E213" s="66">
        <f t="shared" si="19"/>
        <v>84.9</v>
      </c>
      <c r="F213" s="66">
        <f t="shared" si="20"/>
        <v>219.9</v>
      </c>
      <c r="G213" s="66">
        <f t="shared" si="21"/>
        <v>189.9</v>
      </c>
      <c r="H213" s="66">
        <f t="shared" si="22"/>
        <v>304.8</v>
      </c>
      <c r="I213" s="66" t="s">
        <v>168</v>
      </c>
      <c r="J213" s="66">
        <f t="shared" si="23"/>
        <v>274.8</v>
      </c>
    </row>
    <row r="214" spans="1:10" x14ac:dyDescent="0.25">
      <c r="A214" s="66" t="str">
        <f t="shared" si="18"/>
        <v>FAIXA 16Entre R$ 189,81 e R$ 209,80</v>
      </c>
      <c r="B214" s="66" t="s">
        <v>211</v>
      </c>
      <c r="C214" s="66" t="s">
        <v>152</v>
      </c>
      <c r="D214" s="66" t="s">
        <v>1</v>
      </c>
      <c r="E214" s="66">
        <f t="shared" si="19"/>
        <v>89.9</v>
      </c>
      <c r="F214" s="66">
        <f t="shared" si="20"/>
        <v>219.9</v>
      </c>
      <c r="G214" s="66">
        <f t="shared" si="21"/>
        <v>189.9</v>
      </c>
      <c r="H214" s="66">
        <f t="shared" si="22"/>
        <v>309.8</v>
      </c>
      <c r="I214" s="66" t="s">
        <v>169</v>
      </c>
      <c r="J214" s="66">
        <f t="shared" si="23"/>
        <v>279.8</v>
      </c>
    </row>
    <row r="215" spans="1:10" x14ac:dyDescent="0.25">
      <c r="A215" s="66" t="str">
        <f t="shared" si="18"/>
        <v>FAIXA 17Entre R$ 189,81 e R$ 209,80</v>
      </c>
      <c r="B215" s="66" t="s">
        <v>211</v>
      </c>
      <c r="C215" s="66" t="s">
        <v>153</v>
      </c>
      <c r="D215" s="66" t="s">
        <v>1</v>
      </c>
      <c r="E215" s="66">
        <f t="shared" si="19"/>
        <v>134.9</v>
      </c>
      <c r="F215" s="66">
        <f t="shared" si="20"/>
        <v>219.9</v>
      </c>
      <c r="G215" s="66">
        <f t="shared" si="21"/>
        <v>189.9</v>
      </c>
      <c r="H215" s="66">
        <f t="shared" si="22"/>
        <v>354.8</v>
      </c>
      <c r="I215" s="66" t="s">
        <v>170</v>
      </c>
      <c r="J215" s="66">
        <f t="shared" si="23"/>
        <v>324.8</v>
      </c>
    </row>
    <row r="216" spans="1:10" x14ac:dyDescent="0.25">
      <c r="A216" s="66" t="str">
        <f t="shared" si="18"/>
        <v>FAIXA 18Entre R$ 189,81 e R$ 209,80</v>
      </c>
      <c r="B216" s="66" t="s">
        <v>211</v>
      </c>
      <c r="C216" s="66" t="s">
        <v>154</v>
      </c>
      <c r="D216" s="66" t="s">
        <v>181</v>
      </c>
      <c r="E216" s="66">
        <f t="shared" si="19"/>
        <v>304.89999999999998</v>
      </c>
      <c r="F216" s="66">
        <f t="shared" si="20"/>
        <v>54.9</v>
      </c>
      <c r="G216" s="66">
        <f t="shared" si="21"/>
        <v>49.9</v>
      </c>
      <c r="H216" s="66">
        <f t="shared" si="22"/>
        <v>359.79999999999995</v>
      </c>
      <c r="I216" s="66" t="s">
        <v>171</v>
      </c>
      <c r="J216" s="66">
        <f t="shared" si="23"/>
        <v>354.79999999999995</v>
      </c>
    </row>
    <row r="217" spans="1:10" x14ac:dyDescent="0.25">
      <c r="A217" s="66" t="str">
        <f t="shared" si="18"/>
        <v>FAIXA 19Entre R$ 189,81 e R$ 209,80</v>
      </c>
      <c r="B217" s="66" t="s">
        <v>211</v>
      </c>
      <c r="C217" s="66" t="s">
        <v>154</v>
      </c>
      <c r="D217" s="66" t="s">
        <v>26</v>
      </c>
      <c r="E217" s="66">
        <f t="shared" si="19"/>
        <v>304.89999999999998</v>
      </c>
      <c r="F217" s="66">
        <f t="shared" si="20"/>
        <v>59.9</v>
      </c>
      <c r="G217" s="66">
        <f t="shared" si="21"/>
        <v>59.9</v>
      </c>
      <c r="H217" s="66">
        <f t="shared" si="22"/>
        <v>364.79999999999995</v>
      </c>
      <c r="I217" s="66" t="s">
        <v>172</v>
      </c>
      <c r="J217" s="66">
        <f t="shared" si="23"/>
        <v>364.79999999999995</v>
      </c>
    </row>
    <row r="218" spans="1:10" x14ac:dyDescent="0.25">
      <c r="A218" s="66" t="str">
        <f t="shared" si="18"/>
        <v>FAIXA 20Entre R$ 189,81 e R$ 209,80</v>
      </c>
      <c r="B218" s="66" t="s">
        <v>211</v>
      </c>
      <c r="C218" s="66" t="s">
        <v>154</v>
      </c>
      <c r="D218" s="66" t="s">
        <v>220</v>
      </c>
      <c r="E218" s="66">
        <f t="shared" si="19"/>
        <v>304.89999999999998</v>
      </c>
      <c r="F218" s="66">
        <f t="shared" si="20"/>
        <v>64.900000000000006</v>
      </c>
      <c r="G218" s="66">
        <f t="shared" si="21"/>
        <v>64.900000000000006</v>
      </c>
      <c r="H218" s="66">
        <f t="shared" si="22"/>
        <v>369.79999999999995</v>
      </c>
      <c r="I218" s="66" t="s">
        <v>173</v>
      </c>
      <c r="J218" s="66">
        <f t="shared" si="23"/>
        <v>369.79999999999995</v>
      </c>
    </row>
    <row r="219" spans="1:10" x14ac:dyDescent="0.25">
      <c r="A219" s="66" t="str">
        <f t="shared" si="18"/>
        <v>FAIXA 21Entre R$ 189,81 e R$ 209,80</v>
      </c>
      <c r="B219" s="66" t="s">
        <v>211</v>
      </c>
      <c r="C219" s="66" t="s">
        <v>151</v>
      </c>
      <c r="D219" s="66" t="s">
        <v>59</v>
      </c>
      <c r="E219" s="66">
        <f t="shared" si="19"/>
        <v>84.9</v>
      </c>
      <c r="F219" s="66">
        <f t="shared" si="20"/>
        <v>319.89999999999998</v>
      </c>
      <c r="G219" s="66">
        <f t="shared" si="21"/>
        <v>319.89999999999998</v>
      </c>
      <c r="H219" s="66">
        <f t="shared" si="22"/>
        <v>404.79999999999995</v>
      </c>
      <c r="I219" s="66" t="s">
        <v>174</v>
      </c>
      <c r="J219" s="66">
        <f t="shared" si="23"/>
        <v>404.79999999999995</v>
      </c>
    </row>
    <row r="220" spans="1:10" x14ac:dyDescent="0.25">
      <c r="A220" s="66" t="str">
        <f t="shared" si="18"/>
        <v>FAIXA 22Entre R$ 189,81 e R$ 209,80</v>
      </c>
      <c r="B220" s="66" t="s">
        <v>211</v>
      </c>
      <c r="C220" s="66" t="s">
        <v>152</v>
      </c>
      <c r="D220" s="66" t="s">
        <v>59</v>
      </c>
      <c r="E220" s="66">
        <f t="shared" si="19"/>
        <v>89.9</v>
      </c>
      <c r="F220" s="66">
        <f t="shared" si="20"/>
        <v>319.89999999999998</v>
      </c>
      <c r="G220" s="66">
        <f t="shared" si="21"/>
        <v>319.89999999999998</v>
      </c>
      <c r="H220" s="66">
        <f t="shared" si="22"/>
        <v>409.79999999999995</v>
      </c>
      <c r="I220" s="66" t="s">
        <v>175</v>
      </c>
      <c r="J220" s="66">
        <f t="shared" si="23"/>
        <v>409.79999999999995</v>
      </c>
    </row>
    <row r="221" spans="1:10" x14ac:dyDescent="0.25">
      <c r="A221" s="66" t="str">
        <f t="shared" si="18"/>
        <v>FAIXA 23Entre R$ 189,81 e R$ 209,80</v>
      </c>
      <c r="B221" s="66" t="s">
        <v>211</v>
      </c>
      <c r="C221" s="66" t="s">
        <v>154</v>
      </c>
      <c r="D221" s="66" t="s">
        <v>10</v>
      </c>
      <c r="E221" s="66">
        <f t="shared" si="19"/>
        <v>304.89999999999998</v>
      </c>
      <c r="F221" s="66">
        <f t="shared" si="20"/>
        <v>119.9</v>
      </c>
      <c r="G221" s="66">
        <f t="shared" si="21"/>
        <v>79.900000000000006</v>
      </c>
      <c r="H221" s="66">
        <f t="shared" si="22"/>
        <v>424.79999999999995</v>
      </c>
      <c r="I221" s="66" t="s">
        <v>176</v>
      </c>
      <c r="J221" s="66">
        <f t="shared" si="23"/>
        <v>384.79999999999995</v>
      </c>
    </row>
    <row r="222" spans="1:10" x14ac:dyDescent="0.25">
      <c r="A222" s="66" t="str">
        <f t="shared" si="18"/>
        <v>FAIXA 24Entre R$ 189,81 e R$ 209,80</v>
      </c>
      <c r="B222" s="66" t="s">
        <v>211</v>
      </c>
      <c r="C222" s="66" t="s">
        <v>153</v>
      </c>
      <c r="D222" s="66" t="s">
        <v>59</v>
      </c>
      <c r="E222" s="66">
        <f t="shared" si="19"/>
        <v>134.9</v>
      </c>
      <c r="F222" s="66">
        <f t="shared" si="20"/>
        <v>319.89999999999998</v>
      </c>
      <c r="G222" s="66">
        <f t="shared" si="21"/>
        <v>319.89999999999998</v>
      </c>
      <c r="H222" s="66">
        <f t="shared" si="22"/>
        <v>454.79999999999995</v>
      </c>
      <c r="I222" s="66" t="s">
        <v>177</v>
      </c>
      <c r="J222" s="66">
        <f t="shared" si="23"/>
        <v>454.79999999999995</v>
      </c>
    </row>
    <row r="223" spans="1:10" x14ac:dyDescent="0.25">
      <c r="A223" s="66" t="str">
        <f t="shared" si="18"/>
        <v>FAIXA 25Entre R$ 189,81 e R$ 209,80</v>
      </c>
      <c r="B223" s="66" t="s">
        <v>211</v>
      </c>
      <c r="C223" s="66" t="s">
        <v>154</v>
      </c>
      <c r="D223" s="66" t="s">
        <v>58</v>
      </c>
      <c r="E223" s="66">
        <f t="shared" si="19"/>
        <v>304.89999999999998</v>
      </c>
      <c r="F223" s="66">
        <f t="shared" si="20"/>
        <v>169.9</v>
      </c>
      <c r="G223" s="66">
        <f t="shared" si="21"/>
        <v>139.9</v>
      </c>
      <c r="H223" s="66">
        <f t="shared" si="22"/>
        <v>474.79999999999995</v>
      </c>
      <c r="I223" s="66" t="s">
        <v>206</v>
      </c>
      <c r="J223" s="66">
        <f t="shared" si="23"/>
        <v>444.79999999999995</v>
      </c>
    </row>
    <row r="224" spans="1:10" x14ac:dyDescent="0.25">
      <c r="A224" s="66" t="str">
        <f t="shared" si="18"/>
        <v>FAIXA 26Entre R$ 189,81 e R$ 209,80</v>
      </c>
      <c r="B224" s="66" t="s">
        <v>211</v>
      </c>
      <c r="C224" s="66" t="s">
        <v>154</v>
      </c>
      <c r="D224" s="66" t="s">
        <v>1</v>
      </c>
      <c r="E224" s="66">
        <f t="shared" si="19"/>
        <v>304.89999999999998</v>
      </c>
      <c r="F224" s="66">
        <f t="shared" si="20"/>
        <v>219.9</v>
      </c>
      <c r="G224" s="66">
        <f t="shared" si="21"/>
        <v>189.9</v>
      </c>
      <c r="H224" s="66">
        <f t="shared" si="22"/>
        <v>524.79999999999995</v>
      </c>
      <c r="I224" s="66" t="s">
        <v>207</v>
      </c>
      <c r="J224" s="66">
        <f t="shared" si="23"/>
        <v>494.79999999999995</v>
      </c>
    </row>
    <row r="225" spans="1:10" x14ac:dyDescent="0.25">
      <c r="A225" s="66" t="str">
        <f t="shared" si="18"/>
        <v>FAIXA 27Entre R$ 189,81 e R$ 209,80</v>
      </c>
      <c r="B225" s="66" t="s">
        <v>211</v>
      </c>
      <c r="C225" s="66" t="s">
        <v>154</v>
      </c>
      <c r="D225" s="66" t="s">
        <v>59</v>
      </c>
      <c r="E225" s="66">
        <f t="shared" si="19"/>
        <v>304.89999999999998</v>
      </c>
      <c r="F225" s="66">
        <f t="shared" si="20"/>
        <v>319.89999999999998</v>
      </c>
      <c r="G225" s="66">
        <f t="shared" si="21"/>
        <v>319.89999999999998</v>
      </c>
      <c r="H225" s="66">
        <f t="shared" si="22"/>
        <v>624.79999999999995</v>
      </c>
      <c r="I225" s="66" t="s">
        <v>208</v>
      </c>
      <c r="J225" s="66">
        <f t="shared" si="23"/>
        <v>624.79999999999995</v>
      </c>
    </row>
    <row r="226" spans="1:10" x14ac:dyDescent="0.25">
      <c r="A226" s="66" t="str">
        <f t="shared" si="18"/>
        <v>FAIXA 0Entre R$ 209,81 e R$ 229,80</v>
      </c>
      <c r="B226" s="66" t="s">
        <v>214</v>
      </c>
      <c r="C226" s="66" t="s">
        <v>151</v>
      </c>
      <c r="D226" s="66" t="s">
        <v>181</v>
      </c>
      <c r="E226" s="66">
        <f t="shared" si="19"/>
        <v>84.9</v>
      </c>
      <c r="F226" s="66">
        <f t="shared" si="20"/>
        <v>54.9</v>
      </c>
      <c r="G226" s="66">
        <f t="shared" si="21"/>
        <v>49.9</v>
      </c>
      <c r="H226" s="66">
        <f t="shared" si="22"/>
        <v>139.80000000000001</v>
      </c>
      <c r="I226" s="66" t="s">
        <v>189</v>
      </c>
      <c r="J226" s="66">
        <f t="shared" si="23"/>
        <v>134.80000000000001</v>
      </c>
    </row>
    <row r="227" spans="1:10" x14ac:dyDescent="0.25">
      <c r="A227" s="66" t="str">
        <f t="shared" si="18"/>
        <v>FAIXA 1Entre R$ 209,81 e R$ 229,80</v>
      </c>
      <c r="B227" s="66" t="s">
        <v>214</v>
      </c>
      <c r="C227" s="66" t="s">
        <v>151</v>
      </c>
      <c r="D227" s="66" t="s">
        <v>26</v>
      </c>
      <c r="E227" s="66">
        <f t="shared" si="19"/>
        <v>84.9</v>
      </c>
      <c r="F227" s="66">
        <f t="shared" si="20"/>
        <v>59.9</v>
      </c>
      <c r="G227" s="66">
        <f t="shared" si="21"/>
        <v>59.9</v>
      </c>
      <c r="H227" s="66">
        <f t="shared" si="22"/>
        <v>144.80000000000001</v>
      </c>
      <c r="I227" s="66" t="s">
        <v>66</v>
      </c>
      <c r="J227" s="66">
        <f t="shared" si="23"/>
        <v>144.80000000000001</v>
      </c>
    </row>
    <row r="228" spans="1:10" x14ac:dyDescent="0.25">
      <c r="A228" s="66" t="str">
        <f t="shared" si="18"/>
        <v>FAIXA 3Entre R$ 209,81 e R$ 229,80</v>
      </c>
      <c r="B228" s="66" t="s">
        <v>214</v>
      </c>
      <c r="C228" s="66" t="s">
        <v>152</v>
      </c>
      <c r="D228" s="66" t="s">
        <v>181</v>
      </c>
      <c r="E228" s="66">
        <f t="shared" si="19"/>
        <v>89.9</v>
      </c>
      <c r="F228" s="66">
        <f t="shared" si="20"/>
        <v>54.9</v>
      </c>
      <c r="G228" s="66">
        <f t="shared" si="21"/>
        <v>49.9</v>
      </c>
      <c r="H228" s="66">
        <f t="shared" si="22"/>
        <v>144.80000000000001</v>
      </c>
      <c r="I228" s="66" t="s">
        <v>156</v>
      </c>
      <c r="J228" s="66">
        <f t="shared" si="23"/>
        <v>139.80000000000001</v>
      </c>
    </row>
    <row r="229" spans="1:10" x14ac:dyDescent="0.25">
      <c r="A229" s="66" t="str">
        <f t="shared" si="18"/>
        <v>FAIXA 2Entre R$ 209,81 e R$ 229,80</v>
      </c>
      <c r="B229" s="66" t="s">
        <v>214</v>
      </c>
      <c r="C229" s="66" t="s">
        <v>151</v>
      </c>
      <c r="D229" s="66" t="s">
        <v>220</v>
      </c>
      <c r="E229" s="66">
        <f t="shared" si="19"/>
        <v>84.9</v>
      </c>
      <c r="F229" s="66">
        <f t="shared" si="20"/>
        <v>64.900000000000006</v>
      </c>
      <c r="G229" s="66">
        <f t="shared" si="21"/>
        <v>64.900000000000006</v>
      </c>
      <c r="H229" s="66">
        <f t="shared" si="22"/>
        <v>149.80000000000001</v>
      </c>
      <c r="I229" s="66" t="s">
        <v>67</v>
      </c>
      <c r="J229" s="66">
        <f t="shared" si="23"/>
        <v>149.80000000000001</v>
      </c>
    </row>
    <row r="230" spans="1:10" x14ac:dyDescent="0.25">
      <c r="A230" s="66" t="str">
        <f t="shared" si="18"/>
        <v>FAIXA 4Entre R$ 209,81 e R$ 229,80</v>
      </c>
      <c r="B230" s="66" t="s">
        <v>214</v>
      </c>
      <c r="C230" s="66" t="s">
        <v>152</v>
      </c>
      <c r="D230" s="66" t="s">
        <v>26</v>
      </c>
      <c r="E230" s="66">
        <f t="shared" si="19"/>
        <v>89.9</v>
      </c>
      <c r="F230" s="66">
        <f t="shared" si="20"/>
        <v>59.9</v>
      </c>
      <c r="G230" s="66">
        <f t="shared" si="21"/>
        <v>59.9</v>
      </c>
      <c r="H230" s="66">
        <f t="shared" si="22"/>
        <v>149.80000000000001</v>
      </c>
      <c r="I230" s="66" t="s">
        <v>157</v>
      </c>
      <c r="J230" s="66">
        <f t="shared" si="23"/>
        <v>149.80000000000001</v>
      </c>
    </row>
    <row r="231" spans="1:10" x14ac:dyDescent="0.25">
      <c r="A231" s="66" t="str">
        <f t="shared" si="18"/>
        <v>FAIXA 5Entre R$ 209,81 e R$ 229,80</v>
      </c>
      <c r="B231" s="66" t="s">
        <v>214</v>
      </c>
      <c r="C231" s="66" t="s">
        <v>152</v>
      </c>
      <c r="D231" s="66" t="s">
        <v>220</v>
      </c>
      <c r="E231" s="66">
        <f t="shared" si="19"/>
        <v>89.9</v>
      </c>
      <c r="F231" s="66">
        <f t="shared" si="20"/>
        <v>64.900000000000006</v>
      </c>
      <c r="G231" s="66">
        <f t="shared" si="21"/>
        <v>64.900000000000006</v>
      </c>
      <c r="H231" s="66">
        <f t="shared" si="22"/>
        <v>154.80000000000001</v>
      </c>
      <c r="I231" s="66" t="s">
        <v>158</v>
      </c>
      <c r="J231" s="66">
        <f t="shared" si="23"/>
        <v>154.80000000000001</v>
      </c>
    </row>
    <row r="232" spans="1:10" x14ac:dyDescent="0.25">
      <c r="A232" s="66" t="str">
        <f t="shared" si="18"/>
        <v>FAIXA 7Entre R$ 209,81 e R$ 229,80</v>
      </c>
      <c r="B232" s="66" t="s">
        <v>214</v>
      </c>
      <c r="C232" s="66" t="s">
        <v>153</v>
      </c>
      <c r="D232" s="66" t="s">
        <v>181</v>
      </c>
      <c r="E232" s="66">
        <f t="shared" si="19"/>
        <v>134.9</v>
      </c>
      <c r="F232" s="66">
        <f t="shared" si="20"/>
        <v>54.9</v>
      </c>
      <c r="G232" s="66">
        <f t="shared" si="21"/>
        <v>49.9</v>
      </c>
      <c r="H232" s="66">
        <f t="shared" si="22"/>
        <v>189.8</v>
      </c>
      <c r="I232" s="66" t="s">
        <v>160</v>
      </c>
      <c r="J232" s="66">
        <f t="shared" si="23"/>
        <v>184.8</v>
      </c>
    </row>
    <row r="233" spans="1:10" x14ac:dyDescent="0.25">
      <c r="A233" s="66" t="str">
        <f t="shared" si="18"/>
        <v>FAIXA 6Entre R$ 209,81 e R$ 229,80</v>
      </c>
      <c r="B233" s="66" t="s">
        <v>214</v>
      </c>
      <c r="C233" s="66" t="s">
        <v>153</v>
      </c>
      <c r="D233" s="66" t="s">
        <v>26</v>
      </c>
      <c r="E233" s="66">
        <f t="shared" si="19"/>
        <v>134.9</v>
      </c>
      <c r="F233" s="66">
        <f t="shared" si="20"/>
        <v>59.9</v>
      </c>
      <c r="G233" s="66">
        <f t="shared" si="21"/>
        <v>59.9</v>
      </c>
      <c r="H233" s="66">
        <f t="shared" si="22"/>
        <v>194.8</v>
      </c>
      <c r="I233" s="66" t="s">
        <v>159</v>
      </c>
      <c r="J233" s="66">
        <f t="shared" si="23"/>
        <v>194.8</v>
      </c>
    </row>
    <row r="234" spans="1:10" x14ac:dyDescent="0.25">
      <c r="A234" s="66" t="str">
        <f t="shared" si="18"/>
        <v>FAIXA 8Entre R$ 209,81 e R$ 229,80</v>
      </c>
      <c r="B234" s="66" t="s">
        <v>214</v>
      </c>
      <c r="C234" s="66" t="s">
        <v>153</v>
      </c>
      <c r="D234" s="66" t="s">
        <v>220</v>
      </c>
      <c r="E234" s="66">
        <f t="shared" si="19"/>
        <v>134.9</v>
      </c>
      <c r="F234" s="66">
        <f t="shared" si="20"/>
        <v>64.900000000000006</v>
      </c>
      <c r="G234" s="66">
        <f t="shared" si="21"/>
        <v>64.900000000000006</v>
      </c>
      <c r="H234" s="66">
        <f t="shared" si="22"/>
        <v>199.8</v>
      </c>
      <c r="I234" s="66" t="s">
        <v>161</v>
      </c>
      <c r="J234" s="66">
        <f t="shared" si="23"/>
        <v>199.8</v>
      </c>
    </row>
    <row r="235" spans="1:10" x14ac:dyDescent="0.25">
      <c r="A235" s="66" t="str">
        <f t="shared" si="18"/>
        <v>FAIXA 9Entre R$ 209,81 e R$ 229,80</v>
      </c>
      <c r="B235" s="66" t="s">
        <v>214</v>
      </c>
      <c r="C235" s="66" t="s">
        <v>151</v>
      </c>
      <c r="D235" s="66" t="s">
        <v>10</v>
      </c>
      <c r="E235" s="66">
        <f t="shared" si="19"/>
        <v>84.9</v>
      </c>
      <c r="F235" s="66">
        <f t="shared" si="20"/>
        <v>119.9</v>
      </c>
      <c r="G235" s="66">
        <f t="shared" si="21"/>
        <v>79.900000000000006</v>
      </c>
      <c r="H235" s="66">
        <f t="shared" si="22"/>
        <v>204.8</v>
      </c>
      <c r="I235" s="66" t="s">
        <v>162</v>
      </c>
      <c r="J235" s="66">
        <f t="shared" si="23"/>
        <v>164.8</v>
      </c>
    </row>
    <row r="236" spans="1:10" x14ac:dyDescent="0.25">
      <c r="A236" s="66" t="str">
        <f t="shared" si="18"/>
        <v>FAIXA 10Entre R$ 209,81 e R$ 229,80</v>
      </c>
      <c r="B236" s="66" t="s">
        <v>214</v>
      </c>
      <c r="C236" s="66" t="s">
        <v>152</v>
      </c>
      <c r="D236" s="66" t="s">
        <v>10</v>
      </c>
      <c r="E236" s="66">
        <f t="shared" si="19"/>
        <v>89.9</v>
      </c>
      <c r="F236" s="66">
        <f t="shared" si="20"/>
        <v>119.9</v>
      </c>
      <c r="G236" s="66">
        <f t="shared" si="21"/>
        <v>79.900000000000006</v>
      </c>
      <c r="H236" s="66">
        <f t="shared" si="22"/>
        <v>209.8</v>
      </c>
      <c r="I236" s="66" t="s">
        <v>163</v>
      </c>
      <c r="J236" s="66">
        <f t="shared" si="23"/>
        <v>169.8</v>
      </c>
    </row>
    <row r="237" spans="1:10" x14ac:dyDescent="0.25">
      <c r="A237" s="66" t="str">
        <f t="shared" si="18"/>
        <v>FAIXA 11Entre R$ 209,81 e R$ 229,80</v>
      </c>
      <c r="B237" s="66" t="s">
        <v>214</v>
      </c>
      <c r="C237" s="66" t="s">
        <v>153</v>
      </c>
      <c r="D237" s="66" t="s">
        <v>10</v>
      </c>
      <c r="E237" s="66">
        <f t="shared" si="19"/>
        <v>134.9</v>
      </c>
      <c r="F237" s="66">
        <f t="shared" si="20"/>
        <v>119.9</v>
      </c>
      <c r="G237" s="66">
        <f t="shared" si="21"/>
        <v>79.900000000000006</v>
      </c>
      <c r="H237" s="66">
        <f t="shared" si="22"/>
        <v>254.8</v>
      </c>
      <c r="I237" s="66" t="s">
        <v>164</v>
      </c>
      <c r="J237" s="66">
        <f t="shared" si="23"/>
        <v>214.8</v>
      </c>
    </row>
    <row r="238" spans="1:10" x14ac:dyDescent="0.25">
      <c r="A238" s="66" t="str">
        <f t="shared" si="18"/>
        <v>FAIXA 12Entre R$ 209,81 e R$ 229,80</v>
      </c>
      <c r="B238" s="66" t="s">
        <v>214</v>
      </c>
      <c r="C238" s="66" t="s">
        <v>151</v>
      </c>
      <c r="D238" s="66" t="s">
        <v>58</v>
      </c>
      <c r="E238" s="66">
        <f t="shared" si="19"/>
        <v>84.9</v>
      </c>
      <c r="F238" s="66">
        <f t="shared" si="20"/>
        <v>169.9</v>
      </c>
      <c r="G238" s="66">
        <f t="shared" si="21"/>
        <v>139.9</v>
      </c>
      <c r="H238" s="66">
        <f t="shared" si="22"/>
        <v>254.8</v>
      </c>
      <c r="I238" s="66" t="s">
        <v>165</v>
      </c>
      <c r="J238" s="66">
        <f t="shared" si="23"/>
        <v>224.8</v>
      </c>
    </row>
    <row r="239" spans="1:10" x14ac:dyDescent="0.25">
      <c r="A239" s="66" t="str">
        <f t="shared" si="18"/>
        <v>FAIXA 13Entre R$ 209,81 e R$ 229,80</v>
      </c>
      <c r="B239" s="66" t="s">
        <v>214</v>
      </c>
      <c r="C239" s="66" t="s">
        <v>152</v>
      </c>
      <c r="D239" s="66" t="s">
        <v>58</v>
      </c>
      <c r="E239" s="66">
        <f t="shared" si="19"/>
        <v>89.9</v>
      </c>
      <c r="F239" s="66">
        <f t="shared" si="20"/>
        <v>169.9</v>
      </c>
      <c r="G239" s="66">
        <f t="shared" si="21"/>
        <v>139.9</v>
      </c>
      <c r="H239" s="66">
        <f t="shared" si="22"/>
        <v>259.8</v>
      </c>
      <c r="I239" s="66" t="s">
        <v>166</v>
      </c>
      <c r="J239" s="66">
        <f t="shared" si="23"/>
        <v>229.8</v>
      </c>
    </row>
    <row r="240" spans="1:10" x14ac:dyDescent="0.25">
      <c r="A240" s="66" t="str">
        <f t="shared" si="18"/>
        <v>FAIXA 14Entre R$ 209,81 e R$ 229,80</v>
      </c>
      <c r="B240" s="66" t="s">
        <v>214</v>
      </c>
      <c r="C240" s="66" t="s">
        <v>153</v>
      </c>
      <c r="D240" s="66" t="s">
        <v>58</v>
      </c>
      <c r="E240" s="66">
        <f t="shared" si="19"/>
        <v>134.9</v>
      </c>
      <c r="F240" s="66">
        <f t="shared" si="20"/>
        <v>169.9</v>
      </c>
      <c r="G240" s="66">
        <f t="shared" si="21"/>
        <v>139.9</v>
      </c>
      <c r="H240" s="66">
        <f t="shared" si="22"/>
        <v>304.8</v>
      </c>
      <c r="I240" s="66" t="s">
        <v>167</v>
      </c>
      <c r="J240" s="66">
        <f t="shared" si="23"/>
        <v>274.8</v>
      </c>
    </row>
    <row r="241" spans="1:10" x14ac:dyDescent="0.25">
      <c r="A241" s="66" t="str">
        <f t="shared" si="18"/>
        <v>FAIXA 15Entre R$ 209,81 e R$ 229,80</v>
      </c>
      <c r="B241" s="66" t="s">
        <v>214</v>
      </c>
      <c r="C241" s="66" t="s">
        <v>151</v>
      </c>
      <c r="D241" s="66" t="s">
        <v>1</v>
      </c>
      <c r="E241" s="66">
        <f t="shared" si="19"/>
        <v>84.9</v>
      </c>
      <c r="F241" s="66">
        <f t="shared" si="20"/>
        <v>219.9</v>
      </c>
      <c r="G241" s="66">
        <f t="shared" si="21"/>
        <v>189.9</v>
      </c>
      <c r="H241" s="66">
        <f t="shared" si="22"/>
        <v>304.8</v>
      </c>
      <c r="I241" s="66" t="s">
        <v>168</v>
      </c>
      <c r="J241" s="66">
        <f t="shared" si="23"/>
        <v>274.8</v>
      </c>
    </row>
    <row r="242" spans="1:10" x14ac:dyDescent="0.25">
      <c r="A242" s="66" t="str">
        <f t="shared" si="18"/>
        <v>FAIXA 16Entre R$ 209,81 e R$ 229,80</v>
      </c>
      <c r="B242" s="66" t="s">
        <v>214</v>
      </c>
      <c r="C242" s="66" t="s">
        <v>152</v>
      </c>
      <c r="D242" s="66" t="s">
        <v>1</v>
      </c>
      <c r="E242" s="66">
        <f t="shared" si="19"/>
        <v>89.9</v>
      </c>
      <c r="F242" s="66">
        <f t="shared" si="20"/>
        <v>219.9</v>
      </c>
      <c r="G242" s="66">
        <f t="shared" si="21"/>
        <v>189.9</v>
      </c>
      <c r="H242" s="66">
        <f t="shared" si="22"/>
        <v>309.8</v>
      </c>
      <c r="I242" s="66" t="s">
        <v>169</v>
      </c>
      <c r="J242" s="66">
        <f t="shared" si="23"/>
        <v>279.8</v>
      </c>
    </row>
    <row r="243" spans="1:10" x14ac:dyDescent="0.25">
      <c r="A243" s="66" t="str">
        <f t="shared" si="18"/>
        <v>FAIXA 17Entre R$ 209,81 e R$ 229,80</v>
      </c>
      <c r="B243" s="66" t="s">
        <v>214</v>
      </c>
      <c r="C243" s="66" t="s">
        <v>153</v>
      </c>
      <c r="D243" s="66" t="s">
        <v>1</v>
      </c>
      <c r="E243" s="66">
        <f t="shared" si="19"/>
        <v>134.9</v>
      </c>
      <c r="F243" s="66">
        <f t="shared" si="20"/>
        <v>219.9</v>
      </c>
      <c r="G243" s="66">
        <f t="shared" si="21"/>
        <v>189.9</v>
      </c>
      <c r="H243" s="66">
        <f t="shared" si="22"/>
        <v>354.8</v>
      </c>
      <c r="I243" s="66" t="s">
        <v>170</v>
      </c>
      <c r="J243" s="66">
        <f t="shared" si="23"/>
        <v>324.8</v>
      </c>
    </row>
    <row r="244" spans="1:10" x14ac:dyDescent="0.25">
      <c r="A244" s="66" t="str">
        <f t="shared" si="18"/>
        <v>FAIXA 18Entre R$ 209,81 e R$ 229,80</v>
      </c>
      <c r="B244" s="66" t="s">
        <v>214</v>
      </c>
      <c r="C244" s="66" t="s">
        <v>154</v>
      </c>
      <c r="D244" s="66" t="s">
        <v>181</v>
      </c>
      <c r="E244" s="66">
        <f t="shared" si="19"/>
        <v>304.89999999999998</v>
      </c>
      <c r="F244" s="66">
        <f t="shared" si="20"/>
        <v>54.9</v>
      </c>
      <c r="G244" s="66">
        <f t="shared" si="21"/>
        <v>49.9</v>
      </c>
      <c r="H244" s="66">
        <f t="shared" si="22"/>
        <v>359.79999999999995</v>
      </c>
      <c r="I244" s="66" t="s">
        <v>171</v>
      </c>
      <c r="J244" s="66">
        <f t="shared" si="23"/>
        <v>354.79999999999995</v>
      </c>
    </row>
    <row r="245" spans="1:10" x14ac:dyDescent="0.25">
      <c r="A245" s="66" t="str">
        <f t="shared" si="18"/>
        <v>FAIXA 19Entre R$ 209,81 e R$ 229,80</v>
      </c>
      <c r="B245" s="66" t="s">
        <v>214</v>
      </c>
      <c r="C245" s="66" t="s">
        <v>154</v>
      </c>
      <c r="D245" s="66" t="s">
        <v>26</v>
      </c>
      <c r="E245" s="66">
        <f t="shared" si="19"/>
        <v>304.89999999999998</v>
      </c>
      <c r="F245" s="66">
        <f t="shared" si="20"/>
        <v>59.9</v>
      </c>
      <c r="G245" s="66">
        <f t="shared" si="21"/>
        <v>59.9</v>
      </c>
      <c r="H245" s="66">
        <f t="shared" si="22"/>
        <v>364.79999999999995</v>
      </c>
      <c r="I245" s="66" t="s">
        <v>172</v>
      </c>
      <c r="J245" s="66">
        <f t="shared" si="23"/>
        <v>364.79999999999995</v>
      </c>
    </row>
    <row r="246" spans="1:10" x14ac:dyDescent="0.25">
      <c r="A246" s="66" t="str">
        <f t="shared" si="18"/>
        <v>FAIXA 20Entre R$ 209,81 e R$ 229,80</v>
      </c>
      <c r="B246" s="66" t="s">
        <v>214</v>
      </c>
      <c r="C246" s="66" t="s">
        <v>154</v>
      </c>
      <c r="D246" s="66" t="s">
        <v>220</v>
      </c>
      <c r="E246" s="66">
        <f t="shared" si="19"/>
        <v>304.89999999999998</v>
      </c>
      <c r="F246" s="66">
        <f t="shared" si="20"/>
        <v>64.900000000000006</v>
      </c>
      <c r="G246" s="66">
        <f t="shared" si="21"/>
        <v>64.900000000000006</v>
      </c>
      <c r="H246" s="66">
        <f t="shared" si="22"/>
        <v>369.79999999999995</v>
      </c>
      <c r="I246" s="66" t="s">
        <v>173</v>
      </c>
      <c r="J246" s="66">
        <f t="shared" si="23"/>
        <v>369.79999999999995</v>
      </c>
    </row>
    <row r="247" spans="1:10" x14ac:dyDescent="0.25">
      <c r="A247" s="66" t="str">
        <f t="shared" si="18"/>
        <v>FAIXA 21Entre R$ 209,81 e R$ 229,80</v>
      </c>
      <c r="B247" s="66" t="s">
        <v>214</v>
      </c>
      <c r="C247" s="66" t="s">
        <v>151</v>
      </c>
      <c r="D247" s="66" t="s">
        <v>59</v>
      </c>
      <c r="E247" s="66">
        <f t="shared" si="19"/>
        <v>84.9</v>
      </c>
      <c r="F247" s="66">
        <f t="shared" si="20"/>
        <v>319.89999999999998</v>
      </c>
      <c r="G247" s="66">
        <f t="shared" si="21"/>
        <v>319.89999999999998</v>
      </c>
      <c r="H247" s="66">
        <f t="shared" si="22"/>
        <v>404.79999999999995</v>
      </c>
      <c r="I247" s="66" t="s">
        <v>174</v>
      </c>
      <c r="J247" s="66">
        <f t="shared" si="23"/>
        <v>404.79999999999995</v>
      </c>
    </row>
    <row r="248" spans="1:10" x14ac:dyDescent="0.25">
      <c r="A248" s="66" t="str">
        <f t="shared" si="18"/>
        <v>FAIXA 22Entre R$ 209,81 e R$ 229,80</v>
      </c>
      <c r="B248" s="66" t="s">
        <v>214</v>
      </c>
      <c r="C248" s="66" t="s">
        <v>152</v>
      </c>
      <c r="D248" s="66" t="s">
        <v>59</v>
      </c>
      <c r="E248" s="66">
        <f t="shared" si="19"/>
        <v>89.9</v>
      </c>
      <c r="F248" s="66">
        <f t="shared" si="20"/>
        <v>319.89999999999998</v>
      </c>
      <c r="G248" s="66">
        <f t="shared" si="21"/>
        <v>319.89999999999998</v>
      </c>
      <c r="H248" s="66">
        <f t="shared" si="22"/>
        <v>409.79999999999995</v>
      </c>
      <c r="I248" s="66" t="s">
        <v>175</v>
      </c>
      <c r="J248" s="66">
        <f t="shared" si="23"/>
        <v>409.79999999999995</v>
      </c>
    </row>
    <row r="249" spans="1:10" x14ac:dyDescent="0.25">
      <c r="A249" s="66" t="str">
        <f t="shared" si="18"/>
        <v>FAIXA 23Entre R$ 209,81 e R$ 229,80</v>
      </c>
      <c r="B249" s="66" t="s">
        <v>214</v>
      </c>
      <c r="C249" s="66" t="s">
        <v>154</v>
      </c>
      <c r="D249" s="66" t="s">
        <v>10</v>
      </c>
      <c r="E249" s="66">
        <f t="shared" si="19"/>
        <v>304.89999999999998</v>
      </c>
      <c r="F249" s="66">
        <f t="shared" si="20"/>
        <v>119.9</v>
      </c>
      <c r="G249" s="66">
        <f t="shared" si="21"/>
        <v>79.900000000000006</v>
      </c>
      <c r="H249" s="66">
        <f t="shared" si="22"/>
        <v>424.79999999999995</v>
      </c>
      <c r="I249" s="66" t="s">
        <v>176</v>
      </c>
      <c r="J249" s="66">
        <f t="shared" si="23"/>
        <v>384.79999999999995</v>
      </c>
    </row>
    <row r="250" spans="1:10" x14ac:dyDescent="0.25">
      <c r="A250" s="66" t="str">
        <f t="shared" si="18"/>
        <v>FAIXA 24Entre R$ 209,81 e R$ 229,80</v>
      </c>
      <c r="B250" s="66" t="s">
        <v>214</v>
      </c>
      <c r="C250" s="66" t="s">
        <v>153</v>
      </c>
      <c r="D250" s="66" t="s">
        <v>59</v>
      </c>
      <c r="E250" s="66">
        <f t="shared" si="19"/>
        <v>134.9</v>
      </c>
      <c r="F250" s="66">
        <f t="shared" si="20"/>
        <v>319.89999999999998</v>
      </c>
      <c r="G250" s="66">
        <f t="shared" si="21"/>
        <v>319.89999999999998</v>
      </c>
      <c r="H250" s="66">
        <f t="shared" si="22"/>
        <v>454.79999999999995</v>
      </c>
      <c r="I250" s="66" t="s">
        <v>177</v>
      </c>
      <c r="J250" s="66">
        <f t="shared" si="23"/>
        <v>454.79999999999995</v>
      </c>
    </row>
    <row r="251" spans="1:10" x14ac:dyDescent="0.25">
      <c r="A251" s="66" t="str">
        <f t="shared" si="18"/>
        <v>FAIXA 25Entre R$ 209,81 e R$ 229,80</v>
      </c>
      <c r="B251" s="66" t="s">
        <v>214</v>
      </c>
      <c r="C251" s="66" t="s">
        <v>154</v>
      </c>
      <c r="D251" s="66" t="s">
        <v>58</v>
      </c>
      <c r="E251" s="66">
        <f t="shared" si="19"/>
        <v>304.89999999999998</v>
      </c>
      <c r="F251" s="66">
        <f t="shared" si="20"/>
        <v>169.9</v>
      </c>
      <c r="G251" s="66">
        <f t="shared" si="21"/>
        <v>139.9</v>
      </c>
      <c r="H251" s="66">
        <f t="shared" si="22"/>
        <v>474.79999999999995</v>
      </c>
      <c r="I251" s="66" t="s">
        <v>206</v>
      </c>
      <c r="J251" s="66">
        <f t="shared" si="23"/>
        <v>444.79999999999995</v>
      </c>
    </row>
    <row r="252" spans="1:10" x14ac:dyDescent="0.25">
      <c r="A252" s="66" t="str">
        <f t="shared" si="18"/>
        <v>FAIXA 26Entre R$ 209,81 e R$ 229,80</v>
      </c>
      <c r="B252" s="66" t="s">
        <v>214</v>
      </c>
      <c r="C252" s="66" t="s">
        <v>154</v>
      </c>
      <c r="D252" s="66" t="s">
        <v>1</v>
      </c>
      <c r="E252" s="66">
        <f t="shared" si="19"/>
        <v>304.89999999999998</v>
      </c>
      <c r="F252" s="66">
        <f t="shared" si="20"/>
        <v>219.9</v>
      </c>
      <c r="G252" s="66">
        <f t="shared" si="21"/>
        <v>189.9</v>
      </c>
      <c r="H252" s="66">
        <f t="shared" si="22"/>
        <v>524.79999999999995</v>
      </c>
      <c r="I252" s="66" t="s">
        <v>207</v>
      </c>
      <c r="J252" s="66">
        <f t="shared" si="23"/>
        <v>494.79999999999995</v>
      </c>
    </row>
    <row r="253" spans="1:10" x14ac:dyDescent="0.25">
      <c r="A253" s="66" t="str">
        <f t="shared" si="18"/>
        <v>FAIXA 27Entre R$ 209,81 e R$ 229,80</v>
      </c>
      <c r="B253" s="66" t="s">
        <v>214</v>
      </c>
      <c r="C253" s="66" t="s">
        <v>154</v>
      </c>
      <c r="D253" s="66" t="s">
        <v>59</v>
      </c>
      <c r="E253" s="66">
        <f t="shared" si="19"/>
        <v>304.89999999999998</v>
      </c>
      <c r="F253" s="66">
        <f t="shared" si="20"/>
        <v>319.89999999999998</v>
      </c>
      <c r="G253" s="66">
        <f t="shared" si="21"/>
        <v>319.89999999999998</v>
      </c>
      <c r="H253" s="66">
        <f t="shared" si="22"/>
        <v>624.79999999999995</v>
      </c>
      <c r="I253" s="66" t="s">
        <v>208</v>
      </c>
      <c r="J253" s="66">
        <f t="shared" si="23"/>
        <v>624.79999999999995</v>
      </c>
    </row>
    <row r="254" spans="1:10" x14ac:dyDescent="0.25">
      <c r="A254" s="66" t="str">
        <f t="shared" si="18"/>
        <v>FAIXA 0Entre R$ 229,81 e R$ 239,80</v>
      </c>
      <c r="B254" s="66" t="s">
        <v>110</v>
      </c>
      <c r="C254" s="66" t="s">
        <v>151</v>
      </c>
      <c r="D254" s="66" t="s">
        <v>181</v>
      </c>
      <c r="E254" s="66">
        <f t="shared" si="19"/>
        <v>84.9</v>
      </c>
      <c r="F254" s="66">
        <f t="shared" si="20"/>
        <v>54.9</v>
      </c>
      <c r="G254" s="66">
        <f t="shared" si="21"/>
        <v>49.9</v>
      </c>
      <c r="H254" s="66">
        <f t="shared" si="22"/>
        <v>139.80000000000001</v>
      </c>
      <c r="I254" s="66" t="s">
        <v>189</v>
      </c>
      <c r="J254" s="66">
        <f t="shared" si="23"/>
        <v>134.80000000000001</v>
      </c>
    </row>
    <row r="255" spans="1:10" x14ac:dyDescent="0.25">
      <c r="A255" s="66" t="str">
        <f t="shared" si="18"/>
        <v>FAIXA 1Entre R$ 229,81 e R$ 239,80</v>
      </c>
      <c r="B255" s="66" t="s">
        <v>110</v>
      </c>
      <c r="C255" s="66" t="s">
        <v>151</v>
      </c>
      <c r="D255" s="66" t="s">
        <v>26</v>
      </c>
      <c r="E255" s="66">
        <f t="shared" si="19"/>
        <v>84.9</v>
      </c>
      <c r="F255" s="66">
        <f t="shared" si="20"/>
        <v>59.9</v>
      </c>
      <c r="G255" s="66">
        <f t="shared" si="21"/>
        <v>59.9</v>
      </c>
      <c r="H255" s="66">
        <f t="shared" si="22"/>
        <v>144.80000000000001</v>
      </c>
      <c r="I255" s="66" t="s">
        <v>66</v>
      </c>
      <c r="J255" s="66">
        <f t="shared" si="23"/>
        <v>144.80000000000001</v>
      </c>
    </row>
    <row r="256" spans="1:10" x14ac:dyDescent="0.25">
      <c r="A256" s="66" t="str">
        <f t="shared" si="18"/>
        <v>FAIXA 3Entre R$ 229,81 e R$ 239,80</v>
      </c>
      <c r="B256" s="66" t="s">
        <v>110</v>
      </c>
      <c r="C256" s="66" t="s">
        <v>152</v>
      </c>
      <c r="D256" s="66" t="s">
        <v>181</v>
      </c>
      <c r="E256" s="66">
        <f t="shared" si="19"/>
        <v>89.9</v>
      </c>
      <c r="F256" s="66">
        <f t="shared" si="20"/>
        <v>54.9</v>
      </c>
      <c r="G256" s="66">
        <f t="shared" si="21"/>
        <v>49.9</v>
      </c>
      <c r="H256" s="66">
        <f t="shared" si="22"/>
        <v>144.80000000000001</v>
      </c>
      <c r="I256" s="66" t="s">
        <v>156</v>
      </c>
      <c r="J256" s="66">
        <f t="shared" si="23"/>
        <v>139.80000000000001</v>
      </c>
    </row>
    <row r="257" spans="1:10" x14ac:dyDescent="0.25">
      <c r="A257" s="66" t="str">
        <f t="shared" si="18"/>
        <v>FAIXA 2Entre R$ 229,81 e R$ 239,80</v>
      </c>
      <c r="B257" s="66" t="s">
        <v>110</v>
      </c>
      <c r="C257" s="66" t="s">
        <v>151</v>
      </c>
      <c r="D257" s="66" t="s">
        <v>220</v>
      </c>
      <c r="E257" s="66">
        <f t="shared" si="19"/>
        <v>84.9</v>
      </c>
      <c r="F257" s="66">
        <f t="shared" si="20"/>
        <v>64.900000000000006</v>
      </c>
      <c r="G257" s="66">
        <f t="shared" si="21"/>
        <v>64.900000000000006</v>
      </c>
      <c r="H257" s="66">
        <f t="shared" si="22"/>
        <v>149.80000000000001</v>
      </c>
      <c r="I257" s="66" t="s">
        <v>67</v>
      </c>
      <c r="J257" s="66">
        <f t="shared" si="23"/>
        <v>149.80000000000001</v>
      </c>
    </row>
    <row r="258" spans="1:10" x14ac:dyDescent="0.25">
      <c r="A258" s="66" t="str">
        <f t="shared" ref="A258:A321" si="24">I258&amp;B258</f>
        <v>FAIXA 4Entre R$ 229,81 e R$ 239,80</v>
      </c>
      <c r="B258" s="66" t="s">
        <v>110</v>
      </c>
      <c r="C258" s="66" t="s">
        <v>152</v>
      </c>
      <c r="D258" s="66" t="s">
        <v>26</v>
      </c>
      <c r="E258" s="66">
        <f t="shared" ref="E258:E321" si="25">VLOOKUP(C258,$X$1:$Y$4,2,0)</f>
        <v>89.9</v>
      </c>
      <c r="F258" s="66">
        <f t="shared" ref="F258:F321" si="26">VLOOKUP(D258,$P$1:$U$7,5,0)</f>
        <v>59.9</v>
      </c>
      <c r="G258" s="66">
        <f t="shared" ref="G258:G321" si="27">VLOOKUP(D258,$P$1:$U$7,6,0)</f>
        <v>59.9</v>
      </c>
      <c r="H258" s="66">
        <f t="shared" ref="H258:H321" si="28">SUM(E258,F258)</f>
        <v>149.80000000000001</v>
      </c>
      <c r="I258" s="66" t="s">
        <v>157</v>
      </c>
      <c r="J258" s="66">
        <f t="shared" ref="J258:J321" si="29">SUM(G258,E258)</f>
        <v>149.80000000000001</v>
      </c>
    </row>
    <row r="259" spans="1:10" x14ac:dyDescent="0.25">
      <c r="A259" s="66" t="str">
        <f t="shared" si="24"/>
        <v>FAIXA 5Entre R$ 229,81 e R$ 239,80</v>
      </c>
      <c r="B259" s="66" t="s">
        <v>110</v>
      </c>
      <c r="C259" s="66" t="s">
        <v>152</v>
      </c>
      <c r="D259" s="66" t="s">
        <v>220</v>
      </c>
      <c r="E259" s="66">
        <f t="shared" si="25"/>
        <v>89.9</v>
      </c>
      <c r="F259" s="66">
        <f t="shared" si="26"/>
        <v>64.900000000000006</v>
      </c>
      <c r="G259" s="66">
        <f t="shared" si="27"/>
        <v>64.900000000000006</v>
      </c>
      <c r="H259" s="66">
        <f t="shared" si="28"/>
        <v>154.80000000000001</v>
      </c>
      <c r="I259" s="66" t="s">
        <v>158</v>
      </c>
      <c r="J259" s="66">
        <f t="shared" si="29"/>
        <v>154.80000000000001</v>
      </c>
    </row>
    <row r="260" spans="1:10" x14ac:dyDescent="0.25">
      <c r="A260" s="66" t="str">
        <f t="shared" si="24"/>
        <v>FAIXA 7Entre R$ 229,81 e R$ 239,80</v>
      </c>
      <c r="B260" s="66" t="s">
        <v>110</v>
      </c>
      <c r="C260" s="66" t="s">
        <v>153</v>
      </c>
      <c r="D260" s="66" t="s">
        <v>181</v>
      </c>
      <c r="E260" s="66">
        <f t="shared" si="25"/>
        <v>134.9</v>
      </c>
      <c r="F260" s="66">
        <f t="shared" si="26"/>
        <v>54.9</v>
      </c>
      <c r="G260" s="66">
        <f t="shared" si="27"/>
        <v>49.9</v>
      </c>
      <c r="H260" s="66">
        <f t="shared" si="28"/>
        <v>189.8</v>
      </c>
      <c r="I260" s="66" t="s">
        <v>160</v>
      </c>
      <c r="J260" s="66">
        <f t="shared" si="29"/>
        <v>184.8</v>
      </c>
    </row>
    <row r="261" spans="1:10" x14ac:dyDescent="0.25">
      <c r="A261" s="66" t="str">
        <f t="shared" si="24"/>
        <v>FAIXA 6Entre R$ 229,81 e R$ 239,80</v>
      </c>
      <c r="B261" s="66" t="s">
        <v>110</v>
      </c>
      <c r="C261" s="66" t="s">
        <v>153</v>
      </c>
      <c r="D261" s="66" t="s">
        <v>26</v>
      </c>
      <c r="E261" s="66">
        <f t="shared" si="25"/>
        <v>134.9</v>
      </c>
      <c r="F261" s="66">
        <f t="shared" si="26"/>
        <v>59.9</v>
      </c>
      <c r="G261" s="66">
        <f t="shared" si="27"/>
        <v>59.9</v>
      </c>
      <c r="H261" s="66">
        <f t="shared" si="28"/>
        <v>194.8</v>
      </c>
      <c r="I261" s="66" t="s">
        <v>159</v>
      </c>
      <c r="J261" s="66">
        <f t="shared" si="29"/>
        <v>194.8</v>
      </c>
    </row>
    <row r="262" spans="1:10" x14ac:dyDescent="0.25">
      <c r="A262" s="66" t="str">
        <f t="shared" si="24"/>
        <v>FAIXA 8Entre R$ 229,81 e R$ 239,80</v>
      </c>
      <c r="B262" s="66" t="s">
        <v>110</v>
      </c>
      <c r="C262" s="66" t="s">
        <v>153</v>
      </c>
      <c r="D262" s="66" t="s">
        <v>220</v>
      </c>
      <c r="E262" s="66">
        <f t="shared" si="25"/>
        <v>134.9</v>
      </c>
      <c r="F262" s="66">
        <f t="shared" si="26"/>
        <v>64.900000000000006</v>
      </c>
      <c r="G262" s="66">
        <f t="shared" si="27"/>
        <v>64.900000000000006</v>
      </c>
      <c r="H262" s="66">
        <f t="shared" si="28"/>
        <v>199.8</v>
      </c>
      <c r="I262" s="66" t="s">
        <v>161</v>
      </c>
      <c r="J262" s="66">
        <f t="shared" si="29"/>
        <v>199.8</v>
      </c>
    </row>
    <row r="263" spans="1:10" x14ac:dyDescent="0.25">
      <c r="A263" s="66" t="str">
        <f t="shared" si="24"/>
        <v>FAIXA 9Entre R$ 229,81 e R$ 239,80</v>
      </c>
      <c r="B263" s="66" t="s">
        <v>110</v>
      </c>
      <c r="C263" s="66" t="s">
        <v>151</v>
      </c>
      <c r="D263" s="66" t="s">
        <v>10</v>
      </c>
      <c r="E263" s="66">
        <f t="shared" si="25"/>
        <v>84.9</v>
      </c>
      <c r="F263" s="66">
        <f t="shared" si="26"/>
        <v>119.9</v>
      </c>
      <c r="G263" s="66">
        <f t="shared" si="27"/>
        <v>79.900000000000006</v>
      </c>
      <c r="H263" s="66">
        <f t="shared" si="28"/>
        <v>204.8</v>
      </c>
      <c r="I263" s="66" t="s">
        <v>162</v>
      </c>
      <c r="J263" s="66">
        <f t="shared" si="29"/>
        <v>164.8</v>
      </c>
    </row>
    <row r="264" spans="1:10" x14ac:dyDescent="0.25">
      <c r="A264" s="66" t="str">
        <f t="shared" si="24"/>
        <v>FAIXA 10Entre R$ 229,81 e R$ 239,80</v>
      </c>
      <c r="B264" s="66" t="s">
        <v>110</v>
      </c>
      <c r="C264" s="66" t="s">
        <v>152</v>
      </c>
      <c r="D264" s="66" t="s">
        <v>10</v>
      </c>
      <c r="E264" s="66">
        <f t="shared" si="25"/>
        <v>89.9</v>
      </c>
      <c r="F264" s="66">
        <f t="shared" si="26"/>
        <v>119.9</v>
      </c>
      <c r="G264" s="66">
        <f t="shared" si="27"/>
        <v>79.900000000000006</v>
      </c>
      <c r="H264" s="66">
        <f t="shared" si="28"/>
        <v>209.8</v>
      </c>
      <c r="I264" s="66" t="s">
        <v>163</v>
      </c>
      <c r="J264" s="66">
        <f t="shared" si="29"/>
        <v>169.8</v>
      </c>
    </row>
    <row r="265" spans="1:10" x14ac:dyDescent="0.25">
      <c r="A265" s="66" t="str">
        <f t="shared" si="24"/>
        <v>FAIXA 11Entre R$ 229,81 e R$ 239,80</v>
      </c>
      <c r="B265" s="66" t="s">
        <v>110</v>
      </c>
      <c r="C265" s="66" t="s">
        <v>153</v>
      </c>
      <c r="D265" s="66" t="s">
        <v>10</v>
      </c>
      <c r="E265" s="66">
        <f t="shared" si="25"/>
        <v>134.9</v>
      </c>
      <c r="F265" s="66">
        <f t="shared" si="26"/>
        <v>119.9</v>
      </c>
      <c r="G265" s="66">
        <f t="shared" si="27"/>
        <v>79.900000000000006</v>
      </c>
      <c r="H265" s="66">
        <f t="shared" si="28"/>
        <v>254.8</v>
      </c>
      <c r="I265" s="66" t="s">
        <v>164</v>
      </c>
      <c r="J265" s="66">
        <f t="shared" si="29"/>
        <v>214.8</v>
      </c>
    </row>
    <row r="266" spans="1:10" x14ac:dyDescent="0.25">
      <c r="A266" s="66" t="str">
        <f t="shared" si="24"/>
        <v>FAIXA 12Entre R$ 229,81 e R$ 239,80</v>
      </c>
      <c r="B266" s="66" t="s">
        <v>110</v>
      </c>
      <c r="C266" s="66" t="s">
        <v>151</v>
      </c>
      <c r="D266" s="66" t="s">
        <v>58</v>
      </c>
      <c r="E266" s="66">
        <f t="shared" si="25"/>
        <v>84.9</v>
      </c>
      <c r="F266" s="66">
        <f t="shared" si="26"/>
        <v>169.9</v>
      </c>
      <c r="G266" s="66">
        <f t="shared" si="27"/>
        <v>139.9</v>
      </c>
      <c r="H266" s="66">
        <f t="shared" si="28"/>
        <v>254.8</v>
      </c>
      <c r="I266" s="66" t="s">
        <v>165</v>
      </c>
      <c r="J266" s="66">
        <f t="shared" si="29"/>
        <v>224.8</v>
      </c>
    </row>
    <row r="267" spans="1:10" x14ac:dyDescent="0.25">
      <c r="A267" s="66" t="str">
        <f t="shared" si="24"/>
        <v>FAIXA 13Entre R$ 229,81 e R$ 239,80</v>
      </c>
      <c r="B267" s="66" t="s">
        <v>110</v>
      </c>
      <c r="C267" s="66" t="s">
        <v>152</v>
      </c>
      <c r="D267" s="66" t="s">
        <v>58</v>
      </c>
      <c r="E267" s="66">
        <f t="shared" si="25"/>
        <v>89.9</v>
      </c>
      <c r="F267" s="66">
        <f t="shared" si="26"/>
        <v>169.9</v>
      </c>
      <c r="G267" s="66">
        <f t="shared" si="27"/>
        <v>139.9</v>
      </c>
      <c r="H267" s="66">
        <f t="shared" si="28"/>
        <v>259.8</v>
      </c>
      <c r="I267" s="66" t="s">
        <v>166</v>
      </c>
      <c r="J267" s="66">
        <f t="shared" si="29"/>
        <v>229.8</v>
      </c>
    </row>
    <row r="268" spans="1:10" x14ac:dyDescent="0.25">
      <c r="A268" s="66" t="str">
        <f t="shared" si="24"/>
        <v>FAIXA 14Entre R$ 229,81 e R$ 239,80</v>
      </c>
      <c r="B268" s="66" t="s">
        <v>110</v>
      </c>
      <c r="C268" s="66" t="s">
        <v>153</v>
      </c>
      <c r="D268" s="66" t="s">
        <v>58</v>
      </c>
      <c r="E268" s="66">
        <f t="shared" si="25"/>
        <v>134.9</v>
      </c>
      <c r="F268" s="66">
        <f t="shared" si="26"/>
        <v>169.9</v>
      </c>
      <c r="G268" s="66">
        <f t="shared" si="27"/>
        <v>139.9</v>
      </c>
      <c r="H268" s="66">
        <f t="shared" si="28"/>
        <v>304.8</v>
      </c>
      <c r="I268" s="66" t="s">
        <v>167</v>
      </c>
      <c r="J268" s="66">
        <f t="shared" si="29"/>
        <v>274.8</v>
      </c>
    </row>
    <row r="269" spans="1:10" x14ac:dyDescent="0.25">
      <c r="A269" s="66" t="str">
        <f t="shared" si="24"/>
        <v>FAIXA 15Entre R$ 229,81 e R$ 239,80</v>
      </c>
      <c r="B269" s="66" t="s">
        <v>110</v>
      </c>
      <c r="C269" s="66" t="s">
        <v>151</v>
      </c>
      <c r="D269" s="66" t="s">
        <v>1</v>
      </c>
      <c r="E269" s="66">
        <f t="shared" si="25"/>
        <v>84.9</v>
      </c>
      <c r="F269" s="66">
        <f t="shared" si="26"/>
        <v>219.9</v>
      </c>
      <c r="G269" s="66">
        <f t="shared" si="27"/>
        <v>189.9</v>
      </c>
      <c r="H269" s="66">
        <f t="shared" si="28"/>
        <v>304.8</v>
      </c>
      <c r="I269" s="66" t="s">
        <v>168</v>
      </c>
      <c r="J269" s="66">
        <f t="shared" si="29"/>
        <v>274.8</v>
      </c>
    </row>
    <row r="270" spans="1:10" x14ac:dyDescent="0.25">
      <c r="A270" s="66" t="str">
        <f t="shared" si="24"/>
        <v>FAIXA 16Entre R$ 229,81 e R$ 239,80</v>
      </c>
      <c r="B270" s="66" t="s">
        <v>110</v>
      </c>
      <c r="C270" s="66" t="s">
        <v>152</v>
      </c>
      <c r="D270" s="66" t="s">
        <v>1</v>
      </c>
      <c r="E270" s="66">
        <f t="shared" si="25"/>
        <v>89.9</v>
      </c>
      <c r="F270" s="66">
        <f t="shared" si="26"/>
        <v>219.9</v>
      </c>
      <c r="G270" s="66">
        <f t="shared" si="27"/>
        <v>189.9</v>
      </c>
      <c r="H270" s="66">
        <f t="shared" si="28"/>
        <v>309.8</v>
      </c>
      <c r="I270" s="66" t="s">
        <v>169</v>
      </c>
      <c r="J270" s="66">
        <f t="shared" si="29"/>
        <v>279.8</v>
      </c>
    </row>
    <row r="271" spans="1:10" x14ac:dyDescent="0.25">
      <c r="A271" s="66" t="str">
        <f t="shared" si="24"/>
        <v>FAIXA 17Entre R$ 229,81 e R$ 239,80</v>
      </c>
      <c r="B271" s="66" t="s">
        <v>110</v>
      </c>
      <c r="C271" s="66" t="s">
        <v>153</v>
      </c>
      <c r="D271" s="66" t="s">
        <v>1</v>
      </c>
      <c r="E271" s="66">
        <f t="shared" si="25"/>
        <v>134.9</v>
      </c>
      <c r="F271" s="66">
        <f t="shared" si="26"/>
        <v>219.9</v>
      </c>
      <c r="G271" s="66">
        <f t="shared" si="27"/>
        <v>189.9</v>
      </c>
      <c r="H271" s="66">
        <f t="shared" si="28"/>
        <v>354.8</v>
      </c>
      <c r="I271" s="66" t="s">
        <v>170</v>
      </c>
      <c r="J271" s="66">
        <f t="shared" si="29"/>
        <v>324.8</v>
      </c>
    </row>
    <row r="272" spans="1:10" x14ac:dyDescent="0.25">
      <c r="A272" s="66" t="str">
        <f t="shared" si="24"/>
        <v>FAIXA 18Entre R$ 229,81 e R$ 239,80</v>
      </c>
      <c r="B272" s="66" t="s">
        <v>110</v>
      </c>
      <c r="C272" s="66" t="s">
        <v>154</v>
      </c>
      <c r="D272" s="66" t="s">
        <v>181</v>
      </c>
      <c r="E272" s="66">
        <f t="shared" si="25"/>
        <v>304.89999999999998</v>
      </c>
      <c r="F272" s="66">
        <f t="shared" si="26"/>
        <v>54.9</v>
      </c>
      <c r="G272" s="66">
        <f t="shared" si="27"/>
        <v>49.9</v>
      </c>
      <c r="H272" s="66">
        <f t="shared" si="28"/>
        <v>359.79999999999995</v>
      </c>
      <c r="I272" s="66" t="s">
        <v>171</v>
      </c>
      <c r="J272" s="66">
        <f t="shared" si="29"/>
        <v>354.79999999999995</v>
      </c>
    </row>
    <row r="273" spans="1:10" x14ac:dyDescent="0.25">
      <c r="A273" s="66" t="str">
        <f t="shared" si="24"/>
        <v>FAIXA 19Entre R$ 229,81 e R$ 239,80</v>
      </c>
      <c r="B273" s="66" t="s">
        <v>110</v>
      </c>
      <c r="C273" s="66" t="s">
        <v>154</v>
      </c>
      <c r="D273" s="66" t="s">
        <v>26</v>
      </c>
      <c r="E273" s="66">
        <f t="shared" si="25"/>
        <v>304.89999999999998</v>
      </c>
      <c r="F273" s="66">
        <f t="shared" si="26"/>
        <v>59.9</v>
      </c>
      <c r="G273" s="66">
        <f t="shared" si="27"/>
        <v>59.9</v>
      </c>
      <c r="H273" s="66">
        <f t="shared" si="28"/>
        <v>364.79999999999995</v>
      </c>
      <c r="I273" s="66" t="s">
        <v>172</v>
      </c>
      <c r="J273" s="66">
        <f t="shared" si="29"/>
        <v>364.79999999999995</v>
      </c>
    </row>
    <row r="274" spans="1:10" x14ac:dyDescent="0.25">
      <c r="A274" s="66" t="str">
        <f t="shared" si="24"/>
        <v>FAIXA 20Entre R$ 229,81 e R$ 239,80</v>
      </c>
      <c r="B274" s="66" t="s">
        <v>110</v>
      </c>
      <c r="C274" s="66" t="s">
        <v>154</v>
      </c>
      <c r="D274" s="66" t="s">
        <v>220</v>
      </c>
      <c r="E274" s="66">
        <f t="shared" si="25"/>
        <v>304.89999999999998</v>
      </c>
      <c r="F274" s="66">
        <f t="shared" si="26"/>
        <v>64.900000000000006</v>
      </c>
      <c r="G274" s="66">
        <f t="shared" si="27"/>
        <v>64.900000000000006</v>
      </c>
      <c r="H274" s="66">
        <f t="shared" si="28"/>
        <v>369.79999999999995</v>
      </c>
      <c r="I274" s="66" t="s">
        <v>173</v>
      </c>
      <c r="J274" s="66">
        <f t="shared" si="29"/>
        <v>369.79999999999995</v>
      </c>
    </row>
    <row r="275" spans="1:10" x14ac:dyDescent="0.25">
      <c r="A275" s="66" t="str">
        <f t="shared" si="24"/>
        <v>FAIXA 21Entre R$ 229,81 e R$ 239,80</v>
      </c>
      <c r="B275" s="66" t="s">
        <v>110</v>
      </c>
      <c r="C275" s="66" t="s">
        <v>151</v>
      </c>
      <c r="D275" s="66" t="s">
        <v>59</v>
      </c>
      <c r="E275" s="66">
        <f t="shared" si="25"/>
        <v>84.9</v>
      </c>
      <c r="F275" s="66">
        <f t="shared" si="26"/>
        <v>319.89999999999998</v>
      </c>
      <c r="G275" s="66">
        <f t="shared" si="27"/>
        <v>319.89999999999998</v>
      </c>
      <c r="H275" s="66">
        <f t="shared" si="28"/>
        <v>404.79999999999995</v>
      </c>
      <c r="I275" s="66" t="s">
        <v>174</v>
      </c>
      <c r="J275" s="66">
        <f t="shared" si="29"/>
        <v>404.79999999999995</v>
      </c>
    </row>
    <row r="276" spans="1:10" x14ac:dyDescent="0.25">
      <c r="A276" s="66" t="str">
        <f t="shared" si="24"/>
        <v>FAIXA 22Entre R$ 229,81 e R$ 239,80</v>
      </c>
      <c r="B276" s="66" t="s">
        <v>110</v>
      </c>
      <c r="C276" s="66" t="s">
        <v>152</v>
      </c>
      <c r="D276" s="66" t="s">
        <v>59</v>
      </c>
      <c r="E276" s="66">
        <f t="shared" si="25"/>
        <v>89.9</v>
      </c>
      <c r="F276" s="66">
        <f t="shared" si="26"/>
        <v>319.89999999999998</v>
      </c>
      <c r="G276" s="66">
        <f t="shared" si="27"/>
        <v>319.89999999999998</v>
      </c>
      <c r="H276" s="66">
        <f t="shared" si="28"/>
        <v>409.79999999999995</v>
      </c>
      <c r="I276" s="66" t="s">
        <v>175</v>
      </c>
      <c r="J276" s="66">
        <f t="shared" si="29"/>
        <v>409.79999999999995</v>
      </c>
    </row>
    <row r="277" spans="1:10" x14ac:dyDescent="0.25">
      <c r="A277" s="66" t="str">
        <f t="shared" si="24"/>
        <v>FAIXA 23Entre R$ 229,81 e R$ 239,80</v>
      </c>
      <c r="B277" s="66" t="s">
        <v>110</v>
      </c>
      <c r="C277" s="66" t="s">
        <v>154</v>
      </c>
      <c r="D277" s="66" t="s">
        <v>10</v>
      </c>
      <c r="E277" s="66">
        <f t="shared" si="25"/>
        <v>304.89999999999998</v>
      </c>
      <c r="F277" s="66">
        <f t="shared" si="26"/>
        <v>119.9</v>
      </c>
      <c r="G277" s="66">
        <f t="shared" si="27"/>
        <v>79.900000000000006</v>
      </c>
      <c r="H277" s="66">
        <f t="shared" si="28"/>
        <v>424.79999999999995</v>
      </c>
      <c r="I277" s="66" t="s">
        <v>176</v>
      </c>
      <c r="J277" s="66">
        <f t="shared" si="29"/>
        <v>384.79999999999995</v>
      </c>
    </row>
    <row r="278" spans="1:10" x14ac:dyDescent="0.25">
      <c r="A278" s="66" t="str">
        <f t="shared" si="24"/>
        <v>FAIXA 24Entre R$ 229,81 e R$ 239,80</v>
      </c>
      <c r="B278" s="66" t="s">
        <v>110</v>
      </c>
      <c r="C278" s="66" t="s">
        <v>153</v>
      </c>
      <c r="D278" s="66" t="s">
        <v>59</v>
      </c>
      <c r="E278" s="66">
        <f t="shared" si="25"/>
        <v>134.9</v>
      </c>
      <c r="F278" s="66">
        <f t="shared" si="26"/>
        <v>319.89999999999998</v>
      </c>
      <c r="G278" s="66">
        <f t="shared" si="27"/>
        <v>319.89999999999998</v>
      </c>
      <c r="H278" s="66">
        <f t="shared" si="28"/>
        <v>454.79999999999995</v>
      </c>
      <c r="I278" s="66" t="s">
        <v>177</v>
      </c>
      <c r="J278" s="66">
        <f t="shared" si="29"/>
        <v>454.79999999999995</v>
      </c>
    </row>
    <row r="279" spans="1:10" x14ac:dyDescent="0.25">
      <c r="A279" s="66" t="str">
        <f t="shared" si="24"/>
        <v>FAIXA 25Entre R$ 229,81 e R$ 239,80</v>
      </c>
      <c r="B279" s="66" t="s">
        <v>110</v>
      </c>
      <c r="C279" s="66" t="s">
        <v>154</v>
      </c>
      <c r="D279" s="66" t="s">
        <v>58</v>
      </c>
      <c r="E279" s="66">
        <f t="shared" si="25"/>
        <v>304.89999999999998</v>
      </c>
      <c r="F279" s="66">
        <f t="shared" si="26"/>
        <v>169.9</v>
      </c>
      <c r="G279" s="66">
        <f t="shared" si="27"/>
        <v>139.9</v>
      </c>
      <c r="H279" s="66">
        <f t="shared" si="28"/>
        <v>474.79999999999995</v>
      </c>
      <c r="I279" s="66" t="s">
        <v>206</v>
      </c>
      <c r="J279" s="66">
        <f t="shared" si="29"/>
        <v>444.79999999999995</v>
      </c>
    </row>
    <row r="280" spans="1:10" x14ac:dyDescent="0.25">
      <c r="A280" s="66" t="str">
        <f t="shared" si="24"/>
        <v>FAIXA 26Entre R$ 229,81 e R$ 239,80</v>
      </c>
      <c r="B280" s="66" t="s">
        <v>110</v>
      </c>
      <c r="C280" s="66" t="s">
        <v>154</v>
      </c>
      <c r="D280" s="66" t="s">
        <v>1</v>
      </c>
      <c r="E280" s="66">
        <f t="shared" si="25"/>
        <v>304.89999999999998</v>
      </c>
      <c r="F280" s="66">
        <f t="shared" si="26"/>
        <v>219.9</v>
      </c>
      <c r="G280" s="66">
        <f t="shared" si="27"/>
        <v>189.9</v>
      </c>
      <c r="H280" s="66">
        <f t="shared" si="28"/>
        <v>524.79999999999995</v>
      </c>
      <c r="I280" s="66" t="s">
        <v>207</v>
      </c>
      <c r="J280" s="66">
        <f t="shared" si="29"/>
        <v>494.79999999999995</v>
      </c>
    </row>
    <row r="281" spans="1:10" x14ac:dyDescent="0.25">
      <c r="A281" s="66" t="str">
        <f t="shared" si="24"/>
        <v>FAIXA 27Entre R$ 229,81 e R$ 239,80</v>
      </c>
      <c r="B281" s="66" t="s">
        <v>110</v>
      </c>
      <c r="C281" s="66" t="s">
        <v>154</v>
      </c>
      <c r="D281" s="66" t="s">
        <v>59</v>
      </c>
      <c r="E281" s="66">
        <f t="shared" si="25"/>
        <v>304.89999999999998</v>
      </c>
      <c r="F281" s="66">
        <f t="shared" si="26"/>
        <v>319.89999999999998</v>
      </c>
      <c r="G281" s="66">
        <f t="shared" si="27"/>
        <v>319.89999999999998</v>
      </c>
      <c r="H281" s="66">
        <f t="shared" si="28"/>
        <v>624.79999999999995</v>
      </c>
      <c r="I281" s="66" t="s">
        <v>208</v>
      </c>
      <c r="J281" s="66">
        <f t="shared" si="29"/>
        <v>624.79999999999995</v>
      </c>
    </row>
    <row r="282" spans="1:10" x14ac:dyDescent="0.25">
      <c r="A282" s="66" t="str">
        <f t="shared" si="24"/>
        <v>FAIXA 0Entre R$ 239,81 e R$ 259,80</v>
      </c>
      <c r="B282" s="66" t="s">
        <v>209</v>
      </c>
      <c r="C282" s="66" t="s">
        <v>151</v>
      </c>
      <c r="D282" s="66" t="s">
        <v>181</v>
      </c>
      <c r="E282" s="66">
        <f t="shared" si="25"/>
        <v>84.9</v>
      </c>
      <c r="F282" s="66">
        <f t="shared" si="26"/>
        <v>54.9</v>
      </c>
      <c r="G282" s="66">
        <f t="shared" si="27"/>
        <v>49.9</v>
      </c>
      <c r="H282" s="66">
        <f t="shared" si="28"/>
        <v>139.80000000000001</v>
      </c>
      <c r="I282" s="66" t="s">
        <v>189</v>
      </c>
      <c r="J282" s="66">
        <f t="shared" si="29"/>
        <v>134.80000000000001</v>
      </c>
    </row>
    <row r="283" spans="1:10" x14ac:dyDescent="0.25">
      <c r="A283" s="66" t="str">
        <f t="shared" si="24"/>
        <v>FAIXA 1Entre R$ 239,81 e R$ 259,80</v>
      </c>
      <c r="B283" s="66" t="s">
        <v>209</v>
      </c>
      <c r="C283" s="66" t="s">
        <v>151</v>
      </c>
      <c r="D283" s="66" t="s">
        <v>26</v>
      </c>
      <c r="E283" s="66">
        <f t="shared" si="25"/>
        <v>84.9</v>
      </c>
      <c r="F283" s="66">
        <f t="shared" si="26"/>
        <v>59.9</v>
      </c>
      <c r="G283" s="66">
        <f t="shared" si="27"/>
        <v>59.9</v>
      </c>
      <c r="H283" s="66">
        <f t="shared" si="28"/>
        <v>144.80000000000001</v>
      </c>
      <c r="I283" s="66" t="s">
        <v>66</v>
      </c>
      <c r="J283" s="66">
        <f t="shared" si="29"/>
        <v>144.80000000000001</v>
      </c>
    </row>
    <row r="284" spans="1:10" x14ac:dyDescent="0.25">
      <c r="A284" s="66" t="str">
        <f t="shared" si="24"/>
        <v>FAIXA 3Entre R$ 239,81 e R$ 259,80</v>
      </c>
      <c r="B284" s="66" t="s">
        <v>209</v>
      </c>
      <c r="C284" s="66" t="s">
        <v>152</v>
      </c>
      <c r="D284" s="66" t="s">
        <v>181</v>
      </c>
      <c r="E284" s="66">
        <f t="shared" si="25"/>
        <v>89.9</v>
      </c>
      <c r="F284" s="66">
        <f t="shared" si="26"/>
        <v>54.9</v>
      </c>
      <c r="G284" s="66">
        <f t="shared" si="27"/>
        <v>49.9</v>
      </c>
      <c r="H284" s="66">
        <f t="shared" si="28"/>
        <v>144.80000000000001</v>
      </c>
      <c r="I284" s="66" t="s">
        <v>156</v>
      </c>
      <c r="J284" s="66">
        <f t="shared" si="29"/>
        <v>139.80000000000001</v>
      </c>
    </row>
    <row r="285" spans="1:10" x14ac:dyDescent="0.25">
      <c r="A285" s="66" t="str">
        <f t="shared" si="24"/>
        <v>FAIXA 2Entre R$ 239,81 e R$ 259,80</v>
      </c>
      <c r="B285" s="66" t="s">
        <v>209</v>
      </c>
      <c r="C285" s="66" t="s">
        <v>151</v>
      </c>
      <c r="D285" s="66" t="s">
        <v>220</v>
      </c>
      <c r="E285" s="66">
        <f t="shared" si="25"/>
        <v>84.9</v>
      </c>
      <c r="F285" s="66">
        <f t="shared" si="26"/>
        <v>64.900000000000006</v>
      </c>
      <c r="G285" s="66">
        <f t="shared" si="27"/>
        <v>64.900000000000006</v>
      </c>
      <c r="H285" s="66">
        <f t="shared" si="28"/>
        <v>149.80000000000001</v>
      </c>
      <c r="I285" s="66" t="s">
        <v>67</v>
      </c>
      <c r="J285" s="66">
        <f t="shared" si="29"/>
        <v>149.80000000000001</v>
      </c>
    </row>
    <row r="286" spans="1:10" x14ac:dyDescent="0.25">
      <c r="A286" s="66" t="str">
        <f t="shared" si="24"/>
        <v>FAIXA 4Entre R$ 239,81 e R$ 259,80</v>
      </c>
      <c r="B286" s="66" t="s">
        <v>209</v>
      </c>
      <c r="C286" s="66" t="s">
        <v>152</v>
      </c>
      <c r="D286" s="66" t="s">
        <v>26</v>
      </c>
      <c r="E286" s="66">
        <f t="shared" si="25"/>
        <v>89.9</v>
      </c>
      <c r="F286" s="66">
        <f t="shared" si="26"/>
        <v>59.9</v>
      </c>
      <c r="G286" s="66">
        <f t="shared" si="27"/>
        <v>59.9</v>
      </c>
      <c r="H286" s="66">
        <f t="shared" si="28"/>
        <v>149.80000000000001</v>
      </c>
      <c r="I286" s="66" t="s">
        <v>157</v>
      </c>
      <c r="J286" s="66">
        <f t="shared" si="29"/>
        <v>149.80000000000001</v>
      </c>
    </row>
    <row r="287" spans="1:10" x14ac:dyDescent="0.25">
      <c r="A287" s="66" t="str">
        <f t="shared" si="24"/>
        <v>FAIXA 5Entre R$ 239,81 e R$ 259,80</v>
      </c>
      <c r="B287" s="66" t="s">
        <v>209</v>
      </c>
      <c r="C287" s="66" t="s">
        <v>152</v>
      </c>
      <c r="D287" s="66" t="s">
        <v>220</v>
      </c>
      <c r="E287" s="66">
        <f t="shared" si="25"/>
        <v>89.9</v>
      </c>
      <c r="F287" s="66">
        <f t="shared" si="26"/>
        <v>64.900000000000006</v>
      </c>
      <c r="G287" s="66">
        <f t="shared" si="27"/>
        <v>64.900000000000006</v>
      </c>
      <c r="H287" s="66">
        <f t="shared" si="28"/>
        <v>154.80000000000001</v>
      </c>
      <c r="I287" s="66" t="s">
        <v>158</v>
      </c>
      <c r="J287" s="66">
        <f t="shared" si="29"/>
        <v>154.80000000000001</v>
      </c>
    </row>
    <row r="288" spans="1:10" x14ac:dyDescent="0.25">
      <c r="A288" s="66" t="str">
        <f t="shared" si="24"/>
        <v>FAIXA 7Entre R$ 239,81 e R$ 259,80</v>
      </c>
      <c r="B288" s="66" t="s">
        <v>209</v>
      </c>
      <c r="C288" s="66" t="s">
        <v>153</v>
      </c>
      <c r="D288" s="66" t="s">
        <v>181</v>
      </c>
      <c r="E288" s="66">
        <f t="shared" si="25"/>
        <v>134.9</v>
      </c>
      <c r="F288" s="66">
        <f t="shared" si="26"/>
        <v>54.9</v>
      </c>
      <c r="G288" s="66">
        <f t="shared" si="27"/>
        <v>49.9</v>
      </c>
      <c r="H288" s="66">
        <f t="shared" si="28"/>
        <v>189.8</v>
      </c>
      <c r="I288" s="66" t="s">
        <v>160</v>
      </c>
      <c r="J288" s="66">
        <f t="shared" si="29"/>
        <v>184.8</v>
      </c>
    </row>
    <row r="289" spans="1:10" x14ac:dyDescent="0.25">
      <c r="A289" s="66" t="str">
        <f t="shared" si="24"/>
        <v>FAIXA 6Entre R$ 239,81 e R$ 259,80</v>
      </c>
      <c r="B289" s="66" t="s">
        <v>209</v>
      </c>
      <c r="C289" s="66" t="s">
        <v>153</v>
      </c>
      <c r="D289" s="66" t="s">
        <v>26</v>
      </c>
      <c r="E289" s="66">
        <f t="shared" si="25"/>
        <v>134.9</v>
      </c>
      <c r="F289" s="66">
        <f t="shared" si="26"/>
        <v>59.9</v>
      </c>
      <c r="G289" s="66">
        <f t="shared" si="27"/>
        <v>59.9</v>
      </c>
      <c r="H289" s="66">
        <f t="shared" si="28"/>
        <v>194.8</v>
      </c>
      <c r="I289" s="66" t="s">
        <v>159</v>
      </c>
      <c r="J289" s="66">
        <f t="shared" si="29"/>
        <v>194.8</v>
      </c>
    </row>
    <row r="290" spans="1:10" x14ac:dyDescent="0.25">
      <c r="A290" s="66" t="str">
        <f t="shared" si="24"/>
        <v>FAIXA 8Entre R$ 239,81 e R$ 259,80</v>
      </c>
      <c r="B290" s="66" t="s">
        <v>209</v>
      </c>
      <c r="C290" s="66" t="s">
        <v>153</v>
      </c>
      <c r="D290" s="66" t="s">
        <v>220</v>
      </c>
      <c r="E290" s="66">
        <f t="shared" si="25"/>
        <v>134.9</v>
      </c>
      <c r="F290" s="66">
        <f t="shared" si="26"/>
        <v>64.900000000000006</v>
      </c>
      <c r="G290" s="66">
        <f t="shared" si="27"/>
        <v>64.900000000000006</v>
      </c>
      <c r="H290" s="66">
        <f t="shared" si="28"/>
        <v>199.8</v>
      </c>
      <c r="I290" s="66" t="s">
        <v>161</v>
      </c>
      <c r="J290" s="66">
        <f t="shared" si="29"/>
        <v>199.8</v>
      </c>
    </row>
    <row r="291" spans="1:10" x14ac:dyDescent="0.25">
      <c r="A291" s="66" t="str">
        <f t="shared" si="24"/>
        <v>FAIXA 9Entre R$ 239,81 e R$ 259,80</v>
      </c>
      <c r="B291" s="66" t="s">
        <v>209</v>
      </c>
      <c r="C291" s="66" t="s">
        <v>151</v>
      </c>
      <c r="D291" s="66" t="s">
        <v>10</v>
      </c>
      <c r="E291" s="66">
        <f t="shared" si="25"/>
        <v>84.9</v>
      </c>
      <c r="F291" s="66">
        <f t="shared" si="26"/>
        <v>119.9</v>
      </c>
      <c r="G291" s="66">
        <f t="shared" si="27"/>
        <v>79.900000000000006</v>
      </c>
      <c r="H291" s="66">
        <f t="shared" si="28"/>
        <v>204.8</v>
      </c>
      <c r="I291" s="66" t="s">
        <v>162</v>
      </c>
      <c r="J291" s="66">
        <f t="shared" si="29"/>
        <v>164.8</v>
      </c>
    </row>
    <row r="292" spans="1:10" x14ac:dyDescent="0.25">
      <c r="A292" s="66" t="str">
        <f t="shared" si="24"/>
        <v>FAIXA 10Entre R$ 239,81 e R$ 259,80</v>
      </c>
      <c r="B292" s="66" t="s">
        <v>209</v>
      </c>
      <c r="C292" s="66" t="s">
        <v>152</v>
      </c>
      <c r="D292" s="66" t="s">
        <v>10</v>
      </c>
      <c r="E292" s="66">
        <f t="shared" si="25"/>
        <v>89.9</v>
      </c>
      <c r="F292" s="66">
        <f t="shared" si="26"/>
        <v>119.9</v>
      </c>
      <c r="G292" s="66">
        <f t="shared" si="27"/>
        <v>79.900000000000006</v>
      </c>
      <c r="H292" s="66">
        <f t="shared" si="28"/>
        <v>209.8</v>
      </c>
      <c r="I292" s="66" t="s">
        <v>163</v>
      </c>
      <c r="J292" s="66">
        <f t="shared" si="29"/>
        <v>169.8</v>
      </c>
    </row>
    <row r="293" spans="1:10" x14ac:dyDescent="0.25">
      <c r="A293" s="66" t="str">
        <f t="shared" si="24"/>
        <v>FAIXA 11Entre R$ 239,81 e R$ 259,80</v>
      </c>
      <c r="B293" s="66" t="s">
        <v>209</v>
      </c>
      <c r="C293" s="66" t="s">
        <v>153</v>
      </c>
      <c r="D293" s="66" t="s">
        <v>10</v>
      </c>
      <c r="E293" s="66">
        <f t="shared" si="25"/>
        <v>134.9</v>
      </c>
      <c r="F293" s="66">
        <f t="shared" si="26"/>
        <v>119.9</v>
      </c>
      <c r="G293" s="66">
        <f t="shared" si="27"/>
        <v>79.900000000000006</v>
      </c>
      <c r="H293" s="66">
        <f t="shared" si="28"/>
        <v>254.8</v>
      </c>
      <c r="I293" s="66" t="s">
        <v>164</v>
      </c>
      <c r="J293" s="66">
        <f t="shared" si="29"/>
        <v>214.8</v>
      </c>
    </row>
    <row r="294" spans="1:10" x14ac:dyDescent="0.25">
      <c r="A294" s="66" t="str">
        <f t="shared" si="24"/>
        <v>FAIXA 12Entre R$ 239,81 e R$ 259,80</v>
      </c>
      <c r="B294" s="66" t="s">
        <v>209</v>
      </c>
      <c r="C294" s="66" t="s">
        <v>151</v>
      </c>
      <c r="D294" s="66" t="s">
        <v>58</v>
      </c>
      <c r="E294" s="66">
        <f t="shared" si="25"/>
        <v>84.9</v>
      </c>
      <c r="F294" s="66">
        <f t="shared" si="26"/>
        <v>169.9</v>
      </c>
      <c r="G294" s="66">
        <f t="shared" si="27"/>
        <v>139.9</v>
      </c>
      <c r="H294" s="66">
        <f t="shared" si="28"/>
        <v>254.8</v>
      </c>
      <c r="I294" s="66" t="s">
        <v>165</v>
      </c>
      <c r="J294" s="66">
        <f t="shared" si="29"/>
        <v>224.8</v>
      </c>
    </row>
    <row r="295" spans="1:10" x14ac:dyDescent="0.25">
      <c r="A295" s="66" t="str">
        <f t="shared" si="24"/>
        <v>FAIXA 13Entre R$ 239,81 e R$ 259,80</v>
      </c>
      <c r="B295" s="66" t="s">
        <v>209</v>
      </c>
      <c r="C295" s="66" t="s">
        <v>152</v>
      </c>
      <c r="D295" s="66" t="s">
        <v>58</v>
      </c>
      <c r="E295" s="66">
        <f t="shared" si="25"/>
        <v>89.9</v>
      </c>
      <c r="F295" s="66">
        <f t="shared" si="26"/>
        <v>169.9</v>
      </c>
      <c r="G295" s="66">
        <f t="shared" si="27"/>
        <v>139.9</v>
      </c>
      <c r="H295" s="66">
        <f t="shared" si="28"/>
        <v>259.8</v>
      </c>
      <c r="I295" s="66" t="s">
        <v>166</v>
      </c>
      <c r="J295" s="66">
        <f t="shared" si="29"/>
        <v>229.8</v>
      </c>
    </row>
    <row r="296" spans="1:10" x14ac:dyDescent="0.25">
      <c r="A296" s="66" t="str">
        <f t="shared" si="24"/>
        <v>FAIXA 14Entre R$ 239,81 e R$ 259,80</v>
      </c>
      <c r="B296" s="66" t="s">
        <v>209</v>
      </c>
      <c r="C296" s="66" t="s">
        <v>153</v>
      </c>
      <c r="D296" s="66" t="s">
        <v>58</v>
      </c>
      <c r="E296" s="66">
        <f t="shared" si="25"/>
        <v>134.9</v>
      </c>
      <c r="F296" s="66">
        <f t="shared" si="26"/>
        <v>169.9</v>
      </c>
      <c r="G296" s="66">
        <f t="shared" si="27"/>
        <v>139.9</v>
      </c>
      <c r="H296" s="66">
        <f t="shared" si="28"/>
        <v>304.8</v>
      </c>
      <c r="I296" s="66" t="s">
        <v>167</v>
      </c>
      <c r="J296" s="66">
        <f t="shared" si="29"/>
        <v>274.8</v>
      </c>
    </row>
    <row r="297" spans="1:10" x14ac:dyDescent="0.25">
      <c r="A297" s="66" t="str">
        <f t="shared" si="24"/>
        <v>FAIXA 15Entre R$ 239,81 e R$ 259,80</v>
      </c>
      <c r="B297" s="66" t="s">
        <v>209</v>
      </c>
      <c r="C297" s="66" t="s">
        <v>151</v>
      </c>
      <c r="D297" s="66" t="s">
        <v>1</v>
      </c>
      <c r="E297" s="66">
        <f t="shared" si="25"/>
        <v>84.9</v>
      </c>
      <c r="F297" s="66">
        <f t="shared" si="26"/>
        <v>219.9</v>
      </c>
      <c r="G297" s="66">
        <f t="shared" si="27"/>
        <v>189.9</v>
      </c>
      <c r="H297" s="66">
        <f t="shared" si="28"/>
        <v>304.8</v>
      </c>
      <c r="I297" s="66" t="s">
        <v>168</v>
      </c>
      <c r="J297" s="66">
        <f t="shared" si="29"/>
        <v>274.8</v>
      </c>
    </row>
    <row r="298" spans="1:10" x14ac:dyDescent="0.25">
      <c r="A298" s="66" t="str">
        <f t="shared" si="24"/>
        <v>FAIXA 16Entre R$ 239,81 e R$ 259,80</v>
      </c>
      <c r="B298" s="66" t="s">
        <v>209</v>
      </c>
      <c r="C298" s="66" t="s">
        <v>152</v>
      </c>
      <c r="D298" s="66" t="s">
        <v>1</v>
      </c>
      <c r="E298" s="66">
        <f t="shared" si="25"/>
        <v>89.9</v>
      </c>
      <c r="F298" s="66">
        <f t="shared" si="26"/>
        <v>219.9</v>
      </c>
      <c r="G298" s="66">
        <f t="shared" si="27"/>
        <v>189.9</v>
      </c>
      <c r="H298" s="66">
        <f t="shared" si="28"/>
        <v>309.8</v>
      </c>
      <c r="I298" s="66" t="s">
        <v>169</v>
      </c>
      <c r="J298" s="66">
        <f t="shared" si="29"/>
        <v>279.8</v>
      </c>
    </row>
    <row r="299" spans="1:10" x14ac:dyDescent="0.25">
      <c r="A299" s="66" t="str">
        <f t="shared" si="24"/>
        <v>FAIXA 17Entre R$ 239,81 e R$ 259,80</v>
      </c>
      <c r="B299" s="66" t="s">
        <v>209</v>
      </c>
      <c r="C299" s="66" t="s">
        <v>153</v>
      </c>
      <c r="D299" s="66" t="s">
        <v>1</v>
      </c>
      <c r="E299" s="66">
        <f t="shared" si="25"/>
        <v>134.9</v>
      </c>
      <c r="F299" s="66">
        <f t="shared" si="26"/>
        <v>219.9</v>
      </c>
      <c r="G299" s="66">
        <f t="shared" si="27"/>
        <v>189.9</v>
      </c>
      <c r="H299" s="66">
        <f t="shared" si="28"/>
        <v>354.8</v>
      </c>
      <c r="I299" s="66" t="s">
        <v>170</v>
      </c>
      <c r="J299" s="66">
        <f t="shared" si="29"/>
        <v>324.8</v>
      </c>
    </row>
    <row r="300" spans="1:10" x14ac:dyDescent="0.25">
      <c r="A300" s="66" t="str">
        <f t="shared" si="24"/>
        <v>FAIXA 18Entre R$ 239,81 e R$ 259,80</v>
      </c>
      <c r="B300" s="66" t="s">
        <v>209</v>
      </c>
      <c r="C300" s="66" t="s">
        <v>154</v>
      </c>
      <c r="D300" s="66" t="s">
        <v>181</v>
      </c>
      <c r="E300" s="66">
        <f t="shared" si="25"/>
        <v>304.89999999999998</v>
      </c>
      <c r="F300" s="66">
        <f t="shared" si="26"/>
        <v>54.9</v>
      </c>
      <c r="G300" s="66">
        <f t="shared" si="27"/>
        <v>49.9</v>
      </c>
      <c r="H300" s="66">
        <f t="shared" si="28"/>
        <v>359.79999999999995</v>
      </c>
      <c r="I300" s="66" t="s">
        <v>171</v>
      </c>
      <c r="J300" s="66">
        <f t="shared" si="29"/>
        <v>354.79999999999995</v>
      </c>
    </row>
    <row r="301" spans="1:10" x14ac:dyDescent="0.25">
      <c r="A301" s="66" t="str">
        <f t="shared" si="24"/>
        <v>FAIXA 19Entre R$ 239,81 e R$ 259,80</v>
      </c>
      <c r="B301" s="66" t="s">
        <v>209</v>
      </c>
      <c r="C301" s="66" t="s">
        <v>154</v>
      </c>
      <c r="D301" s="66" t="s">
        <v>26</v>
      </c>
      <c r="E301" s="66">
        <f t="shared" si="25"/>
        <v>304.89999999999998</v>
      </c>
      <c r="F301" s="66">
        <f t="shared" si="26"/>
        <v>59.9</v>
      </c>
      <c r="G301" s="66">
        <f t="shared" si="27"/>
        <v>59.9</v>
      </c>
      <c r="H301" s="66">
        <f t="shared" si="28"/>
        <v>364.79999999999995</v>
      </c>
      <c r="I301" s="66" t="s">
        <v>172</v>
      </c>
      <c r="J301" s="66">
        <f t="shared" si="29"/>
        <v>364.79999999999995</v>
      </c>
    </row>
    <row r="302" spans="1:10" x14ac:dyDescent="0.25">
      <c r="A302" s="66" t="str">
        <f t="shared" si="24"/>
        <v>FAIXA 20Entre R$ 239,81 e R$ 259,80</v>
      </c>
      <c r="B302" s="66" t="s">
        <v>209</v>
      </c>
      <c r="C302" s="66" t="s">
        <v>154</v>
      </c>
      <c r="D302" s="66" t="s">
        <v>220</v>
      </c>
      <c r="E302" s="66">
        <f t="shared" si="25"/>
        <v>304.89999999999998</v>
      </c>
      <c r="F302" s="66">
        <f t="shared" si="26"/>
        <v>64.900000000000006</v>
      </c>
      <c r="G302" s="66">
        <f t="shared" si="27"/>
        <v>64.900000000000006</v>
      </c>
      <c r="H302" s="66">
        <f t="shared" si="28"/>
        <v>369.79999999999995</v>
      </c>
      <c r="I302" s="66" t="s">
        <v>173</v>
      </c>
      <c r="J302" s="66">
        <f t="shared" si="29"/>
        <v>369.79999999999995</v>
      </c>
    </row>
    <row r="303" spans="1:10" x14ac:dyDescent="0.25">
      <c r="A303" s="66" t="str">
        <f t="shared" si="24"/>
        <v>FAIXA 21Entre R$ 239,81 e R$ 259,80</v>
      </c>
      <c r="B303" s="66" t="s">
        <v>209</v>
      </c>
      <c r="C303" s="66" t="s">
        <v>151</v>
      </c>
      <c r="D303" s="66" t="s">
        <v>59</v>
      </c>
      <c r="E303" s="66">
        <f t="shared" si="25"/>
        <v>84.9</v>
      </c>
      <c r="F303" s="66">
        <f t="shared" si="26"/>
        <v>319.89999999999998</v>
      </c>
      <c r="G303" s="66">
        <f t="shared" si="27"/>
        <v>319.89999999999998</v>
      </c>
      <c r="H303" s="66">
        <f t="shared" si="28"/>
        <v>404.79999999999995</v>
      </c>
      <c r="I303" s="66" t="s">
        <v>174</v>
      </c>
      <c r="J303" s="66">
        <f t="shared" si="29"/>
        <v>404.79999999999995</v>
      </c>
    </row>
    <row r="304" spans="1:10" x14ac:dyDescent="0.25">
      <c r="A304" s="66" t="str">
        <f t="shared" si="24"/>
        <v>FAIXA 22Entre R$ 239,81 e R$ 259,80</v>
      </c>
      <c r="B304" s="66" t="s">
        <v>209</v>
      </c>
      <c r="C304" s="66" t="s">
        <v>152</v>
      </c>
      <c r="D304" s="66" t="s">
        <v>59</v>
      </c>
      <c r="E304" s="66">
        <f t="shared" si="25"/>
        <v>89.9</v>
      </c>
      <c r="F304" s="66">
        <f t="shared" si="26"/>
        <v>319.89999999999998</v>
      </c>
      <c r="G304" s="66">
        <f t="shared" si="27"/>
        <v>319.89999999999998</v>
      </c>
      <c r="H304" s="66">
        <f t="shared" si="28"/>
        <v>409.79999999999995</v>
      </c>
      <c r="I304" s="66" t="s">
        <v>175</v>
      </c>
      <c r="J304" s="66">
        <f t="shared" si="29"/>
        <v>409.79999999999995</v>
      </c>
    </row>
    <row r="305" spans="1:10" x14ac:dyDescent="0.25">
      <c r="A305" s="66" t="str">
        <f t="shared" si="24"/>
        <v>FAIXA 23Entre R$ 239,81 e R$ 259,80</v>
      </c>
      <c r="B305" s="66" t="s">
        <v>209</v>
      </c>
      <c r="C305" s="66" t="s">
        <v>154</v>
      </c>
      <c r="D305" s="66" t="s">
        <v>10</v>
      </c>
      <c r="E305" s="66">
        <f t="shared" si="25"/>
        <v>304.89999999999998</v>
      </c>
      <c r="F305" s="66">
        <f t="shared" si="26"/>
        <v>119.9</v>
      </c>
      <c r="G305" s="66">
        <f t="shared" si="27"/>
        <v>79.900000000000006</v>
      </c>
      <c r="H305" s="66">
        <f t="shared" si="28"/>
        <v>424.79999999999995</v>
      </c>
      <c r="I305" s="66" t="s">
        <v>176</v>
      </c>
      <c r="J305" s="66">
        <f t="shared" si="29"/>
        <v>384.79999999999995</v>
      </c>
    </row>
    <row r="306" spans="1:10" x14ac:dyDescent="0.25">
      <c r="A306" s="66" t="str">
        <f t="shared" si="24"/>
        <v>FAIXA 24Entre R$ 239,81 e R$ 259,80</v>
      </c>
      <c r="B306" s="66" t="s">
        <v>209</v>
      </c>
      <c r="C306" s="66" t="s">
        <v>153</v>
      </c>
      <c r="D306" s="66" t="s">
        <v>59</v>
      </c>
      <c r="E306" s="66">
        <f t="shared" si="25"/>
        <v>134.9</v>
      </c>
      <c r="F306" s="66">
        <f t="shared" si="26"/>
        <v>319.89999999999998</v>
      </c>
      <c r="G306" s="66">
        <f t="shared" si="27"/>
        <v>319.89999999999998</v>
      </c>
      <c r="H306" s="66">
        <f t="shared" si="28"/>
        <v>454.79999999999995</v>
      </c>
      <c r="I306" s="66" t="s">
        <v>177</v>
      </c>
      <c r="J306" s="66">
        <f t="shared" si="29"/>
        <v>454.79999999999995</v>
      </c>
    </row>
    <row r="307" spans="1:10" x14ac:dyDescent="0.25">
      <c r="A307" s="66" t="str">
        <f t="shared" si="24"/>
        <v>FAIXA 25Entre R$ 239,81 e R$ 259,80</v>
      </c>
      <c r="B307" s="66" t="s">
        <v>209</v>
      </c>
      <c r="C307" s="66" t="s">
        <v>154</v>
      </c>
      <c r="D307" s="66" t="s">
        <v>58</v>
      </c>
      <c r="E307" s="66">
        <f t="shared" si="25"/>
        <v>304.89999999999998</v>
      </c>
      <c r="F307" s="66">
        <f t="shared" si="26"/>
        <v>169.9</v>
      </c>
      <c r="G307" s="66">
        <f t="shared" si="27"/>
        <v>139.9</v>
      </c>
      <c r="H307" s="66">
        <f t="shared" si="28"/>
        <v>474.79999999999995</v>
      </c>
      <c r="I307" s="66" t="s">
        <v>206</v>
      </c>
      <c r="J307" s="66">
        <f t="shared" si="29"/>
        <v>444.79999999999995</v>
      </c>
    </row>
    <row r="308" spans="1:10" x14ac:dyDescent="0.25">
      <c r="A308" s="66" t="str">
        <f t="shared" si="24"/>
        <v>FAIXA 26Entre R$ 239,81 e R$ 259,80</v>
      </c>
      <c r="B308" s="66" t="s">
        <v>209</v>
      </c>
      <c r="C308" s="66" t="s">
        <v>154</v>
      </c>
      <c r="D308" s="66" t="s">
        <v>1</v>
      </c>
      <c r="E308" s="66">
        <f t="shared" si="25"/>
        <v>304.89999999999998</v>
      </c>
      <c r="F308" s="66">
        <f t="shared" si="26"/>
        <v>219.9</v>
      </c>
      <c r="G308" s="66">
        <f t="shared" si="27"/>
        <v>189.9</v>
      </c>
      <c r="H308" s="66">
        <f t="shared" si="28"/>
        <v>524.79999999999995</v>
      </c>
      <c r="I308" s="66" t="s">
        <v>207</v>
      </c>
      <c r="J308" s="66">
        <f t="shared" si="29"/>
        <v>494.79999999999995</v>
      </c>
    </row>
    <row r="309" spans="1:10" x14ac:dyDescent="0.25">
      <c r="A309" s="66" t="str">
        <f t="shared" si="24"/>
        <v>FAIXA 27Entre R$ 239,81 e R$ 259,80</v>
      </c>
      <c r="B309" s="66" t="s">
        <v>209</v>
      </c>
      <c r="C309" s="66" t="s">
        <v>154</v>
      </c>
      <c r="D309" s="66" t="s">
        <v>59</v>
      </c>
      <c r="E309" s="66">
        <f t="shared" si="25"/>
        <v>304.89999999999998</v>
      </c>
      <c r="F309" s="66">
        <f t="shared" si="26"/>
        <v>319.89999999999998</v>
      </c>
      <c r="G309" s="66">
        <f t="shared" si="27"/>
        <v>319.89999999999998</v>
      </c>
      <c r="H309" s="66">
        <f t="shared" si="28"/>
        <v>624.79999999999995</v>
      </c>
      <c r="I309" s="66" t="s">
        <v>208</v>
      </c>
      <c r="J309" s="66">
        <f t="shared" si="29"/>
        <v>624.79999999999995</v>
      </c>
    </row>
    <row r="310" spans="1:10" x14ac:dyDescent="0.25">
      <c r="A310" s="66" t="str">
        <f t="shared" si="24"/>
        <v>FAIXA 0Entre R$ 259,81 e R$ 279,80</v>
      </c>
      <c r="B310" s="66" t="s">
        <v>210</v>
      </c>
      <c r="C310" s="66" t="s">
        <v>151</v>
      </c>
      <c r="D310" s="66" t="s">
        <v>181</v>
      </c>
      <c r="E310" s="66">
        <f t="shared" si="25"/>
        <v>84.9</v>
      </c>
      <c r="F310" s="66">
        <f t="shared" si="26"/>
        <v>54.9</v>
      </c>
      <c r="G310" s="66">
        <f t="shared" si="27"/>
        <v>49.9</v>
      </c>
      <c r="H310" s="66">
        <f t="shared" si="28"/>
        <v>139.80000000000001</v>
      </c>
      <c r="I310" s="66" t="s">
        <v>189</v>
      </c>
      <c r="J310" s="66">
        <f t="shared" si="29"/>
        <v>134.80000000000001</v>
      </c>
    </row>
    <row r="311" spans="1:10" x14ac:dyDescent="0.25">
      <c r="A311" s="66" t="str">
        <f t="shared" si="24"/>
        <v>FAIXA 1Entre R$ 259,81 e R$ 279,80</v>
      </c>
      <c r="B311" s="66" t="s">
        <v>210</v>
      </c>
      <c r="C311" s="66" t="s">
        <v>151</v>
      </c>
      <c r="D311" s="66" t="s">
        <v>26</v>
      </c>
      <c r="E311" s="66">
        <f t="shared" si="25"/>
        <v>84.9</v>
      </c>
      <c r="F311" s="66">
        <f t="shared" si="26"/>
        <v>59.9</v>
      </c>
      <c r="G311" s="66">
        <f t="shared" si="27"/>
        <v>59.9</v>
      </c>
      <c r="H311" s="66">
        <f t="shared" si="28"/>
        <v>144.80000000000001</v>
      </c>
      <c r="I311" s="66" t="s">
        <v>66</v>
      </c>
      <c r="J311" s="66">
        <f t="shared" si="29"/>
        <v>144.80000000000001</v>
      </c>
    </row>
    <row r="312" spans="1:10" x14ac:dyDescent="0.25">
      <c r="A312" s="66" t="str">
        <f t="shared" si="24"/>
        <v>FAIXA 3Entre R$ 259,81 e R$ 279,80</v>
      </c>
      <c r="B312" s="66" t="s">
        <v>210</v>
      </c>
      <c r="C312" s="66" t="s">
        <v>152</v>
      </c>
      <c r="D312" s="66" t="s">
        <v>181</v>
      </c>
      <c r="E312" s="66">
        <f t="shared" si="25"/>
        <v>89.9</v>
      </c>
      <c r="F312" s="66">
        <f t="shared" si="26"/>
        <v>54.9</v>
      </c>
      <c r="G312" s="66">
        <f t="shared" si="27"/>
        <v>49.9</v>
      </c>
      <c r="H312" s="66">
        <f t="shared" si="28"/>
        <v>144.80000000000001</v>
      </c>
      <c r="I312" s="66" t="s">
        <v>156</v>
      </c>
      <c r="J312" s="66">
        <f t="shared" si="29"/>
        <v>139.80000000000001</v>
      </c>
    </row>
    <row r="313" spans="1:10" x14ac:dyDescent="0.25">
      <c r="A313" s="66" t="str">
        <f t="shared" si="24"/>
        <v>FAIXA 2Entre R$ 259,81 e R$ 279,80</v>
      </c>
      <c r="B313" s="66" t="s">
        <v>210</v>
      </c>
      <c r="C313" s="66" t="s">
        <v>151</v>
      </c>
      <c r="D313" s="66" t="s">
        <v>220</v>
      </c>
      <c r="E313" s="66">
        <f t="shared" si="25"/>
        <v>84.9</v>
      </c>
      <c r="F313" s="66">
        <f t="shared" si="26"/>
        <v>64.900000000000006</v>
      </c>
      <c r="G313" s="66">
        <f t="shared" si="27"/>
        <v>64.900000000000006</v>
      </c>
      <c r="H313" s="66">
        <f t="shared" si="28"/>
        <v>149.80000000000001</v>
      </c>
      <c r="I313" s="66" t="s">
        <v>67</v>
      </c>
      <c r="J313" s="66">
        <f t="shared" si="29"/>
        <v>149.80000000000001</v>
      </c>
    </row>
    <row r="314" spans="1:10" x14ac:dyDescent="0.25">
      <c r="A314" s="66" t="str">
        <f t="shared" si="24"/>
        <v>FAIXA 4Entre R$ 259,81 e R$ 279,80</v>
      </c>
      <c r="B314" s="66" t="s">
        <v>210</v>
      </c>
      <c r="C314" s="66" t="s">
        <v>152</v>
      </c>
      <c r="D314" s="66" t="s">
        <v>26</v>
      </c>
      <c r="E314" s="66">
        <f t="shared" si="25"/>
        <v>89.9</v>
      </c>
      <c r="F314" s="66">
        <f t="shared" si="26"/>
        <v>59.9</v>
      </c>
      <c r="G314" s="66">
        <f t="shared" si="27"/>
        <v>59.9</v>
      </c>
      <c r="H314" s="66">
        <f t="shared" si="28"/>
        <v>149.80000000000001</v>
      </c>
      <c r="I314" s="66" t="s">
        <v>157</v>
      </c>
      <c r="J314" s="66">
        <f t="shared" si="29"/>
        <v>149.80000000000001</v>
      </c>
    </row>
    <row r="315" spans="1:10" x14ac:dyDescent="0.25">
      <c r="A315" s="66" t="str">
        <f t="shared" si="24"/>
        <v>FAIXA 5Entre R$ 259,81 e R$ 279,80</v>
      </c>
      <c r="B315" s="66" t="s">
        <v>210</v>
      </c>
      <c r="C315" s="66" t="s">
        <v>152</v>
      </c>
      <c r="D315" s="66" t="s">
        <v>220</v>
      </c>
      <c r="E315" s="66">
        <f t="shared" si="25"/>
        <v>89.9</v>
      </c>
      <c r="F315" s="66">
        <f t="shared" si="26"/>
        <v>64.900000000000006</v>
      </c>
      <c r="G315" s="66">
        <f t="shared" si="27"/>
        <v>64.900000000000006</v>
      </c>
      <c r="H315" s="66">
        <f t="shared" si="28"/>
        <v>154.80000000000001</v>
      </c>
      <c r="I315" s="66" t="s">
        <v>158</v>
      </c>
      <c r="J315" s="66">
        <f t="shared" si="29"/>
        <v>154.80000000000001</v>
      </c>
    </row>
    <row r="316" spans="1:10" x14ac:dyDescent="0.25">
      <c r="A316" s="66" t="str">
        <f t="shared" si="24"/>
        <v>FAIXA 7Entre R$ 259,81 e R$ 279,80</v>
      </c>
      <c r="B316" s="66" t="s">
        <v>210</v>
      </c>
      <c r="C316" s="66" t="s">
        <v>153</v>
      </c>
      <c r="D316" s="66" t="s">
        <v>181</v>
      </c>
      <c r="E316" s="66">
        <f t="shared" si="25"/>
        <v>134.9</v>
      </c>
      <c r="F316" s="66">
        <f t="shared" si="26"/>
        <v>54.9</v>
      </c>
      <c r="G316" s="66">
        <f t="shared" si="27"/>
        <v>49.9</v>
      </c>
      <c r="H316" s="66">
        <f t="shared" si="28"/>
        <v>189.8</v>
      </c>
      <c r="I316" s="66" t="s">
        <v>160</v>
      </c>
      <c r="J316" s="66">
        <f t="shared" si="29"/>
        <v>184.8</v>
      </c>
    </row>
    <row r="317" spans="1:10" x14ac:dyDescent="0.25">
      <c r="A317" s="66" t="str">
        <f t="shared" si="24"/>
        <v>FAIXA 6Entre R$ 259,81 e R$ 279,80</v>
      </c>
      <c r="B317" s="66" t="s">
        <v>210</v>
      </c>
      <c r="C317" s="66" t="s">
        <v>153</v>
      </c>
      <c r="D317" s="66" t="s">
        <v>26</v>
      </c>
      <c r="E317" s="66">
        <f t="shared" si="25"/>
        <v>134.9</v>
      </c>
      <c r="F317" s="66">
        <f t="shared" si="26"/>
        <v>59.9</v>
      </c>
      <c r="G317" s="66">
        <f t="shared" si="27"/>
        <v>59.9</v>
      </c>
      <c r="H317" s="66">
        <f t="shared" si="28"/>
        <v>194.8</v>
      </c>
      <c r="I317" s="66" t="s">
        <v>159</v>
      </c>
      <c r="J317" s="66">
        <f t="shared" si="29"/>
        <v>194.8</v>
      </c>
    </row>
    <row r="318" spans="1:10" x14ac:dyDescent="0.25">
      <c r="A318" s="66" t="str">
        <f t="shared" si="24"/>
        <v>FAIXA 8Entre R$ 259,81 e R$ 279,80</v>
      </c>
      <c r="B318" s="66" t="s">
        <v>210</v>
      </c>
      <c r="C318" s="66" t="s">
        <v>153</v>
      </c>
      <c r="D318" s="66" t="s">
        <v>220</v>
      </c>
      <c r="E318" s="66">
        <f t="shared" si="25"/>
        <v>134.9</v>
      </c>
      <c r="F318" s="66">
        <f t="shared" si="26"/>
        <v>64.900000000000006</v>
      </c>
      <c r="G318" s="66">
        <f t="shared" si="27"/>
        <v>64.900000000000006</v>
      </c>
      <c r="H318" s="66">
        <f t="shared" si="28"/>
        <v>199.8</v>
      </c>
      <c r="I318" s="66" t="s">
        <v>161</v>
      </c>
      <c r="J318" s="66">
        <f t="shared" si="29"/>
        <v>199.8</v>
      </c>
    </row>
    <row r="319" spans="1:10" x14ac:dyDescent="0.25">
      <c r="A319" s="66" t="str">
        <f t="shared" si="24"/>
        <v>FAIXA 9Entre R$ 259,81 e R$ 279,80</v>
      </c>
      <c r="B319" s="66" t="s">
        <v>210</v>
      </c>
      <c r="C319" s="66" t="s">
        <v>151</v>
      </c>
      <c r="D319" s="66" t="s">
        <v>10</v>
      </c>
      <c r="E319" s="66">
        <f t="shared" si="25"/>
        <v>84.9</v>
      </c>
      <c r="F319" s="66">
        <f t="shared" si="26"/>
        <v>119.9</v>
      </c>
      <c r="G319" s="66">
        <f t="shared" si="27"/>
        <v>79.900000000000006</v>
      </c>
      <c r="H319" s="66">
        <f t="shared" si="28"/>
        <v>204.8</v>
      </c>
      <c r="I319" s="66" t="s">
        <v>162</v>
      </c>
      <c r="J319" s="66">
        <f t="shared" si="29"/>
        <v>164.8</v>
      </c>
    </row>
    <row r="320" spans="1:10" x14ac:dyDescent="0.25">
      <c r="A320" s="66" t="str">
        <f t="shared" si="24"/>
        <v>FAIXA 10Entre R$ 259,81 e R$ 279,80</v>
      </c>
      <c r="B320" s="66" t="s">
        <v>210</v>
      </c>
      <c r="C320" s="66" t="s">
        <v>152</v>
      </c>
      <c r="D320" s="66" t="s">
        <v>10</v>
      </c>
      <c r="E320" s="66">
        <f t="shared" si="25"/>
        <v>89.9</v>
      </c>
      <c r="F320" s="66">
        <f t="shared" si="26"/>
        <v>119.9</v>
      </c>
      <c r="G320" s="66">
        <f t="shared" si="27"/>
        <v>79.900000000000006</v>
      </c>
      <c r="H320" s="66">
        <f t="shared" si="28"/>
        <v>209.8</v>
      </c>
      <c r="I320" s="66" t="s">
        <v>163</v>
      </c>
      <c r="J320" s="66">
        <f t="shared" si="29"/>
        <v>169.8</v>
      </c>
    </row>
    <row r="321" spans="1:10" x14ac:dyDescent="0.25">
      <c r="A321" s="66" t="str">
        <f t="shared" si="24"/>
        <v>FAIXA 11Entre R$ 259,81 e R$ 279,80</v>
      </c>
      <c r="B321" s="66" t="s">
        <v>210</v>
      </c>
      <c r="C321" s="66" t="s">
        <v>153</v>
      </c>
      <c r="D321" s="66" t="s">
        <v>10</v>
      </c>
      <c r="E321" s="66">
        <f t="shared" si="25"/>
        <v>134.9</v>
      </c>
      <c r="F321" s="66">
        <f t="shared" si="26"/>
        <v>119.9</v>
      </c>
      <c r="G321" s="66">
        <f t="shared" si="27"/>
        <v>79.900000000000006</v>
      </c>
      <c r="H321" s="66">
        <f t="shared" si="28"/>
        <v>254.8</v>
      </c>
      <c r="I321" s="66" t="s">
        <v>164</v>
      </c>
      <c r="J321" s="66">
        <f t="shared" si="29"/>
        <v>214.8</v>
      </c>
    </row>
    <row r="322" spans="1:10" x14ac:dyDescent="0.25">
      <c r="A322" s="66" t="str">
        <f t="shared" ref="A322:A385" si="30">I322&amp;B322</f>
        <v>FAIXA 12Entre R$ 259,81 e R$ 279,80</v>
      </c>
      <c r="B322" s="66" t="s">
        <v>210</v>
      </c>
      <c r="C322" s="66" t="s">
        <v>151</v>
      </c>
      <c r="D322" s="66" t="s">
        <v>58</v>
      </c>
      <c r="E322" s="66">
        <f t="shared" ref="E322:E385" si="31">VLOOKUP(C322,$X$1:$Y$4,2,0)</f>
        <v>84.9</v>
      </c>
      <c r="F322" s="66">
        <f t="shared" ref="F322:F385" si="32">VLOOKUP(D322,$P$1:$U$7,5,0)</f>
        <v>169.9</v>
      </c>
      <c r="G322" s="66">
        <f t="shared" ref="G322:G385" si="33">VLOOKUP(D322,$P$1:$U$7,6,0)</f>
        <v>139.9</v>
      </c>
      <c r="H322" s="66">
        <f t="shared" ref="H322:H385" si="34">SUM(E322,F322)</f>
        <v>254.8</v>
      </c>
      <c r="I322" s="66" t="s">
        <v>165</v>
      </c>
      <c r="J322" s="66">
        <f t="shared" ref="J322:J385" si="35">SUM(G322,E322)</f>
        <v>224.8</v>
      </c>
    </row>
    <row r="323" spans="1:10" x14ac:dyDescent="0.25">
      <c r="A323" s="66" t="str">
        <f t="shared" si="30"/>
        <v>FAIXA 13Entre R$ 259,81 e R$ 279,80</v>
      </c>
      <c r="B323" s="66" t="s">
        <v>210</v>
      </c>
      <c r="C323" s="66" t="s">
        <v>152</v>
      </c>
      <c r="D323" s="66" t="s">
        <v>58</v>
      </c>
      <c r="E323" s="66">
        <f t="shared" si="31"/>
        <v>89.9</v>
      </c>
      <c r="F323" s="66">
        <f t="shared" si="32"/>
        <v>169.9</v>
      </c>
      <c r="G323" s="66">
        <f t="shared" si="33"/>
        <v>139.9</v>
      </c>
      <c r="H323" s="66">
        <f t="shared" si="34"/>
        <v>259.8</v>
      </c>
      <c r="I323" s="66" t="s">
        <v>166</v>
      </c>
      <c r="J323" s="66">
        <f t="shared" si="35"/>
        <v>229.8</v>
      </c>
    </row>
    <row r="324" spans="1:10" x14ac:dyDescent="0.25">
      <c r="A324" s="66" t="str">
        <f t="shared" si="30"/>
        <v>FAIXA 14Entre R$ 259,81 e R$ 279,80</v>
      </c>
      <c r="B324" s="66" t="s">
        <v>210</v>
      </c>
      <c r="C324" s="66" t="s">
        <v>153</v>
      </c>
      <c r="D324" s="66" t="s">
        <v>58</v>
      </c>
      <c r="E324" s="66">
        <f t="shared" si="31"/>
        <v>134.9</v>
      </c>
      <c r="F324" s="66">
        <f t="shared" si="32"/>
        <v>169.9</v>
      </c>
      <c r="G324" s="66">
        <f t="shared" si="33"/>
        <v>139.9</v>
      </c>
      <c r="H324" s="66">
        <f t="shared" si="34"/>
        <v>304.8</v>
      </c>
      <c r="I324" s="66" t="s">
        <v>167</v>
      </c>
      <c r="J324" s="66">
        <f t="shared" si="35"/>
        <v>274.8</v>
      </c>
    </row>
    <row r="325" spans="1:10" x14ac:dyDescent="0.25">
      <c r="A325" s="66" t="str">
        <f t="shared" si="30"/>
        <v>FAIXA 15Entre R$ 259,81 e R$ 279,80</v>
      </c>
      <c r="B325" s="66" t="s">
        <v>210</v>
      </c>
      <c r="C325" s="66" t="s">
        <v>151</v>
      </c>
      <c r="D325" s="66" t="s">
        <v>1</v>
      </c>
      <c r="E325" s="66">
        <f t="shared" si="31"/>
        <v>84.9</v>
      </c>
      <c r="F325" s="66">
        <f t="shared" si="32"/>
        <v>219.9</v>
      </c>
      <c r="G325" s="66">
        <f t="shared" si="33"/>
        <v>189.9</v>
      </c>
      <c r="H325" s="66">
        <f t="shared" si="34"/>
        <v>304.8</v>
      </c>
      <c r="I325" s="66" t="s">
        <v>168</v>
      </c>
      <c r="J325" s="66">
        <f t="shared" si="35"/>
        <v>274.8</v>
      </c>
    </row>
    <row r="326" spans="1:10" x14ac:dyDescent="0.25">
      <c r="A326" s="66" t="str">
        <f t="shared" si="30"/>
        <v>FAIXA 16Entre R$ 259,81 e R$ 279,80</v>
      </c>
      <c r="B326" s="66" t="s">
        <v>210</v>
      </c>
      <c r="C326" s="66" t="s">
        <v>152</v>
      </c>
      <c r="D326" s="66" t="s">
        <v>1</v>
      </c>
      <c r="E326" s="66">
        <f t="shared" si="31"/>
        <v>89.9</v>
      </c>
      <c r="F326" s="66">
        <f t="shared" si="32"/>
        <v>219.9</v>
      </c>
      <c r="G326" s="66">
        <f t="shared" si="33"/>
        <v>189.9</v>
      </c>
      <c r="H326" s="66">
        <f t="shared" si="34"/>
        <v>309.8</v>
      </c>
      <c r="I326" s="66" t="s">
        <v>169</v>
      </c>
      <c r="J326" s="66">
        <f t="shared" si="35"/>
        <v>279.8</v>
      </c>
    </row>
    <row r="327" spans="1:10" x14ac:dyDescent="0.25">
      <c r="A327" s="66" t="str">
        <f t="shared" si="30"/>
        <v>FAIXA 17Entre R$ 259,81 e R$ 279,80</v>
      </c>
      <c r="B327" s="66" t="s">
        <v>210</v>
      </c>
      <c r="C327" s="66" t="s">
        <v>153</v>
      </c>
      <c r="D327" s="66" t="s">
        <v>1</v>
      </c>
      <c r="E327" s="66">
        <f t="shared" si="31"/>
        <v>134.9</v>
      </c>
      <c r="F327" s="66">
        <f t="shared" si="32"/>
        <v>219.9</v>
      </c>
      <c r="G327" s="66">
        <f t="shared" si="33"/>
        <v>189.9</v>
      </c>
      <c r="H327" s="66">
        <f t="shared" si="34"/>
        <v>354.8</v>
      </c>
      <c r="I327" s="66" t="s">
        <v>170</v>
      </c>
      <c r="J327" s="66">
        <f t="shared" si="35"/>
        <v>324.8</v>
      </c>
    </row>
    <row r="328" spans="1:10" x14ac:dyDescent="0.25">
      <c r="A328" s="66" t="str">
        <f t="shared" si="30"/>
        <v>FAIXA 18Entre R$ 259,81 e R$ 279,80</v>
      </c>
      <c r="B328" s="66" t="s">
        <v>210</v>
      </c>
      <c r="C328" s="66" t="s">
        <v>154</v>
      </c>
      <c r="D328" s="66" t="s">
        <v>181</v>
      </c>
      <c r="E328" s="66">
        <f t="shared" si="31"/>
        <v>304.89999999999998</v>
      </c>
      <c r="F328" s="66">
        <f t="shared" si="32"/>
        <v>54.9</v>
      </c>
      <c r="G328" s="66">
        <f t="shared" si="33"/>
        <v>49.9</v>
      </c>
      <c r="H328" s="66">
        <f t="shared" si="34"/>
        <v>359.79999999999995</v>
      </c>
      <c r="I328" s="66" t="s">
        <v>171</v>
      </c>
      <c r="J328" s="66">
        <f t="shared" si="35"/>
        <v>354.79999999999995</v>
      </c>
    </row>
    <row r="329" spans="1:10" x14ac:dyDescent="0.25">
      <c r="A329" s="66" t="str">
        <f t="shared" si="30"/>
        <v>FAIXA 19Entre R$ 259,81 e R$ 279,80</v>
      </c>
      <c r="B329" s="66" t="s">
        <v>210</v>
      </c>
      <c r="C329" s="66" t="s">
        <v>154</v>
      </c>
      <c r="D329" s="66" t="s">
        <v>26</v>
      </c>
      <c r="E329" s="66">
        <f t="shared" si="31"/>
        <v>304.89999999999998</v>
      </c>
      <c r="F329" s="66">
        <f t="shared" si="32"/>
        <v>59.9</v>
      </c>
      <c r="G329" s="66">
        <f t="shared" si="33"/>
        <v>59.9</v>
      </c>
      <c r="H329" s="66">
        <f t="shared" si="34"/>
        <v>364.79999999999995</v>
      </c>
      <c r="I329" s="66" t="s">
        <v>172</v>
      </c>
      <c r="J329" s="66">
        <f t="shared" si="35"/>
        <v>364.79999999999995</v>
      </c>
    </row>
    <row r="330" spans="1:10" x14ac:dyDescent="0.25">
      <c r="A330" s="66" t="str">
        <f t="shared" si="30"/>
        <v>FAIXA 20Entre R$ 259,81 e R$ 279,80</v>
      </c>
      <c r="B330" s="66" t="s">
        <v>210</v>
      </c>
      <c r="C330" s="66" t="s">
        <v>154</v>
      </c>
      <c r="D330" s="66" t="s">
        <v>220</v>
      </c>
      <c r="E330" s="66">
        <f t="shared" si="31"/>
        <v>304.89999999999998</v>
      </c>
      <c r="F330" s="66">
        <f t="shared" si="32"/>
        <v>64.900000000000006</v>
      </c>
      <c r="G330" s="66">
        <f t="shared" si="33"/>
        <v>64.900000000000006</v>
      </c>
      <c r="H330" s="66">
        <f t="shared" si="34"/>
        <v>369.79999999999995</v>
      </c>
      <c r="I330" s="66" t="s">
        <v>173</v>
      </c>
      <c r="J330" s="66">
        <f t="shared" si="35"/>
        <v>369.79999999999995</v>
      </c>
    </row>
    <row r="331" spans="1:10" x14ac:dyDescent="0.25">
      <c r="A331" s="66" t="str">
        <f t="shared" si="30"/>
        <v>FAIXA 21Entre R$ 259,81 e R$ 279,80</v>
      </c>
      <c r="B331" s="66" t="s">
        <v>210</v>
      </c>
      <c r="C331" s="66" t="s">
        <v>151</v>
      </c>
      <c r="D331" s="66" t="s">
        <v>59</v>
      </c>
      <c r="E331" s="66">
        <f t="shared" si="31"/>
        <v>84.9</v>
      </c>
      <c r="F331" s="66">
        <f t="shared" si="32"/>
        <v>319.89999999999998</v>
      </c>
      <c r="G331" s="66">
        <f t="shared" si="33"/>
        <v>319.89999999999998</v>
      </c>
      <c r="H331" s="66">
        <f t="shared" si="34"/>
        <v>404.79999999999995</v>
      </c>
      <c r="I331" s="66" t="s">
        <v>174</v>
      </c>
      <c r="J331" s="66">
        <f t="shared" si="35"/>
        <v>404.79999999999995</v>
      </c>
    </row>
    <row r="332" spans="1:10" x14ac:dyDescent="0.25">
      <c r="A332" s="66" t="str">
        <f t="shared" si="30"/>
        <v>FAIXA 22Entre R$ 259,81 e R$ 279,80</v>
      </c>
      <c r="B332" s="66" t="s">
        <v>210</v>
      </c>
      <c r="C332" s="66" t="s">
        <v>152</v>
      </c>
      <c r="D332" s="66" t="s">
        <v>59</v>
      </c>
      <c r="E332" s="66">
        <f t="shared" si="31"/>
        <v>89.9</v>
      </c>
      <c r="F332" s="66">
        <f t="shared" si="32"/>
        <v>319.89999999999998</v>
      </c>
      <c r="G332" s="66">
        <f t="shared" si="33"/>
        <v>319.89999999999998</v>
      </c>
      <c r="H332" s="66">
        <f t="shared" si="34"/>
        <v>409.79999999999995</v>
      </c>
      <c r="I332" s="66" t="s">
        <v>175</v>
      </c>
      <c r="J332" s="66">
        <f t="shared" si="35"/>
        <v>409.79999999999995</v>
      </c>
    </row>
    <row r="333" spans="1:10" x14ac:dyDescent="0.25">
      <c r="A333" s="66" t="str">
        <f t="shared" si="30"/>
        <v>FAIXA 23Entre R$ 259,81 e R$ 279,80</v>
      </c>
      <c r="B333" s="66" t="s">
        <v>210</v>
      </c>
      <c r="C333" s="66" t="s">
        <v>154</v>
      </c>
      <c r="D333" s="66" t="s">
        <v>10</v>
      </c>
      <c r="E333" s="66">
        <f t="shared" si="31"/>
        <v>304.89999999999998</v>
      </c>
      <c r="F333" s="66">
        <f t="shared" si="32"/>
        <v>119.9</v>
      </c>
      <c r="G333" s="66">
        <f t="shared" si="33"/>
        <v>79.900000000000006</v>
      </c>
      <c r="H333" s="66">
        <f t="shared" si="34"/>
        <v>424.79999999999995</v>
      </c>
      <c r="I333" s="66" t="s">
        <v>176</v>
      </c>
      <c r="J333" s="66">
        <f t="shared" si="35"/>
        <v>384.79999999999995</v>
      </c>
    </row>
    <row r="334" spans="1:10" x14ac:dyDescent="0.25">
      <c r="A334" s="66" t="str">
        <f t="shared" si="30"/>
        <v>FAIXA 24Entre R$ 259,81 e R$ 279,80</v>
      </c>
      <c r="B334" s="66" t="s">
        <v>210</v>
      </c>
      <c r="C334" s="66" t="s">
        <v>153</v>
      </c>
      <c r="D334" s="66" t="s">
        <v>59</v>
      </c>
      <c r="E334" s="66">
        <f t="shared" si="31"/>
        <v>134.9</v>
      </c>
      <c r="F334" s="66">
        <f t="shared" si="32"/>
        <v>319.89999999999998</v>
      </c>
      <c r="G334" s="66">
        <f t="shared" si="33"/>
        <v>319.89999999999998</v>
      </c>
      <c r="H334" s="66">
        <f t="shared" si="34"/>
        <v>454.79999999999995</v>
      </c>
      <c r="I334" s="66" t="s">
        <v>177</v>
      </c>
      <c r="J334" s="66">
        <f t="shared" si="35"/>
        <v>454.79999999999995</v>
      </c>
    </row>
    <row r="335" spans="1:10" x14ac:dyDescent="0.25">
      <c r="A335" s="66" t="str">
        <f t="shared" si="30"/>
        <v>FAIXA 25Entre R$ 259,81 e R$ 279,80</v>
      </c>
      <c r="B335" s="66" t="s">
        <v>210</v>
      </c>
      <c r="C335" s="66" t="s">
        <v>154</v>
      </c>
      <c r="D335" s="66" t="s">
        <v>58</v>
      </c>
      <c r="E335" s="66">
        <f t="shared" si="31"/>
        <v>304.89999999999998</v>
      </c>
      <c r="F335" s="66">
        <f t="shared" si="32"/>
        <v>169.9</v>
      </c>
      <c r="G335" s="66">
        <f t="shared" si="33"/>
        <v>139.9</v>
      </c>
      <c r="H335" s="66">
        <f t="shared" si="34"/>
        <v>474.79999999999995</v>
      </c>
      <c r="I335" s="66" t="s">
        <v>206</v>
      </c>
      <c r="J335" s="66">
        <f t="shared" si="35"/>
        <v>444.79999999999995</v>
      </c>
    </row>
    <row r="336" spans="1:10" x14ac:dyDescent="0.25">
      <c r="A336" s="66" t="str">
        <f t="shared" si="30"/>
        <v>FAIXA 26Entre R$ 259,81 e R$ 279,80</v>
      </c>
      <c r="B336" s="66" t="s">
        <v>210</v>
      </c>
      <c r="C336" s="66" t="s">
        <v>154</v>
      </c>
      <c r="D336" s="66" t="s">
        <v>1</v>
      </c>
      <c r="E336" s="66">
        <f t="shared" si="31"/>
        <v>304.89999999999998</v>
      </c>
      <c r="F336" s="66">
        <f t="shared" si="32"/>
        <v>219.9</v>
      </c>
      <c r="G336" s="66">
        <f t="shared" si="33"/>
        <v>189.9</v>
      </c>
      <c r="H336" s="66">
        <f t="shared" si="34"/>
        <v>524.79999999999995</v>
      </c>
      <c r="I336" s="66" t="s">
        <v>207</v>
      </c>
      <c r="J336" s="66">
        <f t="shared" si="35"/>
        <v>494.79999999999995</v>
      </c>
    </row>
    <row r="337" spans="1:10" x14ac:dyDescent="0.25">
      <c r="A337" s="66" t="str">
        <f t="shared" si="30"/>
        <v>FAIXA 27Entre R$ 259,81 e R$ 279,80</v>
      </c>
      <c r="B337" s="66" t="s">
        <v>210</v>
      </c>
      <c r="C337" s="66" t="s">
        <v>154</v>
      </c>
      <c r="D337" s="66" t="s">
        <v>59</v>
      </c>
      <c r="E337" s="66">
        <f t="shared" si="31"/>
        <v>304.89999999999998</v>
      </c>
      <c r="F337" s="66">
        <f t="shared" si="32"/>
        <v>319.89999999999998</v>
      </c>
      <c r="G337" s="66">
        <f t="shared" si="33"/>
        <v>319.89999999999998</v>
      </c>
      <c r="H337" s="66">
        <f t="shared" si="34"/>
        <v>624.79999999999995</v>
      </c>
      <c r="I337" s="66" t="s">
        <v>208</v>
      </c>
      <c r="J337" s="66">
        <f t="shared" si="35"/>
        <v>624.79999999999995</v>
      </c>
    </row>
    <row r="338" spans="1:10" x14ac:dyDescent="0.25">
      <c r="A338" s="66" t="str">
        <f t="shared" si="30"/>
        <v>FAIXA 0Entre R$ 279,81 e R$ 289,80</v>
      </c>
      <c r="B338" s="66" t="s">
        <v>115</v>
      </c>
      <c r="C338" s="66" t="s">
        <v>151</v>
      </c>
      <c r="D338" s="66" t="s">
        <v>181</v>
      </c>
      <c r="E338" s="66">
        <f t="shared" si="31"/>
        <v>84.9</v>
      </c>
      <c r="F338" s="66">
        <f t="shared" si="32"/>
        <v>54.9</v>
      </c>
      <c r="G338" s="66">
        <f t="shared" si="33"/>
        <v>49.9</v>
      </c>
      <c r="H338" s="66">
        <f t="shared" si="34"/>
        <v>139.80000000000001</v>
      </c>
      <c r="I338" s="66" t="s">
        <v>189</v>
      </c>
      <c r="J338" s="66">
        <f t="shared" si="35"/>
        <v>134.80000000000001</v>
      </c>
    </row>
    <row r="339" spans="1:10" x14ac:dyDescent="0.25">
      <c r="A339" s="66" t="str">
        <f t="shared" si="30"/>
        <v>FAIXA 1Entre R$ 279,81 e R$ 289,80</v>
      </c>
      <c r="B339" s="66" t="s">
        <v>115</v>
      </c>
      <c r="C339" s="66" t="s">
        <v>151</v>
      </c>
      <c r="D339" s="66" t="s">
        <v>26</v>
      </c>
      <c r="E339" s="66">
        <f t="shared" si="31"/>
        <v>84.9</v>
      </c>
      <c r="F339" s="66">
        <f t="shared" si="32"/>
        <v>59.9</v>
      </c>
      <c r="G339" s="66">
        <f t="shared" si="33"/>
        <v>59.9</v>
      </c>
      <c r="H339" s="66">
        <f t="shared" si="34"/>
        <v>144.80000000000001</v>
      </c>
      <c r="I339" s="66" t="s">
        <v>66</v>
      </c>
      <c r="J339" s="66">
        <f t="shared" si="35"/>
        <v>144.80000000000001</v>
      </c>
    </row>
    <row r="340" spans="1:10" x14ac:dyDescent="0.25">
      <c r="A340" s="66" t="str">
        <f t="shared" si="30"/>
        <v>FAIXA 3Entre R$ 279,81 e R$ 289,80</v>
      </c>
      <c r="B340" s="66" t="s">
        <v>115</v>
      </c>
      <c r="C340" s="66" t="s">
        <v>152</v>
      </c>
      <c r="D340" s="66" t="s">
        <v>181</v>
      </c>
      <c r="E340" s="66">
        <f t="shared" si="31"/>
        <v>89.9</v>
      </c>
      <c r="F340" s="66">
        <f t="shared" si="32"/>
        <v>54.9</v>
      </c>
      <c r="G340" s="66">
        <f t="shared" si="33"/>
        <v>49.9</v>
      </c>
      <c r="H340" s="66">
        <f t="shared" si="34"/>
        <v>144.80000000000001</v>
      </c>
      <c r="I340" s="66" t="s">
        <v>156</v>
      </c>
      <c r="J340" s="66">
        <f t="shared" si="35"/>
        <v>139.80000000000001</v>
      </c>
    </row>
    <row r="341" spans="1:10" x14ac:dyDescent="0.25">
      <c r="A341" s="66" t="str">
        <f t="shared" si="30"/>
        <v>FAIXA 2Entre R$ 279,81 e R$ 289,80</v>
      </c>
      <c r="B341" s="66" t="s">
        <v>115</v>
      </c>
      <c r="C341" s="66" t="s">
        <v>151</v>
      </c>
      <c r="D341" s="66" t="s">
        <v>220</v>
      </c>
      <c r="E341" s="66">
        <f t="shared" si="31"/>
        <v>84.9</v>
      </c>
      <c r="F341" s="66">
        <f t="shared" si="32"/>
        <v>64.900000000000006</v>
      </c>
      <c r="G341" s="66">
        <f t="shared" si="33"/>
        <v>64.900000000000006</v>
      </c>
      <c r="H341" s="66">
        <f t="shared" si="34"/>
        <v>149.80000000000001</v>
      </c>
      <c r="I341" s="66" t="s">
        <v>67</v>
      </c>
      <c r="J341" s="66">
        <f t="shared" si="35"/>
        <v>149.80000000000001</v>
      </c>
    </row>
    <row r="342" spans="1:10" x14ac:dyDescent="0.25">
      <c r="A342" s="66" t="str">
        <f t="shared" si="30"/>
        <v>FAIXA 4Entre R$ 279,81 e R$ 289,80</v>
      </c>
      <c r="B342" s="66" t="s">
        <v>115</v>
      </c>
      <c r="C342" s="66" t="s">
        <v>152</v>
      </c>
      <c r="D342" s="66" t="s">
        <v>26</v>
      </c>
      <c r="E342" s="66">
        <f t="shared" si="31"/>
        <v>89.9</v>
      </c>
      <c r="F342" s="66">
        <f t="shared" si="32"/>
        <v>59.9</v>
      </c>
      <c r="G342" s="66">
        <f t="shared" si="33"/>
        <v>59.9</v>
      </c>
      <c r="H342" s="66">
        <f t="shared" si="34"/>
        <v>149.80000000000001</v>
      </c>
      <c r="I342" s="66" t="s">
        <v>157</v>
      </c>
      <c r="J342" s="66">
        <f t="shared" si="35"/>
        <v>149.80000000000001</v>
      </c>
    </row>
    <row r="343" spans="1:10" x14ac:dyDescent="0.25">
      <c r="A343" s="66" t="str">
        <f t="shared" si="30"/>
        <v>FAIXA 5Entre R$ 279,81 e R$ 289,80</v>
      </c>
      <c r="B343" s="66" t="s">
        <v>115</v>
      </c>
      <c r="C343" s="66" t="s">
        <v>152</v>
      </c>
      <c r="D343" s="66" t="s">
        <v>220</v>
      </c>
      <c r="E343" s="66">
        <f t="shared" si="31"/>
        <v>89.9</v>
      </c>
      <c r="F343" s="66">
        <f t="shared" si="32"/>
        <v>64.900000000000006</v>
      </c>
      <c r="G343" s="66">
        <f t="shared" si="33"/>
        <v>64.900000000000006</v>
      </c>
      <c r="H343" s="66">
        <f t="shared" si="34"/>
        <v>154.80000000000001</v>
      </c>
      <c r="I343" s="66" t="s">
        <v>158</v>
      </c>
      <c r="J343" s="66">
        <f t="shared" si="35"/>
        <v>154.80000000000001</v>
      </c>
    </row>
    <row r="344" spans="1:10" x14ac:dyDescent="0.25">
      <c r="A344" s="66" t="str">
        <f t="shared" si="30"/>
        <v>FAIXA 7Entre R$ 279,81 e R$ 289,80</v>
      </c>
      <c r="B344" s="66" t="s">
        <v>115</v>
      </c>
      <c r="C344" s="66" t="s">
        <v>153</v>
      </c>
      <c r="D344" s="66" t="s">
        <v>181</v>
      </c>
      <c r="E344" s="66">
        <f t="shared" si="31"/>
        <v>134.9</v>
      </c>
      <c r="F344" s="66">
        <f t="shared" si="32"/>
        <v>54.9</v>
      </c>
      <c r="G344" s="66">
        <f t="shared" si="33"/>
        <v>49.9</v>
      </c>
      <c r="H344" s="66">
        <f t="shared" si="34"/>
        <v>189.8</v>
      </c>
      <c r="I344" s="66" t="s">
        <v>160</v>
      </c>
      <c r="J344" s="66">
        <f t="shared" si="35"/>
        <v>184.8</v>
      </c>
    </row>
    <row r="345" spans="1:10" x14ac:dyDescent="0.25">
      <c r="A345" s="66" t="str">
        <f t="shared" si="30"/>
        <v>FAIXA 6Entre R$ 279,81 e R$ 289,80</v>
      </c>
      <c r="B345" s="66" t="s">
        <v>115</v>
      </c>
      <c r="C345" s="66" t="s">
        <v>153</v>
      </c>
      <c r="D345" s="66" t="s">
        <v>26</v>
      </c>
      <c r="E345" s="66">
        <f t="shared" si="31"/>
        <v>134.9</v>
      </c>
      <c r="F345" s="66">
        <f t="shared" si="32"/>
        <v>59.9</v>
      </c>
      <c r="G345" s="66">
        <f t="shared" si="33"/>
        <v>59.9</v>
      </c>
      <c r="H345" s="66">
        <f t="shared" si="34"/>
        <v>194.8</v>
      </c>
      <c r="I345" s="66" t="s">
        <v>159</v>
      </c>
      <c r="J345" s="66">
        <f t="shared" si="35"/>
        <v>194.8</v>
      </c>
    </row>
    <row r="346" spans="1:10" x14ac:dyDescent="0.25">
      <c r="A346" s="66" t="str">
        <f t="shared" si="30"/>
        <v>FAIXA 8Entre R$ 279,81 e R$ 289,80</v>
      </c>
      <c r="B346" s="66" t="s">
        <v>115</v>
      </c>
      <c r="C346" s="66" t="s">
        <v>153</v>
      </c>
      <c r="D346" s="66" t="s">
        <v>220</v>
      </c>
      <c r="E346" s="66">
        <f t="shared" si="31"/>
        <v>134.9</v>
      </c>
      <c r="F346" s="66">
        <f t="shared" si="32"/>
        <v>64.900000000000006</v>
      </c>
      <c r="G346" s="66">
        <f t="shared" si="33"/>
        <v>64.900000000000006</v>
      </c>
      <c r="H346" s="66">
        <f t="shared" si="34"/>
        <v>199.8</v>
      </c>
      <c r="I346" s="66" t="s">
        <v>161</v>
      </c>
      <c r="J346" s="66">
        <f t="shared" si="35"/>
        <v>199.8</v>
      </c>
    </row>
    <row r="347" spans="1:10" x14ac:dyDescent="0.25">
      <c r="A347" s="66" t="str">
        <f t="shared" si="30"/>
        <v>FAIXA 9Entre R$ 279,81 e R$ 289,80</v>
      </c>
      <c r="B347" s="66" t="s">
        <v>115</v>
      </c>
      <c r="C347" s="66" t="s">
        <v>151</v>
      </c>
      <c r="D347" s="66" t="s">
        <v>10</v>
      </c>
      <c r="E347" s="66">
        <f t="shared" si="31"/>
        <v>84.9</v>
      </c>
      <c r="F347" s="66">
        <f t="shared" si="32"/>
        <v>119.9</v>
      </c>
      <c r="G347" s="66">
        <f t="shared" si="33"/>
        <v>79.900000000000006</v>
      </c>
      <c r="H347" s="66">
        <f t="shared" si="34"/>
        <v>204.8</v>
      </c>
      <c r="I347" s="66" t="s">
        <v>162</v>
      </c>
      <c r="J347" s="66">
        <f t="shared" si="35"/>
        <v>164.8</v>
      </c>
    </row>
    <row r="348" spans="1:10" x14ac:dyDescent="0.25">
      <c r="A348" s="66" t="str">
        <f t="shared" si="30"/>
        <v>FAIXA 10Entre R$ 279,81 e R$ 289,80</v>
      </c>
      <c r="B348" s="66" t="s">
        <v>115</v>
      </c>
      <c r="C348" s="66" t="s">
        <v>152</v>
      </c>
      <c r="D348" s="66" t="s">
        <v>10</v>
      </c>
      <c r="E348" s="66">
        <f t="shared" si="31"/>
        <v>89.9</v>
      </c>
      <c r="F348" s="66">
        <f t="shared" si="32"/>
        <v>119.9</v>
      </c>
      <c r="G348" s="66">
        <f t="shared" si="33"/>
        <v>79.900000000000006</v>
      </c>
      <c r="H348" s="66">
        <f t="shared" si="34"/>
        <v>209.8</v>
      </c>
      <c r="I348" s="66" t="s">
        <v>163</v>
      </c>
      <c r="J348" s="66">
        <f t="shared" si="35"/>
        <v>169.8</v>
      </c>
    </row>
    <row r="349" spans="1:10" x14ac:dyDescent="0.25">
      <c r="A349" s="66" t="str">
        <f t="shared" si="30"/>
        <v>FAIXA 11Entre R$ 279,81 e R$ 289,80</v>
      </c>
      <c r="B349" s="66" t="s">
        <v>115</v>
      </c>
      <c r="C349" s="66" t="s">
        <v>153</v>
      </c>
      <c r="D349" s="66" t="s">
        <v>10</v>
      </c>
      <c r="E349" s="66">
        <f t="shared" si="31"/>
        <v>134.9</v>
      </c>
      <c r="F349" s="66">
        <f t="shared" si="32"/>
        <v>119.9</v>
      </c>
      <c r="G349" s="66">
        <f t="shared" si="33"/>
        <v>79.900000000000006</v>
      </c>
      <c r="H349" s="66">
        <f t="shared" si="34"/>
        <v>254.8</v>
      </c>
      <c r="I349" s="66" t="s">
        <v>164</v>
      </c>
      <c r="J349" s="66">
        <f t="shared" si="35"/>
        <v>214.8</v>
      </c>
    </row>
    <row r="350" spans="1:10" x14ac:dyDescent="0.25">
      <c r="A350" s="66" t="str">
        <f t="shared" si="30"/>
        <v>FAIXA 12Entre R$ 279,81 e R$ 289,80</v>
      </c>
      <c r="B350" s="66" t="s">
        <v>115</v>
      </c>
      <c r="C350" s="66" t="s">
        <v>151</v>
      </c>
      <c r="D350" s="66" t="s">
        <v>58</v>
      </c>
      <c r="E350" s="66">
        <f t="shared" si="31"/>
        <v>84.9</v>
      </c>
      <c r="F350" s="66">
        <f t="shared" si="32"/>
        <v>169.9</v>
      </c>
      <c r="G350" s="66">
        <f t="shared" si="33"/>
        <v>139.9</v>
      </c>
      <c r="H350" s="66">
        <f t="shared" si="34"/>
        <v>254.8</v>
      </c>
      <c r="I350" s="66" t="s">
        <v>165</v>
      </c>
      <c r="J350" s="66">
        <f t="shared" si="35"/>
        <v>224.8</v>
      </c>
    </row>
    <row r="351" spans="1:10" x14ac:dyDescent="0.25">
      <c r="A351" s="66" t="str">
        <f t="shared" si="30"/>
        <v>FAIXA 13Entre R$ 279,81 e R$ 289,80</v>
      </c>
      <c r="B351" s="66" t="s">
        <v>115</v>
      </c>
      <c r="C351" s="66" t="s">
        <v>152</v>
      </c>
      <c r="D351" s="66" t="s">
        <v>58</v>
      </c>
      <c r="E351" s="66">
        <f t="shared" si="31"/>
        <v>89.9</v>
      </c>
      <c r="F351" s="66">
        <f t="shared" si="32"/>
        <v>169.9</v>
      </c>
      <c r="G351" s="66">
        <f t="shared" si="33"/>
        <v>139.9</v>
      </c>
      <c r="H351" s="66">
        <f t="shared" si="34"/>
        <v>259.8</v>
      </c>
      <c r="I351" s="66" t="s">
        <v>166</v>
      </c>
      <c r="J351" s="66">
        <f t="shared" si="35"/>
        <v>229.8</v>
      </c>
    </row>
    <row r="352" spans="1:10" x14ac:dyDescent="0.25">
      <c r="A352" s="66" t="str">
        <f t="shared" si="30"/>
        <v>FAIXA 14Entre R$ 279,81 e R$ 289,80</v>
      </c>
      <c r="B352" s="66" t="s">
        <v>115</v>
      </c>
      <c r="C352" s="66" t="s">
        <v>151</v>
      </c>
      <c r="D352" s="66" t="s">
        <v>1</v>
      </c>
      <c r="E352" s="66">
        <f t="shared" si="31"/>
        <v>84.9</v>
      </c>
      <c r="F352" s="66">
        <f t="shared" si="32"/>
        <v>219.9</v>
      </c>
      <c r="G352" s="66">
        <f t="shared" si="33"/>
        <v>189.9</v>
      </c>
      <c r="H352" s="66">
        <f t="shared" si="34"/>
        <v>304.8</v>
      </c>
      <c r="I352" s="66" t="s">
        <v>167</v>
      </c>
      <c r="J352" s="66">
        <f t="shared" si="35"/>
        <v>274.8</v>
      </c>
    </row>
    <row r="353" spans="1:10" x14ac:dyDescent="0.25">
      <c r="A353" s="66" t="str">
        <f t="shared" si="30"/>
        <v>FAIXA 15Entre R$ 279,81 e R$ 289,80</v>
      </c>
      <c r="B353" s="66" t="s">
        <v>115</v>
      </c>
      <c r="C353" s="66" t="s">
        <v>153</v>
      </c>
      <c r="D353" s="66" t="s">
        <v>58</v>
      </c>
      <c r="E353" s="66">
        <f t="shared" si="31"/>
        <v>134.9</v>
      </c>
      <c r="F353" s="66">
        <f t="shared" si="32"/>
        <v>169.9</v>
      </c>
      <c r="G353" s="66">
        <f t="shared" si="33"/>
        <v>139.9</v>
      </c>
      <c r="H353" s="66">
        <f t="shared" si="34"/>
        <v>304.8</v>
      </c>
      <c r="I353" s="66" t="s">
        <v>168</v>
      </c>
      <c r="J353" s="66">
        <f t="shared" si="35"/>
        <v>274.8</v>
      </c>
    </row>
    <row r="354" spans="1:10" x14ac:dyDescent="0.25">
      <c r="A354" s="66" t="str">
        <f t="shared" si="30"/>
        <v>FAIXA 16Entre R$ 279,81 e R$ 289,80</v>
      </c>
      <c r="B354" s="66" t="s">
        <v>115</v>
      </c>
      <c r="C354" s="66" t="s">
        <v>152</v>
      </c>
      <c r="D354" s="66" t="s">
        <v>1</v>
      </c>
      <c r="E354" s="66">
        <f t="shared" si="31"/>
        <v>89.9</v>
      </c>
      <c r="F354" s="66">
        <f t="shared" si="32"/>
        <v>219.9</v>
      </c>
      <c r="G354" s="66">
        <f t="shared" si="33"/>
        <v>189.9</v>
      </c>
      <c r="H354" s="66">
        <f t="shared" si="34"/>
        <v>309.8</v>
      </c>
      <c r="I354" s="66" t="s">
        <v>169</v>
      </c>
      <c r="J354" s="66">
        <f t="shared" si="35"/>
        <v>279.8</v>
      </c>
    </row>
    <row r="355" spans="1:10" x14ac:dyDescent="0.25">
      <c r="A355" s="66" t="str">
        <f t="shared" si="30"/>
        <v>FAIXA 17Entre R$ 279,81 e R$ 289,80</v>
      </c>
      <c r="B355" s="66" t="s">
        <v>115</v>
      </c>
      <c r="C355" s="66" t="s">
        <v>153</v>
      </c>
      <c r="D355" s="66" t="s">
        <v>1</v>
      </c>
      <c r="E355" s="66">
        <f t="shared" si="31"/>
        <v>134.9</v>
      </c>
      <c r="F355" s="66">
        <f t="shared" si="32"/>
        <v>219.9</v>
      </c>
      <c r="G355" s="66">
        <f t="shared" si="33"/>
        <v>189.9</v>
      </c>
      <c r="H355" s="66">
        <f t="shared" si="34"/>
        <v>354.8</v>
      </c>
      <c r="I355" s="66" t="s">
        <v>170</v>
      </c>
      <c r="J355" s="66">
        <f t="shared" si="35"/>
        <v>324.8</v>
      </c>
    </row>
    <row r="356" spans="1:10" x14ac:dyDescent="0.25">
      <c r="A356" s="66" t="str">
        <f t="shared" si="30"/>
        <v>FAIXA 18Entre R$ 279,81 e R$ 289,80</v>
      </c>
      <c r="B356" s="66" t="s">
        <v>115</v>
      </c>
      <c r="C356" s="66" t="s">
        <v>154</v>
      </c>
      <c r="D356" s="66" t="s">
        <v>181</v>
      </c>
      <c r="E356" s="66">
        <f t="shared" si="31"/>
        <v>304.89999999999998</v>
      </c>
      <c r="F356" s="66">
        <f t="shared" si="32"/>
        <v>54.9</v>
      </c>
      <c r="G356" s="66">
        <f t="shared" si="33"/>
        <v>49.9</v>
      </c>
      <c r="H356" s="66">
        <f t="shared" si="34"/>
        <v>359.79999999999995</v>
      </c>
      <c r="I356" s="66" t="s">
        <v>171</v>
      </c>
      <c r="J356" s="66">
        <f t="shared" si="35"/>
        <v>354.79999999999995</v>
      </c>
    </row>
    <row r="357" spans="1:10" x14ac:dyDescent="0.25">
      <c r="A357" s="66" t="str">
        <f t="shared" si="30"/>
        <v>FAIXA 19Entre R$ 279,81 e R$ 289,80</v>
      </c>
      <c r="B357" s="66" t="s">
        <v>115</v>
      </c>
      <c r="C357" s="66" t="s">
        <v>154</v>
      </c>
      <c r="D357" s="66" t="s">
        <v>26</v>
      </c>
      <c r="E357" s="66">
        <f t="shared" si="31"/>
        <v>304.89999999999998</v>
      </c>
      <c r="F357" s="66">
        <f t="shared" si="32"/>
        <v>59.9</v>
      </c>
      <c r="G357" s="66">
        <f t="shared" si="33"/>
        <v>59.9</v>
      </c>
      <c r="H357" s="66">
        <f t="shared" si="34"/>
        <v>364.79999999999995</v>
      </c>
      <c r="I357" s="66" t="s">
        <v>172</v>
      </c>
      <c r="J357" s="66">
        <f t="shared" si="35"/>
        <v>364.79999999999995</v>
      </c>
    </row>
    <row r="358" spans="1:10" x14ac:dyDescent="0.25">
      <c r="A358" s="66" t="str">
        <f t="shared" si="30"/>
        <v>FAIXA 20Entre R$ 279,81 e R$ 289,80</v>
      </c>
      <c r="B358" s="66" t="s">
        <v>115</v>
      </c>
      <c r="C358" s="66" t="s">
        <v>154</v>
      </c>
      <c r="D358" s="66" t="s">
        <v>220</v>
      </c>
      <c r="E358" s="66">
        <f t="shared" si="31"/>
        <v>304.89999999999998</v>
      </c>
      <c r="F358" s="66">
        <f t="shared" si="32"/>
        <v>64.900000000000006</v>
      </c>
      <c r="G358" s="66">
        <f t="shared" si="33"/>
        <v>64.900000000000006</v>
      </c>
      <c r="H358" s="66">
        <f t="shared" si="34"/>
        <v>369.79999999999995</v>
      </c>
      <c r="I358" s="66" t="s">
        <v>173</v>
      </c>
      <c r="J358" s="66">
        <f t="shared" si="35"/>
        <v>369.79999999999995</v>
      </c>
    </row>
    <row r="359" spans="1:10" x14ac:dyDescent="0.25">
      <c r="A359" s="66" t="str">
        <f t="shared" si="30"/>
        <v>FAIXA 21Entre R$ 279,81 e R$ 289,80</v>
      </c>
      <c r="B359" s="66" t="s">
        <v>115</v>
      </c>
      <c r="C359" s="66" t="s">
        <v>151</v>
      </c>
      <c r="D359" s="66" t="s">
        <v>59</v>
      </c>
      <c r="E359" s="66">
        <f t="shared" si="31"/>
        <v>84.9</v>
      </c>
      <c r="F359" s="66">
        <f t="shared" si="32"/>
        <v>319.89999999999998</v>
      </c>
      <c r="G359" s="66">
        <f t="shared" si="33"/>
        <v>319.89999999999998</v>
      </c>
      <c r="H359" s="66">
        <f t="shared" si="34"/>
        <v>404.79999999999995</v>
      </c>
      <c r="I359" s="66" t="s">
        <v>174</v>
      </c>
      <c r="J359" s="66">
        <f t="shared" si="35"/>
        <v>404.79999999999995</v>
      </c>
    </row>
    <row r="360" spans="1:10" x14ac:dyDescent="0.25">
      <c r="A360" s="66" t="str">
        <f t="shared" si="30"/>
        <v>FAIXA 22Entre R$ 279,81 e R$ 289,80</v>
      </c>
      <c r="B360" s="66" t="s">
        <v>115</v>
      </c>
      <c r="C360" s="66" t="s">
        <v>152</v>
      </c>
      <c r="D360" s="66" t="s">
        <v>59</v>
      </c>
      <c r="E360" s="66">
        <f t="shared" si="31"/>
        <v>89.9</v>
      </c>
      <c r="F360" s="66">
        <f t="shared" si="32"/>
        <v>319.89999999999998</v>
      </c>
      <c r="G360" s="66">
        <f t="shared" si="33"/>
        <v>319.89999999999998</v>
      </c>
      <c r="H360" s="66">
        <f t="shared" si="34"/>
        <v>409.79999999999995</v>
      </c>
      <c r="I360" s="66" t="s">
        <v>175</v>
      </c>
      <c r="J360" s="66">
        <f t="shared" si="35"/>
        <v>409.79999999999995</v>
      </c>
    </row>
    <row r="361" spans="1:10" x14ac:dyDescent="0.25">
      <c r="A361" s="66" t="str">
        <f t="shared" si="30"/>
        <v>FAIXA 23Entre R$ 279,81 e R$ 289,80</v>
      </c>
      <c r="B361" s="66" t="s">
        <v>115</v>
      </c>
      <c r="C361" s="66" t="s">
        <v>154</v>
      </c>
      <c r="D361" s="66" t="s">
        <v>10</v>
      </c>
      <c r="E361" s="66">
        <f t="shared" si="31"/>
        <v>304.89999999999998</v>
      </c>
      <c r="F361" s="66">
        <f t="shared" si="32"/>
        <v>119.9</v>
      </c>
      <c r="G361" s="66">
        <f t="shared" si="33"/>
        <v>79.900000000000006</v>
      </c>
      <c r="H361" s="66">
        <f t="shared" si="34"/>
        <v>424.79999999999995</v>
      </c>
      <c r="I361" s="66" t="s">
        <v>176</v>
      </c>
      <c r="J361" s="66">
        <f t="shared" si="35"/>
        <v>384.79999999999995</v>
      </c>
    </row>
    <row r="362" spans="1:10" x14ac:dyDescent="0.25">
      <c r="A362" s="66" t="str">
        <f t="shared" si="30"/>
        <v>FAIXA 24Entre R$ 279,81 e R$ 289,80</v>
      </c>
      <c r="B362" s="66" t="s">
        <v>115</v>
      </c>
      <c r="C362" s="66" t="s">
        <v>153</v>
      </c>
      <c r="D362" s="66" t="s">
        <v>59</v>
      </c>
      <c r="E362" s="66">
        <f t="shared" si="31"/>
        <v>134.9</v>
      </c>
      <c r="F362" s="66">
        <f t="shared" si="32"/>
        <v>319.89999999999998</v>
      </c>
      <c r="G362" s="66">
        <f t="shared" si="33"/>
        <v>319.89999999999998</v>
      </c>
      <c r="H362" s="66">
        <f t="shared" si="34"/>
        <v>454.79999999999995</v>
      </c>
      <c r="I362" s="66" t="s">
        <v>177</v>
      </c>
      <c r="J362" s="66">
        <f t="shared" si="35"/>
        <v>454.79999999999995</v>
      </c>
    </row>
    <row r="363" spans="1:10" x14ac:dyDescent="0.25">
      <c r="A363" s="66" t="str">
        <f t="shared" si="30"/>
        <v>FAIXA 25Entre R$ 279,81 e R$ 289,80</v>
      </c>
      <c r="B363" s="66" t="s">
        <v>115</v>
      </c>
      <c r="C363" s="66" t="s">
        <v>154</v>
      </c>
      <c r="D363" s="66" t="s">
        <v>58</v>
      </c>
      <c r="E363" s="66">
        <f t="shared" si="31"/>
        <v>304.89999999999998</v>
      </c>
      <c r="F363" s="66">
        <f t="shared" si="32"/>
        <v>169.9</v>
      </c>
      <c r="G363" s="66">
        <f t="shared" si="33"/>
        <v>139.9</v>
      </c>
      <c r="H363" s="66">
        <f t="shared" si="34"/>
        <v>474.79999999999995</v>
      </c>
      <c r="I363" s="66" t="s">
        <v>206</v>
      </c>
      <c r="J363" s="66">
        <f t="shared" si="35"/>
        <v>444.79999999999995</v>
      </c>
    </row>
    <row r="364" spans="1:10" x14ac:dyDescent="0.25">
      <c r="A364" s="66" t="str">
        <f t="shared" si="30"/>
        <v>FAIXA 26Entre R$ 279,81 e R$ 289,80</v>
      </c>
      <c r="B364" s="66" t="s">
        <v>115</v>
      </c>
      <c r="C364" s="66" t="s">
        <v>154</v>
      </c>
      <c r="D364" s="66" t="s">
        <v>1</v>
      </c>
      <c r="E364" s="66">
        <f t="shared" si="31"/>
        <v>304.89999999999998</v>
      </c>
      <c r="F364" s="66">
        <f t="shared" si="32"/>
        <v>219.9</v>
      </c>
      <c r="G364" s="66">
        <f t="shared" si="33"/>
        <v>189.9</v>
      </c>
      <c r="H364" s="66">
        <f t="shared" si="34"/>
        <v>524.79999999999995</v>
      </c>
      <c r="I364" s="66" t="s">
        <v>207</v>
      </c>
      <c r="J364" s="66">
        <f t="shared" si="35"/>
        <v>494.79999999999995</v>
      </c>
    </row>
    <row r="365" spans="1:10" x14ac:dyDescent="0.25">
      <c r="A365" s="66" t="str">
        <f t="shared" si="30"/>
        <v>FAIXA 27Entre R$ 279,81 e R$ 289,80</v>
      </c>
      <c r="B365" s="66" t="s">
        <v>115</v>
      </c>
      <c r="C365" s="66" t="s">
        <v>154</v>
      </c>
      <c r="D365" s="66" t="s">
        <v>59</v>
      </c>
      <c r="E365" s="66">
        <f t="shared" si="31"/>
        <v>304.89999999999998</v>
      </c>
      <c r="F365" s="66">
        <f t="shared" si="32"/>
        <v>319.89999999999998</v>
      </c>
      <c r="G365" s="66">
        <f t="shared" si="33"/>
        <v>319.89999999999998</v>
      </c>
      <c r="H365" s="66">
        <f t="shared" si="34"/>
        <v>624.79999999999995</v>
      </c>
      <c r="I365" s="66" t="s">
        <v>208</v>
      </c>
      <c r="J365" s="66">
        <f t="shared" si="35"/>
        <v>624.79999999999995</v>
      </c>
    </row>
    <row r="366" spans="1:10" x14ac:dyDescent="0.25">
      <c r="A366" s="66" t="str">
        <f t="shared" si="30"/>
        <v>FAIXA 0Entre R$ 289,81 e R$ 309,80</v>
      </c>
      <c r="B366" s="66" t="s">
        <v>212</v>
      </c>
      <c r="C366" s="66" t="s">
        <v>151</v>
      </c>
      <c r="D366" s="66" t="s">
        <v>181</v>
      </c>
      <c r="E366" s="66">
        <f t="shared" si="31"/>
        <v>84.9</v>
      </c>
      <c r="F366" s="66">
        <f t="shared" si="32"/>
        <v>54.9</v>
      </c>
      <c r="G366" s="66">
        <f t="shared" si="33"/>
        <v>49.9</v>
      </c>
      <c r="H366" s="66">
        <f t="shared" si="34"/>
        <v>139.80000000000001</v>
      </c>
      <c r="I366" s="66" t="s">
        <v>189</v>
      </c>
      <c r="J366" s="66">
        <f t="shared" si="35"/>
        <v>134.80000000000001</v>
      </c>
    </row>
    <row r="367" spans="1:10" x14ac:dyDescent="0.25">
      <c r="A367" s="66" t="str">
        <f t="shared" si="30"/>
        <v>FAIXA 1Entre R$ 289,81 e R$ 309,80</v>
      </c>
      <c r="B367" s="66" t="s">
        <v>212</v>
      </c>
      <c r="C367" s="66" t="s">
        <v>151</v>
      </c>
      <c r="D367" s="66" t="s">
        <v>26</v>
      </c>
      <c r="E367" s="66">
        <f t="shared" si="31"/>
        <v>84.9</v>
      </c>
      <c r="F367" s="66">
        <f t="shared" si="32"/>
        <v>59.9</v>
      </c>
      <c r="G367" s="66">
        <f t="shared" si="33"/>
        <v>59.9</v>
      </c>
      <c r="H367" s="66">
        <f t="shared" si="34"/>
        <v>144.80000000000001</v>
      </c>
      <c r="I367" s="66" t="s">
        <v>66</v>
      </c>
      <c r="J367" s="66">
        <f t="shared" si="35"/>
        <v>144.80000000000001</v>
      </c>
    </row>
    <row r="368" spans="1:10" x14ac:dyDescent="0.25">
      <c r="A368" s="66" t="str">
        <f t="shared" si="30"/>
        <v>FAIXA 3Entre R$ 289,81 e R$ 309,80</v>
      </c>
      <c r="B368" s="66" t="s">
        <v>212</v>
      </c>
      <c r="C368" s="66" t="s">
        <v>152</v>
      </c>
      <c r="D368" s="66" t="s">
        <v>181</v>
      </c>
      <c r="E368" s="66">
        <f t="shared" si="31"/>
        <v>89.9</v>
      </c>
      <c r="F368" s="66">
        <f t="shared" si="32"/>
        <v>54.9</v>
      </c>
      <c r="G368" s="66">
        <f t="shared" si="33"/>
        <v>49.9</v>
      </c>
      <c r="H368" s="66">
        <f t="shared" si="34"/>
        <v>144.80000000000001</v>
      </c>
      <c r="I368" s="66" t="s">
        <v>156</v>
      </c>
      <c r="J368" s="66">
        <f t="shared" si="35"/>
        <v>139.80000000000001</v>
      </c>
    </row>
    <row r="369" spans="1:10" x14ac:dyDescent="0.25">
      <c r="A369" s="66" t="str">
        <f t="shared" si="30"/>
        <v>FAIXA 2Entre R$ 289,81 e R$ 309,80</v>
      </c>
      <c r="B369" s="66" t="s">
        <v>212</v>
      </c>
      <c r="C369" s="66" t="s">
        <v>151</v>
      </c>
      <c r="D369" s="66" t="s">
        <v>220</v>
      </c>
      <c r="E369" s="66">
        <f t="shared" si="31"/>
        <v>84.9</v>
      </c>
      <c r="F369" s="66">
        <f t="shared" si="32"/>
        <v>64.900000000000006</v>
      </c>
      <c r="G369" s="66">
        <f t="shared" si="33"/>
        <v>64.900000000000006</v>
      </c>
      <c r="H369" s="66">
        <f t="shared" si="34"/>
        <v>149.80000000000001</v>
      </c>
      <c r="I369" s="66" t="s">
        <v>67</v>
      </c>
      <c r="J369" s="66">
        <f t="shared" si="35"/>
        <v>149.80000000000001</v>
      </c>
    </row>
    <row r="370" spans="1:10" x14ac:dyDescent="0.25">
      <c r="A370" s="66" t="str">
        <f t="shared" si="30"/>
        <v>FAIXA 4Entre R$ 289,81 e R$ 309,80</v>
      </c>
      <c r="B370" s="66" t="s">
        <v>212</v>
      </c>
      <c r="C370" s="66" t="s">
        <v>152</v>
      </c>
      <c r="D370" s="66" t="s">
        <v>26</v>
      </c>
      <c r="E370" s="66">
        <f t="shared" si="31"/>
        <v>89.9</v>
      </c>
      <c r="F370" s="66">
        <f t="shared" si="32"/>
        <v>59.9</v>
      </c>
      <c r="G370" s="66">
        <f t="shared" si="33"/>
        <v>59.9</v>
      </c>
      <c r="H370" s="66">
        <f t="shared" si="34"/>
        <v>149.80000000000001</v>
      </c>
      <c r="I370" s="66" t="s">
        <v>157</v>
      </c>
      <c r="J370" s="66">
        <f t="shared" si="35"/>
        <v>149.80000000000001</v>
      </c>
    </row>
    <row r="371" spans="1:10" x14ac:dyDescent="0.25">
      <c r="A371" s="66" t="str">
        <f t="shared" si="30"/>
        <v>FAIXA 5Entre R$ 289,81 e R$ 309,80</v>
      </c>
      <c r="B371" s="66" t="s">
        <v>212</v>
      </c>
      <c r="C371" s="66" t="s">
        <v>152</v>
      </c>
      <c r="D371" s="66" t="s">
        <v>220</v>
      </c>
      <c r="E371" s="66">
        <f t="shared" si="31"/>
        <v>89.9</v>
      </c>
      <c r="F371" s="66">
        <f t="shared" si="32"/>
        <v>64.900000000000006</v>
      </c>
      <c r="G371" s="66">
        <f t="shared" si="33"/>
        <v>64.900000000000006</v>
      </c>
      <c r="H371" s="66">
        <f t="shared" si="34"/>
        <v>154.80000000000001</v>
      </c>
      <c r="I371" s="66" t="s">
        <v>158</v>
      </c>
      <c r="J371" s="66">
        <f t="shared" si="35"/>
        <v>154.80000000000001</v>
      </c>
    </row>
    <row r="372" spans="1:10" x14ac:dyDescent="0.25">
      <c r="A372" s="66" t="str">
        <f t="shared" si="30"/>
        <v>FAIXA 7Entre R$ 289,81 e R$ 309,80</v>
      </c>
      <c r="B372" s="66" t="s">
        <v>212</v>
      </c>
      <c r="C372" s="66" t="s">
        <v>153</v>
      </c>
      <c r="D372" s="66" t="s">
        <v>181</v>
      </c>
      <c r="E372" s="66">
        <f t="shared" si="31"/>
        <v>134.9</v>
      </c>
      <c r="F372" s="66">
        <f t="shared" si="32"/>
        <v>54.9</v>
      </c>
      <c r="G372" s="66">
        <f t="shared" si="33"/>
        <v>49.9</v>
      </c>
      <c r="H372" s="66">
        <f t="shared" si="34"/>
        <v>189.8</v>
      </c>
      <c r="I372" s="66" t="s">
        <v>160</v>
      </c>
      <c r="J372" s="66">
        <f t="shared" si="35"/>
        <v>184.8</v>
      </c>
    </row>
    <row r="373" spans="1:10" x14ac:dyDescent="0.25">
      <c r="A373" s="66" t="str">
        <f t="shared" si="30"/>
        <v>FAIXA 6Entre R$ 289,81 e R$ 309,80</v>
      </c>
      <c r="B373" s="66" t="s">
        <v>212</v>
      </c>
      <c r="C373" s="66" t="s">
        <v>153</v>
      </c>
      <c r="D373" s="66" t="s">
        <v>26</v>
      </c>
      <c r="E373" s="66">
        <f t="shared" si="31"/>
        <v>134.9</v>
      </c>
      <c r="F373" s="66">
        <f t="shared" si="32"/>
        <v>59.9</v>
      </c>
      <c r="G373" s="66">
        <f t="shared" si="33"/>
        <v>59.9</v>
      </c>
      <c r="H373" s="66">
        <f t="shared" si="34"/>
        <v>194.8</v>
      </c>
      <c r="I373" s="66" t="s">
        <v>159</v>
      </c>
      <c r="J373" s="66">
        <f t="shared" si="35"/>
        <v>194.8</v>
      </c>
    </row>
    <row r="374" spans="1:10" x14ac:dyDescent="0.25">
      <c r="A374" s="66" t="str">
        <f t="shared" si="30"/>
        <v>FAIXA 8Entre R$ 289,81 e R$ 309,80</v>
      </c>
      <c r="B374" s="66" t="s">
        <v>212</v>
      </c>
      <c r="C374" s="66" t="s">
        <v>153</v>
      </c>
      <c r="D374" s="66" t="s">
        <v>220</v>
      </c>
      <c r="E374" s="66">
        <f t="shared" si="31"/>
        <v>134.9</v>
      </c>
      <c r="F374" s="66">
        <f t="shared" si="32"/>
        <v>64.900000000000006</v>
      </c>
      <c r="G374" s="66">
        <f t="shared" si="33"/>
        <v>64.900000000000006</v>
      </c>
      <c r="H374" s="66">
        <f t="shared" si="34"/>
        <v>199.8</v>
      </c>
      <c r="I374" s="66" t="s">
        <v>161</v>
      </c>
      <c r="J374" s="66">
        <f t="shared" si="35"/>
        <v>199.8</v>
      </c>
    </row>
    <row r="375" spans="1:10" x14ac:dyDescent="0.25">
      <c r="A375" s="66" t="str">
        <f t="shared" si="30"/>
        <v>FAIXA 9Entre R$ 289,81 e R$ 309,80</v>
      </c>
      <c r="B375" s="66" t="s">
        <v>212</v>
      </c>
      <c r="C375" s="66" t="s">
        <v>151</v>
      </c>
      <c r="D375" s="66" t="s">
        <v>10</v>
      </c>
      <c r="E375" s="66">
        <f t="shared" si="31"/>
        <v>84.9</v>
      </c>
      <c r="F375" s="66">
        <f t="shared" si="32"/>
        <v>119.9</v>
      </c>
      <c r="G375" s="66">
        <f t="shared" si="33"/>
        <v>79.900000000000006</v>
      </c>
      <c r="H375" s="66">
        <f t="shared" si="34"/>
        <v>204.8</v>
      </c>
      <c r="I375" s="66" t="s">
        <v>162</v>
      </c>
      <c r="J375" s="66">
        <f t="shared" si="35"/>
        <v>164.8</v>
      </c>
    </row>
    <row r="376" spans="1:10" x14ac:dyDescent="0.25">
      <c r="A376" s="66" t="str">
        <f t="shared" si="30"/>
        <v>FAIXA 10Entre R$ 289,81 e R$ 309,80</v>
      </c>
      <c r="B376" s="66" t="s">
        <v>212</v>
      </c>
      <c r="C376" s="66" t="s">
        <v>152</v>
      </c>
      <c r="D376" s="66" t="s">
        <v>10</v>
      </c>
      <c r="E376" s="66">
        <f t="shared" si="31"/>
        <v>89.9</v>
      </c>
      <c r="F376" s="66">
        <f t="shared" si="32"/>
        <v>119.9</v>
      </c>
      <c r="G376" s="66">
        <f t="shared" si="33"/>
        <v>79.900000000000006</v>
      </c>
      <c r="H376" s="66">
        <f t="shared" si="34"/>
        <v>209.8</v>
      </c>
      <c r="I376" s="66" t="s">
        <v>163</v>
      </c>
      <c r="J376" s="66">
        <f t="shared" si="35"/>
        <v>169.8</v>
      </c>
    </row>
    <row r="377" spans="1:10" x14ac:dyDescent="0.25">
      <c r="A377" s="66" t="str">
        <f t="shared" si="30"/>
        <v>FAIXA 11Entre R$ 289,81 e R$ 309,80</v>
      </c>
      <c r="B377" s="66" t="s">
        <v>212</v>
      </c>
      <c r="C377" s="66" t="s">
        <v>153</v>
      </c>
      <c r="D377" s="66" t="s">
        <v>10</v>
      </c>
      <c r="E377" s="66">
        <f t="shared" si="31"/>
        <v>134.9</v>
      </c>
      <c r="F377" s="66">
        <f t="shared" si="32"/>
        <v>119.9</v>
      </c>
      <c r="G377" s="66">
        <f t="shared" si="33"/>
        <v>79.900000000000006</v>
      </c>
      <c r="H377" s="66">
        <f t="shared" si="34"/>
        <v>254.8</v>
      </c>
      <c r="I377" s="66" t="s">
        <v>164</v>
      </c>
      <c r="J377" s="66">
        <f t="shared" si="35"/>
        <v>214.8</v>
      </c>
    </row>
    <row r="378" spans="1:10" x14ac:dyDescent="0.25">
      <c r="A378" s="66" t="str">
        <f t="shared" si="30"/>
        <v>FAIXA 12Entre R$ 289,81 e R$ 309,80</v>
      </c>
      <c r="B378" s="66" t="s">
        <v>212</v>
      </c>
      <c r="C378" s="66" t="s">
        <v>151</v>
      </c>
      <c r="D378" s="66" t="s">
        <v>58</v>
      </c>
      <c r="E378" s="66">
        <f t="shared" si="31"/>
        <v>84.9</v>
      </c>
      <c r="F378" s="66">
        <f t="shared" si="32"/>
        <v>169.9</v>
      </c>
      <c r="G378" s="66">
        <f t="shared" si="33"/>
        <v>139.9</v>
      </c>
      <c r="H378" s="66">
        <f t="shared" si="34"/>
        <v>254.8</v>
      </c>
      <c r="I378" s="66" t="s">
        <v>165</v>
      </c>
      <c r="J378" s="66">
        <f t="shared" si="35"/>
        <v>224.8</v>
      </c>
    </row>
    <row r="379" spans="1:10" x14ac:dyDescent="0.25">
      <c r="A379" s="66" t="str">
        <f t="shared" si="30"/>
        <v>FAIXA 13Entre R$ 289,81 e R$ 309,80</v>
      </c>
      <c r="B379" s="66" t="s">
        <v>212</v>
      </c>
      <c r="C379" s="66" t="s">
        <v>152</v>
      </c>
      <c r="D379" s="66" t="s">
        <v>58</v>
      </c>
      <c r="E379" s="66">
        <f t="shared" si="31"/>
        <v>89.9</v>
      </c>
      <c r="F379" s="66">
        <f t="shared" si="32"/>
        <v>169.9</v>
      </c>
      <c r="G379" s="66">
        <f t="shared" si="33"/>
        <v>139.9</v>
      </c>
      <c r="H379" s="66">
        <f t="shared" si="34"/>
        <v>259.8</v>
      </c>
      <c r="I379" s="66" t="s">
        <v>166</v>
      </c>
      <c r="J379" s="66">
        <f t="shared" si="35"/>
        <v>229.8</v>
      </c>
    </row>
    <row r="380" spans="1:10" x14ac:dyDescent="0.25">
      <c r="A380" s="66" t="str">
        <f t="shared" si="30"/>
        <v>FAIXA 14Entre R$ 289,81 e R$ 309,80</v>
      </c>
      <c r="B380" s="66" t="s">
        <v>212</v>
      </c>
      <c r="C380" s="66" t="s">
        <v>153</v>
      </c>
      <c r="D380" s="66" t="s">
        <v>58</v>
      </c>
      <c r="E380" s="66">
        <f t="shared" si="31"/>
        <v>134.9</v>
      </c>
      <c r="F380" s="66">
        <f t="shared" si="32"/>
        <v>169.9</v>
      </c>
      <c r="G380" s="66">
        <f t="shared" si="33"/>
        <v>139.9</v>
      </c>
      <c r="H380" s="66">
        <f t="shared" si="34"/>
        <v>304.8</v>
      </c>
      <c r="I380" s="66" t="s">
        <v>167</v>
      </c>
      <c r="J380" s="66">
        <f t="shared" si="35"/>
        <v>274.8</v>
      </c>
    </row>
    <row r="381" spans="1:10" x14ac:dyDescent="0.25">
      <c r="A381" s="66" t="str">
        <f t="shared" si="30"/>
        <v>FAIXA 15Entre R$ 289,81 e R$ 309,80</v>
      </c>
      <c r="B381" s="66" t="s">
        <v>212</v>
      </c>
      <c r="C381" s="66" t="s">
        <v>151</v>
      </c>
      <c r="D381" s="66" t="s">
        <v>1</v>
      </c>
      <c r="E381" s="66">
        <f t="shared" si="31"/>
        <v>84.9</v>
      </c>
      <c r="F381" s="66">
        <f t="shared" si="32"/>
        <v>219.9</v>
      </c>
      <c r="G381" s="66">
        <f t="shared" si="33"/>
        <v>189.9</v>
      </c>
      <c r="H381" s="66">
        <f t="shared" si="34"/>
        <v>304.8</v>
      </c>
      <c r="I381" s="66" t="s">
        <v>168</v>
      </c>
      <c r="J381" s="66">
        <f t="shared" si="35"/>
        <v>274.8</v>
      </c>
    </row>
    <row r="382" spans="1:10" x14ac:dyDescent="0.25">
      <c r="A382" s="66" t="str">
        <f t="shared" si="30"/>
        <v>FAIXA 16Entre R$ 289,81 e R$ 309,80</v>
      </c>
      <c r="B382" s="66" t="s">
        <v>212</v>
      </c>
      <c r="C382" s="66" t="s">
        <v>152</v>
      </c>
      <c r="D382" s="66" t="s">
        <v>1</v>
      </c>
      <c r="E382" s="66">
        <f t="shared" si="31"/>
        <v>89.9</v>
      </c>
      <c r="F382" s="66">
        <f t="shared" si="32"/>
        <v>219.9</v>
      </c>
      <c r="G382" s="66">
        <f t="shared" si="33"/>
        <v>189.9</v>
      </c>
      <c r="H382" s="66">
        <f t="shared" si="34"/>
        <v>309.8</v>
      </c>
      <c r="I382" s="66" t="s">
        <v>169</v>
      </c>
      <c r="J382" s="66">
        <f t="shared" si="35"/>
        <v>279.8</v>
      </c>
    </row>
    <row r="383" spans="1:10" x14ac:dyDescent="0.25">
      <c r="A383" s="66" t="str">
        <f t="shared" si="30"/>
        <v>FAIXA 17Entre R$ 289,81 e R$ 309,80</v>
      </c>
      <c r="B383" s="66" t="s">
        <v>212</v>
      </c>
      <c r="C383" s="66" t="s">
        <v>153</v>
      </c>
      <c r="D383" s="66" t="s">
        <v>1</v>
      </c>
      <c r="E383" s="66">
        <f t="shared" si="31"/>
        <v>134.9</v>
      </c>
      <c r="F383" s="66">
        <f t="shared" si="32"/>
        <v>219.9</v>
      </c>
      <c r="G383" s="66">
        <f t="shared" si="33"/>
        <v>189.9</v>
      </c>
      <c r="H383" s="66">
        <f t="shared" si="34"/>
        <v>354.8</v>
      </c>
      <c r="I383" s="66" t="s">
        <v>170</v>
      </c>
      <c r="J383" s="66">
        <f t="shared" si="35"/>
        <v>324.8</v>
      </c>
    </row>
    <row r="384" spans="1:10" x14ac:dyDescent="0.25">
      <c r="A384" s="66" t="str">
        <f t="shared" si="30"/>
        <v>FAIXA 18Entre R$ 289,81 e R$ 309,80</v>
      </c>
      <c r="B384" s="66" t="s">
        <v>212</v>
      </c>
      <c r="C384" s="66" t="s">
        <v>154</v>
      </c>
      <c r="D384" s="66" t="s">
        <v>181</v>
      </c>
      <c r="E384" s="66">
        <f t="shared" si="31"/>
        <v>304.89999999999998</v>
      </c>
      <c r="F384" s="66">
        <f t="shared" si="32"/>
        <v>54.9</v>
      </c>
      <c r="G384" s="66">
        <f t="shared" si="33"/>
        <v>49.9</v>
      </c>
      <c r="H384" s="66">
        <f t="shared" si="34"/>
        <v>359.79999999999995</v>
      </c>
      <c r="I384" s="66" t="s">
        <v>171</v>
      </c>
      <c r="J384" s="66">
        <f t="shared" si="35"/>
        <v>354.79999999999995</v>
      </c>
    </row>
    <row r="385" spans="1:10" x14ac:dyDescent="0.25">
      <c r="A385" s="66" t="str">
        <f t="shared" si="30"/>
        <v>FAIXA 19Entre R$ 289,81 e R$ 309,80</v>
      </c>
      <c r="B385" s="66" t="s">
        <v>212</v>
      </c>
      <c r="C385" s="66" t="s">
        <v>154</v>
      </c>
      <c r="D385" s="66" t="s">
        <v>26</v>
      </c>
      <c r="E385" s="66">
        <f t="shared" si="31"/>
        <v>304.89999999999998</v>
      </c>
      <c r="F385" s="66">
        <f t="shared" si="32"/>
        <v>59.9</v>
      </c>
      <c r="G385" s="66">
        <f t="shared" si="33"/>
        <v>59.9</v>
      </c>
      <c r="H385" s="66">
        <f t="shared" si="34"/>
        <v>364.79999999999995</v>
      </c>
      <c r="I385" s="66" t="s">
        <v>172</v>
      </c>
      <c r="J385" s="66">
        <f t="shared" si="35"/>
        <v>364.79999999999995</v>
      </c>
    </row>
    <row r="386" spans="1:10" x14ac:dyDescent="0.25">
      <c r="A386" s="66" t="str">
        <f t="shared" ref="A386:A449" si="36">I386&amp;B386</f>
        <v>FAIXA 20Entre R$ 289,81 e R$ 309,80</v>
      </c>
      <c r="B386" s="66" t="s">
        <v>212</v>
      </c>
      <c r="C386" s="66" t="s">
        <v>154</v>
      </c>
      <c r="D386" s="66" t="s">
        <v>220</v>
      </c>
      <c r="E386" s="66">
        <f t="shared" ref="E386:E449" si="37">VLOOKUP(C386,$X$1:$Y$4,2,0)</f>
        <v>304.89999999999998</v>
      </c>
      <c r="F386" s="66">
        <f t="shared" ref="F386:F449" si="38">VLOOKUP(D386,$P$1:$U$7,5,0)</f>
        <v>64.900000000000006</v>
      </c>
      <c r="G386" s="66">
        <f t="shared" ref="G386:G449" si="39">VLOOKUP(D386,$P$1:$U$7,6,0)</f>
        <v>64.900000000000006</v>
      </c>
      <c r="H386" s="66">
        <f t="shared" ref="H386:H449" si="40">SUM(E386,F386)</f>
        <v>369.79999999999995</v>
      </c>
      <c r="I386" s="66" t="s">
        <v>173</v>
      </c>
      <c r="J386" s="66">
        <f t="shared" ref="J386:J449" si="41">SUM(G386,E386)</f>
        <v>369.79999999999995</v>
      </c>
    </row>
    <row r="387" spans="1:10" x14ac:dyDescent="0.25">
      <c r="A387" s="66" t="str">
        <f t="shared" si="36"/>
        <v>FAIXA 21Entre R$ 289,81 e R$ 309,80</v>
      </c>
      <c r="B387" s="66" t="s">
        <v>212</v>
      </c>
      <c r="C387" s="66" t="s">
        <v>151</v>
      </c>
      <c r="D387" s="66" t="s">
        <v>59</v>
      </c>
      <c r="E387" s="66">
        <f t="shared" si="37"/>
        <v>84.9</v>
      </c>
      <c r="F387" s="66">
        <f t="shared" si="38"/>
        <v>319.89999999999998</v>
      </c>
      <c r="G387" s="66">
        <f t="shared" si="39"/>
        <v>319.89999999999998</v>
      </c>
      <c r="H387" s="66">
        <f t="shared" si="40"/>
        <v>404.79999999999995</v>
      </c>
      <c r="I387" s="66" t="s">
        <v>174</v>
      </c>
      <c r="J387" s="66">
        <f t="shared" si="41"/>
        <v>404.79999999999995</v>
      </c>
    </row>
    <row r="388" spans="1:10" x14ac:dyDescent="0.25">
      <c r="A388" s="66" t="str">
        <f t="shared" si="36"/>
        <v>FAIXA 22Entre R$ 289,81 e R$ 309,80</v>
      </c>
      <c r="B388" s="66" t="s">
        <v>212</v>
      </c>
      <c r="C388" s="66" t="s">
        <v>152</v>
      </c>
      <c r="D388" s="66" t="s">
        <v>59</v>
      </c>
      <c r="E388" s="66">
        <f t="shared" si="37"/>
        <v>89.9</v>
      </c>
      <c r="F388" s="66">
        <f t="shared" si="38"/>
        <v>319.89999999999998</v>
      </c>
      <c r="G388" s="66">
        <f t="shared" si="39"/>
        <v>319.89999999999998</v>
      </c>
      <c r="H388" s="66">
        <f t="shared" si="40"/>
        <v>409.79999999999995</v>
      </c>
      <c r="I388" s="66" t="s">
        <v>175</v>
      </c>
      <c r="J388" s="66">
        <f t="shared" si="41"/>
        <v>409.79999999999995</v>
      </c>
    </row>
    <row r="389" spans="1:10" x14ac:dyDescent="0.25">
      <c r="A389" s="66" t="str">
        <f t="shared" si="36"/>
        <v>FAIXA 23Entre R$ 289,81 e R$ 309,80</v>
      </c>
      <c r="B389" s="66" t="s">
        <v>212</v>
      </c>
      <c r="C389" s="66" t="s">
        <v>154</v>
      </c>
      <c r="D389" s="66" t="s">
        <v>10</v>
      </c>
      <c r="E389" s="66">
        <f t="shared" si="37"/>
        <v>304.89999999999998</v>
      </c>
      <c r="F389" s="66">
        <f t="shared" si="38"/>
        <v>119.9</v>
      </c>
      <c r="G389" s="66">
        <f t="shared" si="39"/>
        <v>79.900000000000006</v>
      </c>
      <c r="H389" s="66">
        <f t="shared" si="40"/>
        <v>424.79999999999995</v>
      </c>
      <c r="I389" s="66" t="s">
        <v>176</v>
      </c>
      <c r="J389" s="66">
        <f t="shared" si="41"/>
        <v>384.79999999999995</v>
      </c>
    </row>
    <row r="390" spans="1:10" x14ac:dyDescent="0.25">
      <c r="A390" s="66" t="str">
        <f t="shared" si="36"/>
        <v>FAIXA 24Entre R$ 289,81 e R$ 309,80</v>
      </c>
      <c r="B390" s="66" t="s">
        <v>212</v>
      </c>
      <c r="C390" s="66" t="s">
        <v>153</v>
      </c>
      <c r="D390" s="66" t="s">
        <v>59</v>
      </c>
      <c r="E390" s="66">
        <f t="shared" si="37"/>
        <v>134.9</v>
      </c>
      <c r="F390" s="66">
        <f t="shared" si="38"/>
        <v>319.89999999999998</v>
      </c>
      <c r="G390" s="66">
        <f t="shared" si="39"/>
        <v>319.89999999999998</v>
      </c>
      <c r="H390" s="66">
        <f t="shared" si="40"/>
        <v>454.79999999999995</v>
      </c>
      <c r="I390" s="66" t="s">
        <v>177</v>
      </c>
      <c r="J390" s="66">
        <f t="shared" si="41"/>
        <v>454.79999999999995</v>
      </c>
    </row>
    <row r="391" spans="1:10" x14ac:dyDescent="0.25">
      <c r="A391" s="66" t="str">
        <f t="shared" si="36"/>
        <v>FAIXA 25Entre R$ 289,81 e R$ 309,80</v>
      </c>
      <c r="B391" s="66" t="s">
        <v>212</v>
      </c>
      <c r="C391" s="66" t="s">
        <v>154</v>
      </c>
      <c r="D391" s="66" t="s">
        <v>58</v>
      </c>
      <c r="E391" s="66">
        <f t="shared" si="37"/>
        <v>304.89999999999998</v>
      </c>
      <c r="F391" s="66">
        <f t="shared" si="38"/>
        <v>169.9</v>
      </c>
      <c r="G391" s="66">
        <f t="shared" si="39"/>
        <v>139.9</v>
      </c>
      <c r="H391" s="66">
        <f t="shared" si="40"/>
        <v>474.79999999999995</v>
      </c>
      <c r="I391" s="66" t="s">
        <v>206</v>
      </c>
      <c r="J391" s="66">
        <f t="shared" si="41"/>
        <v>444.79999999999995</v>
      </c>
    </row>
    <row r="392" spans="1:10" x14ac:dyDescent="0.25">
      <c r="A392" s="66" t="str">
        <f t="shared" si="36"/>
        <v>FAIXA 26Entre R$ 289,81 e R$ 309,80</v>
      </c>
      <c r="B392" s="66" t="s">
        <v>212</v>
      </c>
      <c r="C392" s="66" t="s">
        <v>154</v>
      </c>
      <c r="D392" s="66" t="s">
        <v>1</v>
      </c>
      <c r="E392" s="66">
        <f t="shared" si="37"/>
        <v>304.89999999999998</v>
      </c>
      <c r="F392" s="66">
        <f t="shared" si="38"/>
        <v>219.9</v>
      </c>
      <c r="G392" s="66">
        <f t="shared" si="39"/>
        <v>189.9</v>
      </c>
      <c r="H392" s="66">
        <f t="shared" si="40"/>
        <v>524.79999999999995</v>
      </c>
      <c r="I392" s="66" t="s">
        <v>207</v>
      </c>
      <c r="J392" s="66">
        <f t="shared" si="41"/>
        <v>494.79999999999995</v>
      </c>
    </row>
    <row r="393" spans="1:10" x14ac:dyDescent="0.25">
      <c r="A393" s="66" t="str">
        <f t="shared" si="36"/>
        <v>FAIXA 27Entre R$ 289,81 e R$ 309,80</v>
      </c>
      <c r="B393" s="66" t="s">
        <v>212</v>
      </c>
      <c r="C393" s="66" t="s">
        <v>154</v>
      </c>
      <c r="D393" s="66" t="s">
        <v>59</v>
      </c>
      <c r="E393" s="66">
        <f t="shared" si="37"/>
        <v>304.89999999999998</v>
      </c>
      <c r="F393" s="66">
        <f t="shared" si="38"/>
        <v>319.89999999999998</v>
      </c>
      <c r="G393" s="66">
        <f t="shared" si="39"/>
        <v>319.89999999999998</v>
      </c>
      <c r="H393" s="66">
        <f t="shared" si="40"/>
        <v>624.79999999999995</v>
      </c>
      <c r="I393" s="66" t="s">
        <v>208</v>
      </c>
      <c r="J393" s="66">
        <f t="shared" si="41"/>
        <v>624.79999999999995</v>
      </c>
    </row>
    <row r="394" spans="1:10" x14ac:dyDescent="0.25">
      <c r="A394" s="66" t="str">
        <f t="shared" si="36"/>
        <v>FAIXA 0Entre R$ 309,81 e R$ 329,80</v>
      </c>
      <c r="B394" s="66" t="s">
        <v>213</v>
      </c>
      <c r="C394" s="66" t="s">
        <v>151</v>
      </c>
      <c r="D394" s="66" t="s">
        <v>181</v>
      </c>
      <c r="E394" s="66">
        <f t="shared" si="37"/>
        <v>84.9</v>
      </c>
      <c r="F394" s="66">
        <f t="shared" si="38"/>
        <v>54.9</v>
      </c>
      <c r="G394" s="66">
        <f t="shared" si="39"/>
        <v>49.9</v>
      </c>
      <c r="H394" s="66">
        <f t="shared" si="40"/>
        <v>139.80000000000001</v>
      </c>
      <c r="I394" s="66" t="s">
        <v>189</v>
      </c>
      <c r="J394" s="66">
        <f t="shared" si="41"/>
        <v>134.80000000000001</v>
      </c>
    </row>
    <row r="395" spans="1:10" x14ac:dyDescent="0.25">
      <c r="A395" s="66" t="str">
        <f t="shared" si="36"/>
        <v>FAIXA 1Entre R$ 309,81 e R$ 329,80</v>
      </c>
      <c r="B395" s="66" t="s">
        <v>213</v>
      </c>
      <c r="C395" s="66" t="s">
        <v>151</v>
      </c>
      <c r="D395" s="66" t="s">
        <v>26</v>
      </c>
      <c r="E395" s="66">
        <f t="shared" si="37"/>
        <v>84.9</v>
      </c>
      <c r="F395" s="66">
        <f t="shared" si="38"/>
        <v>59.9</v>
      </c>
      <c r="G395" s="66">
        <f t="shared" si="39"/>
        <v>59.9</v>
      </c>
      <c r="H395" s="66">
        <f t="shared" si="40"/>
        <v>144.80000000000001</v>
      </c>
      <c r="I395" s="66" t="s">
        <v>66</v>
      </c>
      <c r="J395" s="66">
        <f t="shared" si="41"/>
        <v>144.80000000000001</v>
      </c>
    </row>
    <row r="396" spans="1:10" x14ac:dyDescent="0.25">
      <c r="A396" s="66" t="str">
        <f t="shared" si="36"/>
        <v>FAIXA 3Entre R$ 309,81 e R$ 329,80</v>
      </c>
      <c r="B396" s="66" t="s">
        <v>213</v>
      </c>
      <c r="C396" s="66" t="s">
        <v>152</v>
      </c>
      <c r="D396" s="66" t="s">
        <v>181</v>
      </c>
      <c r="E396" s="66">
        <f t="shared" si="37"/>
        <v>89.9</v>
      </c>
      <c r="F396" s="66">
        <f t="shared" si="38"/>
        <v>54.9</v>
      </c>
      <c r="G396" s="66">
        <f t="shared" si="39"/>
        <v>49.9</v>
      </c>
      <c r="H396" s="66">
        <f t="shared" si="40"/>
        <v>144.80000000000001</v>
      </c>
      <c r="I396" s="66" t="s">
        <v>156</v>
      </c>
      <c r="J396" s="66">
        <f t="shared" si="41"/>
        <v>139.80000000000001</v>
      </c>
    </row>
    <row r="397" spans="1:10" x14ac:dyDescent="0.25">
      <c r="A397" s="66" t="str">
        <f t="shared" si="36"/>
        <v>FAIXA 2Entre R$ 309,81 e R$ 329,80</v>
      </c>
      <c r="B397" s="66" t="s">
        <v>213</v>
      </c>
      <c r="C397" s="66" t="s">
        <v>151</v>
      </c>
      <c r="D397" s="66" t="s">
        <v>220</v>
      </c>
      <c r="E397" s="66">
        <f t="shared" si="37"/>
        <v>84.9</v>
      </c>
      <c r="F397" s="66">
        <f t="shared" si="38"/>
        <v>64.900000000000006</v>
      </c>
      <c r="G397" s="66">
        <f t="shared" si="39"/>
        <v>64.900000000000006</v>
      </c>
      <c r="H397" s="66">
        <f t="shared" si="40"/>
        <v>149.80000000000001</v>
      </c>
      <c r="I397" s="66" t="s">
        <v>67</v>
      </c>
      <c r="J397" s="66">
        <f t="shared" si="41"/>
        <v>149.80000000000001</v>
      </c>
    </row>
    <row r="398" spans="1:10" x14ac:dyDescent="0.25">
      <c r="A398" s="66" t="str">
        <f t="shared" si="36"/>
        <v>FAIXA 4Entre R$ 309,81 e R$ 329,80</v>
      </c>
      <c r="B398" s="66" t="s">
        <v>213</v>
      </c>
      <c r="C398" s="66" t="s">
        <v>152</v>
      </c>
      <c r="D398" s="66" t="s">
        <v>26</v>
      </c>
      <c r="E398" s="66">
        <f t="shared" si="37"/>
        <v>89.9</v>
      </c>
      <c r="F398" s="66">
        <f t="shared" si="38"/>
        <v>59.9</v>
      </c>
      <c r="G398" s="66">
        <f t="shared" si="39"/>
        <v>59.9</v>
      </c>
      <c r="H398" s="66">
        <f t="shared" si="40"/>
        <v>149.80000000000001</v>
      </c>
      <c r="I398" s="66" t="s">
        <v>157</v>
      </c>
      <c r="J398" s="66">
        <f t="shared" si="41"/>
        <v>149.80000000000001</v>
      </c>
    </row>
    <row r="399" spans="1:10" x14ac:dyDescent="0.25">
      <c r="A399" s="66" t="str">
        <f t="shared" si="36"/>
        <v>FAIXA 5Entre R$ 309,81 e R$ 329,80</v>
      </c>
      <c r="B399" s="66" t="s">
        <v>213</v>
      </c>
      <c r="C399" s="66" t="s">
        <v>152</v>
      </c>
      <c r="D399" s="66" t="s">
        <v>220</v>
      </c>
      <c r="E399" s="66">
        <f t="shared" si="37"/>
        <v>89.9</v>
      </c>
      <c r="F399" s="66">
        <f t="shared" si="38"/>
        <v>64.900000000000006</v>
      </c>
      <c r="G399" s="66">
        <f t="shared" si="39"/>
        <v>64.900000000000006</v>
      </c>
      <c r="H399" s="66">
        <f t="shared" si="40"/>
        <v>154.80000000000001</v>
      </c>
      <c r="I399" s="66" t="s">
        <v>158</v>
      </c>
      <c r="J399" s="66">
        <f t="shared" si="41"/>
        <v>154.80000000000001</v>
      </c>
    </row>
    <row r="400" spans="1:10" x14ac:dyDescent="0.25">
      <c r="A400" s="66" t="str">
        <f t="shared" si="36"/>
        <v>FAIXA 7Entre R$ 309,81 e R$ 329,80</v>
      </c>
      <c r="B400" s="66" t="s">
        <v>213</v>
      </c>
      <c r="C400" s="66" t="s">
        <v>153</v>
      </c>
      <c r="D400" s="66" t="s">
        <v>181</v>
      </c>
      <c r="E400" s="66">
        <f t="shared" si="37"/>
        <v>134.9</v>
      </c>
      <c r="F400" s="66">
        <f t="shared" si="38"/>
        <v>54.9</v>
      </c>
      <c r="G400" s="66">
        <f t="shared" si="39"/>
        <v>49.9</v>
      </c>
      <c r="H400" s="66">
        <f t="shared" si="40"/>
        <v>189.8</v>
      </c>
      <c r="I400" s="66" t="s">
        <v>160</v>
      </c>
      <c r="J400" s="66">
        <f t="shared" si="41"/>
        <v>184.8</v>
      </c>
    </row>
    <row r="401" spans="1:10" x14ac:dyDescent="0.25">
      <c r="A401" s="66" t="str">
        <f t="shared" si="36"/>
        <v>FAIXA 6Entre R$ 309,81 e R$ 329,80</v>
      </c>
      <c r="B401" s="66" t="s">
        <v>213</v>
      </c>
      <c r="C401" s="66" t="s">
        <v>153</v>
      </c>
      <c r="D401" s="66" t="s">
        <v>26</v>
      </c>
      <c r="E401" s="66">
        <f t="shared" si="37"/>
        <v>134.9</v>
      </c>
      <c r="F401" s="66">
        <f t="shared" si="38"/>
        <v>59.9</v>
      </c>
      <c r="G401" s="66">
        <f t="shared" si="39"/>
        <v>59.9</v>
      </c>
      <c r="H401" s="66">
        <f t="shared" si="40"/>
        <v>194.8</v>
      </c>
      <c r="I401" s="66" t="s">
        <v>159</v>
      </c>
      <c r="J401" s="66">
        <f t="shared" si="41"/>
        <v>194.8</v>
      </c>
    </row>
    <row r="402" spans="1:10" x14ac:dyDescent="0.25">
      <c r="A402" s="66" t="str">
        <f t="shared" si="36"/>
        <v>FAIXA 8Entre R$ 309,81 e R$ 329,80</v>
      </c>
      <c r="B402" s="66" t="s">
        <v>213</v>
      </c>
      <c r="C402" s="66" t="s">
        <v>153</v>
      </c>
      <c r="D402" s="66" t="s">
        <v>220</v>
      </c>
      <c r="E402" s="66">
        <f t="shared" si="37"/>
        <v>134.9</v>
      </c>
      <c r="F402" s="66">
        <f t="shared" si="38"/>
        <v>64.900000000000006</v>
      </c>
      <c r="G402" s="66">
        <f t="shared" si="39"/>
        <v>64.900000000000006</v>
      </c>
      <c r="H402" s="66">
        <f t="shared" si="40"/>
        <v>199.8</v>
      </c>
      <c r="I402" s="66" t="s">
        <v>161</v>
      </c>
      <c r="J402" s="66">
        <f t="shared" si="41"/>
        <v>199.8</v>
      </c>
    </row>
    <row r="403" spans="1:10" x14ac:dyDescent="0.25">
      <c r="A403" s="66" t="str">
        <f t="shared" si="36"/>
        <v>FAIXA 9Entre R$ 309,81 e R$ 329,80</v>
      </c>
      <c r="B403" s="66" t="s">
        <v>213</v>
      </c>
      <c r="C403" s="66" t="s">
        <v>151</v>
      </c>
      <c r="D403" s="66" t="s">
        <v>10</v>
      </c>
      <c r="E403" s="66">
        <f t="shared" si="37"/>
        <v>84.9</v>
      </c>
      <c r="F403" s="66">
        <f t="shared" si="38"/>
        <v>119.9</v>
      </c>
      <c r="G403" s="66">
        <f t="shared" si="39"/>
        <v>79.900000000000006</v>
      </c>
      <c r="H403" s="66">
        <f t="shared" si="40"/>
        <v>204.8</v>
      </c>
      <c r="I403" s="66" t="s">
        <v>162</v>
      </c>
      <c r="J403" s="66">
        <f t="shared" si="41"/>
        <v>164.8</v>
      </c>
    </row>
    <row r="404" spans="1:10" x14ac:dyDescent="0.25">
      <c r="A404" s="66" t="str">
        <f t="shared" si="36"/>
        <v>FAIXA 10Entre R$ 309,81 e R$ 329,80</v>
      </c>
      <c r="B404" s="66" t="s">
        <v>213</v>
      </c>
      <c r="C404" s="66" t="s">
        <v>152</v>
      </c>
      <c r="D404" s="66" t="s">
        <v>10</v>
      </c>
      <c r="E404" s="66">
        <f t="shared" si="37"/>
        <v>89.9</v>
      </c>
      <c r="F404" s="66">
        <f t="shared" si="38"/>
        <v>119.9</v>
      </c>
      <c r="G404" s="66">
        <f t="shared" si="39"/>
        <v>79.900000000000006</v>
      </c>
      <c r="H404" s="66">
        <f t="shared" si="40"/>
        <v>209.8</v>
      </c>
      <c r="I404" s="66" t="s">
        <v>163</v>
      </c>
      <c r="J404" s="66">
        <f t="shared" si="41"/>
        <v>169.8</v>
      </c>
    </row>
    <row r="405" spans="1:10" x14ac:dyDescent="0.25">
      <c r="A405" s="66" t="str">
        <f t="shared" si="36"/>
        <v>FAIXA 11Entre R$ 309,81 e R$ 329,80</v>
      </c>
      <c r="B405" s="66" t="s">
        <v>213</v>
      </c>
      <c r="C405" s="66" t="s">
        <v>153</v>
      </c>
      <c r="D405" s="66" t="s">
        <v>10</v>
      </c>
      <c r="E405" s="66">
        <f t="shared" si="37"/>
        <v>134.9</v>
      </c>
      <c r="F405" s="66">
        <f t="shared" si="38"/>
        <v>119.9</v>
      </c>
      <c r="G405" s="66">
        <f t="shared" si="39"/>
        <v>79.900000000000006</v>
      </c>
      <c r="H405" s="66">
        <f t="shared" si="40"/>
        <v>254.8</v>
      </c>
      <c r="I405" s="66" t="s">
        <v>164</v>
      </c>
      <c r="J405" s="66">
        <f t="shared" si="41"/>
        <v>214.8</v>
      </c>
    </row>
    <row r="406" spans="1:10" x14ac:dyDescent="0.25">
      <c r="A406" s="66" t="str">
        <f t="shared" si="36"/>
        <v>FAIXA 12Entre R$ 309,81 e R$ 329,80</v>
      </c>
      <c r="B406" s="66" t="s">
        <v>213</v>
      </c>
      <c r="C406" s="66" t="s">
        <v>151</v>
      </c>
      <c r="D406" s="66" t="s">
        <v>58</v>
      </c>
      <c r="E406" s="66">
        <f t="shared" si="37"/>
        <v>84.9</v>
      </c>
      <c r="F406" s="66">
        <f t="shared" si="38"/>
        <v>169.9</v>
      </c>
      <c r="G406" s="66">
        <f t="shared" si="39"/>
        <v>139.9</v>
      </c>
      <c r="H406" s="66">
        <f t="shared" si="40"/>
        <v>254.8</v>
      </c>
      <c r="I406" s="66" t="s">
        <v>165</v>
      </c>
      <c r="J406" s="66">
        <f t="shared" si="41"/>
        <v>224.8</v>
      </c>
    </row>
    <row r="407" spans="1:10" x14ac:dyDescent="0.25">
      <c r="A407" s="66" t="str">
        <f t="shared" si="36"/>
        <v>FAIXA 13Entre R$ 309,81 e R$ 329,80</v>
      </c>
      <c r="B407" s="66" t="s">
        <v>213</v>
      </c>
      <c r="C407" s="66" t="s">
        <v>152</v>
      </c>
      <c r="D407" s="66" t="s">
        <v>58</v>
      </c>
      <c r="E407" s="66">
        <f t="shared" si="37"/>
        <v>89.9</v>
      </c>
      <c r="F407" s="66">
        <f t="shared" si="38"/>
        <v>169.9</v>
      </c>
      <c r="G407" s="66">
        <f t="shared" si="39"/>
        <v>139.9</v>
      </c>
      <c r="H407" s="66">
        <f t="shared" si="40"/>
        <v>259.8</v>
      </c>
      <c r="I407" s="66" t="s">
        <v>166</v>
      </c>
      <c r="J407" s="66">
        <f t="shared" si="41"/>
        <v>229.8</v>
      </c>
    </row>
    <row r="408" spans="1:10" x14ac:dyDescent="0.25">
      <c r="A408" s="66" t="str">
        <f t="shared" si="36"/>
        <v>FAIXA 14Entre R$ 309,81 e R$ 329,80</v>
      </c>
      <c r="B408" s="66" t="s">
        <v>213</v>
      </c>
      <c r="C408" s="66" t="s">
        <v>153</v>
      </c>
      <c r="D408" s="66" t="s">
        <v>58</v>
      </c>
      <c r="E408" s="66">
        <f t="shared" si="37"/>
        <v>134.9</v>
      </c>
      <c r="F408" s="66">
        <f t="shared" si="38"/>
        <v>169.9</v>
      </c>
      <c r="G408" s="66">
        <f t="shared" si="39"/>
        <v>139.9</v>
      </c>
      <c r="H408" s="66">
        <f t="shared" si="40"/>
        <v>304.8</v>
      </c>
      <c r="I408" s="66" t="s">
        <v>167</v>
      </c>
      <c r="J408" s="66">
        <f t="shared" si="41"/>
        <v>274.8</v>
      </c>
    </row>
    <row r="409" spans="1:10" x14ac:dyDescent="0.25">
      <c r="A409" s="66" t="str">
        <f t="shared" si="36"/>
        <v>FAIXA 15Entre R$ 309,81 e R$ 329,80</v>
      </c>
      <c r="B409" s="66" t="s">
        <v>213</v>
      </c>
      <c r="C409" s="66" t="s">
        <v>151</v>
      </c>
      <c r="D409" s="66" t="s">
        <v>1</v>
      </c>
      <c r="E409" s="66">
        <f t="shared" si="37"/>
        <v>84.9</v>
      </c>
      <c r="F409" s="66">
        <f t="shared" si="38"/>
        <v>219.9</v>
      </c>
      <c r="G409" s="66">
        <f t="shared" si="39"/>
        <v>189.9</v>
      </c>
      <c r="H409" s="66">
        <f t="shared" si="40"/>
        <v>304.8</v>
      </c>
      <c r="I409" s="66" t="s">
        <v>168</v>
      </c>
      <c r="J409" s="66">
        <f t="shared" si="41"/>
        <v>274.8</v>
      </c>
    </row>
    <row r="410" spans="1:10" x14ac:dyDescent="0.25">
      <c r="A410" s="66" t="str">
        <f t="shared" si="36"/>
        <v>FAIXA 16Entre R$ 309,81 e R$ 329,80</v>
      </c>
      <c r="B410" s="66" t="s">
        <v>213</v>
      </c>
      <c r="C410" s="66" t="s">
        <v>152</v>
      </c>
      <c r="D410" s="66" t="s">
        <v>1</v>
      </c>
      <c r="E410" s="66">
        <f t="shared" si="37"/>
        <v>89.9</v>
      </c>
      <c r="F410" s="66">
        <f t="shared" si="38"/>
        <v>219.9</v>
      </c>
      <c r="G410" s="66">
        <f t="shared" si="39"/>
        <v>189.9</v>
      </c>
      <c r="H410" s="66">
        <f t="shared" si="40"/>
        <v>309.8</v>
      </c>
      <c r="I410" s="66" t="s">
        <v>169</v>
      </c>
      <c r="J410" s="66">
        <f t="shared" si="41"/>
        <v>279.8</v>
      </c>
    </row>
    <row r="411" spans="1:10" x14ac:dyDescent="0.25">
      <c r="A411" s="66" t="str">
        <f t="shared" si="36"/>
        <v>FAIXA 17Entre R$ 309,81 e R$ 329,80</v>
      </c>
      <c r="B411" s="66" t="s">
        <v>213</v>
      </c>
      <c r="C411" s="66" t="s">
        <v>153</v>
      </c>
      <c r="D411" s="66" t="s">
        <v>1</v>
      </c>
      <c r="E411" s="66">
        <f t="shared" si="37"/>
        <v>134.9</v>
      </c>
      <c r="F411" s="66">
        <f t="shared" si="38"/>
        <v>219.9</v>
      </c>
      <c r="G411" s="66">
        <f t="shared" si="39"/>
        <v>189.9</v>
      </c>
      <c r="H411" s="66">
        <f t="shared" si="40"/>
        <v>354.8</v>
      </c>
      <c r="I411" s="66" t="s">
        <v>170</v>
      </c>
      <c r="J411" s="66">
        <f t="shared" si="41"/>
        <v>324.8</v>
      </c>
    </row>
    <row r="412" spans="1:10" x14ac:dyDescent="0.25">
      <c r="A412" s="66" t="str">
        <f t="shared" si="36"/>
        <v>FAIXA 18Entre R$ 309,81 e R$ 329,80</v>
      </c>
      <c r="B412" s="66" t="s">
        <v>213</v>
      </c>
      <c r="C412" s="66" t="s">
        <v>154</v>
      </c>
      <c r="D412" s="66" t="s">
        <v>181</v>
      </c>
      <c r="E412" s="66">
        <f t="shared" si="37"/>
        <v>304.89999999999998</v>
      </c>
      <c r="F412" s="66">
        <f t="shared" si="38"/>
        <v>54.9</v>
      </c>
      <c r="G412" s="66">
        <f t="shared" si="39"/>
        <v>49.9</v>
      </c>
      <c r="H412" s="66">
        <f t="shared" si="40"/>
        <v>359.79999999999995</v>
      </c>
      <c r="I412" s="66" t="s">
        <v>171</v>
      </c>
      <c r="J412" s="66">
        <f t="shared" si="41"/>
        <v>354.79999999999995</v>
      </c>
    </row>
    <row r="413" spans="1:10" x14ac:dyDescent="0.25">
      <c r="A413" s="66" t="str">
        <f t="shared" si="36"/>
        <v>FAIXA 19Entre R$ 309,81 e R$ 329,80</v>
      </c>
      <c r="B413" s="66" t="s">
        <v>213</v>
      </c>
      <c r="C413" s="66" t="s">
        <v>154</v>
      </c>
      <c r="D413" s="66" t="s">
        <v>26</v>
      </c>
      <c r="E413" s="66">
        <f t="shared" si="37"/>
        <v>304.89999999999998</v>
      </c>
      <c r="F413" s="66">
        <f t="shared" si="38"/>
        <v>59.9</v>
      </c>
      <c r="G413" s="66">
        <f t="shared" si="39"/>
        <v>59.9</v>
      </c>
      <c r="H413" s="66">
        <f t="shared" si="40"/>
        <v>364.79999999999995</v>
      </c>
      <c r="I413" s="66" t="s">
        <v>172</v>
      </c>
      <c r="J413" s="66">
        <f t="shared" si="41"/>
        <v>364.79999999999995</v>
      </c>
    </row>
    <row r="414" spans="1:10" x14ac:dyDescent="0.25">
      <c r="A414" s="66" t="str">
        <f t="shared" si="36"/>
        <v>FAIXA 20Entre R$ 309,81 e R$ 329,80</v>
      </c>
      <c r="B414" s="66" t="s">
        <v>213</v>
      </c>
      <c r="C414" s="66" t="s">
        <v>154</v>
      </c>
      <c r="D414" s="66" t="s">
        <v>220</v>
      </c>
      <c r="E414" s="66">
        <f t="shared" si="37"/>
        <v>304.89999999999998</v>
      </c>
      <c r="F414" s="66">
        <f t="shared" si="38"/>
        <v>64.900000000000006</v>
      </c>
      <c r="G414" s="66">
        <f t="shared" si="39"/>
        <v>64.900000000000006</v>
      </c>
      <c r="H414" s="66">
        <f t="shared" si="40"/>
        <v>369.79999999999995</v>
      </c>
      <c r="I414" s="66" t="s">
        <v>173</v>
      </c>
      <c r="J414" s="66">
        <f t="shared" si="41"/>
        <v>369.79999999999995</v>
      </c>
    </row>
    <row r="415" spans="1:10" x14ac:dyDescent="0.25">
      <c r="A415" s="66" t="str">
        <f t="shared" si="36"/>
        <v>FAIXA 21Entre R$ 309,81 e R$ 329,80</v>
      </c>
      <c r="B415" s="66" t="s">
        <v>213</v>
      </c>
      <c r="C415" s="66" t="s">
        <v>151</v>
      </c>
      <c r="D415" s="66" t="s">
        <v>59</v>
      </c>
      <c r="E415" s="66">
        <f t="shared" si="37"/>
        <v>84.9</v>
      </c>
      <c r="F415" s="66">
        <f t="shared" si="38"/>
        <v>319.89999999999998</v>
      </c>
      <c r="G415" s="66">
        <f t="shared" si="39"/>
        <v>319.89999999999998</v>
      </c>
      <c r="H415" s="66">
        <f t="shared" si="40"/>
        <v>404.79999999999995</v>
      </c>
      <c r="I415" s="66" t="s">
        <v>174</v>
      </c>
      <c r="J415" s="66">
        <f t="shared" si="41"/>
        <v>404.79999999999995</v>
      </c>
    </row>
    <row r="416" spans="1:10" x14ac:dyDescent="0.25">
      <c r="A416" s="66" t="str">
        <f t="shared" si="36"/>
        <v>FAIXA 22Entre R$ 309,81 e R$ 329,80</v>
      </c>
      <c r="B416" s="66" t="s">
        <v>213</v>
      </c>
      <c r="C416" s="66" t="s">
        <v>152</v>
      </c>
      <c r="D416" s="66" t="s">
        <v>59</v>
      </c>
      <c r="E416" s="66">
        <f t="shared" si="37"/>
        <v>89.9</v>
      </c>
      <c r="F416" s="66">
        <f t="shared" si="38"/>
        <v>319.89999999999998</v>
      </c>
      <c r="G416" s="66">
        <f t="shared" si="39"/>
        <v>319.89999999999998</v>
      </c>
      <c r="H416" s="66">
        <f t="shared" si="40"/>
        <v>409.79999999999995</v>
      </c>
      <c r="I416" s="66" t="s">
        <v>175</v>
      </c>
      <c r="J416" s="66">
        <f t="shared" si="41"/>
        <v>409.79999999999995</v>
      </c>
    </row>
    <row r="417" spans="1:10" x14ac:dyDescent="0.25">
      <c r="A417" s="66" t="str">
        <f t="shared" si="36"/>
        <v>FAIXA 23Entre R$ 309,81 e R$ 329,80</v>
      </c>
      <c r="B417" s="66" t="s">
        <v>213</v>
      </c>
      <c r="C417" s="66" t="s">
        <v>154</v>
      </c>
      <c r="D417" s="66" t="s">
        <v>10</v>
      </c>
      <c r="E417" s="66">
        <f t="shared" si="37"/>
        <v>304.89999999999998</v>
      </c>
      <c r="F417" s="66">
        <f t="shared" si="38"/>
        <v>119.9</v>
      </c>
      <c r="G417" s="66">
        <f t="shared" si="39"/>
        <v>79.900000000000006</v>
      </c>
      <c r="H417" s="66">
        <f t="shared" si="40"/>
        <v>424.79999999999995</v>
      </c>
      <c r="I417" s="66" t="s">
        <v>176</v>
      </c>
      <c r="J417" s="66">
        <f t="shared" si="41"/>
        <v>384.79999999999995</v>
      </c>
    </row>
    <row r="418" spans="1:10" x14ac:dyDescent="0.25">
      <c r="A418" s="66" t="str">
        <f t="shared" si="36"/>
        <v>FAIXA 24Entre R$ 309,81 e R$ 329,80</v>
      </c>
      <c r="B418" s="66" t="s">
        <v>213</v>
      </c>
      <c r="C418" s="66" t="s">
        <v>153</v>
      </c>
      <c r="D418" s="66" t="s">
        <v>59</v>
      </c>
      <c r="E418" s="66">
        <f t="shared" si="37"/>
        <v>134.9</v>
      </c>
      <c r="F418" s="66">
        <f t="shared" si="38"/>
        <v>319.89999999999998</v>
      </c>
      <c r="G418" s="66">
        <f t="shared" si="39"/>
        <v>319.89999999999998</v>
      </c>
      <c r="H418" s="66">
        <f t="shared" si="40"/>
        <v>454.79999999999995</v>
      </c>
      <c r="I418" s="66" t="s">
        <v>177</v>
      </c>
      <c r="J418" s="66">
        <f t="shared" si="41"/>
        <v>454.79999999999995</v>
      </c>
    </row>
    <row r="419" spans="1:10" x14ac:dyDescent="0.25">
      <c r="A419" s="66" t="str">
        <f t="shared" si="36"/>
        <v>FAIXA 25Entre R$ 309,81 e R$ 329,80</v>
      </c>
      <c r="B419" s="66" t="s">
        <v>213</v>
      </c>
      <c r="C419" s="66" t="s">
        <v>154</v>
      </c>
      <c r="D419" s="66" t="s">
        <v>58</v>
      </c>
      <c r="E419" s="66">
        <f t="shared" si="37"/>
        <v>304.89999999999998</v>
      </c>
      <c r="F419" s="66">
        <f t="shared" si="38"/>
        <v>169.9</v>
      </c>
      <c r="G419" s="66">
        <f t="shared" si="39"/>
        <v>139.9</v>
      </c>
      <c r="H419" s="66">
        <f t="shared" si="40"/>
        <v>474.79999999999995</v>
      </c>
      <c r="I419" s="66" t="s">
        <v>206</v>
      </c>
      <c r="J419" s="66">
        <f t="shared" si="41"/>
        <v>444.79999999999995</v>
      </c>
    </row>
    <row r="420" spans="1:10" x14ac:dyDescent="0.25">
      <c r="A420" s="66" t="str">
        <f t="shared" si="36"/>
        <v>FAIXA 26Entre R$ 309,81 e R$ 329,80</v>
      </c>
      <c r="B420" s="66" t="s">
        <v>213</v>
      </c>
      <c r="C420" s="66" t="s">
        <v>154</v>
      </c>
      <c r="D420" s="66" t="s">
        <v>1</v>
      </c>
      <c r="E420" s="66">
        <f t="shared" si="37"/>
        <v>304.89999999999998</v>
      </c>
      <c r="F420" s="66">
        <f t="shared" si="38"/>
        <v>219.9</v>
      </c>
      <c r="G420" s="66">
        <f t="shared" si="39"/>
        <v>189.9</v>
      </c>
      <c r="H420" s="66">
        <f t="shared" si="40"/>
        <v>524.79999999999995</v>
      </c>
      <c r="I420" s="66" t="s">
        <v>207</v>
      </c>
      <c r="J420" s="66">
        <f t="shared" si="41"/>
        <v>494.79999999999995</v>
      </c>
    </row>
    <row r="421" spans="1:10" x14ac:dyDescent="0.25">
      <c r="A421" s="66" t="str">
        <f t="shared" si="36"/>
        <v>FAIXA 27Entre R$ 309,81 e R$ 329,80</v>
      </c>
      <c r="B421" s="66" t="s">
        <v>213</v>
      </c>
      <c r="C421" s="66" t="s">
        <v>154</v>
      </c>
      <c r="D421" s="66" t="s">
        <v>59</v>
      </c>
      <c r="E421" s="66">
        <f t="shared" si="37"/>
        <v>304.89999999999998</v>
      </c>
      <c r="F421" s="66">
        <f t="shared" si="38"/>
        <v>319.89999999999998</v>
      </c>
      <c r="G421" s="66">
        <f t="shared" si="39"/>
        <v>319.89999999999998</v>
      </c>
      <c r="H421" s="66">
        <f t="shared" si="40"/>
        <v>624.79999999999995</v>
      </c>
      <c r="I421" s="66" t="s">
        <v>208</v>
      </c>
      <c r="J421" s="66">
        <f t="shared" si="41"/>
        <v>624.79999999999995</v>
      </c>
    </row>
    <row r="422" spans="1:10" x14ac:dyDescent="0.25">
      <c r="A422" s="66" t="str">
        <f t="shared" si="36"/>
        <v>FAIXA 0Entre R$ 329,81 e R$ 339,80</v>
      </c>
      <c r="B422" s="66" t="s">
        <v>120</v>
      </c>
      <c r="C422" s="66" t="s">
        <v>151</v>
      </c>
      <c r="D422" s="66" t="s">
        <v>181</v>
      </c>
      <c r="E422" s="66">
        <f t="shared" si="37"/>
        <v>84.9</v>
      </c>
      <c r="F422" s="66">
        <f t="shared" si="38"/>
        <v>54.9</v>
      </c>
      <c r="G422" s="66">
        <f t="shared" si="39"/>
        <v>49.9</v>
      </c>
      <c r="H422" s="66">
        <f t="shared" si="40"/>
        <v>139.80000000000001</v>
      </c>
      <c r="I422" s="66" t="s">
        <v>189</v>
      </c>
      <c r="J422" s="66">
        <f t="shared" si="41"/>
        <v>134.80000000000001</v>
      </c>
    </row>
    <row r="423" spans="1:10" x14ac:dyDescent="0.25">
      <c r="A423" s="66" t="str">
        <f t="shared" si="36"/>
        <v>FAIXA 1Entre R$ 329,81 e R$ 339,80</v>
      </c>
      <c r="B423" s="66" t="s">
        <v>120</v>
      </c>
      <c r="C423" s="66" t="s">
        <v>151</v>
      </c>
      <c r="D423" s="66" t="s">
        <v>26</v>
      </c>
      <c r="E423" s="66">
        <f t="shared" si="37"/>
        <v>84.9</v>
      </c>
      <c r="F423" s="66">
        <f t="shared" si="38"/>
        <v>59.9</v>
      </c>
      <c r="G423" s="66">
        <f t="shared" si="39"/>
        <v>59.9</v>
      </c>
      <c r="H423" s="66">
        <f t="shared" si="40"/>
        <v>144.80000000000001</v>
      </c>
      <c r="I423" s="66" t="s">
        <v>66</v>
      </c>
      <c r="J423" s="66">
        <f t="shared" si="41"/>
        <v>144.80000000000001</v>
      </c>
    </row>
    <row r="424" spans="1:10" x14ac:dyDescent="0.25">
      <c r="A424" s="66" t="str">
        <f t="shared" si="36"/>
        <v>FAIXA 3Entre R$ 329,81 e R$ 339,80</v>
      </c>
      <c r="B424" s="66" t="s">
        <v>120</v>
      </c>
      <c r="C424" s="66" t="s">
        <v>152</v>
      </c>
      <c r="D424" s="66" t="s">
        <v>181</v>
      </c>
      <c r="E424" s="66">
        <f t="shared" si="37"/>
        <v>89.9</v>
      </c>
      <c r="F424" s="66">
        <f t="shared" si="38"/>
        <v>54.9</v>
      </c>
      <c r="G424" s="66">
        <f t="shared" si="39"/>
        <v>49.9</v>
      </c>
      <c r="H424" s="66">
        <f t="shared" si="40"/>
        <v>144.80000000000001</v>
      </c>
      <c r="I424" s="66" t="s">
        <v>156</v>
      </c>
      <c r="J424" s="66">
        <f t="shared" si="41"/>
        <v>139.80000000000001</v>
      </c>
    </row>
    <row r="425" spans="1:10" x14ac:dyDescent="0.25">
      <c r="A425" s="66" t="str">
        <f t="shared" si="36"/>
        <v>FAIXA 2Entre R$ 329,81 e R$ 339,80</v>
      </c>
      <c r="B425" s="66" t="s">
        <v>120</v>
      </c>
      <c r="C425" s="66" t="s">
        <v>151</v>
      </c>
      <c r="D425" s="66" t="s">
        <v>220</v>
      </c>
      <c r="E425" s="66">
        <f t="shared" si="37"/>
        <v>84.9</v>
      </c>
      <c r="F425" s="66">
        <f t="shared" si="38"/>
        <v>64.900000000000006</v>
      </c>
      <c r="G425" s="66">
        <f t="shared" si="39"/>
        <v>64.900000000000006</v>
      </c>
      <c r="H425" s="66">
        <f t="shared" si="40"/>
        <v>149.80000000000001</v>
      </c>
      <c r="I425" s="66" t="s">
        <v>67</v>
      </c>
      <c r="J425" s="66">
        <f t="shared" si="41"/>
        <v>149.80000000000001</v>
      </c>
    </row>
    <row r="426" spans="1:10" x14ac:dyDescent="0.25">
      <c r="A426" s="66" t="str">
        <f t="shared" si="36"/>
        <v>FAIXA 4Entre R$ 329,81 e R$ 339,80</v>
      </c>
      <c r="B426" s="66" t="s">
        <v>120</v>
      </c>
      <c r="C426" s="66" t="s">
        <v>152</v>
      </c>
      <c r="D426" s="66" t="s">
        <v>26</v>
      </c>
      <c r="E426" s="66">
        <f t="shared" si="37"/>
        <v>89.9</v>
      </c>
      <c r="F426" s="66">
        <f t="shared" si="38"/>
        <v>59.9</v>
      </c>
      <c r="G426" s="66">
        <f t="shared" si="39"/>
        <v>59.9</v>
      </c>
      <c r="H426" s="66">
        <f t="shared" si="40"/>
        <v>149.80000000000001</v>
      </c>
      <c r="I426" s="66" t="s">
        <v>157</v>
      </c>
      <c r="J426" s="66">
        <f t="shared" si="41"/>
        <v>149.80000000000001</v>
      </c>
    </row>
    <row r="427" spans="1:10" x14ac:dyDescent="0.25">
      <c r="A427" s="66" t="str">
        <f t="shared" si="36"/>
        <v>FAIXA 5Entre R$ 329,81 e R$ 339,80</v>
      </c>
      <c r="B427" s="66" t="s">
        <v>120</v>
      </c>
      <c r="C427" s="66" t="s">
        <v>152</v>
      </c>
      <c r="D427" s="66" t="s">
        <v>220</v>
      </c>
      <c r="E427" s="66">
        <f t="shared" si="37"/>
        <v>89.9</v>
      </c>
      <c r="F427" s="66">
        <f t="shared" si="38"/>
        <v>64.900000000000006</v>
      </c>
      <c r="G427" s="66">
        <f t="shared" si="39"/>
        <v>64.900000000000006</v>
      </c>
      <c r="H427" s="66">
        <f t="shared" si="40"/>
        <v>154.80000000000001</v>
      </c>
      <c r="I427" s="66" t="s">
        <v>158</v>
      </c>
      <c r="J427" s="66">
        <f t="shared" si="41"/>
        <v>154.80000000000001</v>
      </c>
    </row>
    <row r="428" spans="1:10" x14ac:dyDescent="0.25">
      <c r="A428" s="66" t="str">
        <f t="shared" si="36"/>
        <v>FAIXA 7Entre R$ 329,81 e R$ 339,80</v>
      </c>
      <c r="B428" s="66" t="s">
        <v>120</v>
      </c>
      <c r="C428" s="66" t="s">
        <v>153</v>
      </c>
      <c r="D428" s="66" t="s">
        <v>181</v>
      </c>
      <c r="E428" s="66">
        <f t="shared" si="37"/>
        <v>134.9</v>
      </c>
      <c r="F428" s="66">
        <f t="shared" si="38"/>
        <v>54.9</v>
      </c>
      <c r="G428" s="66">
        <f t="shared" si="39"/>
        <v>49.9</v>
      </c>
      <c r="H428" s="66">
        <f t="shared" si="40"/>
        <v>189.8</v>
      </c>
      <c r="I428" s="66" t="s">
        <v>160</v>
      </c>
      <c r="J428" s="66">
        <f t="shared" si="41"/>
        <v>184.8</v>
      </c>
    </row>
    <row r="429" spans="1:10" x14ac:dyDescent="0.25">
      <c r="A429" s="66" t="str">
        <f t="shared" si="36"/>
        <v>FAIXA 6Entre R$ 329,81 e R$ 339,80</v>
      </c>
      <c r="B429" s="66" t="s">
        <v>120</v>
      </c>
      <c r="C429" s="66" t="s">
        <v>153</v>
      </c>
      <c r="D429" s="66" t="s">
        <v>26</v>
      </c>
      <c r="E429" s="66">
        <f t="shared" si="37"/>
        <v>134.9</v>
      </c>
      <c r="F429" s="66">
        <f t="shared" si="38"/>
        <v>59.9</v>
      </c>
      <c r="G429" s="66">
        <f t="shared" si="39"/>
        <v>59.9</v>
      </c>
      <c r="H429" s="66">
        <f t="shared" si="40"/>
        <v>194.8</v>
      </c>
      <c r="I429" s="66" t="s">
        <v>159</v>
      </c>
      <c r="J429" s="66">
        <f t="shared" si="41"/>
        <v>194.8</v>
      </c>
    </row>
    <row r="430" spans="1:10" x14ac:dyDescent="0.25">
      <c r="A430" s="66" t="str">
        <f t="shared" si="36"/>
        <v>FAIXA 8Entre R$ 329,81 e R$ 339,80</v>
      </c>
      <c r="B430" s="66" t="s">
        <v>120</v>
      </c>
      <c r="C430" s="66" t="s">
        <v>153</v>
      </c>
      <c r="D430" s="66" t="s">
        <v>220</v>
      </c>
      <c r="E430" s="66">
        <f t="shared" si="37"/>
        <v>134.9</v>
      </c>
      <c r="F430" s="66">
        <f t="shared" si="38"/>
        <v>64.900000000000006</v>
      </c>
      <c r="G430" s="66">
        <f t="shared" si="39"/>
        <v>64.900000000000006</v>
      </c>
      <c r="H430" s="66">
        <f t="shared" si="40"/>
        <v>199.8</v>
      </c>
      <c r="I430" s="66" t="s">
        <v>161</v>
      </c>
      <c r="J430" s="66">
        <f t="shared" si="41"/>
        <v>199.8</v>
      </c>
    </row>
    <row r="431" spans="1:10" x14ac:dyDescent="0.25">
      <c r="A431" s="66" t="str">
        <f t="shared" si="36"/>
        <v>FAIXA 9Entre R$ 329,81 e R$ 339,80</v>
      </c>
      <c r="B431" s="66" t="s">
        <v>120</v>
      </c>
      <c r="C431" s="66" t="s">
        <v>151</v>
      </c>
      <c r="D431" s="66" t="s">
        <v>10</v>
      </c>
      <c r="E431" s="66">
        <f t="shared" si="37"/>
        <v>84.9</v>
      </c>
      <c r="F431" s="66">
        <f t="shared" si="38"/>
        <v>119.9</v>
      </c>
      <c r="G431" s="66">
        <f t="shared" si="39"/>
        <v>79.900000000000006</v>
      </c>
      <c r="H431" s="66">
        <f t="shared" si="40"/>
        <v>204.8</v>
      </c>
      <c r="I431" s="66" t="s">
        <v>162</v>
      </c>
      <c r="J431" s="66">
        <f t="shared" si="41"/>
        <v>164.8</v>
      </c>
    </row>
    <row r="432" spans="1:10" x14ac:dyDescent="0.25">
      <c r="A432" s="66" t="str">
        <f t="shared" si="36"/>
        <v>FAIXA 10Entre R$ 329,81 e R$ 339,80</v>
      </c>
      <c r="B432" s="66" t="s">
        <v>120</v>
      </c>
      <c r="C432" s="66" t="s">
        <v>152</v>
      </c>
      <c r="D432" s="66" t="s">
        <v>10</v>
      </c>
      <c r="E432" s="66">
        <f t="shared" si="37"/>
        <v>89.9</v>
      </c>
      <c r="F432" s="66">
        <f t="shared" si="38"/>
        <v>119.9</v>
      </c>
      <c r="G432" s="66">
        <f t="shared" si="39"/>
        <v>79.900000000000006</v>
      </c>
      <c r="H432" s="66">
        <f t="shared" si="40"/>
        <v>209.8</v>
      </c>
      <c r="I432" s="66" t="s">
        <v>163</v>
      </c>
      <c r="J432" s="66">
        <f t="shared" si="41"/>
        <v>169.8</v>
      </c>
    </row>
    <row r="433" spans="1:10" x14ac:dyDescent="0.25">
      <c r="A433" s="66" t="str">
        <f t="shared" si="36"/>
        <v>FAIXA 11Entre R$ 329,81 e R$ 339,80</v>
      </c>
      <c r="B433" s="66" t="s">
        <v>120</v>
      </c>
      <c r="C433" s="66" t="s">
        <v>153</v>
      </c>
      <c r="D433" s="66" t="s">
        <v>10</v>
      </c>
      <c r="E433" s="66">
        <f t="shared" si="37"/>
        <v>134.9</v>
      </c>
      <c r="F433" s="66">
        <f t="shared" si="38"/>
        <v>119.9</v>
      </c>
      <c r="G433" s="66">
        <f t="shared" si="39"/>
        <v>79.900000000000006</v>
      </c>
      <c r="H433" s="66">
        <f t="shared" si="40"/>
        <v>254.8</v>
      </c>
      <c r="I433" s="66" t="s">
        <v>164</v>
      </c>
      <c r="J433" s="66">
        <f t="shared" si="41"/>
        <v>214.8</v>
      </c>
    </row>
    <row r="434" spans="1:10" x14ac:dyDescent="0.25">
      <c r="A434" s="66" t="str">
        <f t="shared" si="36"/>
        <v>FAIXA 12Entre R$ 329,81 e R$ 339,80</v>
      </c>
      <c r="B434" s="66" t="s">
        <v>120</v>
      </c>
      <c r="C434" s="66" t="s">
        <v>151</v>
      </c>
      <c r="D434" s="66" t="s">
        <v>58</v>
      </c>
      <c r="E434" s="66">
        <f t="shared" si="37"/>
        <v>84.9</v>
      </c>
      <c r="F434" s="66">
        <f t="shared" si="38"/>
        <v>169.9</v>
      </c>
      <c r="G434" s="66">
        <f t="shared" si="39"/>
        <v>139.9</v>
      </c>
      <c r="H434" s="66">
        <f t="shared" si="40"/>
        <v>254.8</v>
      </c>
      <c r="I434" s="66" t="s">
        <v>165</v>
      </c>
      <c r="J434" s="66">
        <f t="shared" si="41"/>
        <v>224.8</v>
      </c>
    </row>
    <row r="435" spans="1:10" x14ac:dyDescent="0.25">
      <c r="A435" s="66" t="str">
        <f t="shared" si="36"/>
        <v>FAIXA 13Entre R$ 329,81 e R$ 339,80</v>
      </c>
      <c r="B435" s="66" t="s">
        <v>120</v>
      </c>
      <c r="C435" s="66" t="s">
        <v>152</v>
      </c>
      <c r="D435" s="66" t="s">
        <v>58</v>
      </c>
      <c r="E435" s="66">
        <f t="shared" si="37"/>
        <v>89.9</v>
      </c>
      <c r="F435" s="66">
        <f t="shared" si="38"/>
        <v>169.9</v>
      </c>
      <c r="G435" s="66">
        <f t="shared" si="39"/>
        <v>139.9</v>
      </c>
      <c r="H435" s="66">
        <f t="shared" si="40"/>
        <v>259.8</v>
      </c>
      <c r="I435" s="66" t="s">
        <v>166</v>
      </c>
      <c r="J435" s="66">
        <f t="shared" si="41"/>
        <v>229.8</v>
      </c>
    </row>
    <row r="436" spans="1:10" x14ac:dyDescent="0.25">
      <c r="A436" s="66" t="str">
        <f t="shared" si="36"/>
        <v>FAIXA 14Entre R$ 329,81 e R$ 339,80</v>
      </c>
      <c r="B436" s="66" t="s">
        <v>120</v>
      </c>
      <c r="C436" s="66" t="s">
        <v>153</v>
      </c>
      <c r="D436" s="66" t="s">
        <v>58</v>
      </c>
      <c r="E436" s="66">
        <f t="shared" si="37"/>
        <v>134.9</v>
      </c>
      <c r="F436" s="66">
        <f t="shared" si="38"/>
        <v>169.9</v>
      </c>
      <c r="G436" s="66">
        <f t="shared" si="39"/>
        <v>139.9</v>
      </c>
      <c r="H436" s="66">
        <f t="shared" si="40"/>
        <v>304.8</v>
      </c>
      <c r="I436" s="66" t="s">
        <v>167</v>
      </c>
      <c r="J436" s="66">
        <f t="shared" si="41"/>
        <v>274.8</v>
      </c>
    </row>
    <row r="437" spans="1:10" x14ac:dyDescent="0.25">
      <c r="A437" s="66" t="str">
        <f t="shared" si="36"/>
        <v>FAIXA 15Entre R$ 329,81 e R$ 339,80</v>
      </c>
      <c r="B437" s="66" t="s">
        <v>120</v>
      </c>
      <c r="C437" s="66" t="s">
        <v>151</v>
      </c>
      <c r="D437" s="66" t="s">
        <v>1</v>
      </c>
      <c r="E437" s="66">
        <f t="shared" si="37"/>
        <v>84.9</v>
      </c>
      <c r="F437" s="66">
        <f t="shared" si="38"/>
        <v>219.9</v>
      </c>
      <c r="G437" s="66">
        <f t="shared" si="39"/>
        <v>189.9</v>
      </c>
      <c r="H437" s="66">
        <f t="shared" si="40"/>
        <v>304.8</v>
      </c>
      <c r="I437" s="66" t="s">
        <v>168</v>
      </c>
      <c r="J437" s="66">
        <f t="shared" si="41"/>
        <v>274.8</v>
      </c>
    </row>
    <row r="438" spans="1:10" x14ac:dyDescent="0.25">
      <c r="A438" s="66" t="str">
        <f t="shared" si="36"/>
        <v>FAIXA 16Entre R$ 329,81 e R$ 339,80</v>
      </c>
      <c r="B438" s="66" t="s">
        <v>120</v>
      </c>
      <c r="C438" s="66" t="s">
        <v>152</v>
      </c>
      <c r="D438" s="66" t="s">
        <v>1</v>
      </c>
      <c r="E438" s="66">
        <f t="shared" si="37"/>
        <v>89.9</v>
      </c>
      <c r="F438" s="66">
        <f t="shared" si="38"/>
        <v>219.9</v>
      </c>
      <c r="G438" s="66">
        <f t="shared" si="39"/>
        <v>189.9</v>
      </c>
      <c r="H438" s="66">
        <f t="shared" si="40"/>
        <v>309.8</v>
      </c>
      <c r="I438" s="66" t="s">
        <v>169</v>
      </c>
      <c r="J438" s="66">
        <f t="shared" si="41"/>
        <v>279.8</v>
      </c>
    </row>
    <row r="439" spans="1:10" x14ac:dyDescent="0.25">
      <c r="A439" s="66" t="str">
        <f t="shared" si="36"/>
        <v>FAIXA 17Entre R$ 329,81 e R$ 339,80</v>
      </c>
      <c r="B439" s="66" t="s">
        <v>120</v>
      </c>
      <c r="C439" s="66" t="s">
        <v>153</v>
      </c>
      <c r="D439" s="66" t="s">
        <v>1</v>
      </c>
      <c r="E439" s="66">
        <f t="shared" si="37"/>
        <v>134.9</v>
      </c>
      <c r="F439" s="66">
        <f t="shared" si="38"/>
        <v>219.9</v>
      </c>
      <c r="G439" s="66">
        <f t="shared" si="39"/>
        <v>189.9</v>
      </c>
      <c r="H439" s="66">
        <f t="shared" si="40"/>
        <v>354.8</v>
      </c>
      <c r="I439" s="66" t="s">
        <v>170</v>
      </c>
      <c r="J439" s="66">
        <f t="shared" si="41"/>
        <v>324.8</v>
      </c>
    </row>
    <row r="440" spans="1:10" x14ac:dyDescent="0.25">
      <c r="A440" s="66" t="str">
        <f t="shared" si="36"/>
        <v>FAIXA 18Entre R$ 329,81 e R$ 339,80</v>
      </c>
      <c r="B440" s="66" t="s">
        <v>120</v>
      </c>
      <c r="C440" s="66" t="s">
        <v>154</v>
      </c>
      <c r="D440" s="66" t="s">
        <v>181</v>
      </c>
      <c r="E440" s="66">
        <f t="shared" si="37"/>
        <v>304.89999999999998</v>
      </c>
      <c r="F440" s="66">
        <f t="shared" si="38"/>
        <v>54.9</v>
      </c>
      <c r="G440" s="66">
        <f t="shared" si="39"/>
        <v>49.9</v>
      </c>
      <c r="H440" s="66">
        <f t="shared" si="40"/>
        <v>359.79999999999995</v>
      </c>
      <c r="I440" s="66" t="s">
        <v>171</v>
      </c>
      <c r="J440" s="66">
        <f t="shared" si="41"/>
        <v>354.79999999999995</v>
      </c>
    </row>
    <row r="441" spans="1:10" x14ac:dyDescent="0.25">
      <c r="A441" s="66" t="str">
        <f t="shared" si="36"/>
        <v>FAIXA 19Entre R$ 329,81 e R$ 339,80</v>
      </c>
      <c r="B441" s="66" t="s">
        <v>120</v>
      </c>
      <c r="C441" s="66" t="s">
        <v>154</v>
      </c>
      <c r="D441" s="66" t="s">
        <v>26</v>
      </c>
      <c r="E441" s="66">
        <f t="shared" si="37"/>
        <v>304.89999999999998</v>
      </c>
      <c r="F441" s="66">
        <f t="shared" si="38"/>
        <v>59.9</v>
      </c>
      <c r="G441" s="66">
        <f t="shared" si="39"/>
        <v>59.9</v>
      </c>
      <c r="H441" s="66">
        <f t="shared" si="40"/>
        <v>364.79999999999995</v>
      </c>
      <c r="I441" s="66" t="s">
        <v>172</v>
      </c>
      <c r="J441" s="66">
        <f t="shared" si="41"/>
        <v>364.79999999999995</v>
      </c>
    </row>
    <row r="442" spans="1:10" x14ac:dyDescent="0.25">
      <c r="A442" s="66" t="str">
        <f t="shared" si="36"/>
        <v>FAIXA 20Entre R$ 329,81 e R$ 339,80</v>
      </c>
      <c r="B442" s="66" t="s">
        <v>120</v>
      </c>
      <c r="C442" s="66" t="s">
        <v>154</v>
      </c>
      <c r="D442" s="66" t="s">
        <v>220</v>
      </c>
      <c r="E442" s="66">
        <f t="shared" si="37"/>
        <v>304.89999999999998</v>
      </c>
      <c r="F442" s="66">
        <f t="shared" si="38"/>
        <v>64.900000000000006</v>
      </c>
      <c r="G442" s="66">
        <f t="shared" si="39"/>
        <v>64.900000000000006</v>
      </c>
      <c r="H442" s="66">
        <f t="shared" si="40"/>
        <v>369.79999999999995</v>
      </c>
      <c r="I442" s="66" t="s">
        <v>173</v>
      </c>
      <c r="J442" s="66">
        <f t="shared" si="41"/>
        <v>369.79999999999995</v>
      </c>
    </row>
    <row r="443" spans="1:10" x14ac:dyDescent="0.25">
      <c r="A443" s="66" t="str">
        <f t="shared" si="36"/>
        <v>FAIXA 21Entre R$ 329,81 e R$ 339,80</v>
      </c>
      <c r="B443" s="66" t="s">
        <v>120</v>
      </c>
      <c r="C443" s="66" t="s">
        <v>151</v>
      </c>
      <c r="D443" s="66" t="s">
        <v>59</v>
      </c>
      <c r="E443" s="66">
        <f t="shared" si="37"/>
        <v>84.9</v>
      </c>
      <c r="F443" s="66">
        <f t="shared" si="38"/>
        <v>319.89999999999998</v>
      </c>
      <c r="G443" s="66">
        <f t="shared" si="39"/>
        <v>319.89999999999998</v>
      </c>
      <c r="H443" s="66">
        <f t="shared" si="40"/>
        <v>404.79999999999995</v>
      </c>
      <c r="I443" s="66" t="s">
        <v>174</v>
      </c>
      <c r="J443" s="66">
        <f t="shared" si="41"/>
        <v>404.79999999999995</v>
      </c>
    </row>
    <row r="444" spans="1:10" x14ac:dyDescent="0.25">
      <c r="A444" s="66" t="str">
        <f t="shared" si="36"/>
        <v>FAIXA 22Entre R$ 329,81 e R$ 339,80</v>
      </c>
      <c r="B444" s="66" t="s">
        <v>120</v>
      </c>
      <c r="C444" s="66" t="s">
        <v>152</v>
      </c>
      <c r="D444" s="66" t="s">
        <v>59</v>
      </c>
      <c r="E444" s="66">
        <f t="shared" si="37"/>
        <v>89.9</v>
      </c>
      <c r="F444" s="66">
        <f t="shared" si="38"/>
        <v>319.89999999999998</v>
      </c>
      <c r="G444" s="66">
        <f t="shared" si="39"/>
        <v>319.89999999999998</v>
      </c>
      <c r="H444" s="66">
        <f t="shared" si="40"/>
        <v>409.79999999999995</v>
      </c>
      <c r="I444" s="66" t="s">
        <v>175</v>
      </c>
      <c r="J444" s="66">
        <f t="shared" si="41"/>
        <v>409.79999999999995</v>
      </c>
    </row>
    <row r="445" spans="1:10" x14ac:dyDescent="0.25">
      <c r="A445" s="66" t="str">
        <f t="shared" si="36"/>
        <v>FAIXA 23Entre R$ 329,81 e R$ 339,80</v>
      </c>
      <c r="B445" s="66" t="s">
        <v>120</v>
      </c>
      <c r="C445" s="66" t="s">
        <v>154</v>
      </c>
      <c r="D445" s="66" t="s">
        <v>10</v>
      </c>
      <c r="E445" s="66">
        <f t="shared" si="37"/>
        <v>304.89999999999998</v>
      </c>
      <c r="F445" s="66">
        <f t="shared" si="38"/>
        <v>119.9</v>
      </c>
      <c r="G445" s="66">
        <f t="shared" si="39"/>
        <v>79.900000000000006</v>
      </c>
      <c r="H445" s="66">
        <f t="shared" si="40"/>
        <v>424.79999999999995</v>
      </c>
      <c r="I445" s="66" t="s">
        <v>176</v>
      </c>
      <c r="J445" s="66">
        <f t="shared" si="41"/>
        <v>384.79999999999995</v>
      </c>
    </row>
    <row r="446" spans="1:10" x14ac:dyDescent="0.25">
      <c r="A446" s="66" t="str">
        <f t="shared" si="36"/>
        <v>FAIXA 24Entre R$ 329,81 e R$ 339,80</v>
      </c>
      <c r="B446" s="66" t="s">
        <v>120</v>
      </c>
      <c r="C446" s="66" t="s">
        <v>153</v>
      </c>
      <c r="D446" s="66" t="s">
        <v>59</v>
      </c>
      <c r="E446" s="66">
        <f t="shared" si="37"/>
        <v>134.9</v>
      </c>
      <c r="F446" s="66">
        <f t="shared" si="38"/>
        <v>319.89999999999998</v>
      </c>
      <c r="G446" s="66">
        <f t="shared" si="39"/>
        <v>319.89999999999998</v>
      </c>
      <c r="H446" s="66">
        <f t="shared" si="40"/>
        <v>454.79999999999995</v>
      </c>
      <c r="I446" s="66" t="s">
        <v>177</v>
      </c>
      <c r="J446" s="66">
        <f t="shared" si="41"/>
        <v>454.79999999999995</v>
      </c>
    </row>
    <row r="447" spans="1:10" x14ac:dyDescent="0.25">
      <c r="A447" s="66" t="str">
        <f t="shared" si="36"/>
        <v>FAIXA 25Entre R$ 329,81 e R$ 339,80</v>
      </c>
      <c r="B447" s="66" t="s">
        <v>120</v>
      </c>
      <c r="C447" s="66" t="s">
        <v>154</v>
      </c>
      <c r="D447" s="66" t="s">
        <v>58</v>
      </c>
      <c r="E447" s="66">
        <f t="shared" si="37"/>
        <v>304.89999999999998</v>
      </c>
      <c r="F447" s="66">
        <f t="shared" si="38"/>
        <v>169.9</v>
      </c>
      <c r="G447" s="66">
        <f t="shared" si="39"/>
        <v>139.9</v>
      </c>
      <c r="H447" s="66">
        <f t="shared" si="40"/>
        <v>474.79999999999995</v>
      </c>
      <c r="I447" s="66" t="s">
        <v>206</v>
      </c>
      <c r="J447" s="66">
        <f t="shared" si="41"/>
        <v>444.79999999999995</v>
      </c>
    </row>
    <row r="448" spans="1:10" x14ac:dyDescent="0.25">
      <c r="A448" s="66" t="str">
        <f t="shared" si="36"/>
        <v>FAIXA 26Entre R$ 329,81 e R$ 339,80</v>
      </c>
      <c r="B448" s="66" t="s">
        <v>120</v>
      </c>
      <c r="C448" s="66" t="s">
        <v>154</v>
      </c>
      <c r="D448" s="66" t="s">
        <v>1</v>
      </c>
      <c r="E448" s="66">
        <f t="shared" si="37"/>
        <v>304.89999999999998</v>
      </c>
      <c r="F448" s="66">
        <f t="shared" si="38"/>
        <v>219.9</v>
      </c>
      <c r="G448" s="66">
        <f t="shared" si="39"/>
        <v>189.9</v>
      </c>
      <c r="H448" s="66">
        <f t="shared" si="40"/>
        <v>524.79999999999995</v>
      </c>
      <c r="I448" s="66" t="s">
        <v>207</v>
      </c>
      <c r="J448" s="66">
        <f t="shared" si="41"/>
        <v>494.79999999999995</v>
      </c>
    </row>
    <row r="449" spans="1:10" x14ac:dyDescent="0.25">
      <c r="A449" s="66" t="str">
        <f t="shared" si="36"/>
        <v>FAIXA 27Entre R$ 329,81 e R$ 339,80</v>
      </c>
      <c r="B449" s="66" t="s">
        <v>120</v>
      </c>
      <c r="C449" s="66" t="s">
        <v>154</v>
      </c>
      <c r="D449" s="66" t="s">
        <v>59</v>
      </c>
      <c r="E449" s="66">
        <f t="shared" si="37"/>
        <v>304.89999999999998</v>
      </c>
      <c r="F449" s="66">
        <f t="shared" si="38"/>
        <v>319.89999999999998</v>
      </c>
      <c r="G449" s="66">
        <f t="shared" si="39"/>
        <v>319.89999999999998</v>
      </c>
      <c r="H449" s="66">
        <f t="shared" si="40"/>
        <v>624.79999999999995</v>
      </c>
      <c r="I449" s="66" t="s">
        <v>208</v>
      </c>
      <c r="J449" s="66">
        <f t="shared" si="41"/>
        <v>624.79999999999995</v>
      </c>
    </row>
    <row r="450" spans="1:10" x14ac:dyDescent="0.25">
      <c r="A450" s="66" t="str">
        <f t="shared" ref="A450:A513" si="42">I450&amp;B450</f>
        <v>FAIXA 0Entre R$ 339,81 e R$ 349,80</v>
      </c>
      <c r="B450" s="66" t="s">
        <v>121</v>
      </c>
      <c r="C450" s="66" t="s">
        <v>151</v>
      </c>
      <c r="D450" s="66" t="s">
        <v>181</v>
      </c>
      <c r="E450" s="66">
        <f t="shared" ref="E450:E513" si="43">VLOOKUP(C450,$X$1:$Y$4,2,0)</f>
        <v>84.9</v>
      </c>
      <c r="F450" s="66">
        <f t="shared" ref="F450:F513" si="44">VLOOKUP(D450,$P$1:$U$7,5,0)</f>
        <v>54.9</v>
      </c>
      <c r="G450" s="66">
        <f t="shared" ref="G450:G513" si="45">VLOOKUP(D450,$P$1:$U$7,6,0)</f>
        <v>49.9</v>
      </c>
      <c r="H450" s="66">
        <f t="shared" ref="H450:H513" si="46">SUM(E450,F450)</f>
        <v>139.80000000000001</v>
      </c>
      <c r="I450" s="66" t="s">
        <v>189</v>
      </c>
      <c r="J450" s="66">
        <f t="shared" ref="J450:J513" si="47">SUM(G450,E450)</f>
        <v>134.80000000000001</v>
      </c>
    </row>
    <row r="451" spans="1:10" x14ac:dyDescent="0.25">
      <c r="A451" s="66" t="str">
        <f t="shared" si="42"/>
        <v>FAIXA 1Entre R$ 339,81 e R$ 349,80</v>
      </c>
      <c r="B451" s="66" t="s">
        <v>121</v>
      </c>
      <c r="C451" s="66" t="s">
        <v>151</v>
      </c>
      <c r="D451" s="66" t="s">
        <v>26</v>
      </c>
      <c r="E451" s="66">
        <f t="shared" si="43"/>
        <v>84.9</v>
      </c>
      <c r="F451" s="66">
        <f t="shared" si="44"/>
        <v>59.9</v>
      </c>
      <c r="G451" s="66">
        <f t="shared" si="45"/>
        <v>59.9</v>
      </c>
      <c r="H451" s="66">
        <f t="shared" si="46"/>
        <v>144.80000000000001</v>
      </c>
      <c r="I451" s="66" t="s">
        <v>66</v>
      </c>
      <c r="J451" s="66">
        <f t="shared" si="47"/>
        <v>144.80000000000001</v>
      </c>
    </row>
    <row r="452" spans="1:10" x14ac:dyDescent="0.25">
      <c r="A452" s="66" t="str">
        <f t="shared" si="42"/>
        <v>FAIXA 3Entre R$ 339,81 e R$ 349,80</v>
      </c>
      <c r="B452" s="66" t="s">
        <v>121</v>
      </c>
      <c r="C452" s="66" t="s">
        <v>152</v>
      </c>
      <c r="D452" s="66" t="s">
        <v>181</v>
      </c>
      <c r="E452" s="66">
        <f t="shared" si="43"/>
        <v>89.9</v>
      </c>
      <c r="F452" s="66">
        <f t="shared" si="44"/>
        <v>54.9</v>
      </c>
      <c r="G452" s="66">
        <f t="shared" si="45"/>
        <v>49.9</v>
      </c>
      <c r="H452" s="66">
        <f t="shared" si="46"/>
        <v>144.80000000000001</v>
      </c>
      <c r="I452" s="66" t="s">
        <v>156</v>
      </c>
      <c r="J452" s="66">
        <f t="shared" si="47"/>
        <v>139.80000000000001</v>
      </c>
    </row>
    <row r="453" spans="1:10" x14ac:dyDescent="0.25">
      <c r="A453" s="66" t="str">
        <f t="shared" si="42"/>
        <v>FAIXA 2Entre R$ 339,81 e R$ 349,80</v>
      </c>
      <c r="B453" s="66" t="s">
        <v>121</v>
      </c>
      <c r="C453" s="66" t="s">
        <v>151</v>
      </c>
      <c r="D453" s="66" t="s">
        <v>220</v>
      </c>
      <c r="E453" s="66">
        <f t="shared" si="43"/>
        <v>84.9</v>
      </c>
      <c r="F453" s="66">
        <f t="shared" si="44"/>
        <v>64.900000000000006</v>
      </c>
      <c r="G453" s="66">
        <f t="shared" si="45"/>
        <v>64.900000000000006</v>
      </c>
      <c r="H453" s="66">
        <f t="shared" si="46"/>
        <v>149.80000000000001</v>
      </c>
      <c r="I453" s="66" t="s">
        <v>67</v>
      </c>
      <c r="J453" s="66">
        <f t="shared" si="47"/>
        <v>149.80000000000001</v>
      </c>
    </row>
    <row r="454" spans="1:10" x14ac:dyDescent="0.25">
      <c r="A454" s="66" t="str">
        <f t="shared" si="42"/>
        <v>FAIXA 4Entre R$ 339,81 e R$ 349,80</v>
      </c>
      <c r="B454" s="66" t="s">
        <v>121</v>
      </c>
      <c r="C454" s="66" t="s">
        <v>152</v>
      </c>
      <c r="D454" s="66" t="s">
        <v>26</v>
      </c>
      <c r="E454" s="66">
        <f t="shared" si="43"/>
        <v>89.9</v>
      </c>
      <c r="F454" s="66">
        <f t="shared" si="44"/>
        <v>59.9</v>
      </c>
      <c r="G454" s="66">
        <f t="shared" si="45"/>
        <v>59.9</v>
      </c>
      <c r="H454" s="66">
        <f t="shared" si="46"/>
        <v>149.80000000000001</v>
      </c>
      <c r="I454" s="66" t="s">
        <v>157</v>
      </c>
      <c r="J454" s="66">
        <f t="shared" si="47"/>
        <v>149.80000000000001</v>
      </c>
    </row>
    <row r="455" spans="1:10" x14ac:dyDescent="0.25">
      <c r="A455" s="66" t="str">
        <f t="shared" si="42"/>
        <v>FAIXA 5Entre R$ 339,81 e R$ 349,80</v>
      </c>
      <c r="B455" s="66" t="s">
        <v>121</v>
      </c>
      <c r="C455" s="66" t="s">
        <v>152</v>
      </c>
      <c r="D455" s="66" t="s">
        <v>220</v>
      </c>
      <c r="E455" s="66">
        <f t="shared" si="43"/>
        <v>89.9</v>
      </c>
      <c r="F455" s="66">
        <f t="shared" si="44"/>
        <v>64.900000000000006</v>
      </c>
      <c r="G455" s="66">
        <f t="shared" si="45"/>
        <v>64.900000000000006</v>
      </c>
      <c r="H455" s="66">
        <f t="shared" si="46"/>
        <v>154.80000000000001</v>
      </c>
      <c r="I455" s="66" t="s">
        <v>158</v>
      </c>
      <c r="J455" s="66">
        <f t="shared" si="47"/>
        <v>154.80000000000001</v>
      </c>
    </row>
    <row r="456" spans="1:10" x14ac:dyDescent="0.25">
      <c r="A456" s="66" t="str">
        <f t="shared" si="42"/>
        <v>FAIXA 7Entre R$ 339,81 e R$ 349,80</v>
      </c>
      <c r="B456" s="66" t="s">
        <v>121</v>
      </c>
      <c r="C456" s="66" t="s">
        <v>153</v>
      </c>
      <c r="D456" s="66" t="s">
        <v>181</v>
      </c>
      <c r="E456" s="66">
        <f t="shared" si="43"/>
        <v>134.9</v>
      </c>
      <c r="F456" s="66">
        <f t="shared" si="44"/>
        <v>54.9</v>
      </c>
      <c r="G456" s="66">
        <f t="shared" si="45"/>
        <v>49.9</v>
      </c>
      <c r="H456" s="66">
        <f t="shared" si="46"/>
        <v>189.8</v>
      </c>
      <c r="I456" s="66" t="s">
        <v>160</v>
      </c>
      <c r="J456" s="66">
        <f t="shared" si="47"/>
        <v>184.8</v>
      </c>
    </row>
    <row r="457" spans="1:10" x14ac:dyDescent="0.25">
      <c r="A457" s="66" t="str">
        <f t="shared" si="42"/>
        <v>FAIXA 6Entre R$ 339,81 e R$ 349,80</v>
      </c>
      <c r="B457" s="66" t="s">
        <v>121</v>
      </c>
      <c r="C457" s="66" t="s">
        <v>153</v>
      </c>
      <c r="D457" s="66" t="s">
        <v>26</v>
      </c>
      <c r="E457" s="66">
        <f t="shared" si="43"/>
        <v>134.9</v>
      </c>
      <c r="F457" s="66">
        <f t="shared" si="44"/>
        <v>59.9</v>
      </c>
      <c r="G457" s="66">
        <f t="shared" si="45"/>
        <v>59.9</v>
      </c>
      <c r="H457" s="66">
        <f t="shared" si="46"/>
        <v>194.8</v>
      </c>
      <c r="I457" s="66" t="s">
        <v>159</v>
      </c>
      <c r="J457" s="66">
        <f t="shared" si="47"/>
        <v>194.8</v>
      </c>
    </row>
    <row r="458" spans="1:10" x14ac:dyDescent="0.25">
      <c r="A458" s="66" t="str">
        <f t="shared" si="42"/>
        <v>FAIXA 8Entre R$ 339,81 e R$ 349,80</v>
      </c>
      <c r="B458" s="66" t="s">
        <v>121</v>
      </c>
      <c r="C458" s="66" t="s">
        <v>153</v>
      </c>
      <c r="D458" s="66" t="s">
        <v>220</v>
      </c>
      <c r="E458" s="66">
        <f t="shared" si="43"/>
        <v>134.9</v>
      </c>
      <c r="F458" s="66">
        <f t="shared" si="44"/>
        <v>64.900000000000006</v>
      </c>
      <c r="G458" s="66">
        <f t="shared" si="45"/>
        <v>64.900000000000006</v>
      </c>
      <c r="H458" s="66">
        <f t="shared" si="46"/>
        <v>199.8</v>
      </c>
      <c r="I458" s="66" t="s">
        <v>161</v>
      </c>
      <c r="J458" s="66">
        <f t="shared" si="47"/>
        <v>199.8</v>
      </c>
    </row>
    <row r="459" spans="1:10" x14ac:dyDescent="0.25">
      <c r="A459" s="66" t="str">
        <f t="shared" si="42"/>
        <v>FAIXA 9Entre R$ 339,81 e R$ 349,80</v>
      </c>
      <c r="B459" s="66" t="s">
        <v>121</v>
      </c>
      <c r="C459" s="66" t="s">
        <v>151</v>
      </c>
      <c r="D459" s="66" t="s">
        <v>10</v>
      </c>
      <c r="E459" s="66">
        <f t="shared" si="43"/>
        <v>84.9</v>
      </c>
      <c r="F459" s="66">
        <f t="shared" si="44"/>
        <v>119.9</v>
      </c>
      <c r="G459" s="66">
        <f t="shared" si="45"/>
        <v>79.900000000000006</v>
      </c>
      <c r="H459" s="66">
        <f t="shared" si="46"/>
        <v>204.8</v>
      </c>
      <c r="I459" s="66" t="s">
        <v>162</v>
      </c>
      <c r="J459" s="66">
        <f t="shared" si="47"/>
        <v>164.8</v>
      </c>
    </row>
    <row r="460" spans="1:10" x14ac:dyDescent="0.25">
      <c r="A460" s="66" t="str">
        <f t="shared" si="42"/>
        <v>FAIXA 10Entre R$ 339,81 e R$ 349,80</v>
      </c>
      <c r="B460" s="66" t="s">
        <v>121</v>
      </c>
      <c r="C460" s="66" t="s">
        <v>152</v>
      </c>
      <c r="D460" s="66" t="s">
        <v>10</v>
      </c>
      <c r="E460" s="66">
        <f t="shared" si="43"/>
        <v>89.9</v>
      </c>
      <c r="F460" s="66">
        <f t="shared" si="44"/>
        <v>119.9</v>
      </c>
      <c r="G460" s="66">
        <f t="shared" si="45"/>
        <v>79.900000000000006</v>
      </c>
      <c r="H460" s="66">
        <f t="shared" si="46"/>
        <v>209.8</v>
      </c>
      <c r="I460" s="66" t="s">
        <v>163</v>
      </c>
      <c r="J460" s="66">
        <f t="shared" si="47"/>
        <v>169.8</v>
      </c>
    </row>
    <row r="461" spans="1:10" x14ac:dyDescent="0.25">
      <c r="A461" s="66" t="str">
        <f t="shared" si="42"/>
        <v>FAIXA 11Entre R$ 339,81 e R$ 349,80</v>
      </c>
      <c r="B461" s="66" t="s">
        <v>121</v>
      </c>
      <c r="C461" s="66" t="s">
        <v>153</v>
      </c>
      <c r="D461" s="66" t="s">
        <v>10</v>
      </c>
      <c r="E461" s="66">
        <f t="shared" si="43"/>
        <v>134.9</v>
      </c>
      <c r="F461" s="66">
        <f t="shared" si="44"/>
        <v>119.9</v>
      </c>
      <c r="G461" s="66">
        <f t="shared" si="45"/>
        <v>79.900000000000006</v>
      </c>
      <c r="H461" s="66">
        <f t="shared" si="46"/>
        <v>254.8</v>
      </c>
      <c r="I461" s="66" t="s">
        <v>164</v>
      </c>
      <c r="J461" s="66">
        <f t="shared" si="47"/>
        <v>214.8</v>
      </c>
    </row>
    <row r="462" spans="1:10" x14ac:dyDescent="0.25">
      <c r="A462" s="66" t="str">
        <f t="shared" si="42"/>
        <v>FAIXA 12Entre R$ 339,81 e R$ 349,80</v>
      </c>
      <c r="B462" s="66" t="s">
        <v>121</v>
      </c>
      <c r="C462" s="66" t="s">
        <v>151</v>
      </c>
      <c r="D462" s="66" t="s">
        <v>58</v>
      </c>
      <c r="E462" s="66">
        <f t="shared" si="43"/>
        <v>84.9</v>
      </c>
      <c r="F462" s="66">
        <f t="shared" si="44"/>
        <v>169.9</v>
      </c>
      <c r="G462" s="66">
        <f t="shared" si="45"/>
        <v>139.9</v>
      </c>
      <c r="H462" s="66">
        <f t="shared" si="46"/>
        <v>254.8</v>
      </c>
      <c r="I462" s="66" t="s">
        <v>165</v>
      </c>
      <c r="J462" s="66">
        <f t="shared" si="47"/>
        <v>224.8</v>
      </c>
    </row>
    <row r="463" spans="1:10" x14ac:dyDescent="0.25">
      <c r="A463" s="66" t="str">
        <f t="shared" si="42"/>
        <v>FAIXA 13Entre R$ 339,81 e R$ 349,80</v>
      </c>
      <c r="B463" s="66" t="s">
        <v>121</v>
      </c>
      <c r="C463" s="66" t="s">
        <v>152</v>
      </c>
      <c r="D463" s="66" t="s">
        <v>58</v>
      </c>
      <c r="E463" s="66">
        <f t="shared" si="43"/>
        <v>89.9</v>
      </c>
      <c r="F463" s="66">
        <f t="shared" si="44"/>
        <v>169.9</v>
      </c>
      <c r="G463" s="66">
        <f t="shared" si="45"/>
        <v>139.9</v>
      </c>
      <c r="H463" s="66">
        <f t="shared" si="46"/>
        <v>259.8</v>
      </c>
      <c r="I463" s="66" t="s">
        <v>166</v>
      </c>
      <c r="J463" s="66">
        <f t="shared" si="47"/>
        <v>229.8</v>
      </c>
    </row>
    <row r="464" spans="1:10" x14ac:dyDescent="0.25">
      <c r="A464" s="66" t="str">
        <f t="shared" si="42"/>
        <v>FAIXA 14Entre R$ 339,81 e R$ 349,80</v>
      </c>
      <c r="B464" s="66" t="s">
        <v>121</v>
      </c>
      <c r="C464" s="66" t="s">
        <v>153</v>
      </c>
      <c r="D464" s="66" t="s">
        <v>58</v>
      </c>
      <c r="E464" s="66">
        <f t="shared" si="43"/>
        <v>134.9</v>
      </c>
      <c r="F464" s="66">
        <f t="shared" si="44"/>
        <v>169.9</v>
      </c>
      <c r="G464" s="66">
        <f t="shared" si="45"/>
        <v>139.9</v>
      </c>
      <c r="H464" s="66">
        <f t="shared" si="46"/>
        <v>304.8</v>
      </c>
      <c r="I464" s="66" t="s">
        <v>167</v>
      </c>
      <c r="J464" s="66">
        <f t="shared" si="47"/>
        <v>274.8</v>
      </c>
    </row>
    <row r="465" spans="1:10" x14ac:dyDescent="0.25">
      <c r="A465" s="66" t="str">
        <f t="shared" si="42"/>
        <v>FAIXA 15Entre R$ 339,81 e R$ 349,80</v>
      </c>
      <c r="B465" s="66" t="s">
        <v>121</v>
      </c>
      <c r="C465" s="66" t="s">
        <v>151</v>
      </c>
      <c r="D465" s="66" t="s">
        <v>1</v>
      </c>
      <c r="E465" s="66">
        <f t="shared" si="43"/>
        <v>84.9</v>
      </c>
      <c r="F465" s="66">
        <f t="shared" si="44"/>
        <v>219.9</v>
      </c>
      <c r="G465" s="66">
        <f t="shared" si="45"/>
        <v>189.9</v>
      </c>
      <c r="H465" s="66">
        <f t="shared" si="46"/>
        <v>304.8</v>
      </c>
      <c r="I465" s="66" t="s">
        <v>168</v>
      </c>
      <c r="J465" s="66">
        <f t="shared" si="47"/>
        <v>274.8</v>
      </c>
    </row>
    <row r="466" spans="1:10" x14ac:dyDescent="0.25">
      <c r="A466" s="66" t="str">
        <f t="shared" si="42"/>
        <v>FAIXA 16Entre R$ 339,81 e R$ 349,80</v>
      </c>
      <c r="B466" s="66" t="s">
        <v>121</v>
      </c>
      <c r="C466" s="66" t="s">
        <v>152</v>
      </c>
      <c r="D466" s="66" t="s">
        <v>1</v>
      </c>
      <c r="E466" s="66">
        <f t="shared" si="43"/>
        <v>89.9</v>
      </c>
      <c r="F466" s="66">
        <f t="shared" si="44"/>
        <v>219.9</v>
      </c>
      <c r="G466" s="66">
        <f t="shared" si="45"/>
        <v>189.9</v>
      </c>
      <c r="H466" s="66">
        <f t="shared" si="46"/>
        <v>309.8</v>
      </c>
      <c r="I466" s="66" t="s">
        <v>169</v>
      </c>
      <c r="J466" s="66">
        <f t="shared" si="47"/>
        <v>279.8</v>
      </c>
    </row>
    <row r="467" spans="1:10" x14ac:dyDescent="0.25">
      <c r="A467" s="66" t="str">
        <f t="shared" si="42"/>
        <v>FAIXA 17Entre R$ 339,81 e R$ 349,80</v>
      </c>
      <c r="B467" s="66" t="s">
        <v>121</v>
      </c>
      <c r="C467" s="66" t="s">
        <v>153</v>
      </c>
      <c r="D467" s="66" t="s">
        <v>1</v>
      </c>
      <c r="E467" s="66">
        <f t="shared" si="43"/>
        <v>134.9</v>
      </c>
      <c r="F467" s="66">
        <f t="shared" si="44"/>
        <v>219.9</v>
      </c>
      <c r="G467" s="66">
        <f t="shared" si="45"/>
        <v>189.9</v>
      </c>
      <c r="H467" s="66">
        <f t="shared" si="46"/>
        <v>354.8</v>
      </c>
      <c r="I467" s="66" t="s">
        <v>170</v>
      </c>
      <c r="J467" s="66">
        <f t="shared" si="47"/>
        <v>324.8</v>
      </c>
    </row>
    <row r="468" spans="1:10" x14ac:dyDescent="0.25">
      <c r="A468" s="66" t="str">
        <f t="shared" si="42"/>
        <v>FAIXA 18Entre R$ 339,81 e R$ 349,80</v>
      </c>
      <c r="B468" s="66" t="s">
        <v>121</v>
      </c>
      <c r="C468" s="66" t="s">
        <v>154</v>
      </c>
      <c r="D468" s="66" t="s">
        <v>181</v>
      </c>
      <c r="E468" s="66">
        <f t="shared" si="43"/>
        <v>304.89999999999998</v>
      </c>
      <c r="F468" s="66">
        <f t="shared" si="44"/>
        <v>54.9</v>
      </c>
      <c r="G468" s="66">
        <f t="shared" si="45"/>
        <v>49.9</v>
      </c>
      <c r="H468" s="66">
        <f t="shared" si="46"/>
        <v>359.79999999999995</v>
      </c>
      <c r="I468" s="66" t="s">
        <v>171</v>
      </c>
      <c r="J468" s="66">
        <f t="shared" si="47"/>
        <v>354.79999999999995</v>
      </c>
    </row>
    <row r="469" spans="1:10" x14ac:dyDescent="0.25">
      <c r="A469" s="66" t="str">
        <f t="shared" si="42"/>
        <v>FAIXA 19Entre R$ 339,81 e R$ 349,80</v>
      </c>
      <c r="B469" s="66" t="s">
        <v>121</v>
      </c>
      <c r="C469" s="66" t="s">
        <v>154</v>
      </c>
      <c r="D469" s="66" t="s">
        <v>26</v>
      </c>
      <c r="E469" s="66">
        <f t="shared" si="43"/>
        <v>304.89999999999998</v>
      </c>
      <c r="F469" s="66">
        <f t="shared" si="44"/>
        <v>59.9</v>
      </c>
      <c r="G469" s="66">
        <f t="shared" si="45"/>
        <v>59.9</v>
      </c>
      <c r="H469" s="66">
        <f t="shared" si="46"/>
        <v>364.79999999999995</v>
      </c>
      <c r="I469" s="66" t="s">
        <v>172</v>
      </c>
      <c r="J469" s="66">
        <f t="shared" si="47"/>
        <v>364.79999999999995</v>
      </c>
    </row>
    <row r="470" spans="1:10" x14ac:dyDescent="0.25">
      <c r="A470" s="66" t="str">
        <f t="shared" si="42"/>
        <v>FAIXA 20Entre R$ 339,81 e R$ 349,80</v>
      </c>
      <c r="B470" s="66" t="s">
        <v>121</v>
      </c>
      <c r="C470" s="66" t="s">
        <v>154</v>
      </c>
      <c r="D470" s="66" t="s">
        <v>220</v>
      </c>
      <c r="E470" s="66">
        <f t="shared" si="43"/>
        <v>304.89999999999998</v>
      </c>
      <c r="F470" s="66">
        <f t="shared" si="44"/>
        <v>64.900000000000006</v>
      </c>
      <c r="G470" s="66">
        <f t="shared" si="45"/>
        <v>64.900000000000006</v>
      </c>
      <c r="H470" s="66">
        <f t="shared" si="46"/>
        <v>369.79999999999995</v>
      </c>
      <c r="I470" s="66" t="s">
        <v>173</v>
      </c>
      <c r="J470" s="66">
        <f t="shared" si="47"/>
        <v>369.79999999999995</v>
      </c>
    </row>
    <row r="471" spans="1:10" x14ac:dyDescent="0.25">
      <c r="A471" s="66" t="str">
        <f t="shared" si="42"/>
        <v>FAIXA 21Entre R$ 339,81 e R$ 349,80</v>
      </c>
      <c r="B471" s="66" t="s">
        <v>121</v>
      </c>
      <c r="C471" s="66" t="s">
        <v>151</v>
      </c>
      <c r="D471" s="66" t="s">
        <v>59</v>
      </c>
      <c r="E471" s="66">
        <f t="shared" si="43"/>
        <v>84.9</v>
      </c>
      <c r="F471" s="66">
        <f t="shared" si="44"/>
        <v>319.89999999999998</v>
      </c>
      <c r="G471" s="66">
        <f t="shared" si="45"/>
        <v>319.89999999999998</v>
      </c>
      <c r="H471" s="66">
        <f t="shared" si="46"/>
        <v>404.79999999999995</v>
      </c>
      <c r="I471" s="66" t="s">
        <v>174</v>
      </c>
      <c r="J471" s="66">
        <f t="shared" si="47"/>
        <v>404.79999999999995</v>
      </c>
    </row>
    <row r="472" spans="1:10" x14ac:dyDescent="0.25">
      <c r="A472" s="66" t="str">
        <f t="shared" si="42"/>
        <v>FAIXA 22Entre R$ 339,81 e R$ 349,80</v>
      </c>
      <c r="B472" s="66" t="s">
        <v>121</v>
      </c>
      <c r="C472" s="66" t="s">
        <v>152</v>
      </c>
      <c r="D472" s="66" t="s">
        <v>59</v>
      </c>
      <c r="E472" s="66">
        <f t="shared" si="43"/>
        <v>89.9</v>
      </c>
      <c r="F472" s="66">
        <f t="shared" si="44"/>
        <v>319.89999999999998</v>
      </c>
      <c r="G472" s="66">
        <f t="shared" si="45"/>
        <v>319.89999999999998</v>
      </c>
      <c r="H472" s="66">
        <f t="shared" si="46"/>
        <v>409.79999999999995</v>
      </c>
      <c r="I472" s="66" t="s">
        <v>175</v>
      </c>
      <c r="J472" s="66">
        <f t="shared" si="47"/>
        <v>409.79999999999995</v>
      </c>
    </row>
    <row r="473" spans="1:10" x14ac:dyDescent="0.25">
      <c r="A473" s="66" t="str">
        <f t="shared" si="42"/>
        <v>FAIXA 23Entre R$ 339,81 e R$ 349,80</v>
      </c>
      <c r="B473" s="66" t="s">
        <v>121</v>
      </c>
      <c r="C473" s="66" t="s">
        <v>154</v>
      </c>
      <c r="D473" s="66" t="s">
        <v>10</v>
      </c>
      <c r="E473" s="66">
        <f t="shared" si="43"/>
        <v>304.89999999999998</v>
      </c>
      <c r="F473" s="66">
        <f t="shared" si="44"/>
        <v>119.9</v>
      </c>
      <c r="G473" s="66">
        <f t="shared" si="45"/>
        <v>79.900000000000006</v>
      </c>
      <c r="H473" s="66">
        <f t="shared" si="46"/>
        <v>424.79999999999995</v>
      </c>
      <c r="I473" s="66" t="s">
        <v>176</v>
      </c>
      <c r="J473" s="66">
        <f t="shared" si="47"/>
        <v>384.79999999999995</v>
      </c>
    </row>
    <row r="474" spans="1:10" x14ac:dyDescent="0.25">
      <c r="A474" s="66" t="str">
        <f t="shared" si="42"/>
        <v>FAIXA 24Entre R$ 339,81 e R$ 349,80</v>
      </c>
      <c r="B474" s="66" t="s">
        <v>121</v>
      </c>
      <c r="C474" s="66" t="s">
        <v>153</v>
      </c>
      <c r="D474" s="66" t="s">
        <v>59</v>
      </c>
      <c r="E474" s="66">
        <f t="shared" si="43"/>
        <v>134.9</v>
      </c>
      <c r="F474" s="66">
        <f t="shared" si="44"/>
        <v>319.89999999999998</v>
      </c>
      <c r="G474" s="66">
        <f t="shared" si="45"/>
        <v>319.89999999999998</v>
      </c>
      <c r="H474" s="66">
        <f t="shared" si="46"/>
        <v>454.79999999999995</v>
      </c>
      <c r="I474" s="66" t="s">
        <v>177</v>
      </c>
      <c r="J474" s="66">
        <f t="shared" si="47"/>
        <v>454.79999999999995</v>
      </c>
    </row>
    <row r="475" spans="1:10" x14ac:dyDescent="0.25">
      <c r="A475" s="66" t="str">
        <f t="shared" si="42"/>
        <v>FAIXA 25Entre R$ 339,81 e R$ 349,80</v>
      </c>
      <c r="B475" s="66" t="s">
        <v>121</v>
      </c>
      <c r="C475" s="66" t="s">
        <v>154</v>
      </c>
      <c r="D475" s="66" t="s">
        <v>58</v>
      </c>
      <c r="E475" s="66">
        <f t="shared" si="43"/>
        <v>304.89999999999998</v>
      </c>
      <c r="F475" s="66">
        <f t="shared" si="44"/>
        <v>169.9</v>
      </c>
      <c r="G475" s="66">
        <f t="shared" si="45"/>
        <v>139.9</v>
      </c>
      <c r="H475" s="66">
        <f t="shared" si="46"/>
        <v>474.79999999999995</v>
      </c>
      <c r="I475" s="66" t="s">
        <v>206</v>
      </c>
      <c r="J475" s="66">
        <f t="shared" si="47"/>
        <v>444.79999999999995</v>
      </c>
    </row>
    <row r="476" spans="1:10" x14ac:dyDescent="0.25">
      <c r="A476" s="66" t="str">
        <f t="shared" si="42"/>
        <v>FAIXA 26Entre R$ 339,81 e R$ 349,80</v>
      </c>
      <c r="B476" s="66" t="s">
        <v>121</v>
      </c>
      <c r="C476" s="66" t="s">
        <v>154</v>
      </c>
      <c r="D476" s="66" t="s">
        <v>1</v>
      </c>
      <c r="E476" s="66">
        <f t="shared" si="43"/>
        <v>304.89999999999998</v>
      </c>
      <c r="F476" s="66">
        <f t="shared" si="44"/>
        <v>219.9</v>
      </c>
      <c r="G476" s="66">
        <f t="shared" si="45"/>
        <v>189.9</v>
      </c>
      <c r="H476" s="66">
        <f t="shared" si="46"/>
        <v>524.79999999999995</v>
      </c>
      <c r="I476" s="66" t="s">
        <v>207</v>
      </c>
      <c r="J476" s="66">
        <f t="shared" si="47"/>
        <v>494.79999999999995</v>
      </c>
    </row>
    <row r="477" spans="1:10" x14ac:dyDescent="0.25">
      <c r="A477" s="66" t="str">
        <f t="shared" si="42"/>
        <v>FAIXA 27Entre R$ 339,81 e R$ 349,80</v>
      </c>
      <c r="B477" s="66" t="s">
        <v>121</v>
      </c>
      <c r="C477" s="66" t="s">
        <v>154</v>
      </c>
      <c r="D477" s="66" t="s">
        <v>59</v>
      </c>
      <c r="E477" s="66">
        <f t="shared" si="43"/>
        <v>304.89999999999998</v>
      </c>
      <c r="F477" s="66">
        <f t="shared" si="44"/>
        <v>319.89999999999998</v>
      </c>
      <c r="G477" s="66">
        <f t="shared" si="45"/>
        <v>319.89999999999998</v>
      </c>
      <c r="H477" s="66">
        <f t="shared" si="46"/>
        <v>624.79999999999995</v>
      </c>
      <c r="I477" s="66" t="s">
        <v>208</v>
      </c>
      <c r="J477" s="66">
        <f t="shared" si="47"/>
        <v>624.79999999999995</v>
      </c>
    </row>
    <row r="478" spans="1:10" x14ac:dyDescent="0.25">
      <c r="A478" s="66" t="str">
        <f t="shared" si="42"/>
        <v>FAIXA 0Entre R$ 349,81 e R$ 359,80</v>
      </c>
      <c r="B478" s="66" t="s">
        <v>122</v>
      </c>
      <c r="C478" s="66" t="s">
        <v>151</v>
      </c>
      <c r="D478" s="66" t="s">
        <v>181</v>
      </c>
      <c r="E478" s="66">
        <f t="shared" si="43"/>
        <v>84.9</v>
      </c>
      <c r="F478" s="66">
        <f t="shared" si="44"/>
        <v>54.9</v>
      </c>
      <c r="G478" s="66">
        <f t="shared" si="45"/>
        <v>49.9</v>
      </c>
      <c r="H478" s="66">
        <f t="shared" si="46"/>
        <v>139.80000000000001</v>
      </c>
      <c r="I478" s="66" t="s">
        <v>189</v>
      </c>
      <c r="J478" s="66">
        <f t="shared" si="47"/>
        <v>134.80000000000001</v>
      </c>
    </row>
    <row r="479" spans="1:10" x14ac:dyDescent="0.25">
      <c r="A479" s="66" t="str">
        <f t="shared" si="42"/>
        <v>FAIXA 1Entre R$ 349,81 e R$ 359,80</v>
      </c>
      <c r="B479" s="66" t="s">
        <v>122</v>
      </c>
      <c r="C479" s="66" t="s">
        <v>151</v>
      </c>
      <c r="D479" s="66" t="s">
        <v>26</v>
      </c>
      <c r="E479" s="66">
        <f t="shared" si="43"/>
        <v>84.9</v>
      </c>
      <c r="F479" s="66">
        <f t="shared" si="44"/>
        <v>59.9</v>
      </c>
      <c r="G479" s="66">
        <f t="shared" si="45"/>
        <v>59.9</v>
      </c>
      <c r="H479" s="66">
        <f t="shared" si="46"/>
        <v>144.80000000000001</v>
      </c>
      <c r="I479" s="66" t="s">
        <v>66</v>
      </c>
      <c r="J479" s="66">
        <f t="shared" si="47"/>
        <v>144.80000000000001</v>
      </c>
    </row>
    <row r="480" spans="1:10" x14ac:dyDescent="0.25">
      <c r="A480" s="66" t="str">
        <f t="shared" si="42"/>
        <v>FAIXA 3Entre R$ 349,81 e R$ 359,80</v>
      </c>
      <c r="B480" s="66" t="s">
        <v>122</v>
      </c>
      <c r="C480" s="66" t="s">
        <v>152</v>
      </c>
      <c r="D480" s="66" t="s">
        <v>181</v>
      </c>
      <c r="E480" s="66">
        <f t="shared" si="43"/>
        <v>89.9</v>
      </c>
      <c r="F480" s="66">
        <f t="shared" si="44"/>
        <v>54.9</v>
      </c>
      <c r="G480" s="66">
        <f t="shared" si="45"/>
        <v>49.9</v>
      </c>
      <c r="H480" s="66">
        <f t="shared" si="46"/>
        <v>144.80000000000001</v>
      </c>
      <c r="I480" s="66" t="s">
        <v>156</v>
      </c>
      <c r="J480" s="66">
        <f t="shared" si="47"/>
        <v>139.80000000000001</v>
      </c>
    </row>
    <row r="481" spans="1:10" x14ac:dyDescent="0.25">
      <c r="A481" s="66" t="str">
        <f t="shared" si="42"/>
        <v>FAIXA 2Entre R$ 349,81 e R$ 359,80</v>
      </c>
      <c r="B481" s="66" t="s">
        <v>122</v>
      </c>
      <c r="C481" s="66" t="s">
        <v>151</v>
      </c>
      <c r="D481" s="66" t="s">
        <v>220</v>
      </c>
      <c r="E481" s="66">
        <f t="shared" si="43"/>
        <v>84.9</v>
      </c>
      <c r="F481" s="66">
        <f t="shared" si="44"/>
        <v>64.900000000000006</v>
      </c>
      <c r="G481" s="66">
        <f t="shared" si="45"/>
        <v>64.900000000000006</v>
      </c>
      <c r="H481" s="66">
        <f t="shared" si="46"/>
        <v>149.80000000000001</v>
      </c>
      <c r="I481" s="66" t="s">
        <v>67</v>
      </c>
      <c r="J481" s="66">
        <f t="shared" si="47"/>
        <v>149.80000000000001</v>
      </c>
    </row>
    <row r="482" spans="1:10" x14ac:dyDescent="0.25">
      <c r="A482" s="66" t="str">
        <f t="shared" si="42"/>
        <v>FAIXA 4Entre R$ 349,81 e R$ 359,80</v>
      </c>
      <c r="B482" s="66" t="s">
        <v>122</v>
      </c>
      <c r="C482" s="66" t="s">
        <v>152</v>
      </c>
      <c r="D482" s="66" t="s">
        <v>26</v>
      </c>
      <c r="E482" s="66">
        <f t="shared" si="43"/>
        <v>89.9</v>
      </c>
      <c r="F482" s="66">
        <f t="shared" si="44"/>
        <v>59.9</v>
      </c>
      <c r="G482" s="66">
        <f t="shared" si="45"/>
        <v>59.9</v>
      </c>
      <c r="H482" s="66">
        <f t="shared" si="46"/>
        <v>149.80000000000001</v>
      </c>
      <c r="I482" s="66" t="s">
        <v>157</v>
      </c>
      <c r="J482" s="66">
        <f t="shared" si="47"/>
        <v>149.80000000000001</v>
      </c>
    </row>
    <row r="483" spans="1:10" x14ac:dyDescent="0.25">
      <c r="A483" s="66" t="str">
        <f t="shared" si="42"/>
        <v>FAIXA 5Entre R$ 349,81 e R$ 359,80</v>
      </c>
      <c r="B483" s="66" t="s">
        <v>122</v>
      </c>
      <c r="C483" s="66" t="s">
        <v>152</v>
      </c>
      <c r="D483" s="66" t="s">
        <v>220</v>
      </c>
      <c r="E483" s="66">
        <f t="shared" si="43"/>
        <v>89.9</v>
      </c>
      <c r="F483" s="66">
        <f t="shared" si="44"/>
        <v>64.900000000000006</v>
      </c>
      <c r="G483" s="66">
        <f t="shared" si="45"/>
        <v>64.900000000000006</v>
      </c>
      <c r="H483" s="66">
        <f t="shared" si="46"/>
        <v>154.80000000000001</v>
      </c>
      <c r="I483" s="66" t="s">
        <v>158</v>
      </c>
      <c r="J483" s="66">
        <f t="shared" si="47"/>
        <v>154.80000000000001</v>
      </c>
    </row>
    <row r="484" spans="1:10" x14ac:dyDescent="0.25">
      <c r="A484" s="66" t="str">
        <f t="shared" si="42"/>
        <v>FAIXA 7Entre R$ 349,81 e R$ 359,80</v>
      </c>
      <c r="B484" s="66" t="s">
        <v>122</v>
      </c>
      <c r="C484" s="66" t="s">
        <v>153</v>
      </c>
      <c r="D484" s="66" t="s">
        <v>181</v>
      </c>
      <c r="E484" s="66">
        <f t="shared" si="43"/>
        <v>134.9</v>
      </c>
      <c r="F484" s="66">
        <f t="shared" si="44"/>
        <v>54.9</v>
      </c>
      <c r="G484" s="66">
        <f t="shared" si="45"/>
        <v>49.9</v>
      </c>
      <c r="H484" s="66">
        <f t="shared" si="46"/>
        <v>189.8</v>
      </c>
      <c r="I484" s="66" t="s">
        <v>160</v>
      </c>
      <c r="J484" s="66">
        <f t="shared" si="47"/>
        <v>184.8</v>
      </c>
    </row>
    <row r="485" spans="1:10" x14ac:dyDescent="0.25">
      <c r="A485" s="66" t="str">
        <f t="shared" si="42"/>
        <v>FAIXA 6Entre R$ 349,81 e R$ 359,80</v>
      </c>
      <c r="B485" s="66" t="s">
        <v>122</v>
      </c>
      <c r="C485" s="66" t="s">
        <v>153</v>
      </c>
      <c r="D485" s="66" t="s">
        <v>26</v>
      </c>
      <c r="E485" s="66">
        <f t="shared" si="43"/>
        <v>134.9</v>
      </c>
      <c r="F485" s="66">
        <f t="shared" si="44"/>
        <v>59.9</v>
      </c>
      <c r="G485" s="66">
        <f t="shared" si="45"/>
        <v>59.9</v>
      </c>
      <c r="H485" s="66">
        <f t="shared" si="46"/>
        <v>194.8</v>
      </c>
      <c r="I485" s="66" t="s">
        <v>159</v>
      </c>
      <c r="J485" s="66">
        <f t="shared" si="47"/>
        <v>194.8</v>
      </c>
    </row>
    <row r="486" spans="1:10" x14ac:dyDescent="0.25">
      <c r="A486" s="66" t="str">
        <f t="shared" si="42"/>
        <v>FAIXA 8Entre R$ 349,81 e R$ 359,80</v>
      </c>
      <c r="B486" s="66" t="s">
        <v>122</v>
      </c>
      <c r="C486" s="66" t="s">
        <v>153</v>
      </c>
      <c r="D486" s="66" t="s">
        <v>220</v>
      </c>
      <c r="E486" s="66">
        <f t="shared" si="43"/>
        <v>134.9</v>
      </c>
      <c r="F486" s="66">
        <f t="shared" si="44"/>
        <v>64.900000000000006</v>
      </c>
      <c r="G486" s="66">
        <f t="shared" si="45"/>
        <v>64.900000000000006</v>
      </c>
      <c r="H486" s="66">
        <f t="shared" si="46"/>
        <v>199.8</v>
      </c>
      <c r="I486" s="66" t="s">
        <v>161</v>
      </c>
      <c r="J486" s="66">
        <f t="shared" si="47"/>
        <v>199.8</v>
      </c>
    </row>
    <row r="487" spans="1:10" x14ac:dyDescent="0.25">
      <c r="A487" s="66" t="str">
        <f t="shared" si="42"/>
        <v>FAIXA 9Entre R$ 349,81 e R$ 359,80</v>
      </c>
      <c r="B487" s="66" t="s">
        <v>122</v>
      </c>
      <c r="C487" s="66" t="s">
        <v>151</v>
      </c>
      <c r="D487" s="66" t="s">
        <v>10</v>
      </c>
      <c r="E487" s="66">
        <f t="shared" si="43"/>
        <v>84.9</v>
      </c>
      <c r="F487" s="66">
        <f t="shared" si="44"/>
        <v>119.9</v>
      </c>
      <c r="G487" s="66">
        <f t="shared" si="45"/>
        <v>79.900000000000006</v>
      </c>
      <c r="H487" s="66">
        <f t="shared" si="46"/>
        <v>204.8</v>
      </c>
      <c r="I487" s="66" t="s">
        <v>162</v>
      </c>
      <c r="J487" s="66">
        <f t="shared" si="47"/>
        <v>164.8</v>
      </c>
    </row>
    <row r="488" spans="1:10" x14ac:dyDescent="0.25">
      <c r="A488" s="66" t="str">
        <f t="shared" si="42"/>
        <v>FAIXA 10Entre R$ 349,81 e R$ 359,80</v>
      </c>
      <c r="B488" s="66" t="s">
        <v>122</v>
      </c>
      <c r="C488" s="66" t="s">
        <v>152</v>
      </c>
      <c r="D488" s="66" t="s">
        <v>10</v>
      </c>
      <c r="E488" s="66">
        <f t="shared" si="43"/>
        <v>89.9</v>
      </c>
      <c r="F488" s="66">
        <f t="shared" si="44"/>
        <v>119.9</v>
      </c>
      <c r="G488" s="66">
        <f t="shared" si="45"/>
        <v>79.900000000000006</v>
      </c>
      <c r="H488" s="66">
        <f t="shared" si="46"/>
        <v>209.8</v>
      </c>
      <c r="I488" s="66" t="s">
        <v>163</v>
      </c>
      <c r="J488" s="66">
        <f t="shared" si="47"/>
        <v>169.8</v>
      </c>
    </row>
    <row r="489" spans="1:10" x14ac:dyDescent="0.25">
      <c r="A489" s="66" t="str">
        <f t="shared" si="42"/>
        <v>FAIXA 11Entre R$ 349,81 e R$ 359,80</v>
      </c>
      <c r="B489" s="66" t="s">
        <v>122</v>
      </c>
      <c r="C489" s="66" t="s">
        <v>153</v>
      </c>
      <c r="D489" s="66" t="s">
        <v>10</v>
      </c>
      <c r="E489" s="66">
        <f t="shared" si="43"/>
        <v>134.9</v>
      </c>
      <c r="F489" s="66">
        <f t="shared" si="44"/>
        <v>119.9</v>
      </c>
      <c r="G489" s="66">
        <f t="shared" si="45"/>
        <v>79.900000000000006</v>
      </c>
      <c r="H489" s="66">
        <f t="shared" si="46"/>
        <v>254.8</v>
      </c>
      <c r="I489" s="66" t="s">
        <v>164</v>
      </c>
      <c r="J489" s="66">
        <f t="shared" si="47"/>
        <v>214.8</v>
      </c>
    </row>
    <row r="490" spans="1:10" x14ac:dyDescent="0.25">
      <c r="A490" s="66" t="str">
        <f t="shared" si="42"/>
        <v>FAIXA 12Entre R$ 349,81 e R$ 359,80</v>
      </c>
      <c r="B490" s="66" t="s">
        <v>122</v>
      </c>
      <c r="C490" s="66" t="s">
        <v>151</v>
      </c>
      <c r="D490" s="66" t="s">
        <v>58</v>
      </c>
      <c r="E490" s="66">
        <f t="shared" si="43"/>
        <v>84.9</v>
      </c>
      <c r="F490" s="66">
        <f t="shared" si="44"/>
        <v>169.9</v>
      </c>
      <c r="G490" s="66">
        <f t="shared" si="45"/>
        <v>139.9</v>
      </c>
      <c r="H490" s="66">
        <f t="shared" si="46"/>
        <v>254.8</v>
      </c>
      <c r="I490" s="66" t="s">
        <v>165</v>
      </c>
      <c r="J490" s="66">
        <f t="shared" si="47"/>
        <v>224.8</v>
      </c>
    </row>
    <row r="491" spans="1:10" x14ac:dyDescent="0.25">
      <c r="A491" s="66" t="str">
        <f t="shared" si="42"/>
        <v>FAIXA 13Entre R$ 349,81 e R$ 359,80</v>
      </c>
      <c r="B491" s="66" t="s">
        <v>122</v>
      </c>
      <c r="C491" s="66" t="s">
        <v>152</v>
      </c>
      <c r="D491" s="66" t="s">
        <v>58</v>
      </c>
      <c r="E491" s="66">
        <f t="shared" si="43"/>
        <v>89.9</v>
      </c>
      <c r="F491" s="66">
        <f t="shared" si="44"/>
        <v>169.9</v>
      </c>
      <c r="G491" s="66">
        <f t="shared" si="45"/>
        <v>139.9</v>
      </c>
      <c r="H491" s="66">
        <f t="shared" si="46"/>
        <v>259.8</v>
      </c>
      <c r="I491" s="66" t="s">
        <v>166</v>
      </c>
      <c r="J491" s="66">
        <f t="shared" si="47"/>
        <v>229.8</v>
      </c>
    </row>
    <row r="492" spans="1:10" x14ac:dyDescent="0.25">
      <c r="A492" s="66" t="str">
        <f t="shared" si="42"/>
        <v>FAIXA 14Entre R$ 349,81 e R$ 359,80</v>
      </c>
      <c r="B492" s="66" t="s">
        <v>122</v>
      </c>
      <c r="C492" s="66" t="s">
        <v>153</v>
      </c>
      <c r="D492" s="66" t="s">
        <v>58</v>
      </c>
      <c r="E492" s="66">
        <f t="shared" si="43"/>
        <v>134.9</v>
      </c>
      <c r="F492" s="66">
        <f t="shared" si="44"/>
        <v>169.9</v>
      </c>
      <c r="G492" s="66">
        <f t="shared" si="45"/>
        <v>139.9</v>
      </c>
      <c r="H492" s="66">
        <f t="shared" si="46"/>
        <v>304.8</v>
      </c>
      <c r="I492" s="66" t="s">
        <v>167</v>
      </c>
      <c r="J492" s="66">
        <f t="shared" si="47"/>
        <v>274.8</v>
      </c>
    </row>
    <row r="493" spans="1:10" x14ac:dyDescent="0.25">
      <c r="A493" s="66" t="str">
        <f t="shared" si="42"/>
        <v>FAIXA 15Entre R$ 349,81 e R$ 359,80</v>
      </c>
      <c r="B493" s="66" t="s">
        <v>122</v>
      </c>
      <c r="C493" s="66" t="s">
        <v>151</v>
      </c>
      <c r="D493" s="66" t="s">
        <v>1</v>
      </c>
      <c r="E493" s="66">
        <f t="shared" si="43"/>
        <v>84.9</v>
      </c>
      <c r="F493" s="66">
        <f t="shared" si="44"/>
        <v>219.9</v>
      </c>
      <c r="G493" s="66">
        <f t="shared" si="45"/>
        <v>189.9</v>
      </c>
      <c r="H493" s="66">
        <f t="shared" si="46"/>
        <v>304.8</v>
      </c>
      <c r="I493" s="66" t="s">
        <v>168</v>
      </c>
      <c r="J493" s="66">
        <f t="shared" si="47"/>
        <v>274.8</v>
      </c>
    </row>
    <row r="494" spans="1:10" x14ac:dyDescent="0.25">
      <c r="A494" s="66" t="str">
        <f t="shared" si="42"/>
        <v>FAIXA 16Entre R$ 349,81 e R$ 359,80</v>
      </c>
      <c r="B494" s="66" t="s">
        <v>122</v>
      </c>
      <c r="C494" s="66" t="s">
        <v>152</v>
      </c>
      <c r="D494" s="66" t="s">
        <v>1</v>
      </c>
      <c r="E494" s="66">
        <f t="shared" si="43"/>
        <v>89.9</v>
      </c>
      <c r="F494" s="66">
        <f t="shared" si="44"/>
        <v>219.9</v>
      </c>
      <c r="G494" s="66">
        <f t="shared" si="45"/>
        <v>189.9</v>
      </c>
      <c r="H494" s="66">
        <f t="shared" si="46"/>
        <v>309.8</v>
      </c>
      <c r="I494" s="66" t="s">
        <v>169</v>
      </c>
      <c r="J494" s="66">
        <f t="shared" si="47"/>
        <v>279.8</v>
      </c>
    </row>
    <row r="495" spans="1:10" x14ac:dyDescent="0.25">
      <c r="A495" s="66" t="str">
        <f t="shared" si="42"/>
        <v>FAIXA 17Entre R$ 349,81 e R$ 359,80</v>
      </c>
      <c r="B495" s="66" t="s">
        <v>122</v>
      </c>
      <c r="C495" s="66" t="s">
        <v>153</v>
      </c>
      <c r="D495" s="66" t="s">
        <v>1</v>
      </c>
      <c r="E495" s="66">
        <f t="shared" si="43"/>
        <v>134.9</v>
      </c>
      <c r="F495" s="66">
        <f t="shared" si="44"/>
        <v>219.9</v>
      </c>
      <c r="G495" s="66">
        <f t="shared" si="45"/>
        <v>189.9</v>
      </c>
      <c r="H495" s="66">
        <f t="shared" si="46"/>
        <v>354.8</v>
      </c>
      <c r="I495" s="66" t="s">
        <v>170</v>
      </c>
      <c r="J495" s="66">
        <f t="shared" si="47"/>
        <v>324.8</v>
      </c>
    </row>
    <row r="496" spans="1:10" x14ac:dyDescent="0.25">
      <c r="A496" s="66" t="str">
        <f t="shared" si="42"/>
        <v>FAIXA 18Entre R$ 349,81 e R$ 359,80</v>
      </c>
      <c r="B496" s="66" t="s">
        <v>122</v>
      </c>
      <c r="C496" s="66" t="s">
        <v>154</v>
      </c>
      <c r="D496" s="66" t="s">
        <v>181</v>
      </c>
      <c r="E496" s="66">
        <f t="shared" si="43"/>
        <v>304.89999999999998</v>
      </c>
      <c r="F496" s="66">
        <f t="shared" si="44"/>
        <v>54.9</v>
      </c>
      <c r="G496" s="66">
        <f t="shared" si="45"/>
        <v>49.9</v>
      </c>
      <c r="H496" s="66">
        <f t="shared" si="46"/>
        <v>359.79999999999995</v>
      </c>
      <c r="I496" s="66" t="s">
        <v>171</v>
      </c>
      <c r="J496" s="66">
        <f t="shared" si="47"/>
        <v>354.79999999999995</v>
      </c>
    </row>
    <row r="497" spans="1:10" x14ac:dyDescent="0.25">
      <c r="A497" s="66" t="str">
        <f t="shared" si="42"/>
        <v>FAIXA 19Entre R$ 349,81 e R$ 359,80</v>
      </c>
      <c r="B497" s="66" t="s">
        <v>122</v>
      </c>
      <c r="C497" s="66" t="s">
        <v>154</v>
      </c>
      <c r="D497" s="66" t="s">
        <v>26</v>
      </c>
      <c r="E497" s="66">
        <f t="shared" si="43"/>
        <v>304.89999999999998</v>
      </c>
      <c r="F497" s="66">
        <f t="shared" si="44"/>
        <v>59.9</v>
      </c>
      <c r="G497" s="66">
        <f t="shared" si="45"/>
        <v>59.9</v>
      </c>
      <c r="H497" s="66">
        <f t="shared" si="46"/>
        <v>364.79999999999995</v>
      </c>
      <c r="I497" s="66" t="s">
        <v>172</v>
      </c>
      <c r="J497" s="66">
        <f t="shared" si="47"/>
        <v>364.79999999999995</v>
      </c>
    </row>
    <row r="498" spans="1:10" x14ac:dyDescent="0.25">
      <c r="A498" s="66" t="str">
        <f t="shared" si="42"/>
        <v>FAIXA 20Entre R$ 349,81 e R$ 359,80</v>
      </c>
      <c r="B498" s="66" t="s">
        <v>122</v>
      </c>
      <c r="C498" s="66" t="s">
        <v>154</v>
      </c>
      <c r="D498" s="66" t="s">
        <v>220</v>
      </c>
      <c r="E498" s="66">
        <f t="shared" si="43"/>
        <v>304.89999999999998</v>
      </c>
      <c r="F498" s="66">
        <f t="shared" si="44"/>
        <v>64.900000000000006</v>
      </c>
      <c r="G498" s="66">
        <f t="shared" si="45"/>
        <v>64.900000000000006</v>
      </c>
      <c r="H498" s="66">
        <f t="shared" si="46"/>
        <v>369.79999999999995</v>
      </c>
      <c r="I498" s="66" t="s">
        <v>173</v>
      </c>
      <c r="J498" s="66">
        <f t="shared" si="47"/>
        <v>369.79999999999995</v>
      </c>
    </row>
    <row r="499" spans="1:10" x14ac:dyDescent="0.25">
      <c r="A499" s="66" t="str">
        <f t="shared" si="42"/>
        <v>FAIXA 21Entre R$ 349,81 e R$ 359,80</v>
      </c>
      <c r="B499" s="66" t="s">
        <v>122</v>
      </c>
      <c r="C499" s="66" t="s">
        <v>151</v>
      </c>
      <c r="D499" s="66" t="s">
        <v>59</v>
      </c>
      <c r="E499" s="66">
        <f t="shared" si="43"/>
        <v>84.9</v>
      </c>
      <c r="F499" s="66">
        <f t="shared" si="44"/>
        <v>319.89999999999998</v>
      </c>
      <c r="G499" s="66">
        <f t="shared" si="45"/>
        <v>319.89999999999998</v>
      </c>
      <c r="H499" s="66">
        <f t="shared" si="46"/>
        <v>404.79999999999995</v>
      </c>
      <c r="I499" s="66" t="s">
        <v>174</v>
      </c>
      <c r="J499" s="66">
        <f t="shared" si="47"/>
        <v>404.79999999999995</v>
      </c>
    </row>
    <row r="500" spans="1:10" x14ac:dyDescent="0.25">
      <c r="A500" s="66" t="str">
        <f t="shared" si="42"/>
        <v>FAIXA 22Entre R$ 349,81 e R$ 359,80</v>
      </c>
      <c r="B500" s="66" t="s">
        <v>122</v>
      </c>
      <c r="C500" s="66" t="s">
        <v>152</v>
      </c>
      <c r="D500" s="66" t="s">
        <v>59</v>
      </c>
      <c r="E500" s="66">
        <f t="shared" si="43"/>
        <v>89.9</v>
      </c>
      <c r="F500" s="66">
        <f t="shared" si="44"/>
        <v>319.89999999999998</v>
      </c>
      <c r="G500" s="66">
        <f t="shared" si="45"/>
        <v>319.89999999999998</v>
      </c>
      <c r="H500" s="66">
        <f t="shared" si="46"/>
        <v>409.79999999999995</v>
      </c>
      <c r="I500" s="66" t="s">
        <v>175</v>
      </c>
      <c r="J500" s="66">
        <f t="shared" si="47"/>
        <v>409.79999999999995</v>
      </c>
    </row>
    <row r="501" spans="1:10" x14ac:dyDescent="0.25">
      <c r="A501" s="66" t="str">
        <f t="shared" si="42"/>
        <v>FAIXA 23Entre R$ 349,81 e R$ 359,80</v>
      </c>
      <c r="B501" s="66" t="s">
        <v>122</v>
      </c>
      <c r="C501" s="66" t="s">
        <v>154</v>
      </c>
      <c r="D501" s="66" t="s">
        <v>10</v>
      </c>
      <c r="E501" s="66">
        <f t="shared" si="43"/>
        <v>304.89999999999998</v>
      </c>
      <c r="F501" s="66">
        <f t="shared" si="44"/>
        <v>119.9</v>
      </c>
      <c r="G501" s="66">
        <f t="shared" si="45"/>
        <v>79.900000000000006</v>
      </c>
      <c r="H501" s="66">
        <f t="shared" si="46"/>
        <v>424.79999999999995</v>
      </c>
      <c r="I501" s="66" t="s">
        <v>176</v>
      </c>
      <c r="J501" s="66">
        <f t="shared" si="47"/>
        <v>384.79999999999995</v>
      </c>
    </row>
    <row r="502" spans="1:10" x14ac:dyDescent="0.25">
      <c r="A502" s="66" t="str">
        <f t="shared" si="42"/>
        <v>FAIXA 24Entre R$ 349,81 e R$ 359,80</v>
      </c>
      <c r="B502" s="66" t="s">
        <v>122</v>
      </c>
      <c r="C502" s="66" t="s">
        <v>153</v>
      </c>
      <c r="D502" s="66" t="s">
        <v>59</v>
      </c>
      <c r="E502" s="66">
        <f t="shared" si="43"/>
        <v>134.9</v>
      </c>
      <c r="F502" s="66">
        <f t="shared" si="44"/>
        <v>319.89999999999998</v>
      </c>
      <c r="G502" s="66">
        <f t="shared" si="45"/>
        <v>319.89999999999998</v>
      </c>
      <c r="H502" s="66">
        <f t="shared" si="46"/>
        <v>454.79999999999995</v>
      </c>
      <c r="I502" s="66" t="s">
        <v>177</v>
      </c>
      <c r="J502" s="66">
        <f t="shared" si="47"/>
        <v>454.79999999999995</v>
      </c>
    </row>
    <row r="503" spans="1:10" x14ac:dyDescent="0.25">
      <c r="A503" s="66" t="str">
        <f t="shared" si="42"/>
        <v>FAIXA 25Entre R$ 349,81 e R$ 359,80</v>
      </c>
      <c r="B503" s="66" t="s">
        <v>122</v>
      </c>
      <c r="C503" s="66" t="s">
        <v>154</v>
      </c>
      <c r="D503" s="66" t="s">
        <v>58</v>
      </c>
      <c r="E503" s="66">
        <f t="shared" si="43"/>
        <v>304.89999999999998</v>
      </c>
      <c r="F503" s="66">
        <f t="shared" si="44"/>
        <v>169.9</v>
      </c>
      <c r="G503" s="66">
        <f t="shared" si="45"/>
        <v>139.9</v>
      </c>
      <c r="H503" s="66">
        <f t="shared" si="46"/>
        <v>474.79999999999995</v>
      </c>
      <c r="I503" s="66" t="s">
        <v>206</v>
      </c>
      <c r="J503" s="66">
        <f t="shared" si="47"/>
        <v>444.79999999999995</v>
      </c>
    </row>
    <row r="504" spans="1:10" x14ac:dyDescent="0.25">
      <c r="A504" s="66" t="str">
        <f t="shared" si="42"/>
        <v>FAIXA 26Entre R$ 349,81 e R$ 359,80</v>
      </c>
      <c r="B504" s="66" t="s">
        <v>122</v>
      </c>
      <c r="C504" s="66" t="s">
        <v>154</v>
      </c>
      <c r="D504" s="66" t="s">
        <v>1</v>
      </c>
      <c r="E504" s="66">
        <f t="shared" si="43"/>
        <v>304.89999999999998</v>
      </c>
      <c r="F504" s="66">
        <f t="shared" si="44"/>
        <v>219.9</v>
      </c>
      <c r="G504" s="66">
        <f t="shared" si="45"/>
        <v>189.9</v>
      </c>
      <c r="H504" s="66">
        <f t="shared" si="46"/>
        <v>524.79999999999995</v>
      </c>
      <c r="I504" s="66" t="s">
        <v>207</v>
      </c>
      <c r="J504" s="66">
        <f t="shared" si="47"/>
        <v>494.79999999999995</v>
      </c>
    </row>
    <row r="505" spans="1:10" x14ac:dyDescent="0.25">
      <c r="A505" s="66" t="str">
        <f t="shared" si="42"/>
        <v>FAIXA 27Entre R$ 349,81 e R$ 359,80</v>
      </c>
      <c r="B505" s="66" t="s">
        <v>122</v>
      </c>
      <c r="C505" s="66" t="s">
        <v>154</v>
      </c>
      <c r="D505" s="66" t="s">
        <v>59</v>
      </c>
      <c r="E505" s="66">
        <f t="shared" si="43"/>
        <v>304.89999999999998</v>
      </c>
      <c r="F505" s="66">
        <f t="shared" si="44"/>
        <v>319.89999999999998</v>
      </c>
      <c r="G505" s="66">
        <f t="shared" si="45"/>
        <v>319.89999999999998</v>
      </c>
      <c r="H505" s="66">
        <f t="shared" si="46"/>
        <v>624.79999999999995</v>
      </c>
      <c r="I505" s="66" t="s">
        <v>208</v>
      </c>
      <c r="J505" s="66">
        <f t="shared" si="47"/>
        <v>624.79999999999995</v>
      </c>
    </row>
    <row r="506" spans="1:10" x14ac:dyDescent="0.25">
      <c r="A506" s="66" t="str">
        <f t="shared" si="42"/>
        <v>FAIXA 0Entre R$ 359,81 e R$ 379,80</v>
      </c>
      <c r="B506" s="66" t="s">
        <v>145</v>
      </c>
      <c r="C506" s="66" t="s">
        <v>151</v>
      </c>
      <c r="D506" s="66" t="s">
        <v>181</v>
      </c>
      <c r="E506" s="66">
        <f t="shared" si="43"/>
        <v>84.9</v>
      </c>
      <c r="F506" s="66">
        <f t="shared" si="44"/>
        <v>54.9</v>
      </c>
      <c r="G506" s="66">
        <f t="shared" si="45"/>
        <v>49.9</v>
      </c>
      <c r="H506" s="66">
        <f t="shared" si="46"/>
        <v>139.80000000000001</v>
      </c>
      <c r="I506" s="66" t="s">
        <v>189</v>
      </c>
      <c r="J506" s="66">
        <f t="shared" si="47"/>
        <v>134.80000000000001</v>
      </c>
    </row>
    <row r="507" spans="1:10" x14ac:dyDescent="0.25">
      <c r="A507" s="66" t="str">
        <f t="shared" si="42"/>
        <v>FAIXA 1Entre R$ 359,81 e R$ 379,80</v>
      </c>
      <c r="B507" s="66" t="s">
        <v>145</v>
      </c>
      <c r="C507" s="66" t="s">
        <v>151</v>
      </c>
      <c r="D507" s="66" t="s">
        <v>26</v>
      </c>
      <c r="E507" s="66">
        <f t="shared" si="43"/>
        <v>84.9</v>
      </c>
      <c r="F507" s="66">
        <f t="shared" si="44"/>
        <v>59.9</v>
      </c>
      <c r="G507" s="66">
        <f t="shared" si="45"/>
        <v>59.9</v>
      </c>
      <c r="H507" s="66">
        <f t="shared" si="46"/>
        <v>144.80000000000001</v>
      </c>
      <c r="I507" s="66" t="s">
        <v>66</v>
      </c>
      <c r="J507" s="66">
        <f t="shared" si="47"/>
        <v>144.80000000000001</v>
      </c>
    </row>
    <row r="508" spans="1:10" x14ac:dyDescent="0.25">
      <c r="A508" s="66" t="str">
        <f t="shared" si="42"/>
        <v>FAIXA 3Entre R$ 359,81 e R$ 379,80</v>
      </c>
      <c r="B508" s="66" t="s">
        <v>145</v>
      </c>
      <c r="C508" s="66" t="s">
        <v>152</v>
      </c>
      <c r="D508" s="66" t="s">
        <v>181</v>
      </c>
      <c r="E508" s="66">
        <f t="shared" si="43"/>
        <v>89.9</v>
      </c>
      <c r="F508" s="66">
        <f t="shared" si="44"/>
        <v>54.9</v>
      </c>
      <c r="G508" s="66">
        <f t="shared" si="45"/>
        <v>49.9</v>
      </c>
      <c r="H508" s="66">
        <f t="shared" si="46"/>
        <v>144.80000000000001</v>
      </c>
      <c r="I508" s="66" t="s">
        <v>156</v>
      </c>
      <c r="J508" s="66">
        <f t="shared" si="47"/>
        <v>139.80000000000001</v>
      </c>
    </row>
    <row r="509" spans="1:10" x14ac:dyDescent="0.25">
      <c r="A509" s="66" t="str">
        <f t="shared" si="42"/>
        <v>FAIXA 2Entre R$ 359,81 e R$ 379,80</v>
      </c>
      <c r="B509" s="66" t="s">
        <v>145</v>
      </c>
      <c r="C509" s="66" t="s">
        <v>151</v>
      </c>
      <c r="D509" s="66" t="s">
        <v>220</v>
      </c>
      <c r="E509" s="66">
        <f t="shared" si="43"/>
        <v>84.9</v>
      </c>
      <c r="F509" s="66">
        <f t="shared" si="44"/>
        <v>64.900000000000006</v>
      </c>
      <c r="G509" s="66">
        <f t="shared" si="45"/>
        <v>64.900000000000006</v>
      </c>
      <c r="H509" s="66">
        <f t="shared" si="46"/>
        <v>149.80000000000001</v>
      </c>
      <c r="I509" s="66" t="s">
        <v>67</v>
      </c>
      <c r="J509" s="66">
        <f t="shared" si="47"/>
        <v>149.80000000000001</v>
      </c>
    </row>
    <row r="510" spans="1:10" x14ac:dyDescent="0.25">
      <c r="A510" s="66" t="str">
        <f t="shared" si="42"/>
        <v>FAIXA 4Entre R$ 359,81 e R$ 379,80</v>
      </c>
      <c r="B510" s="66" t="s">
        <v>145</v>
      </c>
      <c r="C510" s="66" t="s">
        <v>152</v>
      </c>
      <c r="D510" s="66" t="s">
        <v>26</v>
      </c>
      <c r="E510" s="66">
        <f t="shared" si="43"/>
        <v>89.9</v>
      </c>
      <c r="F510" s="66">
        <f t="shared" si="44"/>
        <v>59.9</v>
      </c>
      <c r="G510" s="66">
        <f t="shared" si="45"/>
        <v>59.9</v>
      </c>
      <c r="H510" s="66">
        <f t="shared" si="46"/>
        <v>149.80000000000001</v>
      </c>
      <c r="I510" s="66" t="s">
        <v>157</v>
      </c>
      <c r="J510" s="66">
        <f t="shared" si="47"/>
        <v>149.80000000000001</v>
      </c>
    </row>
    <row r="511" spans="1:10" x14ac:dyDescent="0.25">
      <c r="A511" s="66" t="str">
        <f t="shared" si="42"/>
        <v>FAIXA 5Entre R$ 359,81 e R$ 379,80</v>
      </c>
      <c r="B511" s="66" t="s">
        <v>145</v>
      </c>
      <c r="C511" s="66" t="s">
        <v>152</v>
      </c>
      <c r="D511" s="66" t="s">
        <v>220</v>
      </c>
      <c r="E511" s="66">
        <f t="shared" si="43"/>
        <v>89.9</v>
      </c>
      <c r="F511" s="66">
        <f t="shared" si="44"/>
        <v>64.900000000000006</v>
      </c>
      <c r="G511" s="66">
        <f t="shared" si="45"/>
        <v>64.900000000000006</v>
      </c>
      <c r="H511" s="66">
        <f t="shared" si="46"/>
        <v>154.80000000000001</v>
      </c>
      <c r="I511" s="66" t="s">
        <v>158</v>
      </c>
      <c r="J511" s="66">
        <f t="shared" si="47"/>
        <v>154.80000000000001</v>
      </c>
    </row>
    <row r="512" spans="1:10" x14ac:dyDescent="0.25">
      <c r="A512" s="66" t="str">
        <f t="shared" si="42"/>
        <v>FAIXA 7Entre R$ 359,81 e R$ 379,80</v>
      </c>
      <c r="B512" s="66" t="s">
        <v>145</v>
      </c>
      <c r="C512" s="66" t="s">
        <v>153</v>
      </c>
      <c r="D512" s="66" t="s">
        <v>181</v>
      </c>
      <c r="E512" s="66">
        <f t="shared" si="43"/>
        <v>134.9</v>
      </c>
      <c r="F512" s="66">
        <f t="shared" si="44"/>
        <v>54.9</v>
      </c>
      <c r="G512" s="66">
        <f t="shared" si="45"/>
        <v>49.9</v>
      </c>
      <c r="H512" s="66">
        <f t="shared" si="46"/>
        <v>189.8</v>
      </c>
      <c r="I512" s="66" t="s">
        <v>160</v>
      </c>
      <c r="J512" s="66">
        <f t="shared" si="47"/>
        <v>184.8</v>
      </c>
    </row>
    <row r="513" spans="1:10" x14ac:dyDescent="0.25">
      <c r="A513" s="66" t="str">
        <f t="shared" si="42"/>
        <v>FAIXA 6Entre R$ 359,81 e R$ 379,80</v>
      </c>
      <c r="B513" s="66" t="s">
        <v>145</v>
      </c>
      <c r="C513" s="66" t="s">
        <v>153</v>
      </c>
      <c r="D513" s="66" t="s">
        <v>26</v>
      </c>
      <c r="E513" s="66">
        <f t="shared" si="43"/>
        <v>134.9</v>
      </c>
      <c r="F513" s="66">
        <f t="shared" si="44"/>
        <v>59.9</v>
      </c>
      <c r="G513" s="66">
        <f t="shared" si="45"/>
        <v>59.9</v>
      </c>
      <c r="H513" s="66">
        <f t="shared" si="46"/>
        <v>194.8</v>
      </c>
      <c r="I513" s="66" t="s">
        <v>159</v>
      </c>
      <c r="J513" s="66">
        <f t="shared" si="47"/>
        <v>194.8</v>
      </c>
    </row>
    <row r="514" spans="1:10" x14ac:dyDescent="0.25">
      <c r="A514" s="66" t="str">
        <f t="shared" ref="A514:A577" si="48">I514&amp;B514</f>
        <v>FAIXA 8Entre R$ 359,81 e R$ 379,80</v>
      </c>
      <c r="B514" s="66" t="s">
        <v>145</v>
      </c>
      <c r="C514" s="66" t="s">
        <v>153</v>
      </c>
      <c r="D514" s="66" t="s">
        <v>220</v>
      </c>
      <c r="E514" s="66">
        <f t="shared" ref="E514:E577" si="49">VLOOKUP(C514,$X$1:$Y$4,2,0)</f>
        <v>134.9</v>
      </c>
      <c r="F514" s="66">
        <f t="shared" ref="F514:F577" si="50">VLOOKUP(D514,$P$1:$U$7,5,0)</f>
        <v>64.900000000000006</v>
      </c>
      <c r="G514" s="66">
        <f t="shared" ref="G514:G577" si="51">VLOOKUP(D514,$P$1:$U$7,6,0)</f>
        <v>64.900000000000006</v>
      </c>
      <c r="H514" s="66">
        <f t="shared" ref="H514:H577" si="52">SUM(E514,F514)</f>
        <v>199.8</v>
      </c>
      <c r="I514" s="66" t="s">
        <v>161</v>
      </c>
      <c r="J514" s="66">
        <f t="shared" ref="J514:J577" si="53">SUM(G514,E514)</f>
        <v>199.8</v>
      </c>
    </row>
    <row r="515" spans="1:10" x14ac:dyDescent="0.25">
      <c r="A515" s="66" t="str">
        <f t="shared" si="48"/>
        <v>FAIXA 9Entre R$ 359,81 e R$ 379,80</v>
      </c>
      <c r="B515" s="66" t="s">
        <v>145</v>
      </c>
      <c r="C515" s="66" t="s">
        <v>151</v>
      </c>
      <c r="D515" s="66" t="s">
        <v>10</v>
      </c>
      <c r="E515" s="66">
        <f t="shared" si="49"/>
        <v>84.9</v>
      </c>
      <c r="F515" s="66">
        <f t="shared" si="50"/>
        <v>119.9</v>
      </c>
      <c r="G515" s="66">
        <f t="shared" si="51"/>
        <v>79.900000000000006</v>
      </c>
      <c r="H515" s="66">
        <f t="shared" si="52"/>
        <v>204.8</v>
      </c>
      <c r="I515" s="66" t="s">
        <v>162</v>
      </c>
      <c r="J515" s="66">
        <f t="shared" si="53"/>
        <v>164.8</v>
      </c>
    </row>
    <row r="516" spans="1:10" x14ac:dyDescent="0.25">
      <c r="A516" s="66" t="str">
        <f t="shared" si="48"/>
        <v>FAIXA 10Entre R$ 359,81 e R$ 379,80</v>
      </c>
      <c r="B516" s="66" t="s">
        <v>145</v>
      </c>
      <c r="C516" s="66" t="s">
        <v>152</v>
      </c>
      <c r="D516" s="66" t="s">
        <v>10</v>
      </c>
      <c r="E516" s="66">
        <f t="shared" si="49"/>
        <v>89.9</v>
      </c>
      <c r="F516" s="66">
        <f t="shared" si="50"/>
        <v>119.9</v>
      </c>
      <c r="G516" s="66">
        <f t="shared" si="51"/>
        <v>79.900000000000006</v>
      </c>
      <c r="H516" s="66">
        <f t="shared" si="52"/>
        <v>209.8</v>
      </c>
      <c r="I516" s="66" t="s">
        <v>163</v>
      </c>
      <c r="J516" s="66">
        <f t="shared" si="53"/>
        <v>169.8</v>
      </c>
    </row>
    <row r="517" spans="1:10" x14ac:dyDescent="0.25">
      <c r="A517" s="66" t="str">
        <f t="shared" si="48"/>
        <v>FAIXA 11Entre R$ 359,81 e R$ 379,80</v>
      </c>
      <c r="B517" s="66" t="s">
        <v>145</v>
      </c>
      <c r="C517" s="66" t="s">
        <v>153</v>
      </c>
      <c r="D517" s="66" t="s">
        <v>10</v>
      </c>
      <c r="E517" s="66">
        <f t="shared" si="49"/>
        <v>134.9</v>
      </c>
      <c r="F517" s="66">
        <f t="shared" si="50"/>
        <v>119.9</v>
      </c>
      <c r="G517" s="66">
        <f t="shared" si="51"/>
        <v>79.900000000000006</v>
      </c>
      <c r="H517" s="66">
        <f t="shared" si="52"/>
        <v>254.8</v>
      </c>
      <c r="I517" s="66" t="s">
        <v>164</v>
      </c>
      <c r="J517" s="66">
        <f t="shared" si="53"/>
        <v>214.8</v>
      </c>
    </row>
    <row r="518" spans="1:10" x14ac:dyDescent="0.25">
      <c r="A518" s="66" t="str">
        <f t="shared" si="48"/>
        <v>FAIXA 12Entre R$ 359,81 e R$ 379,80</v>
      </c>
      <c r="B518" s="66" t="s">
        <v>145</v>
      </c>
      <c r="C518" s="66" t="s">
        <v>151</v>
      </c>
      <c r="D518" s="66" t="s">
        <v>58</v>
      </c>
      <c r="E518" s="66">
        <f t="shared" si="49"/>
        <v>84.9</v>
      </c>
      <c r="F518" s="66">
        <f t="shared" si="50"/>
        <v>169.9</v>
      </c>
      <c r="G518" s="66">
        <f t="shared" si="51"/>
        <v>139.9</v>
      </c>
      <c r="H518" s="66">
        <f t="shared" si="52"/>
        <v>254.8</v>
      </c>
      <c r="I518" s="66" t="s">
        <v>165</v>
      </c>
      <c r="J518" s="66">
        <f t="shared" si="53"/>
        <v>224.8</v>
      </c>
    </row>
    <row r="519" spans="1:10" x14ac:dyDescent="0.25">
      <c r="A519" s="66" t="str">
        <f t="shared" si="48"/>
        <v>FAIXA 13Entre R$ 359,81 e R$ 379,80</v>
      </c>
      <c r="B519" s="66" t="s">
        <v>145</v>
      </c>
      <c r="C519" s="66" t="s">
        <v>152</v>
      </c>
      <c r="D519" s="66" t="s">
        <v>58</v>
      </c>
      <c r="E519" s="66">
        <f t="shared" si="49"/>
        <v>89.9</v>
      </c>
      <c r="F519" s="66">
        <f t="shared" si="50"/>
        <v>169.9</v>
      </c>
      <c r="G519" s="66">
        <f t="shared" si="51"/>
        <v>139.9</v>
      </c>
      <c r="H519" s="66">
        <f t="shared" si="52"/>
        <v>259.8</v>
      </c>
      <c r="I519" s="66" t="s">
        <v>166</v>
      </c>
      <c r="J519" s="66">
        <f t="shared" si="53"/>
        <v>229.8</v>
      </c>
    </row>
    <row r="520" spans="1:10" x14ac:dyDescent="0.25">
      <c r="A520" s="66" t="str">
        <f t="shared" si="48"/>
        <v>FAIXA 14Entre R$ 359,81 e R$ 379,80</v>
      </c>
      <c r="B520" s="66" t="s">
        <v>145</v>
      </c>
      <c r="C520" s="66" t="s">
        <v>153</v>
      </c>
      <c r="D520" s="66" t="s">
        <v>58</v>
      </c>
      <c r="E520" s="66">
        <f t="shared" si="49"/>
        <v>134.9</v>
      </c>
      <c r="F520" s="66">
        <f t="shared" si="50"/>
        <v>169.9</v>
      </c>
      <c r="G520" s="66">
        <f t="shared" si="51"/>
        <v>139.9</v>
      </c>
      <c r="H520" s="66">
        <f t="shared" si="52"/>
        <v>304.8</v>
      </c>
      <c r="I520" s="66" t="s">
        <v>167</v>
      </c>
      <c r="J520" s="66">
        <f t="shared" si="53"/>
        <v>274.8</v>
      </c>
    </row>
    <row r="521" spans="1:10" x14ac:dyDescent="0.25">
      <c r="A521" s="66" t="str">
        <f t="shared" si="48"/>
        <v>FAIXA 15Entre R$ 359,81 e R$ 379,80</v>
      </c>
      <c r="B521" s="66" t="s">
        <v>145</v>
      </c>
      <c r="C521" s="66" t="s">
        <v>151</v>
      </c>
      <c r="D521" s="66" t="s">
        <v>1</v>
      </c>
      <c r="E521" s="66">
        <f t="shared" si="49"/>
        <v>84.9</v>
      </c>
      <c r="F521" s="66">
        <f t="shared" si="50"/>
        <v>219.9</v>
      </c>
      <c r="G521" s="66">
        <f t="shared" si="51"/>
        <v>189.9</v>
      </c>
      <c r="H521" s="66">
        <f t="shared" si="52"/>
        <v>304.8</v>
      </c>
      <c r="I521" s="66" t="s">
        <v>168</v>
      </c>
      <c r="J521" s="66">
        <f t="shared" si="53"/>
        <v>274.8</v>
      </c>
    </row>
    <row r="522" spans="1:10" x14ac:dyDescent="0.25">
      <c r="A522" s="66" t="str">
        <f t="shared" si="48"/>
        <v>FAIXA 16Entre R$ 359,81 e R$ 379,80</v>
      </c>
      <c r="B522" s="66" t="s">
        <v>145</v>
      </c>
      <c r="C522" s="66" t="s">
        <v>152</v>
      </c>
      <c r="D522" s="66" t="s">
        <v>1</v>
      </c>
      <c r="E522" s="66">
        <f t="shared" si="49"/>
        <v>89.9</v>
      </c>
      <c r="F522" s="66">
        <f t="shared" si="50"/>
        <v>219.9</v>
      </c>
      <c r="G522" s="66">
        <f t="shared" si="51"/>
        <v>189.9</v>
      </c>
      <c r="H522" s="66">
        <f t="shared" si="52"/>
        <v>309.8</v>
      </c>
      <c r="I522" s="66" t="s">
        <v>169</v>
      </c>
      <c r="J522" s="66">
        <f t="shared" si="53"/>
        <v>279.8</v>
      </c>
    </row>
    <row r="523" spans="1:10" x14ac:dyDescent="0.25">
      <c r="A523" s="66" t="str">
        <f t="shared" si="48"/>
        <v>FAIXA 17Entre R$ 359,81 e R$ 379,80</v>
      </c>
      <c r="B523" s="66" t="s">
        <v>145</v>
      </c>
      <c r="C523" s="66" t="s">
        <v>153</v>
      </c>
      <c r="D523" s="66" t="s">
        <v>1</v>
      </c>
      <c r="E523" s="66">
        <f t="shared" si="49"/>
        <v>134.9</v>
      </c>
      <c r="F523" s="66">
        <f t="shared" si="50"/>
        <v>219.9</v>
      </c>
      <c r="G523" s="66">
        <f t="shared" si="51"/>
        <v>189.9</v>
      </c>
      <c r="H523" s="66">
        <f t="shared" si="52"/>
        <v>354.8</v>
      </c>
      <c r="I523" s="66" t="s">
        <v>170</v>
      </c>
      <c r="J523" s="66">
        <f t="shared" si="53"/>
        <v>324.8</v>
      </c>
    </row>
    <row r="524" spans="1:10" x14ac:dyDescent="0.25">
      <c r="A524" s="66" t="str">
        <f t="shared" si="48"/>
        <v>FAIXA 18Entre R$ 359,81 e R$ 379,80</v>
      </c>
      <c r="B524" s="66" t="s">
        <v>145</v>
      </c>
      <c r="C524" s="66" t="s">
        <v>154</v>
      </c>
      <c r="D524" s="66" t="s">
        <v>181</v>
      </c>
      <c r="E524" s="66">
        <f t="shared" si="49"/>
        <v>304.89999999999998</v>
      </c>
      <c r="F524" s="66">
        <f t="shared" si="50"/>
        <v>54.9</v>
      </c>
      <c r="G524" s="66">
        <f t="shared" si="51"/>
        <v>49.9</v>
      </c>
      <c r="H524" s="66">
        <f t="shared" si="52"/>
        <v>359.79999999999995</v>
      </c>
      <c r="I524" s="66" t="s">
        <v>171</v>
      </c>
      <c r="J524" s="66">
        <f t="shared" si="53"/>
        <v>354.79999999999995</v>
      </c>
    </row>
    <row r="525" spans="1:10" x14ac:dyDescent="0.25">
      <c r="A525" s="66" t="str">
        <f t="shared" si="48"/>
        <v>FAIXA 19Entre R$ 359,81 e R$ 379,80</v>
      </c>
      <c r="B525" s="66" t="s">
        <v>145</v>
      </c>
      <c r="C525" s="66" t="s">
        <v>154</v>
      </c>
      <c r="D525" s="66" t="s">
        <v>26</v>
      </c>
      <c r="E525" s="66">
        <f t="shared" si="49"/>
        <v>304.89999999999998</v>
      </c>
      <c r="F525" s="66">
        <f t="shared" si="50"/>
        <v>59.9</v>
      </c>
      <c r="G525" s="66">
        <f t="shared" si="51"/>
        <v>59.9</v>
      </c>
      <c r="H525" s="66">
        <f t="shared" si="52"/>
        <v>364.79999999999995</v>
      </c>
      <c r="I525" s="66" t="s">
        <v>172</v>
      </c>
      <c r="J525" s="66">
        <f t="shared" si="53"/>
        <v>364.79999999999995</v>
      </c>
    </row>
    <row r="526" spans="1:10" x14ac:dyDescent="0.25">
      <c r="A526" s="66" t="str">
        <f t="shared" si="48"/>
        <v>FAIXA 20Entre R$ 359,81 e R$ 379,80</v>
      </c>
      <c r="B526" s="66" t="s">
        <v>145</v>
      </c>
      <c r="C526" s="66" t="s">
        <v>154</v>
      </c>
      <c r="D526" s="66" t="s">
        <v>220</v>
      </c>
      <c r="E526" s="66">
        <f t="shared" si="49"/>
        <v>304.89999999999998</v>
      </c>
      <c r="F526" s="66">
        <f t="shared" si="50"/>
        <v>64.900000000000006</v>
      </c>
      <c r="G526" s="66">
        <f t="shared" si="51"/>
        <v>64.900000000000006</v>
      </c>
      <c r="H526" s="66">
        <f t="shared" si="52"/>
        <v>369.79999999999995</v>
      </c>
      <c r="I526" s="66" t="s">
        <v>173</v>
      </c>
      <c r="J526" s="66">
        <f t="shared" si="53"/>
        <v>369.79999999999995</v>
      </c>
    </row>
    <row r="527" spans="1:10" x14ac:dyDescent="0.25">
      <c r="A527" s="66" t="str">
        <f t="shared" si="48"/>
        <v>FAIXA 21Entre R$ 359,81 e R$ 379,80</v>
      </c>
      <c r="B527" s="66" t="s">
        <v>145</v>
      </c>
      <c r="C527" s="66" t="s">
        <v>151</v>
      </c>
      <c r="D527" s="66" t="s">
        <v>59</v>
      </c>
      <c r="E527" s="66">
        <f t="shared" si="49"/>
        <v>84.9</v>
      </c>
      <c r="F527" s="66">
        <f t="shared" si="50"/>
        <v>319.89999999999998</v>
      </c>
      <c r="G527" s="66">
        <f t="shared" si="51"/>
        <v>319.89999999999998</v>
      </c>
      <c r="H527" s="66">
        <f t="shared" si="52"/>
        <v>404.79999999999995</v>
      </c>
      <c r="I527" s="66" t="s">
        <v>174</v>
      </c>
      <c r="J527" s="66">
        <f t="shared" si="53"/>
        <v>404.79999999999995</v>
      </c>
    </row>
    <row r="528" spans="1:10" x14ac:dyDescent="0.25">
      <c r="A528" s="66" t="str">
        <f t="shared" si="48"/>
        <v>FAIXA 22Entre R$ 359,81 e R$ 379,80</v>
      </c>
      <c r="B528" s="66" t="s">
        <v>145</v>
      </c>
      <c r="C528" s="66" t="s">
        <v>152</v>
      </c>
      <c r="D528" s="66" t="s">
        <v>59</v>
      </c>
      <c r="E528" s="66">
        <f t="shared" si="49"/>
        <v>89.9</v>
      </c>
      <c r="F528" s="66">
        <f t="shared" si="50"/>
        <v>319.89999999999998</v>
      </c>
      <c r="G528" s="66">
        <f t="shared" si="51"/>
        <v>319.89999999999998</v>
      </c>
      <c r="H528" s="66">
        <f t="shared" si="52"/>
        <v>409.79999999999995</v>
      </c>
      <c r="I528" s="66" t="s">
        <v>175</v>
      </c>
      <c r="J528" s="66">
        <f t="shared" si="53"/>
        <v>409.79999999999995</v>
      </c>
    </row>
    <row r="529" spans="1:10" x14ac:dyDescent="0.25">
      <c r="A529" s="66" t="str">
        <f t="shared" si="48"/>
        <v>FAIXA 23Entre R$ 359,81 e R$ 379,80</v>
      </c>
      <c r="B529" s="66" t="s">
        <v>145</v>
      </c>
      <c r="C529" s="66" t="s">
        <v>154</v>
      </c>
      <c r="D529" s="66" t="s">
        <v>10</v>
      </c>
      <c r="E529" s="66">
        <f t="shared" si="49"/>
        <v>304.89999999999998</v>
      </c>
      <c r="F529" s="66">
        <f t="shared" si="50"/>
        <v>119.9</v>
      </c>
      <c r="G529" s="66">
        <f t="shared" si="51"/>
        <v>79.900000000000006</v>
      </c>
      <c r="H529" s="66">
        <f t="shared" si="52"/>
        <v>424.79999999999995</v>
      </c>
      <c r="I529" s="66" t="s">
        <v>176</v>
      </c>
      <c r="J529" s="66">
        <f t="shared" si="53"/>
        <v>384.79999999999995</v>
      </c>
    </row>
    <row r="530" spans="1:10" x14ac:dyDescent="0.25">
      <c r="A530" s="66" t="str">
        <f t="shared" si="48"/>
        <v>FAIXA 24Entre R$ 359,81 e R$ 379,80</v>
      </c>
      <c r="B530" s="66" t="s">
        <v>145</v>
      </c>
      <c r="C530" s="66" t="s">
        <v>153</v>
      </c>
      <c r="D530" s="66" t="s">
        <v>59</v>
      </c>
      <c r="E530" s="66">
        <f t="shared" si="49"/>
        <v>134.9</v>
      </c>
      <c r="F530" s="66">
        <f t="shared" si="50"/>
        <v>319.89999999999998</v>
      </c>
      <c r="G530" s="66">
        <f t="shared" si="51"/>
        <v>319.89999999999998</v>
      </c>
      <c r="H530" s="66">
        <f t="shared" si="52"/>
        <v>454.79999999999995</v>
      </c>
      <c r="I530" s="66" t="s">
        <v>177</v>
      </c>
      <c r="J530" s="66">
        <f t="shared" si="53"/>
        <v>454.79999999999995</v>
      </c>
    </row>
    <row r="531" spans="1:10" x14ac:dyDescent="0.25">
      <c r="A531" s="66" t="str">
        <f t="shared" si="48"/>
        <v>FAIXA 25Entre R$ 359,81 e R$ 379,80</v>
      </c>
      <c r="B531" s="66" t="s">
        <v>145</v>
      </c>
      <c r="C531" s="66" t="s">
        <v>154</v>
      </c>
      <c r="D531" s="66" t="s">
        <v>58</v>
      </c>
      <c r="E531" s="66">
        <f t="shared" si="49"/>
        <v>304.89999999999998</v>
      </c>
      <c r="F531" s="66">
        <f t="shared" si="50"/>
        <v>169.9</v>
      </c>
      <c r="G531" s="66">
        <f t="shared" si="51"/>
        <v>139.9</v>
      </c>
      <c r="H531" s="66">
        <f t="shared" si="52"/>
        <v>474.79999999999995</v>
      </c>
      <c r="I531" s="66" t="s">
        <v>206</v>
      </c>
      <c r="J531" s="66">
        <f t="shared" si="53"/>
        <v>444.79999999999995</v>
      </c>
    </row>
    <row r="532" spans="1:10" x14ac:dyDescent="0.25">
      <c r="A532" s="66" t="str">
        <f t="shared" si="48"/>
        <v>FAIXA 26Entre R$ 359,81 e R$ 379,80</v>
      </c>
      <c r="B532" s="66" t="s">
        <v>145</v>
      </c>
      <c r="C532" s="66" t="s">
        <v>154</v>
      </c>
      <c r="D532" s="66" t="s">
        <v>1</v>
      </c>
      <c r="E532" s="66">
        <f t="shared" si="49"/>
        <v>304.89999999999998</v>
      </c>
      <c r="F532" s="66">
        <f t="shared" si="50"/>
        <v>219.9</v>
      </c>
      <c r="G532" s="66">
        <f t="shared" si="51"/>
        <v>189.9</v>
      </c>
      <c r="H532" s="66">
        <f t="shared" si="52"/>
        <v>524.79999999999995</v>
      </c>
      <c r="I532" s="66" t="s">
        <v>207</v>
      </c>
      <c r="J532" s="66">
        <f t="shared" si="53"/>
        <v>494.79999999999995</v>
      </c>
    </row>
    <row r="533" spans="1:10" x14ac:dyDescent="0.25">
      <c r="A533" s="66" t="str">
        <f t="shared" si="48"/>
        <v>FAIXA 27Entre R$ 359,81 e R$ 379,80</v>
      </c>
      <c r="B533" s="66" t="s">
        <v>145</v>
      </c>
      <c r="C533" s="66" t="s">
        <v>154</v>
      </c>
      <c r="D533" s="66" t="s">
        <v>59</v>
      </c>
      <c r="E533" s="66">
        <f t="shared" si="49"/>
        <v>304.89999999999998</v>
      </c>
      <c r="F533" s="66">
        <f t="shared" si="50"/>
        <v>319.89999999999998</v>
      </c>
      <c r="G533" s="66">
        <f t="shared" si="51"/>
        <v>319.89999999999998</v>
      </c>
      <c r="H533" s="66">
        <f t="shared" si="52"/>
        <v>624.79999999999995</v>
      </c>
      <c r="I533" s="66" t="s">
        <v>208</v>
      </c>
      <c r="J533" s="66">
        <f t="shared" si="53"/>
        <v>624.79999999999995</v>
      </c>
    </row>
    <row r="534" spans="1:10" x14ac:dyDescent="0.25">
      <c r="A534" s="66" t="str">
        <f t="shared" si="48"/>
        <v>FAIXA 0Entre R$ 379,81 e R$ 399,80</v>
      </c>
      <c r="B534" s="66" t="s">
        <v>146</v>
      </c>
      <c r="C534" s="66" t="s">
        <v>151</v>
      </c>
      <c r="D534" s="66" t="s">
        <v>181</v>
      </c>
      <c r="E534" s="66">
        <f t="shared" si="49"/>
        <v>84.9</v>
      </c>
      <c r="F534" s="66">
        <f t="shared" si="50"/>
        <v>54.9</v>
      </c>
      <c r="G534" s="66">
        <f t="shared" si="51"/>
        <v>49.9</v>
      </c>
      <c r="H534" s="66">
        <f t="shared" si="52"/>
        <v>139.80000000000001</v>
      </c>
      <c r="I534" s="66" t="s">
        <v>189</v>
      </c>
      <c r="J534" s="66">
        <f t="shared" si="53"/>
        <v>134.80000000000001</v>
      </c>
    </row>
    <row r="535" spans="1:10" x14ac:dyDescent="0.25">
      <c r="A535" s="66" t="str">
        <f t="shared" si="48"/>
        <v>FAIXA 1Entre R$ 379,81 e R$ 399,80</v>
      </c>
      <c r="B535" s="66" t="s">
        <v>146</v>
      </c>
      <c r="C535" s="66" t="s">
        <v>151</v>
      </c>
      <c r="D535" s="66" t="s">
        <v>26</v>
      </c>
      <c r="E535" s="66">
        <f t="shared" si="49"/>
        <v>84.9</v>
      </c>
      <c r="F535" s="66">
        <f t="shared" si="50"/>
        <v>59.9</v>
      </c>
      <c r="G535" s="66">
        <f t="shared" si="51"/>
        <v>59.9</v>
      </c>
      <c r="H535" s="66">
        <f t="shared" si="52"/>
        <v>144.80000000000001</v>
      </c>
      <c r="I535" s="66" t="s">
        <v>66</v>
      </c>
      <c r="J535" s="66">
        <f t="shared" si="53"/>
        <v>144.80000000000001</v>
      </c>
    </row>
    <row r="536" spans="1:10" x14ac:dyDescent="0.25">
      <c r="A536" s="66" t="str">
        <f t="shared" si="48"/>
        <v>FAIXA 3Entre R$ 379,81 e R$ 399,80</v>
      </c>
      <c r="B536" s="66" t="s">
        <v>146</v>
      </c>
      <c r="C536" s="66" t="s">
        <v>152</v>
      </c>
      <c r="D536" s="66" t="s">
        <v>181</v>
      </c>
      <c r="E536" s="66">
        <f t="shared" si="49"/>
        <v>89.9</v>
      </c>
      <c r="F536" s="66">
        <f t="shared" si="50"/>
        <v>54.9</v>
      </c>
      <c r="G536" s="66">
        <f t="shared" si="51"/>
        <v>49.9</v>
      </c>
      <c r="H536" s="66">
        <f t="shared" si="52"/>
        <v>144.80000000000001</v>
      </c>
      <c r="I536" s="66" t="s">
        <v>156</v>
      </c>
      <c r="J536" s="66">
        <f t="shared" si="53"/>
        <v>139.80000000000001</v>
      </c>
    </row>
    <row r="537" spans="1:10" x14ac:dyDescent="0.25">
      <c r="A537" s="66" t="str">
        <f t="shared" si="48"/>
        <v>FAIXA 2Entre R$ 379,81 e R$ 399,80</v>
      </c>
      <c r="B537" s="66" t="s">
        <v>146</v>
      </c>
      <c r="C537" s="66" t="s">
        <v>151</v>
      </c>
      <c r="D537" s="66" t="s">
        <v>220</v>
      </c>
      <c r="E537" s="66">
        <f t="shared" si="49"/>
        <v>84.9</v>
      </c>
      <c r="F537" s="66">
        <f t="shared" si="50"/>
        <v>64.900000000000006</v>
      </c>
      <c r="G537" s="66">
        <f t="shared" si="51"/>
        <v>64.900000000000006</v>
      </c>
      <c r="H537" s="66">
        <f t="shared" si="52"/>
        <v>149.80000000000001</v>
      </c>
      <c r="I537" s="66" t="s">
        <v>67</v>
      </c>
      <c r="J537" s="66">
        <f t="shared" si="53"/>
        <v>149.80000000000001</v>
      </c>
    </row>
    <row r="538" spans="1:10" x14ac:dyDescent="0.25">
      <c r="A538" s="66" t="str">
        <f t="shared" si="48"/>
        <v>FAIXA 4Entre R$ 379,81 e R$ 399,80</v>
      </c>
      <c r="B538" s="66" t="s">
        <v>146</v>
      </c>
      <c r="C538" s="66" t="s">
        <v>152</v>
      </c>
      <c r="D538" s="66" t="s">
        <v>26</v>
      </c>
      <c r="E538" s="66">
        <f t="shared" si="49"/>
        <v>89.9</v>
      </c>
      <c r="F538" s="66">
        <f t="shared" si="50"/>
        <v>59.9</v>
      </c>
      <c r="G538" s="66">
        <f t="shared" si="51"/>
        <v>59.9</v>
      </c>
      <c r="H538" s="66">
        <f t="shared" si="52"/>
        <v>149.80000000000001</v>
      </c>
      <c r="I538" s="66" t="s">
        <v>157</v>
      </c>
      <c r="J538" s="66">
        <f t="shared" si="53"/>
        <v>149.80000000000001</v>
      </c>
    </row>
    <row r="539" spans="1:10" x14ac:dyDescent="0.25">
      <c r="A539" s="66" t="str">
        <f t="shared" si="48"/>
        <v>FAIXA 5Entre R$ 379,81 e R$ 399,80</v>
      </c>
      <c r="B539" s="66" t="s">
        <v>146</v>
      </c>
      <c r="C539" s="66" t="s">
        <v>152</v>
      </c>
      <c r="D539" s="66" t="s">
        <v>220</v>
      </c>
      <c r="E539" s="66">
        <f t="shared" si="49"/>
        <v>89.9</v>
      </c>
      <c r="F539" s="66">
        <f t="shared" si="50"/>
        <v>64.900000000000006</v>
      </c>
      <c r="G539" s="66">
        <f t="shared" si="51"/>
        <v>64.900000000000006</v>
      </c>
      <c r="H539" s="66">
        <f t="shared" si="52"/>
        <v>154.80000000000001</v>
      </c>
      <c r="I539" s="66" t="s">
        <v>158</v>
      </c>
      <c r="J539" s="66">
        <f t="shared" si="53"/>
        <v>154.80000000000001</v>
      </c>
    </row>
    <row r="540" spans="1:10" x14ac:dyDescent="0.25">
      <c r="A540" s="66" t="str">
        <f t="shared" si="48"/>
        <v>FAIXA 7Entre R$ 379,81 e R$ 399,80</v>
      </c>
      <c r="B540" s="66" t="s">
        <v>146</v>
      </c>
      <c r="C540" s="66" t="s">
        <v>153</v>
      </c>
      <c r="D540" s="66" t="s">
        <v>181</v>
      </c>
      <c r="E540" s="66">
        <f t="shared" si="49"/>
        <v>134.9</v>
      </c>
      <c r="F540" s="66">
        <f t="shared" si="50"/>
        <v>54.9</v>
      </c>
      <c r="G540" s="66">
        <f t="shared" si="51"/>
        <v>49.9</v>
      </c>
      <c r="H540" s="66">
        <f t="shared" si="52"/>
        <v>189.8</v>
      </c>
      <c r="I540" s="66" t="s">
        <v>160</v>
      </c>
      <c r="J540" s="66">
        <f t="shared" si="53"/>
        <v>184.8</v>
      </c>
    </row>
    <row r="541" spans="1:10" x14ac:dyDescent="0.25">
      <c r="A541" s="66" t="str">
        <f t="shared" si="48"/>
        <v>FAIXA 6Entre R$ 379,81 e R$ 399,80</v>
      </c>
      <c r="B541" s="66" t="s">
        <v>146</v>
      </c>
      <c r="C541" s="66" t="s">
        <v>153</v>
      </c>
      <c r="D541" s="66" t="s">
        <v>26</v>
      </c>
      <c r="E541" s="66">
        <f t="shared" si="49"/>
        <v>134.9</v>
      </c>
      <c r="F541" s="66">
        <f t="shared" si="50"/>
        <v>59.9</v>
      </c>
      <c r="G541" s="66">
        <f t="shared" si="51"/>
        <v>59.9</v>
      </c>
      <c r="H541" s="66">
        <f t="shared" si="52"/>
        <v>194.8</v>
      </c>
      <c r="I541" s="66" t="s">
        <v>159</v>
      </c>
      <c r="J541" s="66">
        <f t="shared" si="53"/>
        <v>194.8</v>
      </c>
    </row>
    <row r="542" spans="1:10" x14ac:dyDescent="0.25">
      <c r="A542" s="66" t="str">
        <f t="shared" si="48"/>
        <v>FAIXA 8Entre R$ 379,81 e R$ 399,80</v>
      </c>
      <c r="B542" s="66" t="s">
        <v>146</v>
      </c>
      <c r="C542" s="66" t="s">
        <v>153</v>
      </c>
      <c r="D542" s="66" t="s">
        <v>220</v>
      </c>
      <c r="E542" s="66">
        <f t="shared" si="49"/>
        <v>134.9</v>
      </c>
      <c r="F542" s="66">
        <f t="shared" si="50"/>
        <v>64.900000000000006</v>
      </c>
      <c r="G542" s="66">
        <f t="shared" si="51"/>
        <v>64.900000000000006</v>
      </c>
      <c r="H542" s="66">
        <f t="shared" si="52"/>
        <v>199.8</v>
      </c>
      <c r="I542" s="66" t="s">
        <v>161</v>
      </c>
      <c r="J542" s="66">
        <f t="shared" si="53"/>
        <v>199.8</v>
      </c>
    </row>
    <row r="543" spans="1:10" x14ac:dyDescent="0.25">
      <c r="A543" s="66" t="str">
        <f t="shared" si="48"/>
        <v>FAIXA 9Entre R$ 379,81 e R$ 399,80</v>
      </c>
      <c r="B543" s="66" t="s">
        <v>146</v>
      </c>
      <c r="C543" s="66" t="s">
        <v>151</v>
      </c>
      <c r="D543" s="66" t="s">
        <v>10</v>
      </c>
      <c r="E543" s="66">
        <f t="shared" si="49"/>
        <v>84.9</v>
      </c>
      <c r="F543" s="66">
        <f t="shared" si="50"/>
        <v>119.9</v>
      </c>
      <c r="G543" s="66">
        <f t="shared" si="51"/>
        <v>79.900000000000006</v>
      </c>
      <c r="H543" s="66">
        <f t="shared" si="52"/>
        <v>204.8</v>
      </c>
      <c r="I543" s="66" t="s">
        <v>162</v>
      </c>
      <c r="J543" s="66">
        <f t="shared" si="53"/>
        <v>164.8</v>
      </c>
    </row>
    <row r="544" spans="1:10" x14ac:dyDescent="0.25">
      <c r="A544" s="66" t="str">
        <f t="shared" si="48"/>
        <v>FAIXA 10Entre R$ 379,81 e R$ 399,80</v>
      </c>
      <c r="B544" s="66" t="s">
        <v>146</v>
      </c>
      <c r="C544" s="66" t="s">
        <v>152</v>
      </c>
      <c r="D544" s="66" t="s">
        <v>10</v>
      </c>
      <c r="E544" s="66">
        <f t="shared" si="49"/>
        <v>89.9</v>
      </c>
      <c r="F544" s="66">
        <f t="shared" si="50"/>
        <v>119.9</v>
      </c>
      <c r="G544" s="66">
        <f t="shared" si="51"/>
        <v>79.900000000000006</v>
      </c>
      <c r="H544" s="66">
        <f t="shared" si="52"/>
        <v>209.8</v>
      </c>
      <c r="I544" s="66" t="s">
        <v>163</v>
      </c>
      <c r="J544" s="66">
        <f t="shared" si="53"/>
        <v>169.8</v>
      </c>
    </row>
    <row r="545" spans="1:10" x14ac:dyDescent="0.25">
      <c r="A545" s="66" t="str">
        <f t="shared" si="48"/>
        <v>FAIXA 11Entre R$ 379,81 e R$ 399,80</v>
      </c>
      <c r="B545" s="66" t="s">
        <v>146</v>
      </c>
      <c r="C545" s="66" t="s">
        <v>153</v>
      </c>
      <c r="D545" s="66" t="s">
        <v>10</v>
      </c>
      <c r="E545" s="66">
        <f t="shared" si="49"/>
        <v>134.9</v>
      </c>
      <c r="F545" s="66">
        <f t="shared" si="50"/>
        <v>119.9</v>
      </c>
      <c r="G545" s="66">
        <f t="shared" si="51"/>
        <v>79.900000000000006</v>
      </c>
      <c r="H545" s="66">
        <f t="shared" si="52"/>
        <v>254.8</v>
      </c>
      <c r="I545" s="66" t="s">
        <v>164</v>
      </c>
      <c r="J545" s="66">
        <f t="shared" si="53"/>
        <v>214.8</v>
      </c>
    </row>
    <row r="546" spans="1:10" x14ac:dyDescent="0.25">
      <c r="A546" s="66" t="str">
        <f t="shared" si="48"/>
        <v>FAIXA 12Entre R$ 379,81 e R$ 399,80</v>
      </c>
      <c r="B546" s="66" t="s">
        <v>146</v>
      </c>
      <c r="C546" s="66" t="s">
        <v>151</v>
      </c>
      <c r="D546" s="66" t="s">
        <v>58</v>
      </c>
      <c r="E546" s="66">
        <f t="shared" si="49"/>
        <v>84.9</v>
      </c>
      <c r="F546" s="66">
        <f t="shared" si="50"/>
        <v>169.9</v>
      </c>
      <c r="G546" s="66">
        <f t="shared" si="51"/>
        <v>139.9</v>
      </c>
      <c r="H546" s="66">
        <f t="shared" si="52"/>
        <v>254.8</v>
      </c>
      <c r="I546" s="66" t="s">
        <v>165</v>
      </c>
      <c r="J546" s="66">
        <f t="shared" si="53"/>
        <v>224.8</v>
      </c>
    </row>
    <row r="547" spans="1:10" x14ac:dyDescent="0.25">
      <c r="A547" s="66" t="str">
        <f t="shared" si="48"/>
        <v>FAIXA 13Entre R$ 379,81 e R$ 399,80</v>
      </c>
      <c r="B547" s="66" t="s">
        <v>146</v>
      </c>
      <c r="C547" s="66" t="s">
        <v>152</v>
      </c>
      <c r="D547" s="66" t="s">
        <v>58</v>
      </c>
      <c r="E547" s="66">
        <f t="shared" si="49"/>
        <v>89.9</v>
      </c>
      <c r="F547" s="66">
        <f t="shared" si="50"/>
        <v>169.9</v>
      </c>
      <c r="G547" s="66">
        <f t="shared" si="51"/>
        <v>139.9</v>
      </c>
      <c r="H547" s="66">
        <f t="shared" si="52"/>
        <v>259.8</v>
      </c>
      <c r="I547" s="66" t="s">
        <v>166</v>
      </c>
      <c r="J547" s="66">
        <f t="shared" si="53"/>
        <v>229.8</v>
      </c>
    </row>
    <row r="548" spans="1:10" x14ac:dyDescent="0.25">
      <c r="A548" s="66" t="str">
        <f t="shared" si="48"/>
        <v>FAIXA 14Entre R$ 379,81 e R$ 399,80</v>
      </c>
      <c r="B548" s="66" t="s">
        <v>146</v>
      </c>
      <c r="C548" s="66" t="s">
        <v>153</v>
      </c>
      <c r="D548" s="66" t="s">
        <v>58</v>
      </c>
      <c r="E548" s="66">
        <f t="shared" si="49"/>
        <v>134.9</v>
      </c>
      <c r="F548" s="66">
        <f t="shared" si="50"/>
        <v>169.9</v>
      </c>
      <c r="G548" s="66">
        <f t="shared" si="51"/>
        <v>139.9</v>
      </c>
      <c r="H548" s="66">
        <f t="shared" si="52"/>
        <v>304.8</v>
      </c>
      <c r="I548" s="66" t="s">
        <v>167</v>
      </c>
      <c r="J548" s="66">
        <f t="shared" si="53"/>
        <v>274.8</v>
      </c>
    </row>
    <row r="549" spans="1:10" x14ac:dyDescent="0.25">
      <c r="A549" s="66" t="str">
        <f t="shared" si="48"/>
        <v>FAIXA 15Entre R$ 379,81 e R$ 399,80</v>
      </c>
      <c r="B549" s="66" t="s">
        <v>146</v>
      </c>
      <c r="C549" s="66" t="s">
        <v>151</v>
      </c>
      <c r="D549" s="66" t="s">
        <v>1</v>
      </c>
      <c r="E549" s="66">
        <f t="shared" si="49"/>
        <v>84.9</v>
      </c>
      <c r="F549" s="66">
        <f t="shared" si="50"/>
        <v>219.9</v>
      </c>
      <c r="G549" s="66">
        <f t="shared" si="51"/>
        <v>189.9</v>
      </c>
      <c r="H549" s="66">
        <f t="shared" si="52"/>
        <v>304.8</v>
      </c>
      <c r="I549" s="66" t="s">
        <v>168</v>
      </c>
      <c r="J549" s="66">
        <f t="shared" si="53"/>
        <v>274.8</v>
      </c>
    </row>
    <row r="550" spans="1:10" x14ac:dyDescent="0.25">
      <c r="A550" s="66" t="str">
        <f t="shared" si="48"/>
        <v>FAIXA 16Entre R$ 379,81 e R$ 399,80</v>
      </c>
      <c r="B550" s="66" t="s">
        <v>146</v>
      </c>
      <c r="C550" s="66" t="s">
        <v>152</v>
      </c>
      <c r="D550" s="66" t="s">
        <v>1</v>
      </c>
      <c r="E550" s="66">
        <f t="shared" si="49"/>
        <v>89.9</v>
      </c>
      <c r="F550" s="66">
        <f t="shared" si="50"/>
        <v>219.9</v>
      </c>
      <c r="G550" s="66">
        <f t="shared" si="51"/>
        <v>189.9</v>
      </c>
      <c r="H550" s="66">
        <f t="shared" si="52"/>
        <v>309.8</v>
      </c>
      <c r="I550" s="66" t="s">
        <v>169</v>
      </c>
      <c r="J550" s="66">
        <f t="shared" si="53"/>
        <v>279.8</v>
      </c>
    </row>
    <row r="551" spans="1:10" x14ac:dyDescent="0.25">
      <c r="A551" s="66" t="str">
        <f t="shared" si="48"/>
        <v>FAIXA 17Entre R$ 379,81 e R$ 399,80</v>
      </c>
      <c r="B551" s="66" t="s">
        <v>146</v>
      </c>
      <c r="C551" s="66" t="s">
        <v>153</v>
      </c>
      <c r="D551" s="66" t="s">
        <v>1</v>
      </c>
      <c r="E551" s="66">
        <f t="shared" si="49"/>
        <v>134.9</v>
      </c>
      <c r="F551" s="66">
        <f t="shared" si="50"/>
        <v>219.9</v>
      </c>
      <c r="G551" s="66">
        <f t="shared" si="51"/>
        <v>189.9</v>
      </c>
      <c r="H551" s="66">
        <f t="shared" si="52"/>
        <v>354.8</v>
      </c>
      <c r="I551" s="66" t="s">
        <v>170</v>
      </c>
      <c r="J551" s="66">
        <f t="shared" si="53"/>
        <v>324.8</v>
      </c>
    </row>
    <row r="552" spans="1:10" x14ac:dyDescent="0.25">
      <c r="A552" s="66" t="str">
        <f t="shared" si="48"/>
        <v>FAIXA 18Entre R$ 379,81 e R$ 399,80</v>
      </c>
      <c r="B552" s="66" t="s">
        <v>146</v>
      </c>
      <c r="C552" s="66" t="s">
        <v>154</v>
      </c>
      <c r="D552" s="66" t="s">
        <v>181</v>
      </c>
      <c r="E552" s="66">
        <f t="shared" si="49"/>
        <v>304.89999999999998</v>
      </c>
      <c r="F552" s="66">
        <f t="shared" si="50"/>
        <v>54.9</v>
      </c>
      <c r="G552" s="66">
        <f t="shared" si="51"/>
        <v>49.9</v>
      </c>
      <c r="H552" s="66">
        <f t="shared" si="52"/>
        <v>359.79999999999995</v>
      </c>
      <c r="I552" s="66" t="s">
        <v>171</v>
      </c>
      <c r="J552" s="66">
        <f t="shared" si="53"/>
        <v>354.79999999999995</v>
      </c>
    </row>
    <row r="553" spans="1:10" x14ac:dyDescent="0.25">
      <c r="A553" s="66" t="str">
        <f t="shared" si="48"/>
        <v>FAIXA 19Entre R$ 379,81 e R$ 399,80</v>
      </c>
      <c r="B553" s="66" t="s">
        <v>146</v>
      </c>
      <c r="C553" s="66" t="s">
        <v>154</v>
      </c>
      <c r="D553" s="66" t="s">
        <v>26</v>
      </c>
      <c r="E553" s="66">
        <f t="shared" si="49"/>
        <v>304.89999999999998</v>
      </c>
      <c r="F553" s="66">
        <f t="shared" si="50"/>
        <v>59.9</v>
      </c>
      <c r="G553" s="66">
        <f t="shared" si="51"/>
        <v>59.9</v>
      </c>
      <c r="H553" s="66">
        <f t="shared" si="52"/>
        <v>364.79999999999995</v>
      </c>
      <c r="I553" s="66" t="s">
        <v>172</v>
      </c>
      <c r="J553" s="66">
        <f t="shared" si="53"/>
        <v>364.79999999999995</v>
      </c>
    </row>
    <row r="554" spans="1:10" x14ac:dyDescent="0.25">
      <c r="A554" s="66" t="str">
        <f t="shared" si="48"/>
        <v>FAIXA 20Entre R$ 379,81 e R$ 399,80</v>
      </c>
      <c r="B554" s="66" t="s">
        <v>146</v>
      </c>
      <c r="C554" s="66" t="s">
        <v>154</v>
      </c>
      <c r="D554" s="66" t="s">
        <v>220</v>
      </c>
      <c r="E554" s="66">
        <f t="shared" si="49"/>
        <v>304.89999999999998</v>
      </c>
      <c r="F554" s="66">
        <f t="shared" si="50"/>
        <v>64.900000000000006</v>
      </c>
      <c r="G554" s="66">
        <f t="shared" si="51"/>
        <v>64.900000000000006</v>
      </c>
      <c r="H554" s="66">
        <f t="shared" si="52"/>
        <v>369.79999999999995</v>
      </c>
      <c r="I554" s="66" t="s">
        <v>173</v>
      </c>
      <c r="J554" s="66">
        <f t="shared" si="53"/>
        <v>369.79999999999995</v>
      </c>
    </row>
    <row r="555" spans="1:10" x14ac:dyDescent="0.25">
      <c r="A555" s="66" t="str">
        <f t="shared" si="48"/>
        <v>FAIXA 21Entre R$ 379,81 e R$ 399,80</v>
      </c>
      <c r="B555" s="66" t="s">
        <v>146</v>
      </c>
      <c r="C555" s="66" t="s">
        <v>151</v>
      </c>
      <c r="D555" s="66" t="s">
        <v>59</v>
      </c>
      <c r="E555" s="66">
        <f t="shared" si="49"/>
        <v>84.9</v>
      </c>
      <c r="F555" s="66">
        <f t="shared" si="50"/>
        <v>319.89999999999998</v>
      </c>
      <c r="G555" s="66">
        <f t="shared" si="51"/>
        <v>319.89999999999998</v>
      </c>
      <c r="H555" s="66">
        <f t="shared" si="52"/>
        <v>404.79999999999995</v>
      </c>
      <c r="I555" s="66" t="s">
        <v>174</v>
      </c>
      <c r="J555" s="66">
        <f t="shared" si="53"/>
        <v>404.79999999999995</v>
      </c>
    </row>
    <row r="556" spans="1:10" x14ac:dyDescent="0.25">
      <c r="A556" s="66" t="str">
        <f t="shared" si="48"/>
        <v>FAIXA 22Entre R$ 379,81 e R$ 399,80</v>
      </c>
      <c r="B556" s="66" t="s">
        <v>146</v>
      </c>
      <c r="C556" s="66" t="s">
        <v>152</v>
      </c>
      <c r="D556" s="66" t="s">
        <v>59</v>
      </c>
      <c r="E556" s="66">
        <f t="shared" si="49"/>
        <v>89.9</v>
      </c>
      <c r="F556" s="66">
        <f t="shared" si="50"/>
        <v>319.89999999999998</v>
      </c>
      <c r="G556" s="66">
        <f t="shared" si="51"/>
        <v>319.89999999999998</v>
      </c>
      <c r="H556" s="66">
        <f t="shared" si="52"/>
        <v>409.79999999999995</v>
      </c>
      <c r="I556" s="66" t="s">
        <v>175</v>
      </c>
      <c r="J556" s="66">
        <f t="shared" si="53"/>
        <v>409.79999999999995</v>
      </c>
    </row>
    <row r="557" spans="1:10" x14ac:dyDescent="0.25">
      <c r="A557" s="66" t="str">
        <f t="shared" si="48"/>
        <v>FAIXA 23Entre R$ 379,81 e R$ 399,80</v>
      </c>
      <c r="B557" s="66" t="s">
        <v>146</v>
      </c>
      <c r="C557" s="66" t="s">
        <v>154</v>
      </c>
      <c r="D557" s="66" t="s">
        <v>10</v>
      </c>
      <c r="E557" s="66">
        <f t="shared" si="49"/>
        <v>304.89999999999998</v>
      </c>
      <c r="F557" s="66">
        <f t="shared" si="50"/>
        <v>119.9</v>
      </c>
      <c r="G557" s="66">
        <f t="shared" si="51"/>
        <v>79.900000000000006</v>
      </c>
      <c r="H557" s="66">
        <f t="shared" si="52"/>
        <v>424.79999999999995</v>
      </c>
      <c r="I557" s="66" t="s">
        <v>176</v>
      </c>
      <c r="J557" s="66">
        <f t="shared" si="53"/>
        <v>384.79999999999995</v>
      </c>
    </row>
    <row r="558" spans="1:10" x14ac:dyDescent="0.25">
      <c r="A558" s="66" t="str">
        <f t="shared" si="48"/>
        <v>FAIXA 24Entre R$ 379,81 e R$ 399,80</v>
      </c>
      <c r="B558" s="66" t="s">
        <v>146</v>
      </c>
      <c r="C558" s="66" t="s">
        <v>153</v>
      </c>
      <c r="D558" s="66" t="s">
        <v>59</v>
      </c>
      <c r="E558" s="66">
        <f t="shared" si="49"/>
        <v>134.9</v>
      </c>
      <c r="F558" s="66">
        <f t="shared" si="50"/>
        <v>319.89999999999998</v>
      </c>
      <c r="G558" s="66">
        <f t="shared" si="51"/>
        <v>319.89999999999998</v>
      </c>
      <c r="H558" s="66">
        <f t="shared" si="52"/>
        <v>454.79999999999995</v>
      </c>
      <c r="I558" s="66" t="s">
        <v>177</v>
      </c>
      <c r="J558" s="66">
        <f t="shared" si="53"/>
        <v>454.79999999999995</v>
      </c>
    </row>
    <row r="559" spans="1:10" x14ac:dyDescent="0.25">
      <c r="A559" s="66" t="str">
        <f t="shared" si="48"/>
        <v>FAIXA 25Entre R$ 379,81 e R$ 399,80</v>
      </c>
      <c r="B559" s="66" t="s">
        <v>146</v>
      </c>
      <c r="C559" s="66" t="s">
        <v>154</v>
      </c>
      <c r="D559" s="66" t="s">
        <v>58</v>
      </c>
      <c r="E559" s="66">
        <f t="shared" si="49"/>
        <v>304.89999999999998</v>
      </c>
      <c r="F559" s="66">
        <f t="shared" si="50"/>
        <v>169.9</v>
      </c>
      <c r="G559" s="66">
        <f t="shared" si="51"/>
        <v>139.9</v>
      </c>
      <c r="H559" s="66">
        <f t="shared" si="52"/>
        <v>474.79999999999995</v>
      </c>
      <c r="I559" s="66" t="s">
        <v>206</v>
      </c>
      <c r="J559" s="66">
        <f t="shared" si="53"/>
        <v>444.79999999999995</v>
      </c>
    </row>
    <row r="560" spans="1:10" x14ac:dyDescent="0.25">
      <c r="A560" s="66" t="str">
        <f t="shared" si="48"/>
        <v>FAIXA 26Entre R$ 379,81 e R$ 399,80</v>
      </c>
      <c r="B560" s="66" t="s">
        <v>146</v>
      </c>
      <c r="C560" s="66" t="s">
        <v>154</v>
      </c>
      <c r="D560" s="66" t="s">
        <v>1</v>
      </c>
      <c r="E560" s="66">
        <f t="shared" si="49"/>
        <v>304.89999999999998</v>
      </c>
      <c r="F560" s="66">
        <f t="shared" si="50"/>
        <v>219.9</v>
      </c>
      <c r="G560" s="66">
        <f t="shared" si="51"/>
        <v>189.9</v>
      </c>
      <c r="H560" s="66">
        <f t="shared" si="52"/>
        <v>524.79999999999995</v>
      </c>
      <c r="I560" s="66" t="s">
        <v>207</v>
      </c>
      <c r="J560" s="66">
        <f t="shared" si="53"/>
        <v>494.79999999999995</v>
      </c>
    </row>
    <row r="561" spans="1:10" x14ac:dyDescent="0.25">
      <c r="A561" s="66" t="str">
        <f t="shared" si="48"/>
        <v>FAIXA 27Entre R$ 379,81 e R$ 399,80</v>
      </c>
      <c r="B561" s="66" t="s">
        <v>146</v>
      </c>
      <c r="C561" s="66" t="s">
        <v>154</v>
      </c>
      <c r="D561" s="66" t="s">
        <v>59</v>
      </c>
      <c r="E561" s="66">
        <f t="shared" si="49"/>
        <v>304.89999999999998</v>
      </c>
      <c r="F561" s="66">
        <f t="shared" si="50"/>
        <v>319.89999999999998</v>
      </c>
      <c r="G561" s="66">
        <f t="shared" si="51"/>
        <v>319.89999999999998</v>
      </c>
      <c r="H561" s="66">
        <f t="shared" si="52"/>
        <v>624.79999999999995</v>
      </c>
      <c r="I561" s="66" t="s">
        <v>208</v>
      </c>
      <c r="J561" s="66">
        <f t="shared" si="53"/>
        <v>624.79999999999995</v>
      </c>
    </row>
    <row r="562" spans="1:10" x14ac:dyDescent="0.25">
      <c r="A562" s="66" t="str">
        <f t="shared" si="48"/>
        <v>FAIXA 0Entre R$ 399,81 e R$ 429,80</v>
      </c>
      <c r="B562" s="66" t="s">
        <v>147</v>
      </c>
      <c r="C562" s="66" t="s">
        <v>151</v>
      </c>
      <c r="D562" s="66" t="s">
        <v>181</v>
      </c>
      <c r="E562" s="66">
        <f t="shared" si="49"/>
        <v>84.9</v>
      </c>
      <c r="F562" s="66">
        <f t="shared" si="50"/>
        <v>54.9</v>
      </c>
      <c r="G562" s="66">
        <f t="shared" si="51"/>
        <v>49.9</v>
      </c>
      <c r="H562" s="66">
        <f t="shared" si="52"/>
        <v>139.80000000000001</v>
      </c>
      <c r="I562" s="66" t="s">
        <v>189</v>
      </c>
      <c r="J562" s="66">
        <f t="shared" si="53"/>
        <v>134.80000000000001</v>
      </c>
    </row>
    <row r="563" spans="1:10" x14ac:dyDescent="0.25">
      <c r="A563" s="66" t="str">
        <f t="shared" si="48"/>
        <v>FAIXA 1Entre R$ 399,81 e R$ 429,80</v>
      </c>
      <c r="B563" s="66" t="s">
        <v>147</v>
      </c>
      <c r="C563" s="66" t="s">
        <v>151</v>
      </c>
      <c r="D563" s="66" t="s">
        <v>26</v>
      </c>
      <c r="E563" s="66">
        <f t="shared" si="49"/>
        <v>84.9</v>
      </c>
      <c r="F563" s="66">
        <f t="shared" si="50"/>
        <v>59.9</v>
      </c>
      <c r="G563" s="66">
        <f t="shared" si="51"/>
        <v>59.9</v>
      </c>
      <c r="H563" s="66">
        <f t="shared" si="52"/>
        <v>144.80000000000001</v>
      </c>
      <c r="I563" s="66" t="s">
        <v>66</v>
      </c>
      <c r="J563" s="66">
        <f t="shared" si="53"/>
        <v>144.80000000000001</v>
      </c>
    </row>
    <row r="564" spans="1:10" x14ac:dyDescent="0.25">
      <c r="A564" s="66" t="str">
        <f t="shared" si="48"/>
        <v>FAIXA 3Entre R$ 399,81 e R$ 429,80</v>
      </c>
      <c r="B564" s="66" t="s">
        <v>147</v>
      </c>
      <c r="C564" s="66" t="s">
        <v>152</v>
      </c>
      <c r="D564" s="66" t="s">
        <v>181</v>
      </c>
      <c r="E564" s="66">
        <f t="shared" si="49"/>
        <v>89.9</v>
      </c>
      <c r="F564" s="66">
        <f t="shared" si="50"/>
        <v>54.9</v>
      </c>
      <c r="G564" s="66">
        <f t="shared" si="51"/>
        <v>49.9</v>
      </c>
      <c r="H564" s="66">
        <f t="shared" si="52"/>
        <v>144.80000000000001</v>
      </c>
      <c r="I564" s="66" t="s">
        <v>156</v>
      </c>
      <c r="J564" s="66">
        <f t="shared" si="53"/>
        <v>139.80000000000001</v>
      </c>
    </row>
    <row r="565" spans="1:10" x14ac:dyDescent="0.25">
      <c r="A565" s="66" t="str">
        <f t="shared" si="48"/>
        <v>FAIXA 2Entre R$ 399,81 e R$ 429,80</v>
      </c>
      <c r="B565" s="66" t="s">
        <v>147</v>
      </c>
      <c r="C565" s="66" t="s">
        <v>151</v>
      </c>
      <c r="D565" s="66" t="s">
        <v>220</v>
      </c>
      <c r="E565" s="66">
        <f t="shared" si="49"/>
        <v>84.9</v>
      </c>
      <c r="F565" s="66">
        <f t="shared" si="50"/>
        <v>64.900000000000006</v>
      </c>
      <c r="G565" s="66">
        <f t="shared" si="51"/>
        <v>64.900000000000006</v>
      </c>
      <c r="H565" s="66">
        <f t="shared" si="52"/>
        <v>149.80000000000001</v>
      </c>
      <c r="I565" s="66" t="s">
        <v>67</v>
      </c>
      <c r="J565" s="66">
        <f t="shared" si="53"/>
        <v>149.80000000000001</v>
      </c>
    </row>
    <row r="566" spans="1:10" x14ac:dyDescent="0.25">
      <c r="A566" s="66" t="str">
        <f t="shared" si="48"/>
        <v>FAIXA 4Entre R$ 399,81 e R$ 429,80</v>
      </c>
      <c r="B566" s="66" t="s">
        <v>147</v>
      </c>
      <c r="C566" s="66" t="s">
        <v>152</v>
      </c>
      <c r="D566" s="66" t="s">
        <v>26</v>
      </c>
      <c r="E566" s="66">
        <f t="shared" si="49"/>
        <v>89.9</v>
      </c>
      <c r="F566" s="66">
        <f t="shared" si="50"/>
        <v>59.9</v>
      </c>
      <c r="G566" s="66">
        <f t="shared" si="51"/>
        <v>59.9</v>
      </c>
      <c r="H566" s="66">
        <f t="shared" si="52"/>
        <v>149.80000000000001</v>
      </c>
      <c r="I566" s="66" t="s">
        <v>157</v>
      </c>
      <c r="J566" s="66">
        <f t="shared" si="53"/>
        <v>149.80000000000001</v>
      </c>
    </row>
    <row r="567" spans="1:10" x14ac:dyDescent="0.25">
      <c r="A567" s="66" t="str">
        <f t="shared" si="48"/>
        <v>FAIXA 5Entre R$ 399,81 e R$ 429,80</v>
      </c>
      <c r="B567" s="66" t="s">
        <v>147</v>
      </c>
      <c r="C567" s="66" t="s">
        <v>152</v>
      </c>
      <c r="D567" s="66" t="s">
        <v>220</v>
      </c>
      <c r="E567" s="66">
        <f t="shared" si="49"/>
        <v>89.9</v>
      </c>
      <c r="F567" s="66">
        <f t="shared" si="50"/>
        <v>64.900000000000006</v>
      </c>
      <c r="G567" s="66">
        <f t="shared" si="51"/>
        <v>64.900000000000006</v>
      </c>
      <c r="H567" s="66">
        <f t="shared" si="52"/>
        <v>154.80000000000001</v>
      </c>
      <c r="I567" s="66" t="s">
        <v>158</v>
      </c>
      <c r="J567" s="66">
        <f t="shared" si="53"/>
        <v>154.80000000000001</v>
      </c>
    </row>
    <row r="568" spans="1:10" x14ac:dyDescent="0.25">
      <c r="A568" s="66" t="str">
        <f t="shared" si="48"/>
        <v>FAIXA 7Entre R$ 399,81 e R$ 429,80</v>
      </c>
      <c r="B568" s="66" t="s">
        <v>147</v>
      </c>
      <c r="C568" s="66" t="s">
        <v>153</v>
      </c>
      <c r="D568" s="66" t="s">
        <v>181</v>
      </c>
      <c r="E568" s="66">
        <f t="shared" si="49"/>
        <v>134.9</v>
      </c>
      <c r="F568" s="66">
        <f t="shared" si="50"/>
        <v>54.9</v>
      </c>
      <c r="G568" s="66">
        <f t="shared" si="51"/>
        <v>49.9</v>
      </c>
      <c r="H568" s="66">
        <f t="shared" si="52"/>
        <v>189.8</v>
      </c>
      <c r="I568" s="66" t="s">
        <v>160</v>
      </c>
      <c r="J568" s="66">
        <f t="shared" si="53"/>
        <v>184.8</v>
      </c>
    </row>
    <row r="569" spans="1:10" x14ac:dyDescent="0.25">
      <c r="A569" s="66" t="str">
        <f t="shared" si="48"/>
        <v>FAIXA 6Entre R$ 399,81 e R$ 429,80</v>
      </c>
      <c r="B569" s="66" t="s">
        <v>147</v>
      </c>
      <c r="C569" s="66" t="s">
        <v>153</v>
      </c>
      <c r="D569" s="66" t="s">
        <v>26</v>
      </c>
      <c r="E569" s="66">
        <f t="shared" si="49"/>
        <v>134.9</v>
      </c>
      <c r="F569" s="66">
        <f t="shared" si="50"/>
        <v>59.9</v>
      </c>
      <c r="G569" s="66">
        <f t="shared" si="51"/>
        <v>59.9</v>
      </c>
      <c r="H569" s="66">
        <f t="shared" si="52"/>
        <v>194.8</v>
      </c>
      <c r="I569" s="66" t="s">
        <v>159</v>
      </c>
      <c r="J569" s="66">
        <f t="shared" si="53"/>
        <v>194.8</v>
      </c>
    </row>
    <row r="570" spans="1:10" x14ac:dyDescent="0.25">
      <c r="A570" s="66" t="str">
        <f t="shared" si="48"/>
        <v>FAIXA 8Entre R$ 399,81 e R$ 429,80</v>
      </c>
      <c r="B570" s="66" t="s">
        <v>147</v>
      </c>
      <c r="C570" s="66" t="s">
        <v>153</v>
      </c>
      <c r="D570" s="66" t="s">
        <v>220</v>
      </c>
      <c r="E570" s="66">
        <f t="shared" si="49"/>
        <v>134.9</v>
      </c>
      <c r="F570" s="66">
        <f t="shared" si="50"/>
        <v>64.900000000000006</v>
      </c>
      <c r="G570" s="66">
        <f t="shared" si="51"/>
        <v>64.900000000000006</v>
      </c>
      <c r="H570" s="66">
        <f t="shared" si="52"/>
        <v>199.8</v>
      </c>
      <c r="I570" s="66" t="s">
        <v>161</v>
      </c>
      <c r="J570" s="66">
        <f t="shared" si="53"/>
        <v>199.8</v>
      </c>
    </row>
    <row r="571" spans="1:10" x14ac:dyDescent="0.25">
      <c r="A571" s="66" t="str">
        <f t="shared" si="48"/>
        <v>FAIXA 9Entre R$ 399,81 e R$ 429,80</v>
      </c>
      <c r="B571" s="66" t="s">
        <v>147</v>
      </c>
      <c r="C571" s="66" t="s">
        <v>151</v>
      </c>
      <c r="D571" s="66" t="s">
        <v>10</v>
      </c>
      <c r="E571" s="66">
        <f t="shared" si="49"/>
        <v>84.9</v>
      </c>
      <c r="F571" s="66">
        <f t="shared" si="50"/>
        <v>119.9</v>
      </c>
      <c r="G571" s="66">
        <f t="shared" si="51"/>
        <v>79.900000000000006</v>
      </c>
      <c r="H571" s="66">
        <f t="shared" si="52"/>
        <v>204.8</v>
      </c>
      <c r="I571" s="66" t="s">
        <v>162</v>
      </c>
      <c r="J571" s="66">
        <f t="shared" si="53"/>
        <v>164.8</v>
      </c>
    </row>
    <row r="572" spans="1:10" x14ac:dyDescent="0.25">
      <c r="A572" s="66" t="str">
        <f t="shared" si="48"/>
        <v>FAIXA 10Entre R$ 399,81 e R$ 429,80</v>
      </c>
      <c r="B572" s="66" t="s">
        <v>147</v>
      </c>
      <c r="C572" s="66" t="s">
        <v>152</v>
      </c>
      <c r="D572" s="66" t="s">
        <v>10</v>
      </c>
      <c r="E572" s="66">
        <f t="shared" si="49"/>
        <v>89.9</v>
      </c>
      <c r="F572" s="66">
        <f t="shared" si="50"/>
        <v>119.9</v>
      </c>
      <c r="G572" s="66">
        <f t="shared" si="51"/>
        <v>79.900000000000006</v>
      </c>
      <c r="H572" s="66">
        <f t="shared" si="52"/>
        <v>209.8</v>
      </c>
      <c r="I572" s="66" t="s">
        <v>163</v>
      </c>
      <c r="J572" s="66">
        <f t="shared" si="53"/>
        <v>169.8</v>
      </c>
    </row>
    <row r="573" spans="1:10" x14ac:dyDescent="0.25">
      <c r="A573" s="66" t="str">
        <f t="shared" si="48"/>
        <v>FAIXA 11Entre R$ 399,81 e R$ 429,80</v>
      </c>
      <c r="B573" s="66" t="s">
        <v>147</v>
      </c>
      <c r="C573" s="66" t="s">
        <v>153</v>
      </c>
      <c r="D573" s="66" t="s">
        <v>10</v>
      </c>
      <c r="E573" s="66">
        <f t="shared" si="49"/>
        <v>134.9</v>
      </c>
      <c r="F573" s="66">
        <f t="shared" si="50"/>
        <v>119.9</v>
      </c>
      <c r="G573" s="66">
        <f t="shared" si="51"/>
        <v>79.900000000000006</v>
      </c>
      <c r="H573" s="66">
        <f t="shared" si="52"/>
        <v>254.8</v>
      </c>
      <c r="I573" s="66" t="s">
        <v>164</v>
      </c>
      <c r="J573" s="66">
        <f t="shared" si="53"/>
        <v>214.8</v>
      </c>
    </row>
    <row r="574" spans="1:10" x14ac:dyDescent="0.25">
      <c r="A574" s="66" t="str">
        <f t="shared" si="48"/>
        <v>FAIXA 12Entre R$ 399,81 e R$ 429,80</v>
      </c>
      <c r="B574" s="66" t="s">
        <v>147</v>
      </c>
      <c r="C574" s="66" t="s">
        <v>151</v>
      </c>
      <c r="D574" s="66" t="s">
        <v>58</v>
      </c>
      <c r="E574" s="66">
        <f t="shared" si="49"/>
        <v>84.9</v>
      </c>
      <c r="F574" s="66">
        <f t="shared" si="50"/>
        <v>169.9</v>
      </c>
      <c r="G574" s="66">
        <f t="shared" si="51"/>
        <v>139.9</v>
      </c>
      <c r="H574" s="66">
        <f t="shared" si="52"/>
        <v>254.8</v>
      </c>
      <c r="I574" s="66" t="s">
        <v>165</v>
      </c>
      <c r="J574" s="66">
        <f t="shared" si="53"/>
        <v>224.8</v>
      </c>
    </row>
    <row r="575" spans="1:10" x14ac:dyDescent="0.25">
      <c r="A575" s="66" t="str">
        <f t="shared" si="48"/>
        <v>FAIXA 13Entre R$ 399,81 e R$ 429,80</v>
      </c>
      <c r="B575" s="66" t="s">
        <v>147</v>
      </c>
      <c r="C575" s="66" t="s">
        <v>152</v>
      </c>
      <c r="D575" s="66" t="s">
        <v>58</v>
      </c>
      <c r="E575" s="66">
        <f t="shared" si="49"/>
        <v>89.9</v>
      </c>
      <c r="F575" s="66">
        <f t="shared" si="50"/>
        <v>169.9</v>
      </c>
      <c r="G575" s="66">
        <f t="shared" si="51"/>
        <v>139.9</v>
      </c>
      <c r="H575" s="66">
        <f t="shared" si="52"/>
        <v>259.8</v>
      </c>
      <c r="I575" s="66" t="s">
        <v>166</v>
      </c>
      <c r="J575" s="66">
        <f t="shared" si="53"/>
        <v>229.8</v>
      </c>
    </row>
    <row r="576" spans="1:10" x14ac:dyDescent="0.25">
      <c r="A576" s="66" t="str">
        <f t="shared" si="48"/>
        <v>FAIXA 14Entre R$ 399,81 e R$ 429,80</v>
      </c>
      <c r="B576" s="66" t="s">
        <v>147</v>
      </c>
      <c r="C576" s="66" t="s">
        <v>153</v>
      </c>
      <c r="D576" s="66" t="s">
        <v>58</v>
      </c>
      <c r="E576" s="66">
        <f t="shared" si="49"/>
        <v>134.9</v>
      </c>
      <c r="F576" s="66">
        <f t="shared" si="50"/>
        <v>169.9</v>
      </c>
      <c r="G576" s="66">
        <f t="shared" si="51"/>
        <v>139.9</v>
      </c>
      <c r="H576" s="66">
        <f t="shared" si="52"/>
        <v>304.8</v>
      </c>
      <c r="I576" s="66" t="s">
        <v>167</v>
      </c>
      <c r="J576" s="66">
        <f t="shared" si="53"/>
        <v>274.8</v>
      </c>
    </row>
    <row r="577" spans="1:10" x14ac:dyDescent="0.25">
      <c r="A577" s="66" t="str">
        <f t="shared" si="48"/>
        <v>FAIXA 15Entre R$ 399,81 e R$ 429,80</v>
      </c>
      <c r="B577" s="66" t="s">
        <v>147</v>
      </c>
      <c r="C577" s="66" t="s">
        <v>151</v>
      </c>
      <c r="D577" s="66" t="s">
        <v>1</v>
      </c>
      <c r="E577" s="66">
        <f t="shared" si="49"/>
        <v>84.9</v>
      </c>
      <c r="F577" s="66">
        <f t="shared" si="50"/>
        <v>219.9</v>
      </c>
      <c r="G577" s="66">
        <f t="shared" si="51"/>
        <v>189.9</v>
      </c>
      <c r="H577" s="66">
        <f t="shared" si="52"/>
        <v>304.8</v>
      </c>
      <c r="I577" s="66" t="s">
        <v>168</v>
      </c>
      <c r="J577" s="66">
        <f t="shared" si="53"/>
        <v>274.8</v>
      </c>
    </row>
    <row r="578" spans="1:10" x14ac:dyDescent="0.25">
      <c r="A578" s="66" t="str">
        <f t="shared" ref="A578:A641" si="54">I578&amp;B578</f>
        <v>FAIXA 16Entre R$ 399,81 e R$ 429,80</v>
      </c>
      <c r="B578" s="66" t="s">
        <v>147</v>
      </c>
      <c r="C578" s="66" t="s">
        <v>152</v>
      </c>
      <c r="D578" s="66" t="s">
        <v>1</v>
      </c>
      <c r="E578" s="66">
        <f t="shared" ref="E578:E641" si="55">VLOOKUP(C578,$X$1:$Y$4,2,0)</f>
        <v>89.9</v>
      </c>
      <c r="F578" s="66">
        <f t="shared" ref="F578:F641" si="56">VLOOKUP(D578,$P$1:$U$7,5,0)</f>
        <v>219.9</v>
      </c>
      <c r="G578" s="66">
        <f t="shared" ref="G578:G641" si="57">VLOOKUP(D578,$P$1:$U$7,6,0)</f>
        <v>189.9</v>
      </c>
      <c r="H578" s="66">
        <f t="shared" ref="H578:H641" si="58">SUM(E578,F578)</f>
        <v>309.8</v>
      </c>
      <c r="I578" s="66" t="s">
        <v>169</v>
      </c>
      <c r="J578" s="66">
        <f t="shared" ref="J578:J641" si="59">SUM(G578,E578)</f>
        <v>279.8</v>
      </c>
    </row>
    <row r="579" spans="1:10" x14ac:dyDescent="0.25">
      <c r="A579" s="66" t="str">
        <f t="shared" si="54"/>
        <v>FAIXA 17Entre R$ 399,81 e R$ 429,80</v>
      </c>
      <c r="B579" s="66" t="s">
        <v>147</v>
      </c>
      <c r="C579" s="66" t="s">
        <v>153</v>
      </c>
      <c r="D579" s="66" t="s">
        <v>1</v>
      </c>
      <c r="E579" s="66">
        <f t="shared" si="55"/>
        <v>134.9</v>
      </c>
      <c r="F579" s="66">
        <f t="shared" si="56"/>
        <v>219.9</v>
      </c>
      <c r="G579" s="66">
        <f t="shared" si="57"/>
        <v>189.9</v>
      </c>
      <c r="H579" s="66">
        <f t="shared" si="58"/>
        <v>354.8</v>
      </c>
      <c r="I579" s="66" t="s">
        <v>170</v>
      </c>
      <c r="J579" s="66">
        <f t="shared" si="59"/>
        <v>324.8</v>
      </c>
    </row>
    <row r="580" spans="1:10" x14ac:dyDescent="0.25">
      <c r="A580" s="66" t="str">
        <f t="shared" si="54"/>
        <v>FAIXA 18Entre R$ 399,81 e R$ 429,80</v>
      </c>
      <c r="B580" s="66" t="s">
        <v>147</v>
      </c>
      <c r="C580" s="66" t="s">
        <v>154</v>
      </c>
      <c r="D580" s="66" t="s">
        <v>181</v>
      </c>
      <c r="E580" s="66">
        <f t="shared" si="55"/>
        <v>304.89999999999998</v>
      </c>
      <c r="F580" s="66">
        <f t="shared" si="56"/>
        <v>54.9</v>
      </c>
      <c r="G580" s="66">
        <f t="shared" si="57"/>
        <v>49.9</v>
      </c>
      <c r="H580" s="66">
        <f t="shared" si="58"/>
        <v>359.79999999999995</v>
      </c>
      <c r="I580" s="66" t="s">
        <v>171</v>
      </c>
      <c r="J580" s="66">
        <f t="shared" si="59"/>
        <v>354.79999999999995</v>
      </c>
    </row>
    <row r="581" spans="1:10" x14ac:dyDescent="0.25">
      <c r="A581" s="66" t="str">
        <f t="shared" si="54"/>
        <v>FAIXA 19Entre R$ 399,81 e R$ 429,80</v>
      </c>
      <c r="B581" s="66" t="s">
        <v>147</v>
      </c>
      <c r="C581" s="66" t="s">
        <v>154</v>
      </c>
      <c r="D581" s="66" t="s">
        <v>26</v>
      </c>
      <c r="E581" s="66">
        <f t="shared" si="55"/>
        <v>304.89999999999998</v>
      </c>
      <c r="F581" s="66">
        <f t="shared" si="56"/>
        <v>59.9</v>
      </c>
      <c r="G581" s="66">
        <f t="shared" si="57"/>
        <v>59.9</v>
      </c>
      <c r="H581" s="66">
        <f t="shared" si="58"/>
        <v>364.79999999999995</v>
      </c>
      <c r="I581" s="66" t="s">
        <v>172</v>
      </c>
      <c r="J581" s="66">
        <f t="shared" si="59"/>
        <v>364.79999999999995</v>
      </c>
    </row>
    <row r="582" spans="1:10" x14ac:dyDescent="0.25">
      <c r="A582" s="66" t="str">
        <f t="shared" si="54"/>
        <v>FAIXA 20Entre R$ 399,81 e R$ 429,80</v>
      </c>
      <c r="B582" s="66" t="s">
        <v>147</v>
      </c>
      <c r="C582" s="66" t="s">
        <v>154</v>
      </c>
      <c r="D582" s="66" t="s">
        <v>220</v>
      </c>
      <c r="E582" s="66">
        <f t="shared" si="55"/>
        <v>304.89999999999998</v>
      </c>
      <c r="F582" s="66">
        <f t="shared" si="56"/>
        <v>64.900000000000006</v>
      </c>
      <c r="G582" s="66">
        <f t="shared" si="57"/>
        <v>64.900000000000006</v>
      </c>
      <c r="H582" s="66">
        <f t="shared" si="58"/>
        <v>369.79999999999995</v>
      </c>
      <c r="I582" s="66" t="s">
        <v>173</v>
      </c>
      <c r="J582" s="66">
        <f t="shared" si="59"/>
        <v>369.79999999999995</v>
      </c>
    </row>
    <row r="583" spans="1:10" x14ac:dyDescent="0.25">
      <c r="A583" s="66" t="str">
        <f t="shared" si="54"/>
        <v>FAIXA 21Entre R$ 399,81 e R$ 429,80</v>
      </c>
      <c r="B583" s="66" t="s">
        <v>147</v>
      </c>
      <c r="C583" s="66" t="s">
        <v>151</v>
      </c>
      <c r="D583" s="66" t="s">
        <v>59</v>
      </c>
      <c r="E583" s="66">
        <f t="shared" si="55"/>
        <v>84.9</v>
      </c>
      <c r="F583" s="66">
        <f t="shared" si="56"/>
        <v>319.89999999999998</v>
      </c>
      <c r="G583" s="66">
        <f t="shared" si="57"/>
        <v>319.89999999999998</v>
      </c>
      <c r="H583" s="66">
        <f t="shared" si="58"/>
        <v>404.79999999999995</v>
      </c>
      <c r="I583" s="66" t="s">
        <v>174</v>
      </c>
      <c r="J583" s="66">
        <f t="shared" si="59"/>
        <v>404.79999999999995</v>
      </c>
    </row>
    <row r="584" spans="1:10" x14ac:dyDescent="0.25">
      <c r="A584" s="66" t="str">
        <f t="shared" si="54"/>
        <v>FAIXA 22Entre R$ 399,81 e R$ 429,80</v>
      </c>
      <c r="B584" s="66" t="s">
        <v>147</v>
      </c>
      <c r="C584" s="66" t="s">
        <v>152</v>
      </c>
      <c r="D584" s="66" t="s">
        <v>59</v>
      </c>
      <c r="E584" s="66">
        <f t="shared" si="55"/>
        <v>89.9</v>
      </c>
      <c r="F584" s="66">
        <f t="shared" si="56"/>
        <v>319.89999999999998</v>
      </c>
      <c r="G584" s="66">
        <f t="shared" si="57"/>
        <v>319.89999999999998</v>
      </c>
      <c r="H584" s="66">
        <f t="shared" si="58"/>
        <v>409.79999999999995</v>
      </c>
      <c r="I584" s="66" t="s">
        <v>175</v>
      </c>
      <c r="J584" s="66">
        <f t="shared" si="59"/>
        <v>409.79999999999995</v>
      </c>
    </row>
    <row r="585" spans="1:10" x14ac:dyDescent="0.25">
      <c r="A585" s="66" t="str">
        <f t="shared" si="54"/>
        <v>FAIXA 23Entre R$ 399,81 e R$ 429,80</v>
      </c>
      <c r="B585" s="66" t="s">
        <v>147</v>
      </c>
      <c r="C585" s="66" t="s">
        <v>154</v>
      </c>
      <c r="D585" s="66" t="s">
        <v>10</v>
      </c>
      <c r="E585" s="66">
        <f t="shared" si="55"/>
        <v>304.89999999999998</v>
      </c>
      <c r="F585" s="66">
        <f t="shared" si="56"/>
        <v>119.9</v>
      </c>
      <c r="G585" s="66">
        <f t="shared" si="57"/>
        <v>79.900000000000006</v>
      </c>
      <c r="H585" s="66">
        <f t="shared" si="58"/>
        <v>424.79999999999995</v>
      </c>
      <c r="I585" s="66" t="s">
        <v>176</v>
      </c>
      <c r="J585" s="66">
        <f t="shared" si="59"/>
        <v>384.79999999999995</v>
      </c>
    </row>
    <row r="586" spans="1:10" x14ac:dyDescent="0.25">
      <c r="A586" s="66" t="str">
        <f t="shared" si="54"/>
        <v>FAIXA 24Entre R$ 399,81 e R$ 429,80</v>
      </c>
      <c r="B586" s="66" t="s">
        <v>147</v>
      </c>
      <c r="C586" s="66" t="s">
        <v>153</v>
      </c>
      <c r="D586" s="66" t="s">
        <v>59</v>
      </c>
      <c r="E586" s="66">
        <f t="shared" si="55"/>
        <v>134.9</v>
      </c>
      <c r="F586" s="66">
        <f t="shared" si="56"/>
        <v>319.89999999999998</v>
      </c>
      <c r="G586" s="66">
        <f t="shared" si="57"/>
        <v>319.89999999999998</v>
      </c>
      <c r="H586" s="66">
        <f t="shared" si="58"/>
        <v>454.79999999999995</v>
      </c>
      <c r="I586" s="66" t="s">
        <v>177</v>
      </c>
      <c r="J586" s="66">
        <f t="shared" si="59"/>
        <v>454.79999999999995</v>
      </c>
    </row>
    <row r="587" spans="1:10" x14ac:dyDescent="0.25">
      <c r="A587" s="66" t="str">
        <f t="shared" si="54"/>
        <v>FAIXA 25Entre R$ 399,81 e R$ 429,80</v>
      </c>
      <c r="B587" s="66" t="s">
        <v>147</v>
      </c>
      <c r="C587" s="66" t="s">
        <v>154</v>
      </c>
      <c r="D587" s="66" t="s">
        <v>58</v>
      </c>
      <c r="E587" s="66">
        <f t="shared" si="55"/>
        <v>304.89999999999998</v>
      </c>
      <c r="F587" s="66">
        <f t="shared" si="56"/>
        <v>169.9</v>
      </c>
      <c r="G587" s="66">
        <f t="shared" si="57"/>
        <v>139.9</v>
      </c>
      <c r="H587" s="66">
        <f t="shared" si="58"/>
        <v>474.79999999999995</v>
      </c>
      <c r="I587" s="66" t="s">
        <v>206</v>
      </c>
      <c r="J587" s="66">
        <f t="shared" si="59"/>
        <v>444.79999999999995</v>
      </c>
    </row>
    <row r="588" spans="1:10" x14ac:dyDescent="0.25">
      <c r="A588" s="66" t="str">
        <f t="shared" si="54"/>
        <v>FAIXA 26Entre R$ 399,81 e R$ 429,80</v>
      </c>
      <c r="B588" s="66" t="s">
        <v>147</v>
      </c>
      <c r="C588" s="66" t="s">
        <v>154</v>
      </c>
      <c r="D588" s="66" t="s">
        <v>1</v>
      </c>
      <c r="E588" s="66">
        <f t="shared" si="55"/>
        <v>304.89999999999998</v>
      </c>
      <c r="F588" s="66">
        <f t="shared" si="56"/>
        <v>219.9</v>
      </c>
      <c r="G588" s="66">
        <f t="shared" si="57"/>
        <v>189.9</v>
      </c>
      <c r="H588" s="66">
        <f t="shared" si="58"/>
        <v>524.79999999999995</v>
      </c>
      <c r="I588" s="66" t="s">
        <v>207</v>
      </c>
      <c r="J588" s="66">
        <f t="shared" si="59"/>
        <v>494.79999999999995</v>
      </c>
    </row>
    <row r="589" spans="1:10" x14ac:dyDescent="0.25">
      <c r="A589" s="66" t="str">
        <f t="shared" si="54"/>
        <v>FAIXA 27Entre R$ 399,81 e R$ 429,80</v>
      </c>
      <c r="B589" s="66" t="s">
        <v>147</v>
      </c>
      <c r="C589" s="66" t="s">
        <v>154</v>
      </c>
      <c r="D589" s="66" t="s">
        <v>59</v>
      </c>
      <c r="E589" s="66">
        <f t="shared" si="55"/>
        <v>304.89999999999998</v>
      </c>
      <c r="F589" s="66">
        <f t="shared" si="56"/>
        <v>319.89999999999998</v>
      </c>
      <c r="G589" s="66">
        <f t="shared" si="57"/>
        <v>319.89999999999998</v>
      </c>
      <c r="H589" s="66">
        <f t="shared" si="58"/>
        <v>624.79999999999995</v>
      </c>
      <c r="I589" s="66" t="s">
        <v>208</v>
      </c>
      <c r="J589" s="66">
        <f t="shared" si="59"/>
        <v>624.79999999999995</v>
      </c>
    </row>
    <row r="590" spans="1:10" x14ac:dyDescent="0.25">
      <c r="A590" s="66" t="str">
        <f t="shared" si="54"/>
        <v>FAIXA 0Entre R$ 429,81 e R$ 449,80</v>
      </c>
      <c r="B590" s="66" t="s">
        <v>148</v>
      </c>
      <c r="C590" s="66" t="s">
        <v>151</v>
      </c>
      <c r="D590" s="66" t="s">
        <v>181</v>
      </c>
      <c r="E590" s="66">
        <f t="shared" si="55"/>
        <v>84.9</v>
      </c>
      <c r="F590" s="66">
        <f t="shared" si="56"/>
        <v>54.9</v>
      </c>
      <c r="G590" s="66">
        <f t="shared" si="57"/>
        <v>49.9</v>
      </c>
      <c r="H590" s="66">
        <f t="shared" si="58"/>
        <v>139.80000000000001</v>
      </c>
      <c r="I590" s="66" t="s">
        <v>189</v>
      </c>
      <c r="J590" s="66">
        <f t="shared" si="59"/>
        <v>134.80000000000001</v>
      </c>
    </row>
    <row r="591" spans="1:10" x14ac:dyDescent="0.25">
      <c r="A591" s="66" t="str">
        <f t="shared" si="54"/>
        <v>FAIXA 1Entre R$ 429,81 e R$ 449,80</v>
      </c>
      <c r="B591" s="66" t="s">
        <v>148</v>
      </c>
      <c r="C591" s="66" t="s">
        <v>151</v>
      </c>
      <c r="D591" s="66" t="s">
        <v>26</v>
      </c>
      <c r="E591" s="66">
        <f t="shared" si="55"/>
        <v>84.9</v>
      </c>
      <c r="F591" s="66">
        <f t="shared" si="56"/>
        <v>59.9</v>
      </c>
      <c r="G591" s="66">
        <f t="shared" si="57"/>
        <v>59.9</v>
      </c>
      <c r="H591" s="66">
        <f t="shared" si="58"/>
        <v>144.80000000000001</v>
      </c>
      <c r="I591" s="66" t="s">
        <v>66</v>
      </c>
      <c r="J591" s="66">
        <f t="shared" si="59"/>
        <v>144.80000000000001</v>
      </c>
    </row>
    <row r="592" spans="1:10" x14ac:dyDescent="0.25">
      <c r="A592" s="66" t="str">
        <f t="shared" si="54"/>
        <v>FAIXA 3Entre R$ 429,81 e R$ 449,80</v>
      </c>
      <c r="B592" s="66" t="s">
        <v>148</v>
      </c>
      <c r="C592" s="66" t="s">
        <v>152</v>
      </c>
      <c r="D592" s="66" t="s">
        <v>181</v>
      </c>
      <c r="E592" s="66">
        <f t="shared" si="55"/>
        <v>89.9</v>
      </c>
      <c r="F592" s="66">
        <f t="shared" si="56"/>
        <v>54.9</v>
      </c>
      <c r="G592" s="66">
        <f t="shared" si="57"/>
        <v>49.9</v>
      </c>
      <c r="H592" s="66">
        <f t="shared" si="58"/>
        <v>144.80000000000001</v>
      </c>
      <c r="I592" s="66" t="s">
        <v>156</v>
      </c>
      <c r="J592" s="66">
        <f t="shared" si="59"/>
        <v>139.80000000000001</v>
      </c>
    </row>
    <row r="593" spans="1:10" x14ac:dyDescent="0.25">
      <c r="A593" s="66" t="str">
        <f t="shared" si="54"/>
        <v>FAIXA 2Entre R$ 429,81 e R$ 449,80</v>
      </c>
      <c r="B593" s="66" t="s">
        <v>148</v>
      </c>
      <c r="C593" s="66" t="s">
        <v>151</v>
      </c>
      <c r="D593" s="66" t="s">
        <v>220</v>
      </c>
      <c r="E593" s="66">
        <f t="shared" si="55"/>
        <v>84.9</v>
      </c>
      <c r="F593" s="66">
        <f t="shared" si="56"/>
        <v>64.900000000000006</v>
      </c>
      <c r="G593" s="66">
        <f t="shared" si="57"/>
        <v>64.900000000000006</v>
      </c>
      <c r="H593" s="66">
        <f t="shared" si="58"/>
        <v>149.80000000000001</v>
      </c>
      <c r="I593" s="66" t="s">
        <v>67</v>
      </c>
      <c r="J593" s="66">
        <f t="shared" si="59"/>
        <v>149.80000000000001</v>
      </c>
    </row>
    <row r="594" spans="1:10" x14ac:dyDescent="0.25">
      <c r="A594" s="66" t="str">
        <f t="shared" si="54"/>
        <v>FAIXA 4Entre R$ 429,81 e R$ 449,80</v>
      </c>
      <c r="B594" s="66" t="s">
        <v>148</v>
      </c>
      <c r="C594" s="66" t="s">
        <v>152</v>
      </c>
      <c r="D594" s="66" t="s">
        <v>26</v>
      </c>
      <c r="E594" s="66">
        <f t="shared" si="55"/>
        <v>89.9</v>
      </c>
      <c r="F594" s="66">
        <f t="shared" si="56"/>
        <v>59.9</v>
      </c>
      <c r="G594" s="66">
        <f t="shared" si="57"/>
        <v>59.9</v>
      </c>
      <c r="H594" s="66">
        <f t="shared" si="58"/>
        <v>149.80000000000001</v>
      </c>
      <c r="I594" s="66" t="s">
        <v>157</v>
      </c>
      <c r="J594" s="66">
        <f t="shared" si="59"/>
        <v>149.80000000000001</v>
      </c>
    </row>
    <row r="595" spans="1:10" x14ac:dyDescent="0.25">
      <c r="A595" s="66" t="str">
        <f t="shared" si="54"/>
        <v>FAIXA 5Entre R$ 429,81 e R$ 449,80</v>
      </c>
      <c r="B595" s="66" t="s">
        <v>148</v>
      </c>
      <c r="C595" s="66" t="s">
        <v>152</v>
      </c>
      <c r="D595" s="66" t="s">
        <v>220</v>
      </c>
      <c r="E595" s="66">
        <f t="shared" si="55"/>
        <v>89.9</v>
      </c>
      <c r="F595" s="66">
        <f t="shared" si="56"/>
        <v>64.900000000000006</v>
      </c>
      <c r="G595" s="66">
        <f t="shared" si="57"/>
        <v>64.900000000000006</v>
      </c>
      <c r="H595" s="66">
        <f t="shared" si="58"/>
        <v>154.80000000000001</v>
      </c>
      <c r="I595" s="66" t="s">
        <v>158</v>
      </c>
      <c r="J595" s="66">
        <f t="shared" si="59"/>
        <v>154.80000000000001</v>
      </c>
    </row>
    <row r="596" spans="1:10" x14ac:dyDescent="0.25">
      <c r="A596" s="66" t="str">
        <f t="shared" si="54"/>
        <v>FAIXA 7Entre R$ 429,81 e R$ 449,80</v>
      </c>
      <c r="B596" s="66" t="s">
        <v>148</v>
      </c>
      <c r="C596" s="66" t="s">
        <v>153</v>
      </c>
      <c r="D596" s="66" t="s">
        <v>181</v>
      </c>
      <c r="E596" s="66">
        <f t="shared" si="55"/>
        <v>134.9</v>
      </c>
      <c r="F596" s="66">
        <f t="shared" si="56"/>
        <v>54.9</v>
      </c>
      <c r="G596" s="66">
        <f t="shared" si="57"/>
        <v>49.9</v>
      </c>
      <c r="H596" s="66">
        <f t="shared" si="58"/>
        <v>189.8</v>
      </c>
      <c r="I596" s="66" t="s">
        <v>160</v>
      </c>
      <c r="J596" s="66">
        <f t="shared" si="59"/>
        <v>184.8</v>
      </c>
    </row>
    <row r="597" spans="1:10" x14ac:dyDescent="0.25">
      <c r="A597" s="66" t="str">
        <f t="shared" si="54"/>
        <v>FAIXA 6Entre R$ 429,81 e R$ 449,80</v>
      </c>
      <c r="B597" s="66" t="s">
        <v>148</v>
      </c>
      <c r="C597" s="66" t="s">
        <v>153</v>
      </c>
      <c r="D597" s="66" t="s">
        <v>26</v>
      </c>
      <c r="E597" s="66">
        <f t="shared" si="55"/>
        <v>134.9</v>
      </c>
      <c r="F597" s="66">
        <f t="shared" si="56"/>
        <v>59.9</v>
      </c>
      <c r="G597" s="66">
        <f t="shared" si="57"/>
        <v>59.9</v>
      </c>
      <c r="H597" s="66">
        <f t="shared" si="58"/>
        <v>194.8</v>
      </c>
      <c r="I597" s="66" t="s">
        <v>159</v>
      </c>
      <c r="J597" s="66">
        <f t="shared" si="59"/>
        <v>194.8</v>
      </c>
    </row>
    <row r="598" spans="1:10" x14ac:dyDescent="0.25">
      <c r="A598" s="66" t="str">
        <f t="shared" si="54"/>
        <v>FAIXA 8Entre R$ 429,81 e R$ 449,80</v>
      </c>
      <c r="B598" s="66" t="s">
        <v>148</v>
      </c>
      <c r="C598" s="66" t="s">
        <v>153</v>
      </c>
      <c r="D598" s="66" t="s">
        <v>220</v>
      </c>
      <c r="E598" s="66">
        <f t="shared" si="55"/>
        <v>134.9</v>
      </c>
      <c r="F598" s="66">
        <f t="shared" si="56"/>
        <v>64.900000000000006</v>
      </c>
      <c r="G598" s="66">
        <f t="shared" si="57"/>
        <v>64.900000000000006</v>
      </c>
      <c r="H598" s="66">
        <f t="shared" si="58"/>
        <v>199.8</v>
      </c>
      <c r="I598" s="66" t="s">
        <v>161</v>
      </c>
      <c r="J598" s="66">
        <f t="shared" si="59"/>
        <v>199.8</v>
      </c>
    </row>
    <row r="599" spans="1:10" x14ac:dyDescent="0.25">
      <c r="A599" s="66" t="str">
        <f t="shared" si="54"/>
        <v>FAIXA 9Entre R$ 429,81 e R$ 449,80</v>
      </c>
      <c r="B599" s="66" t="s">
        <v>148</v>
      </c>
      <c r="C599" s="66" t="s">
        <v>151</v>
      </c>
      <c r="D599" s="66" t="s">
        <v>10</v>
      </c>
      <c r="E599" s="66">
        <f t="shared" si="55"/>
        <v>84.9</v>
      </c>
      <c r="F599" s="66">
        <f t="shared" si="56"/>
        <v>119.9</v>
      </c>
      <c r="G599" s="66">
        <f t="shared" si="57"/>
        <v>79.900000000000006</v>
      </c>
      <c r="H599" s="66">
        <f t="shared" si="58"/>
        <v>204.8</v>
      </c>
      <c r="I599" s="66" t="s">
        <v>162</v>
      </c>
      <c r="J599" s="66">
        <f t="shared" si="59"/>
        <v>164.8</v>
      </c>
    </row>
    <row r="600" spans="1:10" x14ac:dyDescent="0.25">
      <c r="A600" s="66" t="str">
        <f t="shared" si="54"/>
        <v>FAIXA 10Entre R$ 429,81 e R$ 449,80</v>
      </c>
      <c r="B600" s="66" t="s">
        <v>148</v>
      </c>
      <c r="C600" s="66" t="s">
        <v>152</v>
      </c>
      <c r="D600" s="66" t="s">
        <v>10</v>
      </c>
      <c r="E600" s="66">
        <f t="shared" si="55"/>
        <v>89.9</v>
      </c>
      <c r="F600" s="66">
        <f t="shared" si="56"/>
        <v>119.9</v>
      </c>
      <c r="G600" s="66">
        <f t="shared" si="57"/>
        <v>79.900000000000006</v>
      </c>
      <c r="H600" s="66">
        <f t="shared" si="58"/>
        <v>209.8</v>
      </c>
      <c r="I600" s="66" t="s">
        <v>163</v>
      </c>
      <c r="J600" s="66">
        <f t="shared" si="59"/>
        <v>169.8</v>
      </c>
    </row>
    <row r="601" spans="1:10" x14ac:dyDescent="0.25">
      <c r="A601" s="66" t="str">
        <f t="shared" si="54"/>
        <v>FAIXA 11Entre R$ 429,81 e R$ 449,80</v>
      </c>
      <c r="B601" s="66" t="s">
        <v>148</v>
      </c>
      <c r="C601" s="66" t="s">
        <v>153</v>
      </c>
      <c r="D601" s="66" t="s">
        <v>10</v>
      </c>
      <c r="E601" s="66">
        <f t="shared" si="55"/>
        <v>134.9</v>
      </c>
      <c r="F601" s="66">
        <f t="shared" si="56"/>
        <v>119.9</v>
      </c>
      <c r="G601" s="66">
        <f t="shared" si="57"/>
        <v>79.900000000000006</v>
      </c>
      <c r="H601" s="66">
        <f t="shared" si="58"/>
        <v>254.8</v>
      </c>
      <c r="I601" s="66" t="s">
        <v>164</v>
      </c>
      <c r="J601" s="66">
        <f t="shared" si="59"/>
        <v>214.8</v>
      </c>
    </row>
    <row r="602" spans="1:10" x14ac:dyDescent="0.25">
      <c r="A602" s="66" t="str">
        <f t="shared" si="54"/>
        <v>FAIXA 12Entre R$ 429,81 e R$ 449,80</v>
      </c>
      <c r="B602" s="66" t="s">
        <v>148</v>
      </c>
      <c r="C602" s="66" t="s">
        <v>151</v>
      </c>
      <c r="D602" s="66" t="s">
        <v>58</v>
      </c>
      <c r="E602" s="66">
        <f t="shared" si="55"/>
        <v>84.9</v>
      </c>
      <c r="F602" s="66">
        <f t="shared" si="56"/>
        <v>169.9</v>
      </c>
      <c r="G602" s="66">
        <f t="shared" si="57"/>
        <v>139.9</v>
      </c>
      <c r="H602" s="66">
        <f t="shared" si="58"/>
        <v>254.8</v>
      </c>
      <c r="I602" s="66" t="s">
        <v>165</v>
      </c>
      <c r="J602" s="66">
        <f t="shared" si="59"/>
        <v>224.8</v>
      </c>
    </row>
    <row r="603" spans="1:10" x14ac:dyDescent="0.25">
      <c r="A603" s="66" t="str">
        <f t="shared" si="54"/>
        <v>FAIXA 13Entre R$ 429,81 e R$ 449,80</v>
      </c>
      <c r="B603" s="66" t="s">
        <v>148</v>
      </c>
      <c r="C603" s="66" t="s">
        <v>152</v>
      </c>
      <c r="D603" s="66" t="s">
        <v>58</v>
      </c>
      <c r="E603" s="66">
        <f t="shared" si="55"/>
        <v>89.9</v>
      </c>
      <c r="F603" s="66">
        <f t="shared" si="56"/>
        <v>169.9</v>
      </c>
      <c r="G603" s="66">
        <f t="shared" si="57"/>
        <v>139.9</v>
      </c>
      <c r="H603" s="66">
        <f t="shared" si="58"/>
        <v>259.8</v>
      </c>
      <c r="I603" s="66" t="s">
        <v>166</v>
      </c>
      <c r="J603" s="66">
        <f t="shared" si="59"/>
        <v>229.8</v>
      </c>
    </row>
    <row r="604" spans="1:10" x14ac:dyDescent="0.25">
      <c r="A604" s="66" t="str">
        <f t="shared" si="54"/>
        <v>FAIXA 14Entre R$ 429,81 e R$ 449,80</v>
      </c>
      <c r="B604" s="66" t="s">
        <v>148</v>
      </c>
      <c r="C604" s="66" t="s">
        <v>153</v>
      </c>
      <c r="D604" s="66" t="s">
        <v>58</v>
      </c>
      <c r="E604" s="66">
        <f t="shared" si="55"/>
        <v>134.9</v>
      </c>
      <c r="F604" s="66">
        <f t="shared" si="56"/>
        <v>169.9</v>
      </c>
      <c r="G604" s="66">
        <f t="shared" si="57"/>
        <v>139.9</v>
      </c>
      <c r="H604" s="66">
        <f t="shared" si="58"/>
        <v>304.8</v>
      </c>
      <c r="I604" s="66" t="s">
        <v>167</v>
      </c>
      <c r="J604" s="66">
        <f t="shared" si="59"/>
        <v>274.8</v>
      </c>
    </row>
    <row r="605" spans="1:10" x14ac:dyDescent="0.25">
      <c r="A605" s="66" t="str">
        <f t="shared" si="54"/>
        <v>FAIXA 15Entre R$ 429,81 e R$ 449,80</v>
      </c>
      <c r="B605" s="66" t="s">
        <v>148</v>
      </c>
      <c r="C605" s="66" t="s">
        <v>151</v>
      </c>
      <c r="D605" s="66" t="s">
        <v>1</v>
      </c>
      <c r="E605" s="66">
        <f t="shared" si="55"/>
        <v>84.9</v>
      </c>
      <c r="F605" s="66">
        <f t="shared" si="56"/>
        <v>219.9</v>
      </c>
      <c r="G605" s="66">
        <f t="shared" si="57"/>
        <v>189.9</v>
      </c>
      <c r="H605" s="66">
        <f t="shared" si="58"/>
        <v>304.8</v>
      </c>
      <c r="I605" s="66" t="s">
        <v>168</v>
      </c>
      <c r="J605" s="66">
        <f t="shared" si="59"/>
        <v>274.8</v>
      </c>
    </row>
    <row r="606" spans="1:10" x14ac:dyDescent="0.25">
      <c r="A606" s="66" t="str">
        <f t="shared" si="54"/>
        <v>FAIXA 16Entre R$ 429,81 e R$ 449,80</v>
      </c>
      <c r="B606" s="66" t="s">
        <v>148</v>
      </c>
      <c r="C606" s="66" t="s">
        <v>152</v>
      </c>
      <c r="D606" s="66" t="s">
        <v>1</v>
      </c>
      <c r="E606" s="66">
        <f t="shared" si="55"/>
        <v>89.9</v>
      </c>
      <c r="F606" s="66">
        <f t="shared" si="56"/>
        <v>219.9</v>
      </c>
      <c r="G606" s="66">
        <f t="shared" si="57"/>
        <v>189.9</v>
      </c>
      <c r="H606" s="66">
        <f t="shared" si="58"/>
        <v>309.8</v>
      </c>
      <c r="I606" s="66" t="s">
        <v>169</v>
      </c>
      <c r="J606" s="66">
        <f t="shared" si="59"/>
        <v>279.8</v>
      </c>
    </row>
    <row r="607" spans="1:10" x14ac:dyDescent="0.25">
      <c r="A607" s="66" t="str">
        <f t="shared" si="54"/>
        <v>FAIXA 17Entre R$ 429,81 e R$ 449,80</v>
      </c>
      <c r="B607" s="66" t="s">
        <v>148</v>
      </c>
      <c r="C607" s="66" t="s">
        <v>153</v>
      </c>
      <c r="D607" s="66" t="s">
        <v>1</v>
      </c>
      <c r="E607" s="66">
        <f t="shared" si="55"/>
        <v>134.9</v>
      </c>
      <c r="F607" s="66">
        <f t="shared" si="56"/>
        <v>219.9</v>
      </c>
      <c r="G607" s="66">
        <f t="shared" si="57"/>
        <v>189.9</v>
      </c>
      <c r="H607" s="66">
        <f t="shared" si="58"/>
        <v>354.8</v>
      </c>
      <c r="I607" s="66" t="s">
        <v>170</v>
      </c>
      <c r="J607" s="66">
        <f t="shared" si="59"/>
        <v>324.8</v>
      </c>
    </row>
    <row r="608" spans="1:10" x14ac:dyDescent="0.25">
      <c r="A608" s="66" t="str">
        <f t="shared" si="54"/>
        <v>FAIXA 18Entre R$ 429,81 e R$ 449,80</v>
      </c>
      <c r="B608" s="66" t="s">
        <v>148</v>
      </c>
      <c r="C608" s="66" t="s">
        <v>154</v>
      </c>
      <c r="D608" s="66" t="s">
        <v>181</v>
      </c>
      <c r="E608" s="66">
        <f t="shared" si="55"/>
        <v>304.89999999999998</v>
      </c>
      <c r="F608" s="66">
        <f t="shared" si="56"/>
        <v>54.9</v>
      </c>
      <c r="G608" s="66">
        <f t="shared" si="57"/>
        <v>49.9</v>
      </c>
      <c r="H608" s="66">
        <f t="shared" si="58"/>
        <v>359.79999999999995</v>
      </c>
      <c r="I608" s="66" t="s">
        <v>171</v>
      </c>
      <c r="J608" s="66">
        <f t="shared" si="59"/>
        <v>354.79999999999995</v>
      </c>
    </row>
    <row r="609" spans="1:10" x14ac:dyDescent="0.25">
      <c r="A609" s="66" t="str">
        <f t="shared" si="54"/>
        <v>FAIXA 19Entre R$ 429,81 e R$ 449,80</v>
      </c>
      <c r="B609" s="66" t="s">
        <v>148</v>
      </c>
      <c r="C609" s="66" t="s">
        <v>154</v>
      </c>
      <c r="D609" s="66" t="s">
        <v>26</v>
      </c>
      <c r="E609" s="66">
        <f t="shared" si="55"/>
        <v>304.89999999999998</v>
      </c>
      <c r="F609" s="66">
        <f t="shared" si="56"/>
        <v>59.9</v>
      </c>
      <c r="G609" s="66">
        <f t="shared" si="57"/>
        <v>59.9</v>
      </c>
      <c r="H609" s="66">
        <f t="shared" si="58"/>
        <v>364.79999999999995</v>
      </c>
      <c r="I609" s="66" t="s">
        <v>172</v>
      </c>
      <c r="J609" s="66">
        <f t="shared" si="59"/>
        <v>364.79999999999995</v>
      </c>
    </row>
    <row r="610" spans="1:10" x14ac:dyDescent="0.25">
      <c r="A610" s="66" t="str">
        <f t="shared" si="54"/>
        <v>FAIXA 20Entre R$ 429,81 e R$ 449,80</v>
      </c>
      <c r="B610" s="66" t="s">
        <v>148</v>
      </c>
      <c r="C610" s="66" t="s">
        <v>154</v>
      </c>
      <c r="D610" s="66" t="s">
        <v>220</v>
      </c>
      <c r="E610" s="66">
        <f t="shared" si="55"/>
        <v>304.89999999999998</v>
      </c>
      <c r="F610" s="66">
        <f t="shared" si="56"/>
        <v>64.900000000000006</v>
      </c>
      <c r="G610" s="66">
        <f t="shared" si="57"/>
        <v>64.900000000000006</v>
      </c>
      <c r="H610" s="66">
        <f t="shared" si="58"/>
        <v>369.79999999999995</v>
      </c>
      <c r="I610" s="66" t="s">
        <v>173</v>
      </c>
      <c r="J610" s="66">
        <f t="shared" si="59"/>
        <v>369.79999999999995</v>
      </c>
    </row>
    <row r="611" spans="1:10" x14ac:dyDescent="0.25">
      <c r="A611" s="66" t="str">
        <f t="shared" si="54"/>
        <v>FAIXA 21Entre R$ 429,81 e R$ 449,80</v>
      </c>
      <c r="B611" s="66" t="s">
        <v>148</v>
      </c>
      <c r="C611" s="66" t="s">
        <v>151</v>
      </c>
      <c r="D611" s="66" t="s">
        <v>59</v>
      </c>
      <c r="E611" s="66">
        <f t="shared" si="55"/>
        <v>84.9</v>
      </c>
      <c r="F611" s="66">
        <f t="shared" si="56"/>
        <v>319.89999999999998</v>
      </c>
      <c r="G611" s="66">
        <f t="shared" si="57"/>
        <v>319.89999999999998</v>
      </c>
      <c r="H611" s="66">
        <f t="shared" si="58"/>
        <v>404.79999999999995</v>
      </c>
      <c r="I611" s="66" t="s">
        <v>174</v>
      </c>
      <c r="J611" s="66">
        <f t="shared" si="59"/>
        <v>404.79999999999995</v>
      </c>
    </row>
    <row r="612" spans="1:10" x14ac:dyDescent="0.25">
      <c r="A612" s="66" t="str">
        <f t="shared" si="54"/>
        <v>FAIXA 22Entre R$ 429,81 e R$ 449,80</v>
      </c>
      <c r="B612" s="66" t="s">
        <v>148</v>
      </c>
      <c r="C612" s="66" t="s">
        <v>152</v>
      </c>
      <c r="D612" s="66" t="s">
        <v>59</v>
      </c>
      <c r="E612" s="66">
        <f t="shared" si="55"/>
        <v>89.9</v>
      </c>
      <c r="F612" s="66">
        <f t="shared" si="56"/>
        <v>319.89999999999998</v>
      </c>
      <c r="G612" s="66">
        <f t="shared" si="57"/>
        <v>319.89999999999998</v>
      </c>
      <c r="H612" s="66">
        <f t="shared" si="58"/>
        <v>409.79999999999995</v>
      </c>
      <c r="I612" s="66" t="s">
        <v>175</v>
      </c>
      <c r="J612" s="66">
        <f t="shared" si="59"/>
        <v>409.79999999999995</v>
      </c>
    </row>
    <row r="613" spans="1:10" x14ac:dyDescent="0.25">
      <c r="A613" s="66" t="str">
        <f t="shared" si="54"/>
        <v>FAIXA 23Entre R$ 429,81 e R$ 449,80</v>
      </c>
      <c r="B613" s="66" t="s">
        <v>148</v>
      </c>
      <c r="C613" s="66" t="s">
        <v>154</v>
      </c>
      <c r="D613" s="66" t="s">
        <v>10</v>
      </c>
      <c r="E613" s="66">
        <f t="shared" si="55"/>
        <v>304.89999999999998</v>
      </c>
      <c r="F613" s="66">
        <f t="shared" si="56"/>
        <v>119.9</v>
      </c>
      <c r="G613" s="66">
        <f t="shared" si="57"/>
        <v>79.900000000000006</v>
      </c>
      <c r="H613" s="66">
        <f t="shared" si="58"/>
        <v>424.79999999999995</v>
      </c>
      <c r="I613" s="66" t="s">
        <v>176</v>
      </c>
      <c r="J613" s="66">
        <f t="shared" si="59"/>
        <v>384.79999999999995</v>
      </c>
    </row>
    <row r="614" spans="1:10" x14ac:dyDescent="0.25">
      <c r="A614" s="66" t="str">
        <f t="shared" si="54"/>
        <v>FAIXA 24Entre R$ 429,81 e R$ 449,80</v>
      </c>
      <c r="B614" s="66" t="s">
        <v>148</v>
      </c>
      <c r="C614" s="66" t="s">
        <v>153</v>
      </c>
      <c r="D614" s="66" t="s">
        <v>59</v>
      </c>
      <c r="E614" s="66">
        <f t="shared" si="55"/>
        <v>134.9</v>
      </c>
      <c r="F614" s="66">
        <f t="shared" si="56"/>
        <v>319.89999999999998</v>
      </c>
      <c r="G614" s="66">
        <f t="shared" si="57"/>
        <v>319.89999999999998</v>
      </c>
      <c r="H614" s="66">
        <f t="shared" si="58"/>
        <v>454.79999999999995</v>
      </c>
      <c r="I614" s="66" t="s">
        <v>177</v>
      </c>
      <c r="J614" s="66">
        <f t="shared" si="59"/>
        <v>454.79999999999995</v>
      </c>
    </row>
    <row r="615" spans="1:10" x14ac:dyDescent="0.25">
      <c r="A615" s="66" t="str">
        <f t="shared" si="54"/>
        <v>FAIXA 25Entre R$ 429,81 e R$ 449,80</v>
      </c>
      <c r="B615" s="66" t="s">
        <v>148</v>
      </c>
      <c r="C615" s="66" t="s">
        <v>154</v>
      </c>
      <c r="D615" s="66" t="s">
        <v>58</v>
      </c>
      <c r="E615" s="66">
        <f t="shared" si="55"/>
        <v>304.89999999999998</v>
      </c>
      <c r="F615" s="66">
        <f t="shared" si="56"/>
        <v>169.9</v>
      </c>
      <c r="G615" s="66">
        <f t="shared" si="57"/>
        <v>139.9</v>
      </c>
      <c r="H615" s="66">
        <f t="shared" si="58"/>
        <v>474.79999999999995</v>
      </c>
      <c r="I615" s="66" t="s">
        <v>206</v>
      </c>
      <c r="J615" s="66">
        <f t="shared" si="59"/>
        <v>444.79999999999995</v>
      </c>
    </row>
    <row r="616" spans="1:10" x14ac:dyDescent="0.25">
      <c r="A616" s="66" t="str">
        <f t="shared" si="54"/>
        <v>FAIXA 26Entre R$ 429,81 e R$ 449,80</v>
      </c>
      <c r="B616" s="66" t="s">
        <v>148</v>
      </c>
      <c r="C616" s="66" t="s">
        <v>154</v>
      </c>
      <c r="D616" s="66" t="s">
        <v>1</v>
      </c>
      <c r="E616" s="66">
        <f t="shared" si="55"/>
        <v>304.89999999999998</v>
      </c>
      <c r="F616" s="66">
        <f t="shared" si="56"/>
        <v>219.9</v>
      </c>
      <c r="G616" s="66">
        <f t="shared" si="57"/>
        <v>189.9</v>
      </c>
      <c r="H616" s="66">
        <f t="shared" si="58"/>
        <v>524.79999999999995</v>
      </c>
      <c r="I616" s="66" t="s">
        <v>207</v>
      </c>
      <c r="J616" s="66">
        <f t="shared" si="59"/>
        <v>494.79999999999995</v>
      </c>
    </row>
    <row r="617" spans="1:10" x14ac:dyDescent="0.25">
      <c r="A617" s="66" t="str">
        <f t="shared" si="54"/>
        <v>FAIXA 27Entre R$ 429,81 e R$ 449,80</v>
      </c>
      <c r="B617" s="66" t="s">
        <v>148</v>
      </c>
      <c r="C617" s="66" t="s">
        <v>154</v>
      </c>
      <c r="D617" s="66" t="s">
        <v>59</v>
      </c>
      <c r="E617" s="66">
        <f t="shared" si="55"/>
        <v>304.89999999999998</v>
      </c>
      <c r="F617" s="66">
        <f t="shared" si="56"/>
        <v>319.89999999999998</v>
      </c>
      <c r="G617" s="66">
        <f t="shared" si="57"/>
        <v>319.89999999999998</v>
      </c>
      <c r="H617" s="66">
        <f t="shared" si="58"/>
        <v>624.79999999999995</v>
      </c>
      <c r="I617" s="66" t="s">
        <v>208</v>
      </c>
      <c r="J617" s="66">
        <f t="shared" si="59"/>
        <v>624.79999999999995</v>
      </c>
    </row>
    <row r="618" spans="1:10" x14ac:dyDescent="0.25">
      <c r="A618" s="66" t="str">
        <f t="shared" si="54"/>
        <v>FAIXA 0Entre R$ 449,81 e R$ 499,80</v>
      </c>
      <c r="B618" s="66" t="s">
        <v>149</v>
      </c>
      <c r="C618" s="66" t="s">
        <v>151</v>
      </c>
      <c r="D618" s="66" t="s">
        <v>181</v>
      </c>
      <c r="E618" s="66">
        <f t="shared" si="55"/>
        <v>84.9</v>
      </c>
      <c r="F618" s="66">
        <f t="shared" si="56"/>
        <v>54.9</v>
      </c>
      <c r="G618" s="66">
        <f t="shared" si="57"/>
        <v>49.9</v>
      </c>
      <c r="H618" s="66">
        <f t="shared" si="58"/>
        <v>139.80000000000001</v>
      </c>
      <c r="I618" s="66" t="s">
        <v>189</v>
      </c>
      <c r="J618" s="66">
        <f t="shared" si="59"/>
        <v>134.80000000000001</v>
      </c>
    </row>
    <row r="619" spans="1:10" x14ac:dyDescent="0.25">
      <c r="A619" s="66" t="str">
        <f t="shared" si="54"/>
        <v>FAIXA 1Entre R$ 449,81 e R$ 499,80</v>
      </c>
      <c r="B619" s="66" t="s">
        <v>149</v>
      </c>
      <c r="C619" s="66" t="s">
        <v>151</v>
      </c>
      <c r="D619" s="66" t="s">
        <v>26</v>
      </c>
      <c r="E619" s="66">
        <f t="shared" si="55"/>
        <v>84.9</v>
      </c>
      <c r="F619" s="66">
        <f t="shared" si="56"/>
        <v>59.9</v>
      </c>
      <c r="G619" s="66">
        <f t="shared" si="57"/>
        <v>59.9</v>
      </c>
      <c r="H619" s="66">
        <f t="shared" si="58"/>
        <v>144.80000000000001</v>
      </c>
      <c r="I619" s="66" t="s">
        <v>66</v>
      </c>
      <c r="J619" s="66">
        <f t="shared" si="59"/>
        <v>144.80000000000001</v>
      </c>
    </row>
    <row r="620" spans="1:10" x14ac:dyDescent="0.25">
      <c r="A620" s="66" t="str">
        <f t="shared" si="54"/>
        <v>FAIXA 3Entre R$ 449,81 e R$ 499,80</v>
      </c>
      <c r="B620" s="66" t="s">
        <v>149</v>
      </c>
      <c r="C620" s="66" t="s">
        <v>152</v>
      </c>
      <c r="D620" s="66" t="s">
        <v>181</v>
      </c>
      <c r="E620" s="66">
        <f t="shared" si="55"/>
        <v>89.9</v>
      </c>
      <c r="F620" s="66">
        <f t="shared" si="56"/>
        <v>54.9</v>
      </c>
      <c r="G620" s="66">
        <f t="shared" si="57"/>
        <v>49.9</v>
      </c>
      <c r="H620" s="66">
        <f t="shared" si="58"/>
        <v>144.80000000000001</v>
      </c>
      <c r="I620" s="66" t="s">
        <v>156</v>
      </c>
      <c r="J620" s="66">
        <f t="shared" si="59"/>
        <v>139.80000000000001</v>
      </c>
    </row>
    <row r="621" spans="1:10" x14ac:dyDescent="0.25">
      <c r="A621" s="66" t="str">
        <f t="shared" si="54"/>
        <v>FAIXA 2Entre R$ 449,81 e R$ 499,80</v>
      </c>
      <c r="B621" s="66" t="s">
        <v>149</v>
      </c>
      <c r="C621" s="66" t="s">
        <v>151</v>
      </c>
      <c r="D621" s="66" t="s">
        <v>220</v>
      </c>
      <c r="E621" s="66">
        <f t="shared" si="55"/>
        <v>84.9</v>
      </c>
      <c r="F621" s="66">
        <f t="shared" si="56"/>
        <v>64.900000000000006</v>
      </c>
      <c r="G621" s="66">
        <f t="shared" si="57"/>
        <v>64.900000000000006</v>
      </c>
      <c r="H621" s="66">
        <f t="shared" si="58"/>
        <v>149.80000000000001</v>
      </c>
      <c r="I621" s="66" t="s">
        <v>67</v>
      </c>
      <c r="J621" s="66">
        <f t="shared" si="59"/>
        <v>149.80000000000001</v>
      </c>
    </row>
    <row r="622" spans="1:10" x14ac:dyDescent="0.25">
      <c r="A622" s="66" t="str">
        <f t="shared" si="54"/>
        <v>FAIXA 4Entre R$ 449,81 e R$ 499,80</v>
      </c>
      <c r="B622" s="66" t="s">
        <v>149</v>
      </c>
      <c r="C622" s="66" t="s">
        <v>152</v>
      </c>
      <c r="D622" s="66" t="s">
        <v>26</v>
      </c>
      <c r="E622" s="66">
        <f t="shared" si="55"/>
        <v>89.9</v>
      </c>
      <c r="F622" s="66">
        <f t="shared" si="56"/>
        <v>59.9</v>
      </c>
      <c r="G622" s="66">
        <f t="shared" si="57"/>
        <v>59.9</v>
      </c>
      <c r="H622" s="66">
        <f t="shared" si="58"/>
        <v>149.80000000000001</v>
      </c>
      <c r="I622" s="66" t="s">
        <v>157</v>
      </c>
      <c r="J622" s="66">
        <f t="shared" si="59"/>
        <v>149.80000000000001</v>
      </c>
    </row>
    <row r="623" spans="1:10" x14ac:dyDescent="0.25">
      <c r="A623" s="66" t="str">
        <f t="shared" si="54"/>
        <v>FAIXA 5Entre R$ 449,81 e R$ 499,80</v>
      </c>
      <c r="B623" s="66" t="s">
        <v>149</v>
      </c>
      <c r="C623" s="66" t="s">
        <v>152</v>
      </c>
      <c r="D623" s="66" t="s">
        <v>220</v>
      </c>
      <c r="E623" s="66">
        <f t="shared" si="55"/>
        <v>89.9</v>
      </c>
      <c r="F623" s="66">
        <f t="shared" si="56"/>
        <v>64.900000000000006</v>
      </c>
      <c r="G623" s="66">
        <f t="shared" si="57"/>
        <v>64.900000000000006</v>
      </c>
      <c r="H623" s="66">
        <f t="shared" si="58"/>
        <v>154.80000000000001</v>
      </c>
      <c r="I623" s="66" t="s">
        <v>158</v>
      </c>
      <c r="J623" s="66">
        <f t="shared" si="59"/>
        <v>154.80000000000001</v>
      </c>
    </row>
    <row r="624" spans="1:10" x14ac:dyDescent="0.25">
      <c r="A624" s="66" t="str">
        <f t="shared" si="54"/>
        <v>FAIXA 7Entre R$ 449,81 e R$ 499,80</v>
      </c>
      <c r="B624" s="66" t="s">
        <v>149</v>
      </c>
      <c r="C624" s="66" t="s">
        <v>153</v>
      </c>
      <c r="D624" s="66" t="s">
        <v>181</v>
      </c>
      <c r="E624" s="66">
        <f t="shared" si="55"/>
        <v>134.9</v>
      </c>
      <c r="F624" s="66">
        <f t="shared" si="56"/>
        <v>54.9</v>
      </c>
      <c r="G624" s="66">
        <f t="shared" si="57"/>
        <v>49.9</v>
      </c>
      <c r="H624" s="66">
        <f t="shared" si="58"/>
        <v>189.8</v>
      </c>
      <c r="I624" s="66" t="s">
        <v>160</v>
      </c>
      <c r="J624" s="66">
        <f t="shared" si="59"/>
        <v>184.8</v>
      </c>
    </row>
    <row r="625" spans="1:10" x14ac:dyDescent="0.25">
      <c r="A625" s="66" t="str">
        <f t="shared" si="54"/>
        <v>FAIXA 6Entre R$ 449,81 e R$ 499,80</v>
      </c>
      <c r="B625" s="66" t="s">
        <v>149</v>
      </c>
      <c r="C625" s="66" t="s">
        <v>153</v>
      </c>
      <c r="D625" s="66" t="s">
        <v>26</v>
      </c>
      <c r="E625" s="66">
        <f t="shared" si="55"/>
        <v>134.9</v>
      </c>
      <c r="F625" s="66">
        <f t="shared" si="56"/>
        <v>59.9</v>
      </c>
      <c r="G625" s="66">
        <f t="shared" si="57"/>
        <v>59.9</v>
      </c>
      <c r="H625" s="66">
        <f t="shared" si="58"/>
        <v>194.8</v>
      </c>
      <c r="I625" s="66" t="s">
        <v>159</v>
      </c>
      <c r="J625" s="66">
        <f t="shared" si="59"/>
        <v>194.8</v>
      </c>
    </row>
    <row r="626" spans="1:10" x14ac:dyDescent="0.25">
      <c r="A626" s="66" t="str">
        <f t="shared" si="54"/>
        <v>FAIXA 8Entre R$ 449,81 e R$ 499,80</v>
      </c>
      <c r="B626" s="66" t="s">
        <v>149</v>
      </c>
      <c r="C626" s="66" t="s">
        <v>153</v>
      </c>
      <c r="D626" s="66" t="s">
        <v>220</v>
      </c>
      <c r="E626" s="66">
        <f t="shared" si="55"/>
        <v>134.9</v>
      </c>
      <c r="F626" s="66">
        <f t="shared" si="56"/>
        <v>64.900000000000006</v>
      </c>
      <c r="G626" s="66">
        <f t="shared" si="57"/>
        <v>64.900000000000006</v>
      </c>
      <c r="H626" s="66">
        <f t="shared" si="58"/>
        <v>199.8</v>
      </c>
      <c r="I626" s="66" t="s">
        <v>161</v>
      </c>
      <c r="J626" s="66">
        <f t="shared" si="59"/>
        <v>199.8</v>
      </c>
    </row>
    <row r="627" spans="1:10" x14ac:dyDescent="0.25">
      <c r="A627" s="66" t="str">
        <f t="shared" si="54"/>
        <v>FAIXA 9Entre R$ 449,81 e R$ 499,80</v>
      </c>
      <c r="B627" s="66" t="s">
        <v>149</v>
      </c>
      <c r="C627" s="66" t="s">
        <v>151</v>
      </c>
      <c r="D627" s="66" t="s">
        <v>10</v>
      </c>
      <c r="E627" s="66">
        <f t="shared" si="55"/>
        <v>84.9</v>
      </c>
      <c r="F627" s="66">
        <f t="shared" si="56"/>
        <v>119.9</v>
      </c>
      <c r="G627" s="66">
        <f t="shared" si="57"/>
        <v>79.900000000000006</v>
      </c>
      <c r="H627" s="66">
        <f t="shared" si="58"/>
        <v>204.8</v>
      </c>
      <c r="I627" s="66" t="s">
        <v>162</v>
      </c>
      <c r="J627" s="66">
        <f t="shared" si="59"/>
        <v>164.8</v>
      </c>
    </row>
    <row r="628" spans="1:10" x14ac:dyDescent="0.25">
      <c r="A628" s="66" t="str">
        <f t="shared" si="54"/>
        <v>FAIXA 10Entre R$ 449,81 e R$ 499,80</v>
      </c>
      <c r="B628" s="66" t="s">
        <v>149</v>
      </c>
      <c r="C628" s="66" t="s">
        <v>152</v>
      </c>
      <c r="D628" s="66" t="s">
        <v>10</v>
      </c>
      <c r="E628" s="66">
        <f t="shared" si="55"/>
        <v>89.9</v>
      </c>
      <c r="F628" s="66">
        <f t="shared" si="56"/>
        <v>119.9</v>
      </c>
      <c r="G628" s="66">
        <f t="shared" si="57"/>
        <v>79.900000000000006</v>
      </c>
      <c r="H628" s="66">
        <f t="shared" si="58"/>
        <v>209.8</v>
      </c>
      <c r="I628" s="66" t="s">
        <v>163</v>
      </c>
      <c r="J628" s="66">
        <f t="shared" si="59"/>
        <v>169.8</v>
      </c>
    </row>
    <row r="629" spans="1:10" x14ac:dyDescent="0.25">
      <c r="A629" s="66" t="str">
        <f t="shared" si="54"/>
        <v>FAIXA 11Entre R$ 449,81 e R$ 499,80</v>
      </c>
      <c r="B629" s="66" t="s">
        <v>149</v>
      </c>
      <c r="C629" s="66" t="s">
        <v>153</v>
      </c>
      <c r="D629" s="66" t="s">
        <v>10</v>
      </c>
      <c r="E629" s="66">
        <f t="shared" si="55"/>
        <v>134.9</v>
      </c>
      <c r="F629" s="66">
        <f t="shared" si="56"/>
        <v>119.9</v>
      </c>
      <c r="G629" s="66">
        <f t="shared" si="57"/>
        <v>79.900000000000006</v>
      </c>
      <c r="H629" s="66">
        <f t="shared" si="58"/>
        <v>254.8</v>
      </c>
      <c r="I629" s="66" t="s">
        <v>164</v>
      </c>
      <c r="J629" s="66">
        <f t="shared" si="59"/>
        <v>214.8</v>
      </c>
    </row>
    <row r="630" spans="1:10" x14ac:dyDescent="0.25">
      <c r="A630" s="66" t="str">
        <f t="shared" si="54"/>
        <v>FAIXA 12Entre R$ 449,81 e R$ 499,80</v>
      </c>
      <c r="B630" s="66" t="s">
        <v>149</v>
      </c>
      <c r="C630" s="66" t="s">
        <v>151</v>
      </c>
      <c r="D630" s="66" t="s">
        <v>58</v>
      </c>
      <c r="E630" s="66">
        <f t="shared" si="55"/>
        <v>84.9</v>
      </c>
      <c r="F630" s="66">
        <f t="shared" si="56"/>
        <v>169.9</v>
      </c>
      <c r="G630" s="66">
        <f t="shared" si="57"/>
        <v>139.9</v>
      </c>
      <c r="H630" s="66">
        <f t="shared" si="58"/>
        <v>254.8</v>
      </c>
      <c r="I630" s="66" t="s">
        <v>165</v>
      </c>
      <c r="J630" s="66">
        <f t="shared" si="59"/>
        <v>224.8</v>
      </c>
    </row>
    <row r="631" spans="1:10" x14ac:dyDescent="0.25">
      <c r="A631" s="66" t="str">
        <f t="shared" si="54"/>
        <v>FAIXA 13Entre R$ 449,81 e R$ 499,80</v>
      </c>
      <c r="B631" s="66" t="s">
        <v>149</v>
      </c>
      <c r="C631" s="66" t="s">
        <v>152</v>
      </c>
      <c r="D631" s="66" t="s">
        <v>58</v>
      </c>
      <c r="E631" s="66">
        <f t="shared" si="55"/>
        <v>89.9</v>
      </c>
      <c r="F631" s="66">
        <f t="shared" si="56"/>
        <v>169.9</v>
      </c>
      <c r="G631" s="66">
        <f t="shared" si="57"/>
        <v>139.9</v>
      </c>
      <c r="H631" s="66">
        <f t="shared" si="58"/>
        <v>259.8</v>
      </c>
      <c r="I631" s="66" t="s">
        <v>166</v>
      </c>
      <c r="J631" s="66">
        <f t="shared" si="59"/>
        <v>229.8</v>
      </c>
    </row>
    <row r="632" spans="1:10" x14ac:dyDescent="0.25">
      <c r="A632" s="66" t="str">
        <f t="shared" si="54"/>
        <v>FAIXA 14Entre R$ 449,81 e R$ 499,80</v>
      </c>
      <c r="B632" s="66" t="s">
        <v>149</v>
      </c>
      <c r="C632" s="66" t="s">
        <v>153</v>
      </c>
      <c r="D632" s="66" t="s">
        <v>58</v>
      </c>
      <c r="E632" s="66">
        <f t="shared" si="55"/>
        <v>134.9</v>
      </c>
      <c r="F632" s="66">
        <f t="shared" si="56"/>
        <v>169.9</v>
      </c>
      <c r="G632" s="66">
        <f t="shared" si="57"/>
        <v>139.9</v>
      </c>
      <c r="H632" s="66">
        <f t="shared" si="58"/>
        <v>304.8</v>
      </c>
      <c r="I632" s="66" t="s">
        <v>167</v>
      </c>
      <c r="J632" s="66">
        <f t="shared" si="59"/>
        <v>274.8</v>
      </c>
    </row>
    <row r="633" spans="1:10" x14ac:dyDescent="0.25">
      <c r="A633" s="66" t="str">
        <f t="shared" si="54"/>
        <v>FAIXA 15Entre R$ 449,81 e R$ 499,80</v>
      </c>
      <c r="B633" s="66" t="s">
        <v>149</v>
      </c>
      <c r="C633" s="66" t="s">
        <v>151</v>
      </c>
      <c r="D633" s="66" t="s">
        <v>1</v>
      </c>
      <c r="E633" s="66">
        <f t="shared" si="55"/>
        <v>84.9</v>
      </c>
      <c r="F633" s="66">
        <f t="shared" si="56"/>
        <v>219.9</v>
      </c>
      <c r="G633" s="66">
        <f t="shared" si="57"/>
        <v>189.9</v>
      </c>
      <c r="H633" s="66">
        <f t="shared" si="58"/>
        <v>304.8</v>
      </c>
      <c r="I633" s="66" t="s">
        <v>168</v>
      </c>
      <c r="J633" s="66">
        <f t="shared" si="59"/>
        <v>274.8</v>
      </c>
    </row>
    <row r="634" spans="1:10" x14ac:dyDescent="0.25">
      <c r="A634" s="66" t="str">
        <f t="shared" si="54"/>
        <v>FAIXA 16Entre R$ 449,81 e R$ 499,80</v>
      </c>
      <c r="B634" s="66" t="s">
        <v>149</v>
      </c>
      <c r="C634" s="66" t="s">
        <v>152</v>
      </c>
      <c r="D634" s="66" t="s">
        <v>1</v>
      </c>
      <c r="E634" s="66">
        <f t="shared" si="55"/>
        <v>89.9</v>
      </c>
      <c r="F634" s="66">
        <f t="shared" si="56"/>
        <v>219.9</v>
      </c>
      <c r="G634" s="66">
        <f t="shared" si="57"/>
        <v>189.9</v>
      </c>
      <c r="H634" s="66">
        <f t="shared" si="58"/>
        <v>309.8</v>
      </c>
      <c r="I634" s="66" t="s">
        <v>169</v>
      </c>
      <c r="J634" s="66">
        <f t="shared" si="59"/>
        <v>279.8</v>
      </c>
    </row>
    <row r="635" spans="1:10" x14ac:dyDescent="0.25">
      <c r="A635" s="66" t="str">
        <f t="shared" si="54"/>
        <v>FAIXA 17Entre R$ 449,81 e R$ 499,80</v>
      </c>
      <c r="B635" s="66" t="s">
        <v>149</v>
      </c>
      <c r="C635" s="66" t="s">
        <v>153</v>
      </c>
      <c r="D635" s="66" t="s">
        <v>1</v>
      </c>
      <c r="E635" s="66">
        <f t="shared" si="55"/>
        <v>134.9</v>
      </c>
      <c r="F635" s="66">
        <f t="shared" si="56"/>
        <v>219.9</v>
      </c>
      <c r="G635" s="66">
        <f t="shared" si="57"/>
        <v>189.9</v>
      </c>
      <c r="H635" s="66">
        <f t="shared" si="58"/>
        <v>354.8</v>
      </c>
      <c r="I635" s="66" t="s">
        <v>170</v>
      </c>
      <c r="J635" s="66">
        <f t="shared" si="59"/>
        <v>324.8</v>
      </c>
    </row>
    <row r="636" spans="1:10" x14ac:dyDescent="0.25">
      <c r="A636" s="66" t="str">
        <f t="shared" si="54"/>
        <v>FAIXA 18Entre R$ 449,81 e R$ 499,80</v>
      </c>
      <c r="B636" s="66" t="s">
        <v>149</v>
      </c>
      <c r="C636" s="66" t="s">
        <v>154</v>
      </c>
      <c r="D636" s="66" t="s">
        <v>181</v>
      </c>
      <c r="E636" s="66">
        <f t="shared" si="55"/>
        <v>304.89999999999998</v>
      </c>
      <c r="F636" s="66">
        <f t="shared" si="56"/>
        <v>54.9</v>
      </c>
      <c r="G636" s="66">
        <f t="shared" si="57"/>
        <v>49.9</v>
      </c>
      <c r="H636" s="66">
        <f t="shared" si="58"/>
        <v>359.79999999999995</v>
      </c>
      <c r="I636" s="66" t="s">
        <v>171</v>
      </c>
      <c r="J636" s="66">
        <f t="shared" si="59"/>
        <v>354.79999999999995</v>
      </c>
    </row>
    <row r="637" spans="1:10" x14ac:dyDescent="0.25">
      <c r="A637" s="66" t="str">
        <f t="shared" si="54"/>
        <v>FAIXA 19Entre R$ 449,81 e R$ 499,80</v>
      </c>
      <c r="B637" s="66" t="s">
        <v>149</v>
      </c>
      <c r="C637" s="66" t="s">
        <v>154</v>
      </c>
      <c r="D637" s="66" t="s">
        <v>26</v>
      </c>
      <c r="E637" s="66">
        <f t="shared" si="55"/>
        <v>304.89999999999998</v>
      </c>
      <c r="F637" s="66">
        <f t="shared" si="56"/>
        <v>59.9</v>
      </c>
      <c r="G637" s="66">
        <f t="shared" si="57"/>
        <v>59.9</v>
      </c>
      <c r="H637" s="66">
        <f t="shared" si="58"/>
        <v>364.79999999999995</v>
      </c>
      <c r="I637" s="66" t="s">
        <v>172</v>
      </c>
      <c r="J637" s="66">
        <f t="shared" si="59"/>
        <v>364.79999999999995</v>
      </c>
    </row>
    <row r="638" spans="1:10" x14ac:dyDescent="0.25">
      <c r="A638" s="66" t="str">
        <f t="shared" si="54"/>
        <v>FAIXA 20Entre R$ 449,81 e R$ 499,80</v>
      </c>
      <c r="B638" s="66" t="s">
        <v>149</v>
      </c>
      <c r="C638" s="66" t="s">
        <v>154</v>
      </c>
      <c r="D638" s="66" t="s">
        <v>220</v>
      </c>
      <c r="E638" s="66">
        <f t="shared" si="55"/>
        <v>304.89999999999998</v>
      </c>
      <c r="F638" s="66">
        <f t="shared" si="56"/>
        <v>64.900000000000006</v>
      </c>
      <c r="G638" s="66">
        <f t="shared" si="57"/>
        <v>64.900000000000006</v>
      </c>
      <c r="H638" s="66">
        <f t="shared" si="58"/>
        <v>369.79999999999995</v>
      </c>
      <c r="I638" s="66" t="s">
        <v>173</v>
      </c>
      <c r="J638" s="66">
        <f t="shared" si="59"/>
        <v>369.79999999999995</v>
      </c>
    </row>
    <row r="639" spans="1:10" x14ac:dyDescent="0.25">
      <c r="A639" s="66" t="str">
        <f t="shared" si="54"/>
        <v>FAIXA 21Entre R$ 449,81 e R$ 499,80</v>
      </c>
      <c r="B639" s="66" t="s">
        <v>149</v>
      </c>
      <c r="C639" s="66" t="s">
        <v>151</v>
      </c>
      <c r="D639" s="66" t="s">
        <v>59</v>
      </c>
      <c r="E639" s="66">
        <f t="shared" si="55"/>
        <v>84.9</v>
      </c>
      <c r="F639" s="66">
        <f t="shared" si="56"/>
        <v>319.89999999999998</v>
      </c>
      <c r="G639" s="66">
        <f t="shared" si="57"/>
        <v>319.89999999999998</v>
      </c>
      <c r="H639" s="66">
        <f t="shared" si="58"/>
        <v>404.79999999999995</v>
      </c>
      <c r="I639" s="66" t="s">
        <v>174</v>
      </c>
      <c r="J639" s="66">
        <f t="shared" si="59"/>
        <v>404.79999999999995</v>
      </c>
    </row>
    <row r="640" spans="1:10" x14ac:dyDescent="0.25">
      <c r="A640" s="66" t="str">
        <f t="shared" si="54"/>
        <v>FAIXA 22Entre R$ 449,81 e R$ 499,80</v>
      </c>
      <c r="B640" s="66" t="s">
        <v>149</v>
      </c>
      <c r="C640" s="66" t="s">
        <v>152</v>
      </c>
      <c r="D640" s="66" t="s">
        <v>59</v>
      </c>
      <c r="E640" s="66">
        <f t="shared" si="55"/>
        <v>89.9</v>
      </c>
      <c r="F640" s="66">
        <f t="shared" si="56"/>
        <v>319.89999999999998</v>
      </c>
      <c r="G640" s="66">
        <f t="shared" si="57"/>
        <v>319.89999999999998</v>
      </c>
      <c r="H640" s="66">
        <f t="shared" si="58"/>
        <v>409.79999999999995</v>
      </c>
      <c r="I640" s="66" t="s">
        <v>175</v>
      </c>
      <c r="J640" s="66">
        <f t="shared" si="59"/>
        <v>409.79999999999995</v>
      </c>
    </row>
    <row r="641" spans="1:10" x14ac:dyDescent="0.25">
      <c r="A641" s="66" t="str">
        <f t="shared" si="54"/>
        <v>FAIXA 23Entre R$ 449,81 e R$ 499,80</v>
      </c>
      <c r="B641" s="66" t="s">
        <v>149</v>
      </c>
      <c r="C641" s="66" t="s">
        <v>154</v>
      </c>
      <c r="D641" s="66" t="s">
        <v>10</v>
      </c>
      <c r="E641" s="66">
        <f t="shared" si="55"/>
        <v>304.89999999999998</v>
      </c>
      <c r="F641" s="66">
        <f t="shared" si="56"/>
        <v>119.9</v>
      </c>
      <c r="G641" s="66">
        <f t="shared" si="57"/>
        <v>79.900000000000006</v>
      </c>
      <c r="H641" s="66">
        <f t="shared" si="58"/>
        <v>424.79999999999995</v>
      </c>
      <c r="I641" s="66" t="s">
        <v>176</v>
      </c>
      <c r="J641" s="66">
        <f t="shared" si="59"/>
        <v>384.79999999999995</v>
      </c>
    </row>
    <row r="642" spans="1:10" x14ac:dyDescent="0.25">
      <c r="A642" s="66" t="str">
        <f t="shared" ref="A642:A705" si="60">I642&amp;B642</f>
        <v>FAIXA 24Entre R$ 449,81 e R$ 499,80</v>
      </c>
      <c r="B642" s="66" t="s">
        <v>149</v>
      </c>
      <c r="C642" s="66" t="s">
        <v>153</v>
      </c>
      <c r="D642" s="66" t="s">
        <v>59</v>
      </c>
      <c r="E642" s="66">
        <f t="shared" ref="E642:E701" si="61">VLOOKUP(C642,$X$1:$Y$4,2,0)</f>
        <v>134.9</v>
      </c>
      <c r="F642" s="66">
        <f t="shared" ref="F642:F701" si="62">VLOOKUP(D642,$P$1:$U$7,5,0)</f>
        <v>319.89999999999998</v>
      </c>
      <c r="G642" s="66">
        <f t="shared" ref="G642:G701" si="63">VLOOKUP(D642,$P$1:$U$7,6,0)</f>
        <v>319.89999999999998</v>
      </c>
      <c r="H642" s="66">
        <f t="shared" ref="H642:H701" si="64">SUM(E642,F642)</f>
        <v>454.79999999999995</v>
      </c>
      <c r="I642" s="66" t="s">
        <v>177</v>
      </c>
      <c r="J642" s="66">
        <f t="shared" ref="J642:J701" si="65">SUM(G642,E642)</f>
        <v>454.79999999999995</v>
      </c>
    </row>
    <row r="643" spans="1:10" x14ac:dyDescent="0.25">
      <c r="A643" s="66" t="str">
        <f t="shared" si="60"/>
        <v>FAIXA 25Entre R$ 449,81 e R$ 499,80</v>
      </c>
      <c r="B643" s="66" t="s">
        <v>149</v>
      </c>
      <c r="C643" s="66" t="s">
        <v>154</v>
      </c>
      <c r="D643" s="66" t="s">
        <v>58</v>
      </c>
      <c r="E643" s="66">
        <f t="shared" si="61"/>
        <v>304.89999999999998</v>
      </c>
      <c r="F643" s="66">
        <f t="shared" si="62"/>
        <v>169.9</v>
      </c>
      <c r="G643" s="66">
        <f t="shared" si="63"/>
        <v>139.9</v>
      </c>
      <c r="H643" s="66">
        <f t="shared" si="64"/>
        <v>474.79999999999995</v>
      </c>
      <c r="I643" s="66" t="s">
        <v>206</v>
      </c>
      <c r="J643" s="66">
        <f t="shared" si="65"/>
        <v>444.79999999999995</v>
      </c>
    </row>
    <row r="644" spans="1:10" x14ac:dyDescent="0.25">
      <c r="A644" s="66" t="str">
        <f t="shared" si="60"/>
        <v>FAIXA 26Entre R$ 449,81 e R$ 499,80</v>
      </c>
      <c r="B644" s="66" t="s">
        <v>149</v>
      </c>
      <c r="C644" s="66" t="s">
        <v>154</v>
      </c>
      <c r="D644" s="66" t="s">
        <v>1</v>
      </c>
      <c r="E644" s="66">
        <f t="shared" si="61"/>
        <v>304.89999999999998</v>
      </c>
      <c r="F644" s="66">
        <f t="shared" si="62"/>
        <v>219.9</v>
      </c>
      <c r="G644" s="66">
        <f t="shared" si="63"/>
        <v>189.9</v>
      </c>
      <c r="H644" s="66">
        <f t="shared" si="64"/>
        <v>524.79999999999995</v>
      </c>
      <c r="I644" s="66" t="s">
        <v>207</v>
      </c>
      <c r="J644" s="66">
        <f t="shared" si="65"/>
        <v>494.79999999999995</v>
      </c>
    </row>
    <row r="645" spans="1:10" x14ac:dyDescent="0.25">
      <c r="A645" s="66" t="str">
        <f t="shared" si="60"/>
        <v>FAIXA 27Entre R$ 449,81 e R$ 499,80</v>
      </c>
      <c r="B645" s="66" t="s">
        <v>149</v>
      </c>
      <c r="C645" s="66" t="s">
        <v>154</v>
      </c>
      <c r="D645" s="66" t="s">
        <v>59</v>
      </c>
      <c r="E645" s="66">
        <f t="shared" si="61"/>
        <v>304.89999999999998</v>
      </c>
      <c r="F645" s="66">
        <f t="shared" si="62"/>
        <v>319.89999999999998</v>
      </c>
      <c r="G645" s="66">
        <f t="shared" si="63"/>
        <v>319.89999999999998</v>
      </c>
      <c r="H645" s="66">
        <f t="shared" si="64"/>
        <v>624.79999999999995</v>
      </c>
      <c r="I645" s="66" t="s">
        <v>208</v>
      </c>
      <c r="J645" s="66">
        <f t="shared" si="65"/>
        <v>624.79999999999995</v>
      </c>
    </row>
    <row r="646" spans="1:10" x14ac:dyDescent="0.25">
      <c r="A646" s="66" t="str">
        <f t="shared" si="60"/>
        <v>FAIXA 0Entre R$ 499,81 e R$ 589,80</v>
      </c>
      <c r="B646" s="66" t="s">
        <v>150</v>
      </c>
      <c r="C646" s="66" t="s">
        <v>151</v>
      </c>
      <c r="D646" s="66" t="s">
        <v>181</v>
      </c>
      <c r="E646" s="66">
        <f t="shared" si="61"/>
        <v>84.9</v>
      </c>
      <c r="F646" s="66">
        <f t="shared" si="62"/>
        <v>54.9</v>
      </c>
      <c r="G646" s="66">
        <f t="shared" si="63"/>
        <v>49.9</v>
      </c>
      <c r="H646" s="66">
        <f t="shared" si="64"/>
        <v>139.80000000000001</v>
      </c>
      <c r="I646" s="66" t="s">
        <v>189</v>
      </c>
      <c r="J646" s="66">
        <f t="shared" si="65"/>
        <v>134.80000000000001</v>
      </c>
    </row>
    <row r="647" spans="1:10" x14ac:dyDescent="0.25">
      <c r="A647" s="66" t="str">
        <f t="shared" si="60"/>
        <v>FAIXA 1Entre R$ 499,81 e R$ 589,80</v>
      </c>
      <c r="B647" s="66" t="s">
        <v>150</v>
      </c>
      <c r="C647" s="66" t="s">
        <v>151</v>
      </c>
      <c r="D647" s="66" t="s">
        <v>26</v>
      </c>
      <c r="E647" s="66">
        <f t="shared" si="61"/>
        <v>84.9</v>
      </c>
      <c r="F647" s="66">
        <f t="shared" si="62"/>
        <v>59.9</v>
      </c>
      <c r="G647" s="66">
        <f t="shared" si="63"/>
        <v>59.9</v>
      </c>
      <c r="H647" s="66">
        <f t="shared" si="64"/>
        <v>144.80000000000001</v>
      </c>
      <c r="I647" s="66" t="s">
        <v>66</v>
      </c>
      <c r="J647" s="66">
        <f t="shared" si="65"/>
        <v>144.80000000000001</v>
      </c>
    </row>
    <row r="648" spans="1:10" x14ac:dyDescent="0.25">
      <c r="A648" s="66" t="str">
        <f t="shared" si="60"/>
        <v>FAIXA 3Entre R$ 499,81 e R$ 589,80</v>
      </c>
      <c r="B648" s="66" t="s">
        <v>150</v>
      </c>
      <c r="C648" s="66" t="s">
        <v>152</v>
      </c>
      <c r="D648" s="66" t="s">
        <v>181</v>
      </c>
      <c r="E648" s="66">
        <f t="shared" si="61"/>
        <v>89.9</v>
      </c>
      <c r="F648" s="66">
        <f t="shared" si="62"/>
        <v>54.9</v>
      </c>
      <c r="G648" s="66">
        <f t="shared" si="63"/>
        <v>49.9</v>
      </c>
      <c r="H648" s="66">
        <f t="shared" si="64"/>
        <v>144.80000000000001</v>
      </c>
      <c r="I648" s="66" t="s">
        <v>156</v>
      </c>
      <c r="J648" s="66">
        <f t="shared" si="65"/>
        <v>139.80000000000001</v>
      </c>
    </row>
    <row r="649" spans="1:10" x14ac:dyDescent="0.25">
      <c r="A649" s="66" t="str">
        <f t="shared" si="60"/>
        <v>FAIXA 2Entre R$ 499,81 e R$ 589,80</v>
      </c>
      <c r="B649" s="66" t="s">
        <v>150</v>
      </c>
      <c r="C649" s="66" t="s">
        <v>151</v>
      </c>
      <c r="D649" s="66" t="s">
        <v>220</v>
      </c>
      <c r="E649" s="66">
        <f t="shared" si="61"/>
        <v>84.9</v>
      </c>
      <c r="F649" s="66">
        <f t="shared" si="62"/>
        <v>64.900000000000006</v>
      </c>
      <c r="G649" s="66">
        <f t="shared" si="63"/>
        <v>64.900000000000006</v>
      </c>
      <c r="H649" s="66">
        <f t="shared" si="64"/>
        <v>149.80000000000001</v>
      </c>
      <c r="I649" s="66" t="s">
        <v>67</v>
      </c>
      <c r="J649" s="66">
        <f t="shared" si="65"/>
        <v>149.80000000000001</v>
      </c>
    </row>
    <row r="650" spans="1:10" x14ac:dyDescent="0.25">
      <c r="A650" s="66" t="str">
        <f t="shared" si="60"/>
        <v>FAIXA 4Entre R$ 499,81 e R$ 589,80</v>
      </c>
      <c r="B650" s="66" t="s">
        <v>150</v>
      </c>
      <c r="C650" s="66" t="s">
        <v>152</v>
      </c>
      <c r="D650" s="66" t="s">
        <v>26</v>
      </c>
      <c r="E650" s="66">
        <f t="shared" si="61"/>
        <v>89.9</v>
      </c>
      <c r="F650" s="66">
        <f t="shared" si="62"/>
        <v>59.9</v>
      </c>
      <c r="G650" s="66">
        <f t="shared" si="63"/>
        <v>59.9</v>
      </c>
      <c r="H650" s="66">
        <f t="shared" si="64"/>
        <v>149.80000000000001</v>
      </c>
      <c r="I650" s="66" t="s">
        <v>157</v>
      </c>
      <c r="J650" s="66">
        <f t="shared" si="65"/>
        <v>149.80000000000001</v>
      </c>
    </row>
    <row r="651" spans="1:10" x14ac:dyDescent="0.25">
      <c r="A651" s="66" t="str">
        <f t="shared" si="60"/>
        <v>FAIXA 5Entre R$ 499,81 e R$ 589,80</v>
      </c>
      <c r="B651" s="66" t="s">
        <v>150</v>
      </c>
      <c r="C651" s="66" t="s">
        <v>152</v>
      </c>
      <c r="D651" s="66" t="s">
        <v>220</v>
      </c>
      <c r="E651" s="66">
        <f t="shared" si="61"/>
        <v>89.9</v>
      </c>
      <c r="F651" s="66">
        <f t="shared" si="62"/>
        <v>64.900000000000006</v>
      </c>
      <c r="G651" s="66">
        <f t="shared" si="63"/>
        <v>64.900000000000006</v>
      </c>
      <c r="H651" s="66">
        <f t="shared" si="64"/>
        <v>154.80000000000001</v>
      </c>
      <c r="I651" s="66" t="s">
        <v>158</v>
      </c>
      <c r="J651" s="66">
        <f t="shared" si="65"/>
        <v>154.80000000000001</v>
      </c>
    </row>
    <row r="652" spans="1:10" x14ac:dyDescent="0.25">
      <c r="A652" s="66" t="str">
        <f t="shared" si="60"/>
        <v>FAIXA 7Entre R$ 499,81 e R$ 589,80</v>
      </c>
      <c r="B652" s="66" t="s">
        <v>150</v>
      </c>
      <c r="C652" s="66" t="s">
        <v>153</v>
      </c>
      <c r="D652" s="66" t="s">
        <v>181</v>
      </c>
      <c r="E652" s="66">
        <f t="shared" si="61"/>
        <v>134.9</v>
      </c>
      <c r="F652" s="66">
        <f t="shared" si="62"/>
        <v>54.9</v>
      </c>
      <c r="G652" s="66">
        <f t="shared" si="63"/>
        <v>49.9</v>
      </c>
      <c r="H652" s="66">
        <f t="shared" si="64"/>
        <v>189.8</v>
      </c>
      <c r="I652" s="66" t="s">
        <v>160</v>
      </c>
      <c r="J652" s="66">
        <f t="shared" si="65"/>
        <v>184.8</v>
      </c>
    </row>
    <row r="653" spans="1:10" x14ac:dyDescent="0.25">
      <c r="A653" s="66" t="str">
        <f t="shared" si="60"/>
        <v>FAIXA 6Entre R$ 499,81 e R$ 589,80</v>
      </c>
      <c r="B653" s="66" t="s">
        <v>150</v>
      </c>
      <c r="C653" s="66" t="s">
        <v>153</v>
      </c>
      <c r="D653" s="66" t="s">
        <v>26</v>
      </c>
      <c r="E653" s="66">
        <f t="shared" si="61"/>
        <v>134.9</v>
      </c>
      <c r="F653" s="66">
        <f t="shared" si="62"/>
        <v>59.9</v>
      </c>
      <c r="G653" s="66">
        <f t="shared" si="63"/>
        <v>59.9</v>
      </c>
      <c r="H653" s="66">
        <f t="shared" si="64"/>
        <v>194.8</v>
      </c>
      <c r="I653" s="66" t="s">
        <v>159</v>
      </c>
      <c r="J653" s="66">
        <f t="shared" si="65"/>
        <v>194.8</v>
      </c>
    </row>
    <row r="654" spans="1:10" x14ac:dyDescent="0.25">
      <c r="A654" s="66" t="str">
        <f t="shared" si="60"/>
        <v>FAIXA 8Entre R$ 499,81 e R$ 589,80</v>
      </c>
      <c r="B654" s="66" t="s">
        <v>150</v>
      </c>
      <c r="C654" s="66" t="s">
        <v>153</v>
      </c>
      <c r="D654" s="66" t="s">
        <v>220</v>
      </c>
      <c r="E654" s="66">
        <f t="shared" si="61"/>
        <v>134.9</v>
      </c>
      <c r="F654" s="66">
        <f t="shared" si="62"/>
        <v>64.900000000000006</v>
      </c>
      <c r="G654" s="66">
        <f t="shared" si="63"/>
        <v>64.900000000000006</v>
      </c>
      <c r="H654" s="66">
        <f t="shared" si="64"/>
        <v>199.8</v>
      </c>
      <c r="I654" s="66" t="s">
        <v>161</v>
      </c>
      <c r="J654" s="66">
        <f t="shared" si="65"/>
        <v>199.8</v>
      </c>
    </row>
    <row r="655" spans="1:10" x14ac:dyDescent="0.25">
      <c r="A655" s="66" t="str">
        <f t="shared" si="60"/>
        <v>FAIXA 9Entre R$ 499,81 e R$ 589,80</v>
      </c>
      <c r="B655" s="66" t="s">
        <v>150</v>
      </c>
      <c r="C655" s="66" t="s">
        <v>151</v>
      </c>
      <c r="D655" s="66" t="s">
        <v>10</v>
      </c>
      <c r="E655" s="66">
        <f t="shared" si="61"/>
        <v>84.9</v>
      </c>
      <c r="F655" s="66">
        <f t="shared" si="62"/>
        <v>119.9</v>
      </c>
      <c r="G655" s="66">
        <f t="shared" si="63"/>
        <v>79.900000000000006</v>
      </c>
      <c r="H655" s="66">
        <f t="shared" si="64"/>
        <v>204.8</v>
      </c>
      <c r="I655" s="66" t="s">
        <v>162</v>
      </c>
      <c r="J655" s="66">
        <f t="shared" si="65"/>
        <v>164.8</v>
      </c>
    </row>
    <row r="656" spans="1:10" x14ac:dyDescent="0.25">
      <c r="A656" s="66" t="str">
        <f t="shared" si="60"/>
        <v>FAIXA 10Entre R$ 499,81 e R$ 589,80</v>
      </c>
      <c r="B656" s="66" t="s">
        <v>150</v>
      </c>
      <c r="C656" s="66" t="s">
        <v>152</v>
      </c>
      <c r="D656" s="66" t="s">
        <v>10</v>
      </c>
      <c r="E656" s="66">
        <f t="shared" si="61"/>
        <v>89.9</v>
      </c>
      <c r="F656" s="66">
        <f t="shared" si="62"/>
        <v>119.9</v>
      </c>
      <c r="G656" s="66">
        <f t="shared" si="63"/>
        <v>79.900000000000006</v>
      </c>
      <c r="H656" s="66">
        <f t="shared" si="64"/>
        <v>209.8</v>
      </c>
      <c r="I656" s="66" t="s">
        <v>163</v>
      </c>
      <c r="J656" s="66">
        <f t="shared" si="65"/>
        <v>169.8</v>
      </c>
    </row>
    <row r="657" spans="1:10" x14ac:dyDescent="0.25">
      <c r="A657" s="66" t="str">
        <f t="shared" si="60"/>
        <v>FAIXA 11Entre R$ 499,81 e R$ 589,80</v>
      </c>
      <c r="B657" s="66" t="s">
        <v>150</v>
      </c>
      <c r="C657" s="66" t="s">
        <v>153</v>
      </c>
      <c r="D657" s="66" t="s">
        <v>10</v>
      </c>
      <c r="E657" s="66">
        <f t="shared" si="61"/>
        <v>134.9</v>
      </c>
      <c r="F657" s="66">
        <f t="shared" si="62"/>
        <v>119.9</v>
      </c>
      <c r="G657" s="66">
        <f t="shared" si="63"/>
        <v>79.900000000000006</v>
      </c>
      <c r="H657" s="66">
        <f t="shared" si="64"/>
        <v>254.8</v>
      </c>
      <c r="I657" s="66" t="s">
        <v>164</v>
      </c>
      <c r="J657" s="66">
        <f t="shared" si="65"/>
        <v>214.8</v>
      </c>
    </row>
    <row r="658" spans="1:10" x14ac:dyDescent="0.25">
      <c r="A658" s="66" t="str">
        <f t="shared" si="60"/>
        <v>FAIXA 12Entre R$ 499,81 e R$ 589,80</v>
      </c>
      <c r="B658" s="66" t="s">
        <v>150</v>
      </c>
      <c r="C658" s="66" t="s">
        <v>151</v>
      </c>
      <c r="D658" s="66" t="s">
        <v>58</v>
      </c>
      <c r="E658" s="66">
        <f t="shared" si="61"/>
        <v>84.9</v>
      </c>
      <c r="F658" s="66">
        <f t="shared" si="62"/>
        <v>169.9</v>
      </c>
      <c r="G658" s="66">
        <f t="shared" si="63"/>
        <v>139.9</v>
      </c>
      <c r="H658" s="66">
        <f t="shared" si="64"/>
        <v>254.8</v>
      </c>
      <c r="I658" s="66" t="s">
        <v>165</v>
      </c>
      <c r="J658" s="66">
        <f t="shared" si="65"/>
        <v>224.8</v>
      </c>
    </row>
    <row r="659" spans="1:10" x14ac:dyDescent="0.25">
      <c r="A659" s="66" t="str">
        <f t="shared" si="60"/>
        <v>FAIXA 13Entre R$ 499,81 e R$ 589,80</v>
      </c>
      <c r="B659" s="66" t="s">
        <v>150</v>
      </c>
      <c r="C659" s="66" t="s">
        <v>152</v>
      </c>
      <c r="D659" s="66" t="s">
        <v>58</v>
      </c>
      <c r="E659" s="66">
        <f t="shared" si="61"/>
        <v>89.9</v>
      </c>
      <c r="F659" s="66">
        <f t="shared" si="62"/>
        <v>169.9</v>
      </c>
      <c r="G659" s="66">
        <f t="shared" si="63"/>
        <v>139.9</v>
      </c>
      <c r="H659" s="66">
        <f t="shared" si="64"/>
        <v>259.8</v>
      </c>
      <c r="I659" s="66" t="s">
        <v>166</v>
      </c>
      <c r="J659" s="66">
        <f t="shared" si="65"/>
        <v>229.8</v>
      </c>
    </row>
    <row r="660" spans="1:10" x14ac:dyDescent="0.25">
      <c r="A660" s="66" t="str">
        <f t="shared" si="60"/>
        <v>FAIXA 14Entre R$ 499,81 e R$ 589,80</v>
      </c>
      <c r="B660" s="66" t="s">
        <v>150</v>
      </c>
      <c r="C660" s="66" t="s">
        <v>153</v>
      </c>
      <c r="D660" s="66" t="s">
        <v>58</v>
      </c>
      <c r="E660" s="66">
        <f t="shared" si="61"/>
        <v>134.9</v>
      </c>
      <c r="F660" s="66">
        <f t="shared" si="62"/>
        <v>169.9</v>
      </c>
      <c r="G660" s="66">
        <f t="shared" si="63"/>
        <v>139.9</v>
      </c>
      <c r="H660" s="66">
        <f t="shared" si="64"/>
        <v>304.8</v>
      </c>
      <c r="I660" s="66" t="s">
        <v>167</v>
      </c>
      <c r="J660" s="66">
        <f t="shared" si="65"/>
        <v>274.8</v>
      </c>
    </row>
    <row r="661" spans="1:10" x14ac:dyDescent="0.25">
      <c r="A661" s="66" t="str">
        <f t="shared" si="60"/>
        <v>FAIXA 15Entre R$ 499,81 e R$ 589,80</v>
      </c>
      <c r="B661" s="66" t="s">
        <v>150</v>
      </c>
      <c r="C661" s="66" t="s">
        <v>151</v>
      </c>
      <c r="D661" s="66" t="s">
        <v>1</v>
      </c>
      <c r="E661" s="66">
        <f t="shared" si="61"/>
        <v>84.9</v>
      </c>
      <c r="F661" s="66">
        <f t="shared" si="62"/>
        <v>219.9</v>
      </c>
      <c r="G661" s="66">
        <f t="shared" si="63"/>
        <v>189.9</v>
      </c>
      <c r="H661" s="66">
        <f t="shared" si="64"/>
        <v>304.8</v>
      </c>
      <c r="I661" s="66" t="s">
        <v>168</v>
      </c>
      <c r="J661" s="66">
        <f t="shared" si="65"/>
        <v>274.8</v>
      </c>
    </row>
    <row r="662" spans="1:10" x14ac:dyDescent="0.25">
      <c r="A662" s="66" t="str">
        <f t="shared" si="60"/>
        <v>FAIXA 16Entre R$ 499,81 e R$ 589,80</v>
      </c>
      <c r="B662" s="66" t="s">
        <v>150</v>
      </c>
      <c r="C662" s="66" t="s">
        <v>152</v>
      </c>
      <c r="D662" s="66" t="s">
        <v>1</v>
      </c>
      <c r="E662" s="66">
        <f t="shared" si="61"/>
        <v>89.9</v>
      </c>
      <c r="F662" s="66">
        <f t="shared" si="62"/>
        <v>219.9</v>
      </c>
      <c r="G662" s="66">
        <f t="shared" si="63"/>
        <v>189.9</v>
      </c>
      <c r="H662" s="66">
        <f t="shared" si="64"/>
        <v>309.8</v>
      </c>
      <c r="I662" s="66" t="s">
        <v>169</v>
      </c>
      <c r="J662" s="66">
        <f t="shared" si="65"/>
        <v>279.8</v>
      </c>
    </row>
    <row r="663" spans="1:10" x14ac:dyDescent="0.25">
      <c r="A663" s="66" t="str">
        <f t="shared" si="60"/>
        <v>FAIXA 17Entre R$ 499,81 e R$ 589,80</v>
      </c>
      <c r="B663" s="66" t="s">
        <v>150</v>
      </c>
      <c r="C663" s="66" t="s">
        <v>153</v>
      </c>
      <c r="D663" s="66" t="s">
        <v>1</v>
      </c>
      <c r="E663" s="66">
        <f t="shared" si="61"/>
        <v>134.9</v>
      </c>
      <c r="F663" s="66">
        <f t="shared" si="62"/>
        <v>219.9</v>
      </c>
      <c r="G663" s="66">
        <f t="shared" si="63"/>
        <v>189.9</v>
      </c>
      <c r="H663" s="66">
        <f t="shared" si="64"/>
        <v>354.8</v>
      </c>
      <c r="I663" s="66" t="s">
        <v>170</v>
      </c>
      <c r="J663" s="66">
        <f t="shared" si="65"/>
        <v>324.8</v>
      </c>
    </row>
    <row r="664" spans="1:10" x14ac:dyDescent="0.25">
      <c r="A664" s="66" t="str">
        <f t="shared" si="60"/>
        <v>FAIXA 18Entre R$ 499,81 e R$ 589,80</v>
      </c>
      <c r="B664" s="66" t="s">
        <v>150</v>
      </c>
      <c r="C664" s="66" t="s">
        <v>154</v>
      </c>
      <c r="D664" s="66" t="s">
        <v>181</v>
      </c>
      <c r="E664" s="66">
        <f t="shared" si="61"/>
        <v>304.89999999999998</v>
      </c>
      <c r="F664" s="66">
        <f t="shared" si="62"/>
        <v>54.9</v>
      </c>
      <c r="G664" s="66">
        <f t="shared" si="63"/>
        <v>49.9</v>
      </c>
      <c r="H664" s="66">
        <f t="shared" si="64"/>
        <v>359.79999999999995</v>
      </c>
      <c r="I664" s="66" t="s">
        <v>171</v>
      </c>
      <c r="J664" s="66">
        <f t="shared" si="65"/>
        <v>354.79999999999995</v>
      </c>
    </row>
    <row r="665" spans="1:10" x14ac:dyDescent="0.25">
      <c r="A665" s="66" t="str">
        <f t="shared" si="60"/>
        <v>FAIXA 19Entre R$ 499,81 e R$ 589,80</v>
      </c>
      <c r="B665" s="66" t="s">
        <v>150</v>
      </c>
      <c r="C665" s="66" t="s">
        <v>154</v>
      </c>
      <c r="D665" s="66" t="s">
        <v>26</v>
      </c>
      <c r="E665" s="66">
        <f t="shared" si="61"/>
        <v>304.89999999999998</v>
      </c>
      <c r="F665" s="66">
        <f t="shared" si="62"/>
        <v>59.9</v>
      </c>
      <c r="G665" s="66">
        <f t="shared" si="63"/>
        <v>59.9</v>
      </c>
      <c r="H665" s="66">
        <f t="shared" si="64"/>
        <v>364.79999999999995</v>
      </c>
      <c r="I665" s="66" t="s">
        <v>172</v>
      </c>
      <c r="J665" s="66">
        <f t="shared" si="65"/>
        <v>364.79999999999995</v>
      </c>
    </row>
    <row r="666" spans="1:10" x14ac:dyDescent="0.25">
      <c r="A666" s="66" t="str">
        <f t="shared" si="60"/>
        <v>FAIXA 20Entre R$ 499,81 e R$ 589,80</v>
      </c>
      <c r="B666" s="66" t="s">
        <v>150</v>
      </c>
      <c r="C666" s="66" t="s">
        <v>154</v>
      </c>
      <c r="D666" s="66" t="s">
        <v>220</v>
      </c>
      <c r="E666" s="66">
        <f t="shared" si="61"/>
        <v>304.89999999999998</v>
      </c>
      <c r="F666" s="66">
        <f t="shared" si="62"/>
        <v>64.900000000000006</v>
      </c>
      <c r="G666" s="66">
        <f t="shared" si="63"/>
        <v>64.900000000000006</v>
      </c>
      <c r="H666" s="66">
        <f t="shared" si="64"/>
        <v>369.79999999999995</v>
      </c>
      <c r="I666" s="66" t="s">
        <v>173</v>
      </c>
      <c r="J666" s="66">
        <f t="shared" si="65"/>
        <v>369.79999999999995</v>
      </c>
    </row>
    <row r="667" spans="1:10" x14ac:dyDescent="0.25">
      <c r="A667" s="66" t="str">
        <f t="shared" si="60"/>
        <v>FAIXA 21Entre R$ 499,81 e R$ 589,80</v>
      </c>
      <c r="B667" s="66" t="s">
        <v>150</v>
      </c>
      <c r="C667" s="66" t="s">
        <v>151</v>
      </c>
      <c r="D667" s="66" t="s">
        <v>59</v>
      </c>
      <c r="E667" s="66">
        <f t="shared" si="61"/>
        <v>84.9</v>
      </c>
      <c r="F667" s="66">
        <f t="shared" si="62"/>
        <v>319.89999999999998</v>
      </c>
      <c r="G667" s="66">
        <f t="shared" si="63"/>
        <v>319.89999999999998</v>
      </c>
      <c r="H667" s="66">
        <f t="shared" si="64"/>
        <v>404.79999999999995</v>
      </c>
      <c r="I667" s="66" t="s">
        <v>174</v>
      </c>
      <c r="J667" s="66">
        <f t="shared" si="65"/>
        <v>404.79999999999995</v>
      </c>
    </row>
    <row r="668" spans="1:10" x14ac:dyDescent="0.25">
      <c r="A668" s="66" t="str">
        <f t="shared" si="60"/>
        <v>FAIXA 22Entre R$ 499,81 e R$ 589,80</v>
      </c>
      <c r="B668" s="66" t="s">
        <v>150</v>
      </c>
      <c r="C668" s="66" t="s">
        <v>152</v>
      </c>
      <c r="D668" s="66" t="s">
        <v>59</v>
      </c>
      <c r="E668" s="66">
        <f t="shared" si="61"/>
        <v>89.9</v>
      </c>
      <c r="F668" s="66">
        <f t="shared" si="62"/>
        <v>319.89999999999998</v>
      </c>
      <c r="G668" s="66">
        <f t="shared" si="63"/>
        <v>319.89999999999998</v>
      </c>
      <c r="H668" s="66">
        <f t="shared" si="64"/>
        <v>409.79999999999995</v>
      </c>
      <c r="I668" s="66" t="s">
        <v>175</v>
      </c>
      <c r="J668" s="66">
        <f t="shared" si="65"/>
        <v>409.79999999999995</v>
      </c>
    </row>
    <row r="669" spans="1:10" x14ac:dyDescent="0.25">
      <c r="A669" s="66" t="str">
        <f t="shared" si="60"/>
        <v>FAIXA 23Entre R$ 499,81 e R$ 589,80</v>
      </c>
      <c r="B669" s="66" t="s">
        <v>150</v>
      </c>
      <c r="C669" s="66" t="s">
        <v>154</v>
      </c>
      <c r="D669" s="66" t="s">
        <v>10</v>
      </c>
      <c r="E669" s="66">
        <f t="shared" si="61"/>
        <v>304.89999999999998</v>
      </c>
      <c r="F669" s="66">
        <f t="shared" si="62"/>
        <v>119.9</v>
      </c>
      <c r="G669" s="66">
        <f t="shared" si="63"/>
        <v>79.900000000000006</v>
      </c>
      <c r="H669" s="66">
        <f t="shared" si="64"/>
        <v>424.79999999999995</v>
      </c>
      <c r="I669" s="66" t="s">
        <v>176</v>
      </c>
      <c r="J669" s="66">
        <f t="shared" si="65"/>
        <v>384.79999999999995</v>
      </c>
    </row>
    <row r="670" spans="1:10" x14ac:dyDescent="0.25">
      <c r="A670" s="66" t="str">
        <f t="shared" si="60"/>
        <v>FAIXA 24Entre R$ 499,81 e R$ 589,80</v>
      </c>
      <c r="B670" s="66" t="s">
        <v>150</v>
      </c>
      <c r="C670" s="66" t="s">
        <v>153</v>
      </c>
      <c r="D670" s="66" t="s">
        <v>59</v>
      </c>
      <c r="E670" s="66">
        <f t="shared" si="61"/>
        <v>134.9</v>
      </c>
      <c r="F670" s="66">
        <f t="shared" si="62"/>
        <v>319.89999999999998</v>
      </c>
      <c r="G670" s="66">
        <f t="shared" si="63"/>
        <v>319.89999999999998</v>
      </c>
      <c r="H670" s="66">
        <f t="shared" si="64"/>
        <v>454.79999999999995</v>
      </c>
      <c r="I670" s="66" t="s">
        <v>177</v>
      </c>
      <c r="J670" s="66">
        <f t="shared" si="65"/>
        <v>454.79999999999995</v>
      </c>
    </row>
    <row r="671" spans="1:10" x14ac:dyDescent="0.25">
      <c r="A671" s="66" t="str">
        <f t="shared" si="60"/>
        <v>FAIXA 25Entre R$ 499,81 e R$ 589,80</v>
      </c>
      <c r="B671" s="66" t="s">
        <v>150</v>
      </c>
      <c r="C671" s="66" t="s">
        <v>154</v>
      </c>
      <c r="D671" s="66" t="s">
        <v>58</v>
      </c>
      <c r="E671" s="66">
        <f t="shared" si="61"/>
        <v>304.89999999999998</v>
      </c>
      <c r="F671" s="66">
        <f t="shared" si="62"/>
        <v>169.9</v>
      </c>
      <c r="G671" s="66">
        <f t="shared" si="63"/>
        <v>139.9</v>
      </c>
      <c r="H671" s="66">
        <f t="shared" si="64"/>
        <v>474.79999999999995</v>
      </c>
      <c r="I671" s="66" t="s">
        <v>206</v>
      </c>
      <c r="J671" s="66">
        <f t="shared" si="65"/>
        <v>444.79999999999995</v>
      </c>
    </row>
    <row r="672" spans="1:10" x14ac:dyDescent="0.25">
      <c r="A672" s="66" t="str">
        <f t="shared" si="60"/>
        <v>FAIXA 26Entre R$ 499,81 e R$ 589,80</v>
      </c>
      <c r="B672" s="66" t="s">
        <v>150</v>
      </c>
      <c r="C672" s="66" t="s">
        <v>154</v>
      </c>
      <c r="D672" s="66" t="s">
        <v>1</v>
      </c>
      <c r="E672" s="66">
        <f t="shared" si="61"/>
        <v>304.89999999999998</v>
      </c>
      <c r="F672" s="66">
        <f t="shared" si="62"/>
        <v>219.9</v>
      </c>
      <c r="G672" s="66">
        <f t="shared" si="63"/>
        <v>189.9</v>
      </c>
      <c r="H672" s="66">
        <f t="shared" si="64"/>
        <v>524.79999999999995</v>
      </c>
      <c r="I672" s="66" t="s">
        <v>207</v>
      </c>
      <c r="J672" s="66">
        <f t="shared" si="65"/>
        <v>494.79999999999995</v>
      </c>
    </row>
    <row r="673" spans="1:10" x14ac:dyDescent="0.25">
      <c r="A673" s="66" t="str">
        <f t="shared" si="60"/>
        <v>FAIXA 27Entre R$ 499,81 e R$ 589,80</v>
      </c>
      <c r="B673" s="66" t="s">
        <v>150</v>
      </c>
      <c r="C673" s="66" t="s">
        <v>154</v>
      </c>
      <c r="D673" s="66" t="s">
        <v>59</v>
      </c>
      <c r="E673" s="66">
        <f t="shared" si="61"/>
        <v>304.89999999999998</v>
      </c>
      <c r="F673" s="66">
        <f t="shared" si="62"/>
        <v>319.89999999999998</v>
      </c>
      <c r="G673" s="66">
        <f t="shared" si="63"/>
        <v>319.89999999999998</v>
      </c>
      <c r="H673" s="66">
        <f t="shared" si="64"/>
        <v>624.79999999999995</v>
      </c>
      <c r="I673" s="66" t="s">
        <v>208</v>
      </c>
      <c r="J673" s="66">
        <f t="shared" si="65"/>
        <v>624.79999999999995</v>
      </c>
    </row>
    <row r="674" spans="1:10" x14ac:dyDescent="0.25">
      <c r="A674" s="66" t="str">
        <f t="shared" si="60"/>
        <v>FAIXA 0Entre R$ 589,81 e R$ 609,80</v>
      </c>
      <c r="B674" s="66" t="s">
        <v>140</v>
      </c>
      <c r="C674" s="66" t="s">
        <v>151</v>
      </c>
      <c r="D674" s="66" t="s">
        <v>181</v>
      </c>
      <c r="E674" s="66">
        <f t="shared" si="61"/>
        <v>84.9</v>
      </c>
      <c r="F674" s="66">
        <f t="shared" si="62"/>
        <v>54.9</v>
      </c>
      <c r="G674" s="66">
        <f t="shared" si="63"/>
        <v>49.9</v>
      </c>
      <c r="H674" s="66">
        <f t="shared" si="64"/>
        <v>139.80000000000001</v>
      </c>
      <c r="I674" s="66" t="s">
        <v>189</v>
      </c>
      <c r="J674" s="66">
        <f t="shared" si="65"/>
        <v>134.80000000000001</v>
      </c>
    </row>
    <row r="675" spans="1:10" x14ac:dyDescent="0.25">
      <c r="A675" s="66" t="str">
        <f t="shared" si="60"/>
        <v>FAIXA 1Entre R$ 589,81 e R$ 609,80</v>
      </c>
      <c r="B675" s="66" t="s">
        <v>140</v>
      </c>
      <c r="C675" s="66" t="s">
        <v>151</v>
      </c>
      <c r="D675" s="66" t="s">
        <v>26</v>
      </c>
      <c r="E675" s="66">
        <f t="shared" si="61"/>
        <v>84.9</v>
      </c>
      <c r="F675" s="66">
        <f t="shared" si="62"/>
        <v>59.9</v>
      </c>
      <c r="G675" s="66">
        <f t="shared" si="63"/>
        <v>59.9</v>
      </c>
      <c r="H675" s="66">
        <f t="shared" si="64"/>
        <v>144.80000000000001</v>
      </c>
      <c r="I675" s="66" t="s">
        <v>66</v>
      </c>
      <c r="J675" s="66">
        <f t="shared" si="65"/>
        <v>144.80000000000001</v>
      </c>
    </row>
    <row r="676" spans="1:10" x14ac:dyDescent="0.25">
      <c r="A676" s="66" t="str">
        <f t="shared" si="60"/>
        <v>FAIXA 3Entre R$ 589,81 e R$ 609,80</v>
      </c>
      <c r="B676" s="66" t="s">
        <v>140</v>
      </c>
      <c r="C676" s="66" t="s">
        <v>152</v>
      </c>
      <c r="D676" s="66" t="s">
        <v>181</v>
      </c>
      <c r="E676" s="66">
        <f t="shared" si="61"/>
        <v>89.9</v>
      </c>
      <c r="F676" s="66">
        <f t="shared" si="62"/>
        <v>54.9</v>
      </c>
      <c r="G676" s="66">
        <f t="shared" si="63"/>
        <v>49.9</v>
      </c>
      <c r="H676" s="66">
        <f t="shared" si="64"/>
        <v>144.80000000000001</v>
      </c>
      <c r="I676" s="66" t="s">
        <v>156</v>
      </c>
      <c r="J676" s="66">
        <f t="shared" si="65"/>
        <v>139.80000000000001</v>
      </c>
    </row>
    <row r="677" spans="1:10" x14ac:dyDescent="0.25">
      <c r="A677" s="66" t="str">
        <f t="shared" si="60"/>
        <v>FAIXA 2Entre R$ 589,81 e R$ 609,80</v>
      </c>
      <c r="B677" s="66" t="s">
        <v>140</v>
      </c>
      <c r="C677" s="66" t="s">
        <v>151</v>
      </c>
      <c r="D677" s="66" t="s">
        <v>220</v>
      </c>
      <c r="E677" s="66">
        <f t="shared" si="61"/>
        <v>84.9</v>
      </c>
      <c r="F677" s="66">
        <f t="shared" si="62"/>
        <v>64.900000000000006</v>
      </c>
      <c r="G677" s="66">
        <f t="shared" si="63"/>
        <v>64.900000000000006</v>
      </c>
      <c r="H677" s="66">
        <f t="shared" si="64"/>
        <v>149.80000000000001</v>
      </c>
      <c r="I677" s="66" t="s">
        <v>67</v>
      </c>
      <c r="J677" s="66">
        <f t="shared" si="65"/>
        <v>149.80000000000001</v>
      </c>
    </row>
    <row r="678" spans="1:10" x14ac:dyDescent="0.25">
      <c r="A678" s="66" t="str">
        <f t="shared" si="60"/>
        <v>FAIXA 4Entre R$ 589,81 e R$ 609,80</v>
      </c>
      <c r="B678" s="66" t="s">
        <v>140</v>
      </c>
      <c r="C678" s="66" t="s">
        <v>152</v>
      </c>
      <c r="D678" s="66" t="s">
        <v>26</v>
      </c>
      <c r="E678" s="66">
        <f t="shared" si="61"/>
        <v>89.9</v>
      </c>
      <c r="F678" s="66">
        <f t="shared" si="62"/>
        <v>59.9</v>
      </c>
      <c r="G678" s="66">
        <f t="shared" si="63"/>
        <v>59.9</v>
      </c>
      <c r="H678" s="66">
        <f t="shared" si="64"/>
        <v>149.80000000000001</v>
      </c>
      <c r="I678" s="66" t="s">
        <v>157</v>
      </c>
      <c r="J678" s="66">
        <f t="shared" si="65"/>
        <v>149.80000000000001</v>
      </c>
    </row>
    <row r="679" spans="1:10" x14ac:dyDescent="0.25">
      <c r="A679" s="66" t="str">
        <f t="shared" si="60"/>
        <v>FAIXA 5Entre R$ 589,81 e R$ 609,80</v>
      </c>
      <c r="B679" s="66" t="s">
        <v>140</v>
      </c>
      <c r="C679" s="66" t="s">
        <v>152</v>
      </c>
      <c r="D679" s="66" t="s">
        <v>220</v>
      </c>
      <c r="E679" s="66">
        <f t="shared" si="61"/>
        <v>89.9</v>
      </c>
      <c r="F679" s="66">
        <f t="shared" si="62"/>
        <v>64.900000000000006</v>
      </c>
      <c r="G679" s="66">
        <f t="shared" si="63"/>
        <v>64.900000000000006</v>
      </c>
      <c r="H679" s="66">
        <f t="shared" si="64"/>
        <v>154.80000000000001</v>
      </c>
      <c r="I679" s="66" t="s">
        <v>158</v>
      </c>
      <c r="J679" s="66">
        <f t="shared" si="65"/>
        <v>154.80000000000001</v>
      </c>
    </row>
    <row r="680" spans="1:10" x14ac:dyDescent="0.25">
      <c r="A680" s="66" t="str">
        <f t="shared" si="60"/>
        <v>FAIXA 7Entre R$ 589,81 e R$ 609,80</v>
      </c>
      <c r="B680" s="66" t="s">
        <v>140</v>
      </c>
      <c r="C680" s="66" t="s">
        <v>153</v>
      </c>
      <c r="D680" s="66" t="s">
        <v>181</v>
      </c>
      <c r="E680" s="66">
        <f t="shared" si="61"/>
        <v>134.9</v>
      </c>
      <c r="F680" s="66">
        <f t="shared" si="62"/>
        <v>54.9</v>
      </c>
      <c r="G680" s="66">
        <f t="shared" si="63"/>
        <v>49.9</v>
      </c>
      <c r="H680" s="66">
        <f t="shared" si="64"/>
        <v>189.8</v>
      </c>
      <c r="I680" s="66" t="s">
        <v>160</v>
      </c>
      <c r="J680" s="66">
        <f t="shared" si="65"/>
        <v>184.8</v>
      </c>
    </row>
    <row r="681" spans="1:10" x14ac:dyDescent="0.25">
      <c r="A681" s="66" t="str">
        <f t="shared" si="60"/>
        <v>FAIXA 6Entre R$ 589,81 e R$ 609,80</v>
      </c>
      <c r="B681" s="66" t="s">
        <v>140</v>
      </c>
      <c r="C681" s="66" t="s">
        <v>153</v>
      </c>
      <c r="D681" s="66" t="s">
        <v>26</v>
      </c>
      <c r="E681" s="66">
        <f t="shared" si="61"/>
        <v>134.9</v>
      </c>
      <c r="F681" s="66">
        <f t="shared" si="62"/>
        <v>59.9</v>
      </c>
      <c r="G681" s="66">
        <f t="shared" si="63"/>
        <v>59.9</v>
      </c>
      <c r="H681" s="66">
        <f t="shared" si="64"/>
        <v>194.8</v>
      </c>
      <c r="I681" s="66" t="s">
        <v>159</v>
      </c>
      <c r="J681" s="66">
        <f t="shared" si="65"/>
        <v>194.8</v>
      </c>
    </row>
    <row r="682" spans="1:10" x14ac:dyDescent="0.25">
      <c r="A682" s="66" t="str">
        <f t="shared" si="60"/>
        <v>FAIXA 8Entre R$ 589,81 e R$ 609,80</v>
      </c>
      <c r="B682" s="66" t="s">
        <v>140</v>
      </c>
      <c r="C682" s="66" t="s">
        <v>153</v>
      </c>
      <c r="D682" s="66" t="s">
        <v>220</v>
      </c>
      <c r="E682" s="66">
        <f t="shared" si="61"/>
        <v>134.9</v>
      </c>
      <c r="F682" s="66">
        <f t="shared" si="62"/>
        <v>64.900000000000006</v>
      </c>
      <c r="G682" s="66">
        <f t="shared" si="63"/>
        <v>64.900000000000006</v>
      </c>
      <c r="H682" s="66">
        <f t="shared" si="64"/>
        <v>199.8</v>
      </c>
      <c r="I682" s="66" t="s">
        <v>161</v>
      </c>
      <c r="J682" s="66">
        <f t="shared" si="65"/>
        <v>199.8</v>
      </c>
    </row>
    <row r="683" spans="1:10" x14ac:dyDescent="0.25">
      <c r="A683" s="66" t="str">
        <f t="shared" si="60"/>
        <v>FAIXA 9Entre R$ 589,81 e R$ 609,80</v>
      </c>
      <c r="B683" s="66" t="s">
        <v>140</v>
      </c>
      <c r="C683" s="66" t="s">
        <v>151</v>
      </c>
      <c r="D683" s="66" t="s">
        <v>10</v>
      </c>
      <c r="E683" s="66">
        <f t="shared" si="61"/>
        <v>84.9</v>
      </c>
      <c r="F683" s="66">
        <f t="shared" si="62"/>
        <v>119.9</v>
      </c>
      <c r="G683" s="66">
        <f t="shared" si="63"/>
        <v>79.900000000000006</v>
      </c>
      <c r="H683" s="66">
        <f t="shared" si="64"/>
        <v>204.8</v>
      </c>
      <c r="I683" s="66" t="s">
        <v>162</v>
      </c>
      <c r="J683" s="66">
        <f t="shared" si="65"/>
        <v>164.8</v>
      </c>
    </row>
    <row r="684" spans="1:10" x14ac:dyDescent="0.25">
      <c r="A684" s="66" t="str">
        <f t="shared" si="60"/>
        <v>FAIXA 10Entre R$ 589,81 e R$ 609,80</v>
      </c>
      <c r="B684" s="66" t="s">
        <v>140</v>
      </c>
      <c r="C684" s="66" t="s">
        <v>152</v>
      </c>
      <c r="D684" s="66" t="s">
        <v>10</v>
      </c>
      <c r="E684" s="66">
        <f t="shared" si="61"/>
        <v>89.9</v>
      </c>
      <c r="F684" s="66">
        <f t="shared" si="62"/>
        <v>119.9</v>
      </c>
      <c r="G684" s="66">
        <f t="shared" si="63"/>
        <v>79.900000000000006</v>
      </c>
      <c r="H684" s="66">
        <f t="shared" si="64"/>
        <v>209.8</v>
      </c>
      <c r="I684" s="66" t="s">
        <v>163</v>
      </c>
      <c r="J684" s="66">
        <f t="shared" si="65"/>
        <v>169.8</v>
      </c>
    </row>
    <row r="685" spans="1:10" x14ac:dyDescent="0.25">
      <c r="A685" s="66" t="str">
        <f t="shared" si="60"/>
        <v>FAIXA 11Entre R$ 589,81 e R$ 609,80</v>
      </c>
      <c r="B685" s="66" t="s">
        <v>140</v>
      </c>
      <c r="C685" s="66" t="s">
        <v>153</v>
      </c>
      <c r="D685" s="66" t="s">
        <v>10</v>
      </c>
      <c r="E685" s="66">
        <f t="shared" si="61"/>
        <v>134.9</v>
      </c>
      <c r="F685" s="66">
        <f t="shared" si="62"/>
        <v>119.9</v>
      </c>
      <c r="G685" s="66">
        <f t="shared" si="63"/>
        <v>79.900000000000006</v>
      </c>
      <c r="H685" s="66">
        <f t="shared" si="64"/>
        <v>254.8</v>
      </c>
      <c r="I685" s="66" t="s">
        <v>164</v>
      </c>
      <c r="J685" s="66">
        <f t="shared" si="65"/>
        <v>214.8</v>
      </c>
    </row>
    <row r="686" spans="1:10" x14ac:dyDescent="0.25">
      <c r="A686" s="66" t="str">
        <f t="shared" si="60"/>
        <v>FAIXA 12Entre R$ 589,81 e R$ 609,80</v>
      </c>
      <c r="B686" s="66" t="s">
        <v>140</v>
      </c>
      <c r="C686" s="66" t="s">
        <v>151</v>
      </c>
      <c r="D686" s="66" t="s">
        <v>58</v>
      </c>
      <c r="E686" s="66">
        <f t="shared" si="61"/>
        <v>84.9</v>
      </c>
      <c r="F686" s="66">
        <f t="shared" si="62"/>
        <v>169.9</v>
      </c>
      <c r="G686" s="66">
        <f t="shared" si="63"/>
        <v>139.9</v>
      </c>
      <c r="H686" s="66">
        <f t="shared" si="64"/>
        <v>254.8</v>
      </c>
      <c r="I686" s="66" t="s">
        <v>165</v>
      </c>
      <c r="J686" s="66">
        <f t="shared" si="65"/>
        <v>224.8</v>
      </c>
    </row>
    <row r="687" spans="1:10" x14ac:dyDescent="0.25">
      <c r="A687" s="66" t="str">
        <f t="shared" si="60"/>
        <v>FAIXA 13Entre R$ 589,81 e R$ 609,80</v>
      </c>
      <c r="B687" s="66" t="s">
        <v>140</v>
      </c>
      <c r="C687" s="66" t="s">
        <v>152</v>
      </c>
      <c r="D687" s="66" t="s">
        <v>58</v>
      </c>
      <c r="E687" s="66">
        <f t="shared" si="61"/>
        <v>89.9</v>
      </c>
      <c r="F687" s="66">
        <f t="shared" si="62"/>
        <v>169.9</v>
      </c>
      <c r="G687" s="66">
        <f t="shared" si="63"/>
        <v>139.9</v>
      </c>
      <c r="H687" s="66">
        <f t="shared" si="64"/>
        <v>259.8</v>
      </c>
      <c r="I687" s="66" t="s">
        <v>166</v>
      </c>
      <c r="J687" s="66">
        <f t="shared" si="65"/>
        <v>229.8</v>
      </c>
    </row>
    <row r="688" spans="1:10" x14ac:dyDescent="0.25">
      <c r="A688" s="66" t="str">
        <f t="shared" si="60"/>
        <v>FAIXA 14Entre R$ 589,81 e R$ 609,80</v>
      </c>
      <c r="B688" s="66" t="s">
        <v>140</v>
      </c>
      <c r="C688" s="66" t="s">
        <v>153</v>
      </c>
      <c r="D688" s="66" t="s">
        <v>58</v>
      </c>
      <c r="E688" s="66">
        <f t="shared" si="61"/>
        <v>134.9</v>
      </c>
      <c r="F688" s="66">
        <f t="shared" si="62"/>
        <v>169.9</v>
      </c>
      <c r="G688" s="66">
        <f t="shared" si="63"/>
        <v>139.9</v>
      </c>
      <c r="H688" s="66">
        <f t="shared" si="64"/>
        <v>304.8</v>
      </c>
      <c r="I688" s="66" t="s">
        <v>167</v>
      </c>
      <c r="J688" s="66">
        <f t="shared" si="65"/>
        <v>274.8</v>
      </c>
    </row>
    <row r="689" spans="1:10" x14ac:dyDescent="0.25">
      <c r="A689" s="66" t="str">
        <f t="shared" si="60"/>
        <v>FAIXA 15Entre R$ 589,81 e R$ 609,80</v>
      </c>
      <c r="B689" s="66" t="s">
        <v>140</v>
      </c>
      <c r="C689" s="66" t="s">
        <v>151</v>
      </c>
      <c r="D689" s="66" t="s">
        <v>1</v>
      </c>
      <c r="E689" s="66">
        <f t="shared" si="61"/>
        <v>84.9</v>
      </c>
      <c r="F689" s="66">
        <f t="shared" si="62"/>
        <v>219.9</v>
      </c>
      <c r="G689" s="66">
        <f t="shared" si="63"/>
        <v>189.9</v>
      </c>
      <c r="H689" s="66">
        <f t="shared" si="64"/>
        <v>304.8</v>
      </c>
      <c r="I689" s="66" t="s">
        <v>168</v>
      </c>
      <c r="J689" s="66">
        <f t="shared" si="65"/>
        <v>274.8</v>
      </c>
    </row>
    <row r="690" spans="1:10" x14ac:dyDescent="0.25">
      <c r="A690" s="66" t="str">
        <f t="shared" si="60"/>
        <v>FAIXA 16Entre R$ 589,81 e R$ 609,80</v>
      </c>
      <c r="B690" s="66" t="s">
        <v>140</v>
      </c>
      <c r="C690" s="66" t="s">
        <v>152</v>
      </c>
      <c r="D690" s="66" t="s">
        <v>1</v>
      </c>
      <c r="E690" s="66">
        <f t="shared" si="61"/>
        <v>89.9</v>
      </c>
      <c r="F690" s="66">
        <f t="shared" si="62"/>
        <v>219.9</v>
      </c>
      <c r="G690" s="66">
        <f t="shared" si="63"/>
        <v>189.9</v>
      </c>
      <c r="H690" s="66">
        <f t="shared" si="64"/>
        <v>309.8</v>
      </c>
      <c r="I690" s="66" t="s">
        <v>169</v>
      </c>
      <c r="J690" s="66">
        <f t="shared" si="65"/>
        <v>279.8</v>
      </c>
    </row>
    <row r="691" spans="1:10" x14ac:dyDescent="0.25">
      <c r="A691" s="66" t="str">
        <f t="shared" si="60"/>
        <v>FAIXA 17Entre R$ 589,81 e R$ 609,80</v>
      </c>
      <c r="B691" s="66" t="s">
        <v>140</v>
      </c>
      <c r="C691" s="66" t="s">
        <v>153</v>
      </c>
      <c r="D691" s="66" t="s">
        <v>1</v>
      </c>
      <c r="E691" s="66">
        <f t="shared" si="61"/>
        <v>134.9</v>
      </c>
      <c r="F691" s="66">
        <f t="shared" si="62"/>
        <v>219.9</v>
      </c>
      <c r="G691" s="66">
        <f t="shared" si="63"/>
        <v>189.9</v>
      </c>
      <c r="H691" s="66">
        <f t="shared" si="64"/>
        <v>354.8</v>
      </c>
      <c r="I691" s="66" t="s">
        <v>170</v>
      </c>
      <c r="J691" s="66">
        <f t="shared" si="65"/>
        <v>324.8</v>
      </c>
    </row>
    <row r="692" spans="1:10" x14ac:dyDescent="0.25">
      <c r="A692" s="66" t="str">
        <f t="shared" si="60"/>
        <v>FAIXA 18Entre R$ 589,81 e R$ 609,80</v>
      </c>
      <c r="B692" s="66" t="s">
        <v>140</v>
      </c>
      <c r="C692" s="66" t="s">
        <v>154</v>
      </c>
      <c r="D692" s="66" t="s">
        <v>181</v>
      </c>
      <c r="E692" s="66">
        <f t="shared" si="61"/>
        <v>304.89999999999998</v>
      </c>
      <c r="F692" s="66">
        <f t="shared" si="62"/>
        <v>54.9</v>
      </c>
      <c r="G692" s="66">
        <f t="shared" si="63"/>
        <v>49.9</v>
      </c>
      <c r="H692" s="66">
        <f t="shared" si="64"/>
        <v>359.79999999999995</v>
      </c>
      <c r="I692" s="66" t="s">
        <v>171</v>
      </c>
      <c r="J692" s="66">
        <f t="shared" si="65"/>
        <v>354.79999999999995</v>
      </c>
    </row>
    <row r="693" spans="1:10" x14ac:dyDescent="0.25">
      <c r="A693" s="66" t="str">
        <f t="shared" si="60"/>
        <v>FAIXA 19Entre R$ 589,81 e R$ 609,80</v>
      </c>
      <c r="B693" s="66" t="s">
        <v>140</v>
      </c>
      <c r="C693" s="66" t="s">
        <v>154</v>
      </c>
      <c r="D693" s="66" t="s">
        <v>26</v>
      </c>
      <c r="E693" s="66">
        <f t="shared" si="61"/>
        <v>304.89999999999998</v>
      </c>
      <c r="F693" s="66">
        <f t="shared" si="62"/>
        <v>59.9</v>
      </c>
      <c r="G693" s="66">
        <f t="shared" si="63"/>
        <v>59.9</v>
      </c>
      <c r="H693" s="66">
        <f t="shared" si="64"/>
        <v>364.79999999999995</v>
      </c>
      <c r="I693" s="66" t="s">
        <v>172</v>
      </c>
      <c r="J693" s="66">
        <f t="shared" si="65"/>
        <v>364.79999999999995</v>
      </c>
    </row>
    <row r="694" spans="1:10" x14ac:dyDescent="0.25">
      <c r="A694" s="66" t="str">
        <f t="shared" si="60"/>
        <v>FAIXA 20Entre R$ 589,81 e R$ 609,80</v>
      </c>
      <c r="B694" s="66" t="s">
        <v>140</v>
      </c>
      <c r="C694" s="66" t="s">
        <v>154</v>
      </c>
      <c r="D694" s="66" t="s">
        <v>220</v>
      </c>
      <c r="E694" s="66">
        <f t="shared" si="61"/>
        <v>304.89999999999998</v>
      </c>
      <c r="F694" s="66">
        <f t="shared" si="62"/>
        <v>64.900000000000006</v>
      </c>
      <c r="G694" s="66">
        <f t="shared" si="63"/>
        <v>64.900000000000006</v>
      </c>
      <c r="H694" s="66">
        <f t="shared" si="64"/>
        <v>369.79999999999995</v>
      </c>
      <c r="I694" s="66" t="s">
        <v>173</v>
      </c>
      <c r="J694" s="66">
        <f t="shared" si="65"/>
        <v>369.79999999999995</v>
      </c>
    </row>
    <row r="695" spans="1:10" x14ac:dyDescent="0.25">
      <c r="A695" s="66" t="str">
        <f t="shared" si="60"/>
        <v>FAIXA 21Entre R$ 589,81 e R$ 609,80</v>
      </c>
      <c r="B695" s="66" t="s">
        <v>140</v>
      </c>
      <c r="C695" s="66" t="s">
        <v>151</v>
      </c>
      <c r="D695" s="66" t="s">
        <v>59</v>
      </c>
      <c r="E695" s="66">
        <f t="shared" si="61"/>
        <v>84.9</v>
      </c>
      <c r="F695" s="66">
        <f t="shared" si="62"/>
        <v>319.89999999999998</v>
      </c>
      <c r="G695" s="66">
        <f t="shared" si="63"/>
        <v>319.89999999999998</v>
      </c>
      <c r="H695" s="66">
        <f t="shared" si="64"/>
        <v>404.79999999999995</v>
      </c>
      <c r="I695" s="66" t="s">
        <v>174</v>
      </c>
      <c r="J695" s="66">
        <f t="shared" si="65"/>
        <v>404.79999999999995</v>
      </c>
    </row>
    <row r="696" spans="1:10" x14ac:dyDescent="0.25">
      <c r="A696" s="66" t="str">
        <f t="shared" si="60"/>
        <v>FAIXA 22Entre R$ 589,81 e R$ 609,80</v>
      </c>
      <c r="B696" s="66" t="s">
        <v>140</v>
      </c>
      <c r="C696" s="66" t="s">
        <v>152</v>
      </c>
      <c r="D696" s="66" t="s">
        <v>59</v>
      </c>
      <c r="E696" s="66">
        <f t="shared" si="61"/>
        <v>89.9</v>
      </c>
      <c r="F696" s="66">
        <f t="shared" si="62"/>
        <v>319.89999999999998</v>
      </c>
      <c r="G696" s="66">
        <f t="shared" si="63"/>
        <v>319.89999999999998</v>
      </c>
      <c r="H696" s="66">
        <f t="shared" si="64"/>
        <v>409.79999999999995</v>
      </c>
      <c r="I696" s="66" t="s">
        <v>175</v>
      </c>
      <c r="J696" s="66">
        <f t="shared" si="65"/>
        <v>409.79999999999995</v>
      </c>
    </row>
    <row r="697" spans="1:10" x14ac:dyDescent="0.25">
      <c r="A697" s="66" t="str">
        <f t="shared" si="60"/>
        <v>FAIXA 23Entre R$ 589,81 e R$ 609,80</v>
      </c>
      <c r="B697" s="66" t="s">
        <v>140</v>
      </c>
      <c r="C697" s="66" t="s">
        <v>154</v>
      </c>
      <c r="D697" s="66" t="s">
        <v>10</v>
      </c>
      <c r="E697" s="66">
        <f t="shared" si="61"/>
        <v>304.89999999999998</v>
      </c>
      <c r="F697" s="66">
        <f t="shared" si="62"/>
        <v>119.9</v>
      </c>
      <c r="G697" s="66">
        <f t="shared" si="63"/>
        <v>79.900000000000006</v>
      </c>
      <c r="H697" s="66">
        <f t="shared" si="64"/>
        <v>424.79999999999995</v>
      </c>
      <c r="I697" s="66" t="s">
        <v>176</v>
      </c>
      <c r="J697" s="66">
        <f t="shared" si="65"/>
        <v>384.79999999999995</v>
      </c>
    </row>
    <row r="698" spans="1:10" x14ac:dyDescent="0.25">
      <c r="A698" s="66" t="str">
        <f t="shared" si="60"/>
        <v>FAIXA 24Entre R$ 589,81 e R$ 609,80</v>
      </c>
      <c r="B698" s="66" t="s">
        <v>140</v>
      </c>
      <c r="C698" s="66" t="s">
        <v>153</v>
      </c>
      <c r="D698" s="66" t="s">
        <v>59</v>
      </c>
      <c r="E698" s="66">
        <f t="shared" si="61"/>
        <v>134.9</v>
      </c>
      <c r="F698" s="66">
        <f t="shared" si="62"/>
        <v>319.89999999999998</v>
      </c>
      <c r="G698" s="66">
        <f t="shared" si="63"/>
        <v>319.89999999999998</v>
      </c>
      <c r="H698" s="66">
        <f t="shared" si="64"/>
        <v>454.79999999999995</v>
      </c>
      <c r="I698" s="66" t="s">
        <v>177</v>
      </c>
      <c r="J698" s="66">
        <f t="shared" si="65"/>
        <v>454.79999999999995</v>
      </c>
    </row>
    <row r="699" spans="1:10" x14ac:dyDescent="0.25">
      <c r="A699" s="66" t="str">
        <f t="shared" si="60"/>
        <v>FAIXA 25Entre R$ 589,81 e R$ 609,80</v>
      </c>
      <c r="B699" s="66" t="s">
        <v>140</v>
      </c>
      <c r="C699" s="66" t="s">
        <v>154</v>
      </c>
      <c r="D699" s="66" t="s">
        <v>58</v>
      </c>
      <c r="E699" s="66">
        <f t="shared" si="61"/>
        <v>304.89999999999998</v>
      </c>
      <c r="F699" s="66">
        <f t="shared" si="62"/>
        <v>169.9</v>
      </c>
      <c r="G699" s="66">
        <f t="shared" si="63"/>
        <v>139.9</v>
      </c>
      <c r="H699" s="66">
        <f t="shared" si="64"/>
        <v>474.79999999999995</v>
      </c>
      <c r="I699" s="66" t="s">
        <v>206</v>
      </c>
      <c r="J699" s="66">
        <f t="shared" si="65"/>
        <v>444.79999999999995</v>
      </c>
    </row>
    <row r="700" spans="1:10" x14ac:dyDescent="0.25">
      <c r="A700" s="66" t="str">
        <f t="shared" si="60"/>
        <v>FAIXA 26Entre R$ 589,81 e R$ 609,80</v>
      </c>
      <c r="B700" s="66" t="s">
        <v>140</v>
      </c>
      <c r="C700" s="66" t="s">
        <v>154</v>
      </c>
      <c r="D700" s="66" t="s">
        <v>1</v>
      </c>
      <c r="E700" s="66">
        <f t="shared" si="61"/>
        <v>304.89999999999998</v>
      </c>
      <c r="F700" s="66">
        <f t="shared" si="62"/>
        <v>219.9</v>
      </c>
      <c r="G700" s="66">
        <f t="shared" si="63"/>
        <v>189.9</v>
      </c>
      <c r="H700" s="66">
        <f t="shared" si="64"/>
        <v>524.79999999999995</v>
      </c>
      <c r="I700" s="66" t="s">
        <v>207</v>
      </c>
      <c r="J700" s="66">
        <f t="shared" si="65"/>
        <v>494.79999999999995</v>
      </c>
    </row>
    <row r="701" spans="1:10" x14ac:dyDescent="0.25">
      <c r="A701" s="66" t="str">
        <f t="shared" si="60"/>
        <v>FAIXA 27Entre R$ 589,81 e R$ 609,80</v>
      </c>
      <c r="B701" s="66" t="s">
        <v>140</v>
      </c>
      <c r="C701" s="66" t="s">
        <v>154</v>
      </c>
      <c r="D701" s="66" t="s">
        <v>59</v>
      </c>
      <c r="E701" s="66">
        <f t="shared" si="61"/>
        <v>304.89999999999998</v>
      </c>
      <c r="F701" s="66">
        <f t="shared" si="62"/>
        <v>319.89999999999998</v>
      </c>
      <c r="G701" s="66">
        <f t="shared" si="63"/>
        <v>319.89999999999998</v>
      </c>
      <c r="H701" s="66">
        <f t="shared" si="64"/>
        <v>624.79999999999995</v>
      </c>
      <c r="I701" s="66" t="s">
        <v>208</v>
      </c>
      <c r="J701" s="66">
        <f t="shared" si="65"/>
        <v>624.79999999999995</v>
      </c>
    </row>
  </sheetData>
  <autoFilter ref="A1:J701" xr:uid="{19217E9F-968F-4D87-9EB0-FD3366D48E47}">
    <sortState xmlns:xlrd2="http://schemas.microsoft.com/office/spreadsheetml/2017/richdata2" ref="A2:J701">
      <sortCondition ref="B1:B70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Ofertas</vt:lpstr>
      <vt:lpstr>Simulador</vt:lpstr>
      <vt:lpstr>Planilha2</vt:lpstr>
      <vt:lpstr>DEPARA</vt:lpstr>
    </vt:vector>
  </TitlesOfParts>
  <Company>Claro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MOURA</dc:creator>
  <cp:lastModifiedBy>ALEX DE MOURA</cp:lastModifiedBy>
  <dcterms:created xsi:type="dcterms:W3CDTF">2024-09-16T14:03:33Z</dcterms:created>
  <dcterms:modified xsi:type="dcterms:W3CDTF">2024-10-04T20:02:35Z</dcterms:modified>
</cp:coreProperties>
</file>